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5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6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7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8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9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10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drawings/drawing11.xml" ContentType="application/vnd.openxmlformats-officedocument.drawing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drawings/drawing12.xml" ContentType="application/vnd.openxmlformats-officedocument.drawing+xml"/>
  <Override PartName="/xl/charts/chart140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1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2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3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4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5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6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7.xml" ContentType="application/vnd.openxmlformats-officedocument.drawingml.chart+xml"/>
  <Override PartName="/xl/drawings/drawing13.xml" ContentType="application/vnd.openxmlformats-officedocument.drawing+xml"/>
  <Override PartName="/xl/charts/chart148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9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50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51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2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3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4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0"/>
  <workbookPr/>
  <mc:AlternateContent xmlns:mc="http://schemas.openxmlformats.org/markup-compatibility/2006">
    <mc:Choice Requires="x15">
      <x15ac:absPath xmlns:x15ac="http://schemas.microsoft.com/office/spreadsheetml/2010/11/ac" url="C:\Users\adewynter\Downloads\Annotator\"/>
    </mc:Choice>
  </mc:AlternateContent>
  <xr:revisionPtr revIDLastSave="0" documentId="13_ncr:1_{86716050-86EB-4922-8B2D-BBFE6628D3C6}" xr6:coauthVersionLast="47" xr6:coauthVersionMax="47" xr10:uidLastSave="{00000000-0000-0000-0000-000000000000}"/>
  <bookViews>
    <workbookView xWindow="38280" yWindow="-120" windowWidth="29040" windowHeight="15720" firstSheet="18" activeTab="19" xr2:uid="{C15437C1-C4E7-44AF-B9B3-200465270C48}"/>
  </bookViews>
  <sheets>
    <sheet name="PARITY Accuracy" sheetId="1" r:id="rId1"/>
    <sheet name="PARITY Errors" sheetId="2" r:id="rId2"/>
    <sheet name="Pattern_Matching Accuracy" sheetId="27" r:id="rId3"/>
    <sheet name="Pattern_Matching Errors" sheetId="4" r:id="rId4"/>
    <sheet name="Reversal Accuracy" sheetId="28" r:id="rId5"/>
    <sheet name="Reversal Errors" sheetId="6" r:id="rId6"/>
    <sheet name="Stack Accuracy" sheetId="29" r:id="rId7"/>
    <sheet name="Stack Errors" sheetId="8" r:id="rId8"/>
    <sheet name="Vending_Machine Accuracy" sheetId="30" r:id="rId9"/>
    <sheet name="Vending_Machine Errors" sheetId="10" r:id="rId10"/>
    <sheet name="Vending_Machine_Sum Accuracy" sheetId="31" r:id="rId11"/>
    <sheet name="Vending_Machine_Sum Errors" sheetId="12" r:id="rId12"/>
    <sheet name="MazeComplete Accuracy" sheetId="32" r:id="rId13"/>
    <sheet name="MazeComplete Errors" sheetId="14" r:id="rId14"/>
    <sheet name="MazeSolve Accuracy" sheetId="33" r:id="rId15"/>
    <sheet name="MazeSolve Errors" sheetId="16" r:id="rId16"/>
    <sheet name="Hamiltonian Accuracy" sheetId="34" r:id="rId17"/>
    <sheet name="Hamiltonian Errors" sheetId="18" r:id="rId18"/>
    <sheet name="PlotsAll" sheetId="26" r:id="rId19"/>
    <sheet name="Avgs no fails Accuracy" sheetId="21" r:id="rId20"/>
    <sheet name="Avgs no fails Accuracy (no VM)" sheetId="35" r:id="rId21"/>
    <sheet name="Averages Accuracy" sheetId="19" r:id="rId22"/>
    <sheet name="Averages Errors" sheetId="20" r:id="rId23"/>
    <sheet name="Avgs no fails Errors" sheetId="22" r:id="rId24"/>
    <sheet name="Failure Counts Errors" sheetId="24" r:id="rId25"/>
    <sheet name="Failure Counts Accuracy" sheetId="23" r:id="rId26"/>
    <sheet name="Failure Counts Accuracy (2)" sheetId="25" r:id="rId27"/>
  </sheets>
  <externalReferences>
    <externalReference r:id="rId28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50" i="21" l="1"/>
  <c r="F250" i="21"/>
  <c r="AD7" i="21" s="1"/>
  <c r="E250" i="21"/>
  <c r="AC7" i="21" s="1"/>
  <c r="D250" i="21"/>
  <c r="AB7" i="21" s="1"/>
  <c r="G214" i="21"/>
  <c r="F214" i="21"/>
  <c r="E214" i="21"/>
  <c r="D214" i="21"/>
  <c r="G178" i="21"/>
  <c r="F178" i="21"/>
  <c r="E178" i="21"/>
  <c r="D178" i="21"/>
  <c r="G142" i="21"/>
  <c r="F142" i="21"/>
  <c r="E142" i="21"/>
  <c r="D142" i="21"/>
  <c r="G106" i="21"/>
  <c r="F106" i="21"/>
  <c r="E106" i="21"/>
  <c r="D106" i="21"/>
  <c r="G70" i="21"/>
  <c r="F70" i="21"/>
  <c r="E70" i="21"/>
  <c r="D70" i="21"/>
  <c r="E34" i="21"/>
  <c r="F34" i="21"/>
  <c r="G34" i="21"/>
  <c r="D34" i="21"/>
  <c r="F214" i="35"/>
  <c r="E214" i="35"/>
  <c r="D214" i="35"/>
  <c r="AB7" i="35" s="1"/>
  <c r="K230" i="35"/>
  <c r="K229" i="35"/>
  <c r="K194" i="35"/>
  <c r="K193" i="35"/>
  <c r="K158" i="35"/>
  <c r="K157" i="35"/>
  <c r="K122" i="35"/>
  <c r="K121" i="35"/>
  <c r="K86" i="35"/>
  <c r="K85" i="35"/>
  <c r="K50" i="35"/>
  <c r="K49" i="35"/>
  <c r="K171" i="35"/>
  <c r="K170" i="35"/>
  <c r="K135" i="35"/>
  <c r="K134" i="35"/>
  <c r="K99" i="35"/>
  <c r="K98" i="35"/>
  <c r="K63" i="35"/>
  <c r="K62" i="35"/>
  <c r="K27" i="35"/>
  <c r="K26" i="35"/>
  <c r="K14" i="35"/>
  <c r="K13" i="35"/>
  <c r="E184" i="35"/>
  <c r="F184" i="35"/>
  <c r="G184" i="35"/>
  <c r="E185" i="35"/>
  <c r="F185" i="35"/>
  <c r="G185" i="35"/>
  <c r="E186" i="35"/>
  <c r="F186" i="35"/>
  <c r="G186" i="35"/>
  <c r="E187" i="35"/>
  <c r="F187" i="35"/>
  <c r="G187" i="35"/>
  <c r="E188" i="35"/>
  <c r="F188" i="35"/>
  <c r="G188" i="35"/>
  <c r="E189" i="35"/>
  <c r="F189" i="35"/>
  <c r="G189" i="35"/>
  <c r="E190" i="35"/>
  <c r="F190" i="35"/>
  <c r="G190" i="35"/>
  <c r="E191" i="35"/>
  <c r="F191" i="35"/>
  <c r="G191" i="35"/>
  <c r="E192" i="35"/>
  <c r="F192" i="35"/>
  <c r="G192" i="35"/>
  <c r="E193" i="35"/>
  <c r="F193" i="35"/>
  <c r="G193" i="35"/>
  <c r="E194" i="35"/>
  <c r="F194" i="35"/>
  <c r="G194" i="35"/>
  <c r="E195" i="35"/>
  <c r="F195" i="35"/>
  <c r="G195" i="35"/>
  <c r="E196" i="35"/>
  <c r="F196" i="35"/>
  <c r="G196" i="35"/>
  <c r="E197" i="35"/>
  <c r="F197" i="35"/>
  <c r="G197" i="35"/>
  <c r="E198" i="35"/>
  <c r="F198" i="35"/>
  <c r="G198" i="35"/>
  <c r="E199" i="35"/>
  <c r="F199" i="35"/>
  <c r="G199" i="35"/>
  <c r="E200" i="35"/>
  <c r="F200" i="35"/>
  <c r="G200" i="35"/>
  <c r="E201" i="35"/>
  <c r="F201" i="35"/>
  <c r="G201" i="35"/>
  <c r="E202" i="35"/>
  <c r="F202" i="35"/>
  <c r="G202" i="35"/>
  <c r="E203" i="35"/>
  <c r="F203" i="35"/>
  <c r="G203" i="35"/>
  <c r="E204" i="35"/>
  <c r="F204" i="35"/>
  <c r="G204" i="35"/>
  <c r="E205" i="35"/>
  <c r="F205" i="35"/>
  <c r="G205" i="35"/>
  <c r="E206" i="35"/>
  <c r="F206" i="35"/>
  <c r="G206" i="35"/>
  <c r="E207" i="35"/>
  <c r="F207" i="35"/>
  <c r="G207" i="35"/>
  <c r="E208" i="35"/>
  <c r="F208" i="35"/>
  <c r="G208" i="35"/>
  <c r="E209" i="35"/>
  <c r="F209" i="35"/>
  <c r="G209" i="35"/>
  <c r="E210" i="35"/>
  <c r="F210" i="35"/>
  <c r="G210" i="35"/>
  <c r="E211" i="35"/>
  <c r="F211" i="35"/>
  <c r="G211" i="35"/>
  <c r="E212" i="35"/>
  <c r="F212" i="35"/>
  <c r="G212" i="35"/>
  <c r="E213" i="35"/>
  <c r="F213" i="35"/>
  <c r="G213" i="35"/>
  <c r="D185" i="35"/>
  <c r="D186" i="35"/>
  <c r="D187" i="35"/>
  <c r="D188" i="35"/>
  <c r="D189" i="35"/>
  <c r="D190" i="35"/>
  <c r="D191" i="35"/>
  <c r="D192" i="35"/>
  <c r="D193" i="35"/>
  <c r="D194" i="35"/>
  <c r="D195" i="35"/>
  <c r="D196" i="35"/>
  <c r="D197" i="35"/>
  <c r="D198" i="35"/>
  <c r="D199" i="35"/>
  <c r="D200" i="35"/>
  <c r="D201" i="35"/>
  <c r="D202" i="35"/>
  <c r="D203" i="35"/>
  <c r="D204" i="35"/>
  <c r="D205" i="35"/>
  <c r="D206" i="35"/>
  <c r="D207" i="35"/>
  <c r="D208" i="35"/>
  <c r="D209" i="35"/>
  <c r="D210" i="35"/>
  <c r="D211" i="35"/>
  <c r="D212" i="35"/>
  <c r="D213" i="35"/>
  <c r="D184" i="35"/>
  <c r="D149" i="35"/>
  <c r="E149" i="35"/>
  <c r="F149" i="35"/>
  <c r="G149" i="35"/>
  <c r="D150" i="35"/>
  <c r="E150" i="35"/>
  <c r="F150" i="35"/>
  <c r="G150" i="35"/>
  <c r="D151" i="35"/>
  <c r="E151" i="35"/>
  <c r="F151" i="35"/>
  <c r="G151" i="35"/>
  <c r="D152" i="35"/>
  <c r="E152" i="35"/>
  <c r="F152" i="35"/>
  <c r="G152" i="35"/>
  <c r="D153" i="35"/>
  <c r="E153" i="35"/>
  <c r="F153" i="35"/>
  <c r="G153" i="35"/>
  <c r="D154" i="35"/>
  <c r="E154" i="35"/>
  <c r="F154" i="35"/>
  <c r="G154" i="35"/>
  <c r="D155" i="35"/>
  <c r="E155" i="35"/>
  <c r="F155" i="35"/>
  <c r="G155" i="35"/>
  <c r="D156" i="35"/>
  <c r="E156" i="35"/>
  <c r="F156" i="35"/>
  <c r="G156" i="35"/>
  <c r="D157" i="35"/>
  <c r="E157" i="35"/>
  <c r="F157" i="35"/>
  <c r="G157" i="35"/>
  <c r="D158" i="35"/>
  <c r="E158" i="35"/>
  <c r="F158" i="35"/>
  <c r="G158" i="35"/>
  <c r="D159" i="35"/>
  <c r="E159" i="35"/>
  <c r="F159" i="35"/>
  <c r="G159" i="35"/>
  <c r="D160" i="35"/>
  <c r="E160" i="35"/>
  <c r="F160" i="35"/>
  <c r="G160" i="35"/>
  <c r="D161" i="35"/>
  <c r="E161" i="35"/>
  <c r="F161" i="35"/>
  <c r="G161" i="35"/>
  <c r="D162" i="35"/>
  <c r="E162" i="35"/>
  <c r="F162" i="35"/>
  <c r="G162" i="35"/>
  <c r="D163" i="35"/>
  <c r="E163" i="35"/>
  <c r="F163" i="35"/>
  <c r="G163" i="35"/>
  <c r="D164" i="35"/>
  <c r="E164" i="35"/>
  <c r="F164" i="35"/>
  <c r="G164" i="35"/>
  <c r="D165" i="35"/>
  <c r="E165" i="35"/>
  <c r="F165" i="35"/>
  <c r="G165" i="35"/>
  <c r="D166" i="35"/>
  <c r="E166" i="35"/>
  <c r="F166" i="35"/>
  <c r="G166" i="35"/>
  <c r="D167" i="35"/>
  <c r="E167" i="35"/>
  <c r="F167" i="35"/>
  <c r="G167" i="35"/>
  <c r="D168" i="35"/>
  <c r="E168" i="35"/>
  <c r="F168" i="35"/>
  <c r="G168" i="35"/>
  <c r="D169" i="35"/>
  <c r="E169" i="35"/>
  <c r="F169" i="35"/>
  <c r="G169" i="35"/>
  <c r="D170" i="35"/>
  <c r="E170" i="35"/>
  <c r="F170" i="35"/>
  <c r="G170" i="35"/>
  <c r="D171" i="35"/>
  <c r="E171" i="35"/>
  <c r="F171" i="35"/>
  <c r="G171" i="35"/>
  <c r="D172" i="35"/>
  <c r="E172" i="35"/>
  <c r="F172" i="35"/>
  <c r="G172" i="35"/>
  <c r="D173" i="35"/>
  <c r="E173" i="35"/>
  <c r="F173" i="35"/>
  <c r="G173" i="35"/>
  <c r="D174" i="35"/>
  <c r="E174" i="35"/>
  <c r="F174" i="35"/>
  <c r="G174" i="35"/>
  <c r="D175" i="35"/>
  <c r="E175" i="35"/>
  <c r="F175" i="35"/>
  <c r="G175" i="35"/>
  <c r="D176" i="35"/>
  <c r="E176" i="35"/>
  <c r="F176" i="35"/>
  <c r="G176" i="35"/>
  <c r="D177" i="35"/>
  <c r="E177" i="35"/>
  <c r="F177" i="35"/>
  <c r="G177" i="35"/>
  <c r="E148" i="35"/>
  <c r="F148" i="35"/>
  <c r="G148" i="35"/>
  <c r="D148" i="35"/>
  <c r="E112" i="35"/>
  <c r="F112" i="35"/>
  <c r="G112" i="35"/>
  <c r="E113" i="35"/>
  <c r="F113" i="35"/>
  <c r="G113" i="35"/>
  <c r="E114" i="35"/>
  <c r="F114" i="35"/>
  <c r="G114" i="35"/>
  <c r="E115" i="35"/>
  <c r="F115" i="35"/>
  <c r="G115" i="35"/>
  <c r="E116" i="35"/>
  <c r="F116" i="35"/>
  <c r="G116" i="35"/>
  <c r="E117" i="35"/>
  <c r="F117" i="35"/>
  <c r="G117" i="35"/>
  <c r="E118" i="35"/>
  <c r="F118" i="35"/>
  <c r="G118" i="35"/>
  <c r="E119" i="35"/>
  <c r="F119" i="35"/>
  <c r="G119" i="35"/>
  <c r="E120" i="35"/>
  <c r="F120" i="35"/>
  <c r="G120" i="35"/>
  <c r="E121" i="35"/>
  <c r="F121" i="35"/>
  <c r="G121" i="35"/>
  <c r="E122" i="35"/>
  <c r="F122" i="35"/>
  <c r="G122" i="35"/>
  <c r="E123" i="35"/>
  <c r="F123" i="35"/>
  <c r="G123" i="35"/>
  <c r="E124" i="35"/>
  <c r="F124" i="35"/>
  <c r="G124" i="35"/>
  <c r="E125" i="35"/>
  <c r="F125" i="35"/>
  <c r="G125" i="35"/>
  <c r="E126" i="35"/>
  <c r="F126" i="35"/>
  <c r="G126" i="35"/>
  <c r="E127" i="35"/>
  <c r="F127" i="35"/>
  <c r="G127" i="35"/>
  <c r="E128" i="35"/>
  <c r="F128" i="35"/>
  <c r="G128" i="35"/>
  <c r="E129" i="35"/>
  <c r="F129" i="35"/>
  <c r="G129" i="35"/>
  <c r="E130" i="35"/>
  <c r="F130" i="35"/>
  <c r="G130" i="35"/>
  <c r="E131" i="35"/>
  <c r="F131" i="35"/>
  <c r="G131" i="35"/>
  <c r="E132" i="35"/>
  <c r="F132" i="35"/>
  <c r="G132" i="35"/>
  <c r="E133" i="35"/>
  <c r="F133" i="35"/>
  <c r="G133" i="35"/>
  <c r="E134" i="35"/>
  <c r="F134" i="35"/>
  <c r="G134" i="35"/>
  <c r="E135" i="35"/>
  <c r="F135" i="35"/>
  <c r="G135" i="35"/>
  <c r="E136" i="35"/>
  <c r="F136" i="35"/>
  <c r="G136" i="35"/>
  <c r="E137" i="35"/>
  <c r="F137" i="35"/>
  <c r="G137" i="35"/>
  <c r="E138" i="35"/>
  <c r="F138" i="35"/>
  <c r="G138" i="35"/>
  <c r="E139" i="35"/>
  <c r="F139" i="35"/>
  <c r="G139" i="35"/>
  <c r="E140" i="35"/>
  <c r="F140" i="35"/>
  <c r="G140" i="35"/>
  <c r="E141" i="35"/>
  <c r="F141" i="35"/>
  <c r="G141" i="35"/>
  <c r="D113" i="35"/>
  <c r="D114" i="35"/>
  <c r="D115" i="35"/>
  <c r="D116" i="35"/>
  <c r="D117" i="35"/>
  <c r="D118" i="35"/>
  <c r="D119" i="35"/>
  <c r="D120" i="35"/>
  <c r="D121" i="35"/>
  <c r="D122" i="35"/>
  <c r="D123" i="35"/>
  <c r="D124" i="35"/>
  <c r="D125" i="35"/>
  <c r="D126" i="35"/>
  <c r="D127" i="35"/>
  <c r="D128" i="35"/>
  <c r="D129" i="35"/>
  <c r="D130" i="35"/>
  <c r="D131" i="35"/>
  <c r="D132" i="35"/>
  <c r="D133" i="35"/>
  <c r="D134" i="35"/>
  <c r="D135" i="35"/>
  <c r="D136" i="35"/>
  <c r="D137" i="35"/>
  <c r="D138" i="35"/>
  <c r="D139" i="35"/>
  <c r="D140" i="35"/>
  <c r="D141" i="35"/>
  <c r="D112" i="35"/>
  <c r="D105" i="35"/>
  <c r="E105" i="35"/>
  <c r="F105" i="35"/>
  <c r="G105" i="35"/>
  <c r="D77" i="35"/>
  <c r="E77" i="35"/>
  <c r="F77" i="35"/>
  <c r="G77" i="35"/>
  <c r="D78" i="35"/>
  <c r="E78" i="35"/>
  <c r="F78" i="35"/>
  <c r="G78" i="35"/>
  <c r="D79" i="35"/>
  <c r="E79" i="35"/>
  <c r="F79" i="35"/>
  <c r="G79" i="35"/>
  <c r="D80" i="35"/>
  <c r="E80" i="35"/>
  <c r="F80" i="35"/>
  <c r="G80" i="35"/>
  <c r="D81" i="35"/>
  <c r="E81" i="35"/>
  <c r="F81" i="35"/>
  <c r="G81" i="35"/>
  <c r="D82" i="35"/>
  <c r="E82" i="35"/>
  <c r="F82" i="35"/>
  <c r="G82" i="35"/>
  <c r="D83" i="35"/>
  <c r="E83" i="35"/>
  <c r="F83" i="35"/>
  <c r="G83" i="35"/>
  <c r="D84" i="35"/>
  <c r="E84" i="35"/>
  <c r="F84" i="35"/>
  <c r="G84" i="35"/>
  <c r="D85" i="35"/>
  <c r="E85" i="35"/>
  <c r="F85" i="35"/>
  <c r="G85" i="35"/>
  <c r="D86" i="35"/>
  <c r="E86" i="35"/>
  <c r="F86" i="35"/>
  <c r="G86" i="35"/>
  <c r="D87" i="35"/>
  <c r="E87" i="35"/>
  <c r="F87" i="35"/>
  <c r="G87" i="35"/>
  <c r="D88" i="35"/>
  <c r="E88" i="35"/>
  <c r="F88" i="35"/>
  <c r="G88" i="35"/>
  <c r="D89" i="35"/>
  <c r="E89" i="35"/>
  <c r="F89" i="35"/>
  <c r="G89" i="35"/>
  <c r="D90" i="35"/>
  <c r="E90" i="35"/>
  <c r="F90" i="35"/>
  <c r="G90" i="35"/>
  <c r="D91" i="35"/>
  <c r="E91" i="35"/>
  <c r="F91" i="35"/>
  <c r="G91" i="35"/>
  <c r="D92" i="35"/>
  <c r="E92" i="35"/>
  <c r="F92" i="35"/>
  <c r="G92" i="35"/>
  <c r="D93" i="35"/>
  <c r="E93" i="35"/>
  <c r="F93" i="35"/>
  <c r="G93" i="35"/>
  <c r="D94" i="35"/>
  <c r="E94" i="35"/>
  <c r="F94" i="35"/>
  <c r="G94" i="35"/>
  <c r="D95" i="35"/>
  <c r="E95" i="35"/>
  <c r="F95" i="35"/>
  <c r="G95" i="35"/>
  <c r="D96" i="35"/>
  <c r="E96" i="35"/>
  <c r="F96" i="35"/>
  <c r="G96" i="35"/>
  <c r="D97" i="35"/>
  <c r="E97" i="35"/>
  <c r="F97" i="35"/>
  <c r="G97" i="35"/>
  <c r="D98" i="35"/>
  <c r="E98" i="35"/>
  <c r="F98" i="35"/>
  <c r="G98" i="35"/>
  <c r="D99" i="35"/>
  <c r="E99" i="35"/>
  <c r="F99" i="35"/>
  <c r="G99" i="35"/>
  <c r="D100" i="35"/>
  <c r="E100" i="35"/>
  <c r="F100" i="35"/>
  <c r="G100" i="35"/>
  <c r="D101" i="35"/>
  <c r="E101" i="35"/>
  <c r="F101" i="35"/>
  <c r="G101" i="35"/>
  <c r="D102" i="35"/>
  <c r="E102" i="35"/>
  <c r="F102" i="35"/>
  <c r="G102" i="35"/>
  <c r="D103" i="35"/>
  <c r="E103" i="35"/>
  <c r="F103" i="35"/>
  <c r="G103" i="35"/>
  <c r="D104" i="35"/>
  <c r="E104" i="35"/>
  <c r="F104" i="35"/>
  <c r="G104" i="35"/>
  <c r="E76" i="35"/>
  <c r="F76" i="35"/>
  <c r="G76" i="35"/>
  <c r="D76" i="35"/>
  <c r="E40" i="35"/>
  <c r="F40" i="35"/>
  <c r="G40" i="35"/>
  <c r="E41" i="35"/>
  <c r="F41" i="35"/>
  <c r="G41" i="35"/>
  <c r="E42" i="35"/>
  <c r="F42" i="35"/>
  <c r="G42" i="35"/>
  <c r="E43" i="35"/>
  <c r="F43" i="35"/>
  <c r="G43" i="35"/>
  <c r="E44" i="35"/>
  <c r="F44" i="35"/>
  <c r="G44" i="35"/>
  <c r="E45" i="35"/>
  <c r="F45" i="35"/>
  <c r="G45" i="35"/>
  <c r="E46" i="35"/>
  <c r="F46" i="35"/>
  <c r="G46" i="35"/>
  <c r="E47" i="35"/>
  <c r="F47" i="35"/>
  <c r="G47" i="35"/>
  <c r="E48" i="35"/>
  <c r="F48" i="35"/>
  <c r="G48" i="35"/>
  <c r="E49" i="35"/>
  <c r="F49" i="35"/>
  <c r="G49" i="35"/>
  <c r="E50" i="35"/>
  <c r="F50" i="35"/>
  <c r="G50" i="35"/>
  <c r="E51" i="35"/>
  <c r="F51" i="35"/>
  <c r="G51" i="35"/>
  <c r="E52" i="35"/>
  <c r="F52" i="35"/>
  <c r="G52" i="35"/>
  <c r="E53" i="35"/>
  <c r="F53" i="35"/>
  <c r="G53" i="35"/>
  <c r="E54" i="35"/>
  <c r="F54" i="35"/>
  <c r="G54" i="35"/>
  <c r="E55" i="35"/>
  <c r="F55" i="35"/>
  <c r="G55" i="35"/>
  <c r="E56" i="35"/>
  <c r="F56" i="35"/>
  <c r="G56" i="35"/>
  <c r="E57" i="35"/>
  <c r="F57" i="35"/>
  <c r="G57" i="35"/>
  <c r="E58" i="35"/>
  <c r="F58" i="35"/>
  <c r="G58" i="35"/>
  <c r="E59" i="35"/>
  <c r="F59" i="35"/>
  <c r="G59" i="35"/>
  <c r="E60" i="35"/>
  <c r="F60" i="35"/>
  <c r="G60" i="35"/>
  <c r="E61" i="35"/>
  <c r="F61" i="35"/>
  <c r="G61" i="35"/>
  <c r="E62" i="35"/>
  <c r="F62" i="35"/>
  <c r="G62" i="35"/>
  <c r="E63" i="35"/>
  <c r="F63" i="35"/>
  <c r="G63" i="35"/>
  <c r="E64" i="35"/>
  <c r="F64" i="35"/>
  <c r="G64" i="35"/>
  <c r="E65" i="35"/>
  <c r="F65" i="35"/>
  <c r="G65" i="35"/>
  <c r="E66" i="35"/>
  <c r="F66" i="35"/>
  <c r="G66" i="35"/>
  <c r="E67" i="35"/>
  <c r="F67" i="35"/>
  <c r="G67" i="35"/>
  <c r="E68" i="35"/>
  <c r="F68" i="35"/>
  <c r="G68" i="35"/>
  <c r="E69" i="35"/>
  <c r="F69" i="35"/>
  <c r="G69" i="35"/>
  <c r="D41" i="35"/>
  <c r="D42" i="35"/>
  <c r="D43" i="35"/>
  <c r="D44" i="35"/>
  <c r="D45" i="35"/>
  <c r="D46" i="35"/>
  <c r="D47" i="35"/>
  <c r="D48" i="35"/>
  <c r="D49" i="35"/>
  <c r="D50" i="35"/>
  <c r="D51" i="35"/>
  <c r="D52" i="35"/>
  <c r="D53" i="35"/>
  <c r="D54" i="35"/>
  <c r="D55" i="35"/>
  <c r="D56" i="35"/>
  <c r="D57" i="35"/>
  <c r="D58" i="35"/>
  <c r="D59" i="35"/>
  <c r="D60" i="35"/>
  <c r="D61" i="35"/>
  <c r="D62" i="35"/>
  <c r="D63" i="35"/>
  <c r="D64" i="35"/>
  <c r="D65" i="35"/>
  <c r="D66" i="35"/>
  <c r="D67" i="35"/>
  <c r="D68" i="35"/>
  <c r="D69" i="35"/>
  <c r="D40" i="35"/>
  <c r="E4" i="35"/>
  <c r="F4" i="35"/>
  <c r="G4" i="35"/>
  <c r="E5" i="35"/>
  <c r="F5" i="35"/>
  <c r="G5" i="35"/>
  <c r="E6" i="35"/>
  <c r="F6" i="35"/>
  <c r="G6" i="35"/>
  <c r="E7" i="35"/>
  <c r="F7" i="35"/>
  <c r="G7" i="35"/>
  <c r="E8" i="35"/>
  <c r="F8" i="35"/>
  <c r="G8" i="35"/>
  <c r="E9" i="35"/>
  <c r="F9" i="35"/>
  <c r="G9" i="35"/>
  <c r="E10" i="35"/>
  <c r="F10" i="35"/>
  <c r="G10" i="35"/>
  <c r="E11" i="35"/>
  <c r="F11" i="35"/>
  <c r="G11" i="35"/>
  <c r="E12" i="35"/>
  <c r="F12" i="35"/>
  <c r="G12" i="35"/>
  <c r="E13" i="35"/>
  <c r="F13" i="35"/>
  <c r="G13" i="35"/>
  <c r="E14" i="35"/>
  <c r="F14" i="35"/>
  <c r="G14" i="35"/>
  <c r="E15" i="35"/>
  <c r="F15" i="35"/>
  <c r="G15" i="35"/>
  <c r="E16" i="35"/>
  <c r="F16" i="35"/>
  <c r="G16" i="35"/>
  <c r="E17" i="35"/>
  <c r="F17" i="35"/>
  <c r="G17" i="35"/>
  <c r="E18" i="35"/>
  <c r="F18" i="35"/>
  <c r="G18" i="35"/>
  <c r="E19" i="35"/>
  <c r="F19" i="35"/>
  <c r="G19" i="35"/>
  <c r="E20" i="35"/>
  <c r="F20" i="35"/>
  <c r="G20" i="35"/>
  <c r="E21" i="35"/>
  <c r="F21" i="35"/>
  <c r="G21" i="35"/>
  <c r="E22" i="35"/>
  <c r="F22" i="35"/>
  <c r="G22" i="35"/>
  <c r="E23" i="35"/>
  <c r="F23" i="35"/>
  <c r="G23" i="35"/>
  <c r="E24" i="35"/>
  <c r="F24" i="35"/>
  <c r="G24" i="35"/>
  <c r="E25" i="35"/>
  <c r="F25" i="35"/>
  <c r="G25" i="35"/>
  <c r="E26" i="35"/>
  <c r="F26" i="35"/>
  <c r="G26" i="35"/>
  <c r="E27" i="35"/>
  <c r="F27" i="35"/>
  <c r="G27" i="35"/>
  <c r="E28" i="35"/>
  <c r="F28" i="35"/>
  <c r="G28" i="35"/>
  <c r="E29" i="35"/>
  <c r="F29" i="35"/>
  <c r="G29" i="35"/>
  <c r="E30" i="35"/>
  <c r="F30" i="35"/>
  <c r="G30" i="35"/>
  <c r="E31" i="35"/>
  <c r="F31" i="35"/>
  <c r="G31" i="35"/>
  <c r="E32" i="35"/>
  <c r="F32" i="35"/>
  <c r="G32" i="35"/>
  <c r="E33" i="35"/>
  <c r="F33" i="35"/>
  <c r="G33" i="35"/>
  <c r="D5" i="35"/>
  <c r="D6" i="35"/>
  <c r="D7" i="35"/>
  <c r="D8" i="35"/>
  <c r="D9" i="35"/>
  <c r="D10" i="35"/>
  <c r="D11" i="35"/>
  <c r="D12" i="35"/>
  <c r="D13" i="35"/>
  <c r="D14" i="35"/>
  <c r="D15" i="35"/>
  <c r="D16" i="35"/>
  <c r="D17" i="35"/>
  <c r="D18" i="35"/>
  <c r="D19" i="35"/>
  <c r="D20" i="35"/>
  <c r="D21" i="35"/>
  <c r="D22" i="35"/>
  <c r="D23" i="35"/>
  <c r="D24" i="35"/>
  <c r="D25" i="35"/>
  <c r="D26" i="35"/>
  <c r="D27" i="35"/>
  <c r="D28" i="35"/>
  <c r="D29" i="35"/>
  <c r="D30" i="35"/>
  <c r="D31" i="35"/>
  <c r="D32" i="35"/>
  <c r="D33" i="35"/>
  <c r="D4" i="35"/>
  <c r="H249" i="35"/>
  <c r="G249" i="35"/>
  <c r="F249" i="35"/>
  <c r="E249" i="35"/>
  <c r="D249" i="35"/>
  <c r="H248" i="35"/>
  <c r="G248" i="35"/>
  <c r="F248" i="35"/>
  <c r="E248" i="35"/>
  <c r="D248" i="35"/>
  <c r="H247" i="35"/>
  <c r="G247" i="35"/>
  <c r="F247" i="35"/>
  <c r="E247" i="35"/>
  <c r="D247" i="35"/>
  <c r="H246" i="35"/>
  <c r="G246" i="35"/>
  <c r="F246" i="35"/>
  <c r="E246" i="35"/>
  <c r="D246" i="35"/>
  <c r="H245" i="35"/>
  <c r="G245" i="35"/>
  <c r="F245" i="35"/>
  <c r="E245" i="35"/>
  <c r="D245" i="35"/>
  <c r="H244" i="35"/>
  <c r="G244" i="35"/>
  <c r="F244" i="35"/>
  <c r="E244" i="35"/>
  <c r="D244" i="35"/>
  <c r="L243" i="35"/>
  <c r="K243" i="35"/>
  <c r="H243" i="35"/>
  <c r="G243" i="35"/>
  <c r="F243" i="35"/>
  <c r="E243" i="35"/>
  <c r="D243" i="35"/>
  <c r="L242" i="35"/>
  <c r="K242" i="35"/>
  <c r="H242" i="35"/>
  <c r="G242" i="35"/>
  <c r="F242" i="35"/>
  <c r="E242" i="35"/>
  <c r="D242" i="35"/>
  <c r="H241" i="35"/>
  <c r="G241" i="35"/>
  <c r="F241" i="35"/>
  <c r="E241" i="35"/>
  <c r="D241" i="35"/>
  <c r="H240" i="35"/>
  <c r="G240" i="35"/>
  <c r="F240" i="35"/>
  <c r="E240" i="35"/>
  <c r="D240" i="35"/>
  <c r="H239" i="35"/>
  <c r="G239" i="35"/>
  <c r="F239" i="35"/>
  <c r="E239" i="35"/>
  <c r="D239" i="35"/>
  <c r="H238" i="35"/>
  <c r="G238" i="35"/>
  <c r="F238" i="35"/>
  <c r="E238" i="35"/>
  <c r="D238" i="35"/>
  <c r="T237" i="35"/>
  <c r="R237" i="35"/>
  <c r="P237" i="35"/>
  <c r="K237" i="35"/>
  <c r="H237" i="35"/>
  <c r="G237" i="35"/>
  <c r="F237" i="35"/>
  <c r="E237" i="35"/>
  <c r="D237" i="35"/>
  <c r="V236" i="35"/>
  <c r="T236" i="35"/>
  <c r="R236" i="35"/>
  <c r="P236" i="35"/>
  <c r="K236" i="35"/>
  <c r="H236" i="35"/>
  <c r="G236" i="35"/>
  <c r="F236" i="35"/>
  <c r="E236" i="35"/>
  <c r="D236" i="35"/>
  <c r="H235" i="35"/>
  <c r="G235" i="35"/>
  <c r="V235" i="35" s="1"/>
  <c r="F235" i="35"/>
  <c r="T235" i="35" s="1"/>
  <c r="E235" i="35"/>
  <c r="R235" i="35" s="1"/>
  <c r="D235" i="35"/>
  <c r="H234" i="35"/>
  <c r="G234" i="35"/>
  <c r="F234" i="35"/>
  <c r="E234" i="35"/>
  <c r="D234" i="35"/>
  <c r="H233" i="35"/>
  <c r="G233" i="35"/>
  <c r="F233" i="35"/>
  <c r="E233" i="35"/>
  <c r="D233" i="35"/>
  <c r="H232" i="35"/>
  <c r="G232" i="35"/>
  <c r="F232" i="35"/>
  <c r="E232" i="35"/>
  <c r="D232" i="35"/>
  <c r="H231" i="35"/>
  <c r="G231" i="35"/>
  <c r="F231" i="35"/>
  <c r="E231" i="35"/>
  <c r="D231" i="35"/>
  <c r="H230" i="35"/>
  <c r="G230" i="35"/>
  <c r="V234" i="35" s="1"/>
  <c r="F230" i="35"/>
  <c r="T234" i="35" s="1"/>
  <c r="E230" i="35"/>
  <c r="R234" i="35" s="1"/>
  <c r="D230" i="35"/>
  <c r="L229" i="35"/>
  <c r="H229" i="35"/>
  <c r="G229" i="35"/>
  <c r="F229" i="35"/>
  <c r="E229" i="35"/>
  <c r="D229" i="35"/>
  <c r="H228" i="35"/>
  <c r="G228" i="35"/>
  <c r="F228" i="35"/>
  <c r="E228" i="35"/>
  <c r="D228" i="35"/>
  <c r="H227" i="35"/>
  <c r="G227" i="35"/>
  <c r="F227" i="35"/>
  <c r="E227" i="35"/>
  <c r="D227" i="35"/>
  <c r="H226" i="35"/>
  <c r="G226" i="35"/>
  <c r="F226" i="35"/>
  <c r="E226" i="35"/>
  <c r="D226" i="35"/>
  <c r="V225" i="35"/>
  <c r="T225" i="35"/>
  <c r="R225" i="35"/>
  <c r="P225" i="35"/>
  <c r="K225" i="35"/>
  <c r="H225" i="35"/>
  <c r="G225" i="35"/>
  <c r="V233" i="35" s="1"/>
  <c r="F225" i="35"/>
  <c r="T233" i="35" s="1"/>
  <c r="E225" i="35"/>
  <c r="R233" i="35" s="1"/>
  <c r="D225" i="35"/>
  <c r="V224" i="35"/>
  <c r="T224" i="35"/>
  <c r="R224" i="35"/>
  <c r="P224" i="35"/>
  <c r="L224" i="35" a="1"/>
  <c r="L224" i="35" s="1"/>
  <c r="K224" i="35"/>
  <c r="H224" i="35"/>
  <c r="G224" i="35"/>
  <c r="F224" i="35"/>
  <c r="E224" i="35"/>
  <c r="D224" i="35"/>
  <c r="V223" i="35"/>
  <c r="T223" i="35"/>
  <c r="R223" i="35"/>
  <c r="P223" i="35"/>
  <c r="L223" i="35" a="1"/>
  <c r="L223" i="35" s="1"/>
  <c r="K223" i="35"/>
  <c r="H223" i="35"/>
  <c r="G223" i="35"/>
  <c r="F223" i="35"/>
  <c r="E223" i="35"/>
  <c r="D223" i="35"/>
  <c r="V222" i="35"/>
  <c r="T222" i="35"/>
  <c r="R222" i="35"/>
  <c r="P222" i="35"/>
  <c r="L222" i="35" a="1"/>
  <c r="L222" i="35" s="1"/>
  <c r="K222" i="35"/>
  <c r="H222" i="35"/>
  <c r="G222" i="35"/>
  <c r="F222" i="35"/>
  <c r="E222" i="35"/>
  <c r="D222" i="35"/>
  <c r="V221" i="35"/>
  <c r="T221" i="35"/>
  <c r="R221" i="35"/>
  <c r="P221" i="35"/>
  <c r="L221" i="35" a="1"/>
  <c r="L221" i="35" s="1"/>
  <c r="K221" i="35"/>
  <c r="H221" i="35"/>
  <c r="G221" i="35"/>
  <c r="F221" i="35"/>
  <c r="E221" i="35"/>
  <c r="D221" i="35"/>
  <c r="L220" i="35" a="1"/>
  <c r="L220" i="35" s="1"/>
  <c r="L228" i="35" s="1" a="1"/>
  <c r="L228" i="35" s="1"/>
  <c r="H220" i="35"/>
  <c r="G220" i="35"/>
  <c r="F220" i="35"/>
  <c r="E220" i="35"/>
  <c r="D220" i="35"/>
  <c r="H213" i="35"/>
  <c r="H212" i="35"/>
  <c r="H211" i="35"/>
  <c r="H210" i="35"/>
  <c r="H209" i="35"/>
  <c r="H208" i="35"/>
  <c r="L207" i="35"/>
  <c r="K207" i="35"/>
  <c r="H207" i="35"/>
  <c r="L206" i="35"/>
  <c r="K206" i="35"/>
  <c r="H206" i="35"/>
  <c r="H205" i="35"/>
  <c r="H204" i="35"/>
  <c r="H203" i="35"/>
  <c r="H202" i="35"/>
  <c r="V201" i="35"/>
  <c r="T201" i="35"/>
  <c r="R201" i="35"/>
  <c r="P201" i="35"/>
  <c r="K201" i="35"/>
  <c r="H201" i="35"/>
  <c r="T200" i="35"/>
  <c r="R200" i="35"/>
  <c r="H200" i="35"/>
  <c r="H199" i="35"/>
  <c r="V199" i="35"/>
  <c r="T199" i="35"/>
  <c r="R199" i="35"/>
  <c r="H198" i="35"/>
  <c r="H197" i="35"/>
  <c r="H196" i="35"/>
  <c r="H195" i="35"/>
  <c r="H194" i="35"/>
  <c r="V198" i="35"/>
  <c r="T198" i="35"/>
  <c r="R198" i="35"/>
  <c r="L193" i="35"/>
  <c r="H193" i="35"/>
  <c r="H192" i="35"/>
  <c r="H191" i="35"/>
  <c r="H190" i="35"/>
  <c r="V189" i="35"/>
  <c r="T189" i="35"/>
  <c r="R189" i="35"/>
  <c r="P189" i="35"/>
  <c r="K189" i="35"/>
  <c r="H189" i="35"/>
  <c r="V197" i="35"/>
  <c r="T197" i="35"/>
  <c r="R197" i="35"/>
  <c r="T188" i="35"/>
  <c r="R188" i="35"/>
  <c r="P188" i="35"/>
  <c r="H188" i="35"/>
  <c r="V187" i="35"/>
  <c r="T187" i="35"/>
  <c r="R187" i="35"/>
  <c r="P187" i="35"/>
  <c r="K187" i="35"/>
  <c r="H187" i="35"/>
  <c r="V186" i="35"/>
  <c r="T186" i="35"/>
  <c r="R186" i="35"/>
  <c r="P186" i="35"/>
  <c r="K186" i="35"/>
  <c r="H186" i="35"/>
  <c r="V185" i="35"/>
  <c r="T185" i="35"/>
  <c r="R185" i="35"/>
  <c r="P185" i="35"/>
  <c r="K185" i="35"/>
  <c r="H185" i="35"/>
  <c r="H184" i="35"/>
  <c r="H177" i="35"/>
  <c r="H176" i="35"/>
  <c r="H175" i="35"/>
  <c r="H174" i="35"/>
  <c r="H173" i="35"/>
  <c r="H172" i="35"/>
  <c r="L171" i="35"/>
  <c r="H171" i="35"/>
  <c r="L170" i="35"/>
  <c r="H170" i="35"/>
  <c r="H169" i="35"/>
  <c r="H168" i="35"/>
  <c r="H167" i="35"/>
  <c r="H166" i="35"/>
  <c r="V165" i="35"/>
  <c r="T165" i="35"/>
  <c r="R165" i="35"/>
  <c r="H165" i="35"/>
  <c r="V164" i="35"/>
  <c r="T164" i="35"/>
  <c r="R164" i="35"/>
  <c r="P164" i="35"/>
  <c r="K164" i="35"/>
  <c r="H164" i="35"/>
  <c r="H163" i="35"/>
  <c r="V163" i="35"/>
  <c r="T163" i="35"/>
  <c r="R163" i="35"/>
  <c r="H162" i="35"/>
  <c r="H161" i="35"/>
  <c r="H160" i="35"/>
  <c r="H159" i="35"/>
  <c r="H158" i="35"/>
  <c r="V162" i="35"/>
  <c r="T162" i="35"/>
  <c r="R162" i="35"/>
  <c r="L157" i="35"/>
  <c r="H157" i="35"/>
  <c r="H156" i="35"/>
  <c r="H155" i="35"/>
  <c r="H154" i="35"/>
  <c r="V153" i="35"/>
  <c r="T153" i="35"/>
  <c r="R153" i="35"/>
  <c r="H153" i="35"/>
  <c r="V161" i="35"/>
  <c r="T161" i="35"/>
  <c r="R161" i="35"/>
  <c r="V152" i="35"/>
  <c r="T152" i="35"/>
  <c r="R152" i="35"/>
  <c r="P152" i="35"/>
  <c r="K152" i="35"/>
  <c r="H152" i="35"/>
  <c r="V151" i="35"/>
  <c r="T151" i="35"/>
  <c r="R151" i="35"/>
  <c r="P151" i="35"/>
  <c r="K151" i="35"/>
  <c r="H151" i="35"/>
  <c r="V150" i="35"/>
  <c r="T150" i="35"/>
  <c r="R150" i="35"/>
  <c r="P150" i="35"/>
  <c r="K150" i="35"/>
  <c r="H150" i="35"/>
  <c r="V149" i="35"/>
  <c r="T149" i="35"/>
  <c r="R149" i="35"/>
  <c r="P149" i="35"/>
  <c r="K149" i="35"/>
  <c r="H149" i="35"/>
  <c r="H148" i="35"/>
  <c r="H141" i="35"/>
  <c r="H140" i="35"/>
  <c r="H139" i="35"/>
  <c r="H138" i="35"/>
  <c r="H137" i="35"/>
  <c r="H136" i="35"/>
  <c r="L135" i="35"/>
  <c r="H135" i="35"/>
  <c r="L134" i="35"/>
  <c r="H134" i="35"/>
  <c r="H133" i="35"/>
  <c r="H132" i="35"/>
  <c r="H131" i="35"/>
  <c r="H130" i="35"/>
  <c r="V129" i="35"/>
  <c r="T129" i="35"/>
  <c r="R129" i="35"/>
  <c r="P129" i="35"/>
  <c r="K129" i="35"/>
  <c r="H129" i="35"/>
  <c r="V128" i="35"/>
  <c r="T128" i="35"/>
  <c r="R128" i="35"/>
  <c r="P128" i="35"/>
  <c r="K128" i="35"/>
  <c r="H128" i="35"/>
  <c r="H127" i="35"/>
  <c r="V127" i="35"/>
  <c r="T127" i="35"/>
  <c r="R127" i="35"/>
  <c r="H126" i="35"/>
  <c r="H125" i="35"/>
  <c r="H124" i="35"/>
  <c r="H123" i="35"/>
  <c r="H122" i="35"/>
  <c r="V126" i="35"/>
  <c r="T126" i="35"/>
  <c r="R126" i="35"/>
  <c r="L121" i="35"/>
  <c r="H121" i="35"/>
  <c r="H120" i="35"/>
  <c r="H119" i="35"/>
  <c r="H118" i="35"/>
  <c r="V117" i="35"/>
  <c r="T117" i="35"/>
  <c r="R117" i="35"/>
  <c r="P117" i="35"/>
  <c r="K117" i="35"/>
  <c r="H117" i="35"/>
  <c r="V125" i="35"/>
  <c r="T125" i="35"/>
  <c r="R125" i="35"/>
  <c r="V116" i="35"/>
  <c r="T116" i="35"/>
  <c r="R116" i="35"/>
  <c r="P116" i="35"/>
  <c r="K116" i="35"/>
  <c r="H116" i="35"/>
  <c r="V115" i="35"/>
  <c r="T115" i="35"/>
  <c r="R115" i="35"/>
  <c r="P115" i="35"/>
  <c r="K115" i="35"/>
  <c r="H115" i="35"/>
  <c r="V114" i="35"/>
  <c r="T114" i="35"/>
  <c r="R114" i="35"/>
  <c r="P114" i="35"/>
  <c r="K114" i="35"/>
  <c r="H114" i="35"/>
  <c r="V113" i="35"/>
  <c r="T113" i="35"/>
  <c r="R113" i="35"/>
  <c r="P113" i="35"/>
  <c r="K113" i="35"/>
  <c r="H113" i="35"/>
  <c r="H112" i="35"/>
  <c r="H105" i="35"/>
  <c r="H104" i="35"/>
  <c r="H103" i="35"/>
  <c r="H102" i="35"/>
  <c r="H101" i="35"/>
  <c r="H100" i="35"/>
  <c r="L99" i="35"/>
  <c r="H99" i="35"/>
  <c r="L98" i="35"/>
  <c r="H98" i="35"/>
  <c r="H97" i="35"/>
  <c r="H96" i="35"/>
  <c r="H95" i="35"/>
  <c r="H94" i="35"/>
  <c r="V93" i="35"/>
  <c r="T93" i="35"/>
  <c r="R93" i="35"/>
  <c r="P93" i="35"/>
  <c r="K93" i="35"/>
  <c r="H93" i="35"/>
  <c r="V92" i="35"/>
  <c r="T92" i="35"/>
  <c r="R92" i="35"/>
  <c r="P92" i="35"/>
  <c r="K92" i="35"/>
  <c r="H92" i="35"/>
  <c r="H91" i="35"/>
  <c r="V91" i="35"/>
  <c r="T91" i="35"/>
  <c r="R91" i="35"/>
  <c r="H90" i="35"/>
  <c r="H89" i="35"/>
  <c r="H88" i="35"/>
  <c r="H87" i="35"/>
  <c r="H86" i="35"/>
  <c r="V90" i="35"/>
  <c r="T90" i="35"/>
  <c r="R90" i="35"/>
  <c r="L85" i="35"/>
  <c r="H85" i="35"/>
  <c r="H84" i="35"/>
  <c r="H83" i="35"/>
  <c r="H82" i="35"/>
  <c r="V81" i="35"/>
  <c r="T81" i="35"/>
  <c r="R81" i="35"/>
  <c r="P81" i="35"/>
  <c r="K81" i="35"/>
  <c r="H81" i="35"/>
  <c r="V89" i="35"/>
  <c r="T89" i="35"/>
  <c r="R89" i="35"/>
  <c r="V80" i="35"/>
  <c r="T80" i="35"/>
  <c r="R80" i="35"/>
  <c r="P80" i="35"/>
  <c r="K80" i="35"/>
  <c r="H80" i="35"/>
  <c r="V79" i="35"/>
  <c r="T79" i="35"/>
  <c r="R79" i="35"/>
  <c r="P79" i="35"/>
  <c r="K79" i="35"/>
  <c r="H79" i="35"/>
  <c r="V78" i="35"/>
  <c r="T78" i="35"/>
  <c r="R78" i="35"/>
  <c r="P78" i="35"/>
  <c r="K78" i="35"/>
  <c r="H78" i="35"/>
  <c r="V77" i="35"/>
  <c r="T77" i="35"/>
  <c r="R77" i="35"/>
  <c r="P77" i="35"/>
  <c r="K77" i="35"/>
  <c r="H77" i="35"/>
  <c r="H76" i="35"/>
  <c r="H69" i="35"/>
  <c r="H68" i="35"/>
  <c r="H67" i="35"/>
  <c r="H66" i="35"/>
  <c r="H65" i="35"/>
  <c r="H64" i="35"/>
  <c r="L63" i="35"/>
  <c r="H63" i="35"/>
  <c r="L62" i="35"/>
  <c r="H62" i="35"/>
  <c r="H61" i="35"/>
  <c r="H60" i="35"/>
  <c r="H59" i="35"/>
  <c r="H58" i="35"/>
  <c r="V57" i="35"/>
  <c r="T57" i="35"/>
  <c r="R57" i="35"/>
  <c r="P57" i="35"/>
  <c r="K57" i="35"/>
  <c r="H57" i="35"/>
  <c r="V56" i="35"/>
  <c r="T56" i="35"/>
  <c r="R56" i="35"/>
  <c r="P56" i="35"/>
  <c r="K56" i="35"/>
  <c r="H56" i="35"/>
  <c r="H55" i="35"/>
  <c r="V55" i="35"/>
  <c r="T55" i="35"/>
  <c r="R55" i="35"/>
  <c r="H54" i="35"/>
  <c r="H53" i="35"/>
  <c r="H52" i="35"/>
  <c r="H51" i="35"/>
  <c r="H50" i="35"/>
  <c r="V54" i="35"/>
  <c r="T54" i="35"/>
  <c r="R54" i="35"/>
  <c r="L49" i="35"/>
  <c r="H49" i="35"/>
  <c r="H48" i="35"/>
  <c r="H47" i="35"/>
  <c r="H46" i="35"/>
  <c r="V45" i="35"/>
  <c r="T45" i="35"/>
  <c r="R45" i="35"/>
  <c r="P45" i="35"/>
  <c r="K45" i="35"/>
  <c r="H45" i="35"/>
  <c r="V53" i="35"/>
  <c r="T53" i="35"/>
  <c r="R53" i="35"/>
  <c r="V44" i="35"/>
  <c r="T44" i="35"/>
  <c r="R44" i="35"/>
  <c r="P44" i="35"/>
  <c r="K44" i="35"/>
  <c r="H44" i="35"/>
  <c r="V43" i="35"/>
  <c r="T43" i="35"/>
  <c r="R43" i="35"/>
  <c r="P43" i="35"/>
  <c r="K43" i="35"/>
  <c r="H43" i="35"/>
  <c r="V42" i="35"/>
  <c r="T42" i="35"/>
  <c r="R42" i="35"/>
  <c r="P42" i="35"/>
  <c r="K42" i="35"/>
  <c r="H42" i="35"/>
  <c r="V41" i="35"/>
  <c r="T41" i="35"/>
  <c r="R41" i="35"/>
  <c r="P41" i="35"/>
  <c r="K41" i="35"/>
  <c r="H41" i="35"/>
  <c r="H40" i="35"/>
  <c r="H33" i="35"/>
  <c r="H32" i="35"/>
  <c r="H31" i="35"/>
  <c r="H30" i="35"/>
  <c r="H29" i="35"/>
  <c r="H28" i="35"/>
  <c r="L27" i="35"/>
  <c r="H27" i="35"/>
  <c r="L26" i="35"/>
  <c r="H26" i="35"/>
  <c r="H25" i="35"/>
  <c r="H24" i="35"/>
  <c r="H23" i="35"/>
  <c r="H22" i="35"/>
  <c r="V21" i="35"/>
  <c r="T21" i="35"/>
  <c r="R21" i="35"/>
  <c r="P21" i="35"/>
  <c r="K21" i="35"/>
  <c r="H21" i="35"/>
  <c r="V20" i="35"/>
  <c r="T20" i="35"/>
  <c r="R20" i="35"/>
  <c r="H20" i="35"/>
  <c r="H19" i="35"/>
  <c r="V19" i="35"/>
  <c r="T19" i="35"/>
  <c r="R19" i="35"/>
  <c r="H18" i="35"/>
  <c r="H17" i="35"/>
  <c r="H16" i="35"/>
  <c r="H15" i="35"/>
  <c r="H14" i="35"/>
  <c r="V18" i="35"/>
  <c r="T18" i="35"/>
  <c r="R18" i="35"/>
  <c r="L13" i="35"/>
  <c r="H13" i="35"/>
  <c r="H12" i="35"/>
  <c r="H11" i="35"/>
  <c r="H10" i="35"/>
  <c r="AK9" i="35"/>
  <c r="AI9" i="35"/>
  <c r="V9" i="35"/>
  <c r="T9" i="35"/>
  <c r="R9" i="35"/>
  <c r="P9" i="35"/>
  <c r="K9" i="35"/>
  <c r="H9" i="35"/>
  <c r="V17" i="35"/>
  <c r="T17" i="35"/>
  <c r="R17" i="35"/>
  <c r="AK8" i="35"/>
  <c r="AI8" i="35"/>
  <c r="V8" i="35"/>
  <c r="T8" i="35"/>
  <c r="R8" i="35"/>
  <c r="P8" i="35"/>
  <c r="K8" i="35"/>
  <c r="H8" i="35"/>
  <c r="AE7" i="35"/>
  <c r="AC7" i="35"/>
  <c r="V7" i="35"/>
  <c r="T7" i="35"/>
  <c r="R7" i="35"/>
  <c r="P7" i="35"/>
  <c r="K7" i="35"/>
  <c r="H7" i="35"/>
  <c r="V6" i="35"/>
  <c r="T6" i="35"/>
  <c r="R6" i="35"/>
  <c r="P6" i="35"/>
  <c r="K6" i="35"/>
  <c r="H6" i="35"/>
  <c r="V5" i="35"/>
  <c r="T5" i="35"/>
  <c r="R5" i="35"/>
  <c r="P5" i="35"/>
  <c r="K5" i="35"/>
  <c r="H5" i="35"/>
  <c r="H4" i="35"/>
  <c r="T2" i="21"/>
  <c r="T1" i="21"/>
  <c r="P2" i="21"/>
  <c r="P1" i="21"/>
  <c r="V1" i="21"/>
  <c r="R1" i="21"/>
  <c r="V2" i="21"/>
  <c r="R2" i="21"/>
  <c r="G249" i="21"/>
  <c r="F249" i="21"/>
  <c r="E249" i="21"/>
  <c r="D249" i="21"/>
  <c r="G248" i="21"/>
  <c r="F248" i="21"/>
  <c r="E248" i="21"/>
  <c r="D248" i="21"/>
  <c r="G247" i="21"/>
  <c r="F247" i="21"/>
  <c r="E247" i="21"/>
  <c r="D247" i="21"/>
  <c r="G246" i="21"/>
  <c r="F246" i="21"/>
  <c r="E246" i="21"/>
  <c r="D246" i="21"/>
  <c r="G245" i="21"/>
  <c r="F245" i="21"/>
  <c r="E245" i="21"/>
  <c r="D245" i="21"/>
  <c r="G244" i="21"/>
  <c r="F244" i="21"/>
  <c r="E244" i="21"/>
  <c r="D244" i="21"/>
  <c r="L243" i="21"/>
  <c r="K243" i="21"/>
  <c r="G243" i="21"/>
  <c r="F243" i="21"/>
  <c r="E243" i="21"/>
  <c r="D243" i="21"/>
  <c r="L242" i="21"/>
  <c r="K242" i="21"/>
  <c r="G242" i="21"/>
  <c r="F242" i="21"/>
  <c r="E242" i="21"/>
  <c r="N242" i="21" s="1"/>
  <c r="D242" i="21"/>
  <c r="O242" i="21" s="1"/>
  <c r="G241" i="21"/>
  <c r="F241" i="21"/>
  <c r="E241" i="21"/>
  <c r="D241" i="21"/>
  <c r="G240" i="21"/>
  <c r="V236" i="21" s="1"/>
  <c r="F240" i="21"/>
  <c r="T236" i="21" s="1"/>
  <c r="E240" i="21"/>
  <c r="R236" i="21" s="1"/>
  <c r="D240" i="21"/>
  <c r="G239" i="21"/>
  <c r="F239" i="21"/>
  <c r="E239" i="21"/>
  <c r="D239" i="21"/>
  <c r="G238" i="21"/>
  <c r="F238" i="21"/>
  <c r="E238" i="21"/>
  <c r="D238" i="21"/>
  <c r="G237" i="21"/>
  <c r="F237" i="21"/>
  <c r="E237" i="21"/>
  <c r="D237" i="21"/>
  <c r="G236" i="21"/>
  <c r="F236" i="21"/>
  <c r="E236" i="21"/>
  <c r="D236" i="21"/>
  <c r="G235" i="21"/>
  <c r="V235" i="21" s="1"/>
  <c r="F235" i="21"/>
  <c r="T235" i="21" s="1"/>
  <c r="E235" i="21"/>
  <c r="R235" i="21" s="1"/>
  <c r="D235" i="21"/>
  <c r="G234" i="21"/>
  <c r="F234" i="21"/>
  <c r="E234" i="21"/>
  <c r="D234" i="21"/>
  <c r="G233" i="21"/>
  <c r="F233" i="21"/>
  <c r="E233" i="21"/>
  <c r="D233" i="21"/>
  <c r="G232" i="21"/>
  <c r="F232" i="21"/>
  <c r="E232" i="21"/>
  <c r="D232" i="21"/>
  <c r="G231" i="21"/>
  <c r="F231" i="21"/>
  <c r="E231" i="21"/>
  <c r="D231" i="21"/>
  <c r="K230" i="21"/>
  <c r="G230" i="21"/>
  <c r="V234" i="21" s="1"/>
  <c r="F230" i="21"/>
  <c r="T234" i="21" s="1"/>
  <c r="E230" i="21"/>
  <c r="R234" i="21" s="1"/>
  <c r="D230" i="21"/>
  <c r="L229" i="21"/>
  <c r="K229" i="21"/>
  <c r="G229" i="21"/>
  <c r="F229" i="21"/>
  <c r="E229" i="21"/>
  <c r="D229" i="21"/>
  <c r="G228" i="21"/>
  <c r="F228" i="21"/>
  <c r="E228" i="21"/>
  <c r="D228" i="21"/>
  <c r="G227" i="21"/>
  <c r="F227" i="21"/>
  <c r="E227" i="21"/>
  <c r="D227" i="21"/>
  <c r="G226" i="21"/>
  <c r="F226" i="21"/>
  <c r="E226" i="21"/>
  <c r="D226" i="21"/>
  <c r="G225" i="21"/>
  <c r="V233" i="21" s="1"/>
  <c r="F225" i="21"/>
  <c r="T233" i="21" s="1"/>
  <c r="E225" i="21"/>
  <c r="R233" i="21" s="1"/>
  <c r="D225" i="21"/>
  <c r="G224" i="21"/>
  <c r="F224" i="21"/>
  <c r="E224" i="21"/>
  <c r="D224" i="21"/>
  <c r="G223" i="21"/>
  <c r="F223" i="21"/>
  <c r="U235" i="21" s="1"/>
  <c r="E223" i="21"/>
  <c r="S235" i="21" s="1"/>
  <c r="D223" i="21"/>
  <c r="G222" i="21"/>
  <c r="W234" i="21" s="1"/>
  <c r="F222" i="21"/>
  <c r="U234" i="21" s="1"/>
  <c r="E222" i="21"/>
  <c r="S234" i="21" s="1"/>
  <c r="D222" i="21"/>
  <c r="G221" i="21"/>
  <c r="W233" i="21" s="1"/>
  <c r="F221" i="21"/>
  <c r="U233" i="21" s="1"/>
  <c r="E221" i="21"/>
  <c r="S233" i="21" s="1"/>
  <c r="D221" i="21"/>
  <c r="G220" i="21"/>
  <c r="F220" i="21"/>
  <c r="E220" i="21"/>
  <c r="D220" i="21"/>
  <c r="G213" i="21"/>
  <c r="F213" i="21"/>
  <c r="E213" i="21"/>
  <c r="D213" i="21"/>
  <c r="G212" i="21"/>
  <c r="F212" i="21"/>
  <c r="E212" i="21"/>
  <c r="D212" i="21"/>
  <c r="G211" i="21"/>
  <c r="F211" i="21"/>
  <c r="E211" i="21"/>
  <c r="D211" i="21"/>
  <c r="G210" i="21"/>
  <c r="F210" i="21"/>
  <c r="E210" i="21"/>
  <c r="D210" i="21"/>
  <c r="G209" i="21"/>
  <c r="F209" i="21"/>
  <c r="T201" i="21" s="1"/>
  <c r="E209" i="21"/>
  <c r="R201" i="21" s="1"/>
  <c r="D209" i="21"/>
  <c r="G208" i="21"/>
  <c r="F208" i="21"/>
  <c r="E208" i="21"/>
  <c r="D208" i="21"/>
  <c r="L207" i="21"/>
  <c r="K207" i="21"/>
  <c r="G207" i="21"/>
  <c r="F207" i="21"/>
  <c r="E207" i="21"/>
  <c r="D207" i="21"/>
  <c r="L206" i="21"/>
  <c r="K206" i="21"/>
  <c r="G206" i="21"/>
  <c r="F206" i="21"/>
  <c r="E206" i="21"/>
  <c r="D206" i="21"/>
  <c r="G205" i="21"/>
  <c r="F205" i="21"/>
  <c r="E205" i="21"/>
  <c r="D205" i="21"/>
  <c r="G204" i="21"/>
  <c r="F204" i="21"/>
  <c r="E204" i="21"/>
  <c r="D204" i="21"/>
  <c r="G203" i="21"/>
  <c r="F203" i="21"/>
  <c r="E203" i="21"/>
  <c r="D203" i="21"/>
  <c r="G202" i="21"/>
  <c r="F202" i="21"/>
  <c r="E202" i="21"/>
  <c r="D202" i="21"/>
  <c r="G201" i="21"/>
  <c r="F201" i="21"/>
  <c r="E201" i="21"/>
  <c r="D201" i="21"/>
  <c r="G200" i="21"/>
  <c r="F200" i="21"/>
  <c r="E200" i="21"/>
  <c r="D200" i="21"/>
  <c r="G199" i="21"/>
  <c r="F199" i="21"/>
  <c r="E199" i="21"/>
  <c r="D199" i="21"/>
  <c r="G198" i="21"/>
  <c r="F198" i="21"/>
  <c r="E198" i="21"/>
  <c r="D198" i="21"/>
  <c r="G197" i="21"/>
  <c r="F197" i="21"/>
  <c r="E197" i="21"/>
  <c r="D197" i="21"/>
  <c r="G196" i="21"/>
  <c r="F196" i="21"/>
  <c r="E196" i="21"/>
  <c r="D196" i="21"/>
  <c r="G195" i="21"/>
  <c r="F195" i="21"/>
  <c r="E195" i="21"/>
  <c r="D195" i="21"/>
  <c r="K194" i="21"/>
  <c r="G194" i="21"/>
  <c r="F194" i="21"/>
  <c r="E194" i="21"/>
  <c r="D194" i="21"/>
  <c r="L193" i="21"/>
  <c r="K193" i="21"/>
  <c r="G193" i="21"/>
  <c r="F193" i="21"/>
  <c r="E193" i="21"/>
  <c r="D193" i="21"/>
  <c r="G192" i="21"/>
  <c r="F192" i="21"/>
  <c r="E192" i="21"/>
  <c r="D192" i="21"/>
  <c r="G191" i="21"/>
  <c r="F191" i="21"/>
  <c r="E191" i="21"/>
  <c r="D191" i="21"/>
  <c r="G190" i="21"/>
  <c r="F190" i="21"/>
  <c r="E190" i="21"/>
  <c r="D190" i="21"/>
  <c r="G189" i="21"/>
  <c r="F189" i="21"/>
  <c r="E189" i="21"/>
  <c r="D189" i="21"/>
  <c r="G188" i="21"/>
  <c r="F188" i="21"/>
  <c r="E188" i="21"/>
  <c r="D188" i="21"/>
  <c r="G187" i="21"/>
  <c r="F187" i="21"/>
  <c r="E187" i="21"/>
  <c r="D187" i="21"/>
  <c r="G186" i="21"/>
  <c r="F186" i="21"/>
  <c r="E186" i="21"/>
  <c r="D186" i="21"/>
  <c r="G185" i="21"/>
  <c r="F185" i="21"/>
  <c r="E185" i="21"/>
  <c r="D185" i="21"/>
  <c r="G184" i="21"/>
  <c r="F184" i="21"/>
  <c r="E184" i="21"/>
  <c r="D184" i="21"/>
  <c r="G177" i="21"/>
  <c r="F177" i="21"/>
  <c r="E177" i="21"/>
  <c r="D177" i="21"/>
  <c r="G176" i="21"/>
  <c r="F176" i="21"/>
  <c r="E176" i="21"/>
  <c r="D176" i="21"/>
  <c r="G175" i="21"/>
  <c r="F175" i="21"/>
  <c r="E175" i="21"/>
  <c r="D175" i="21"/>
  <c r="G174" i="21"/>
  <c r="F174" i="21"/>
  <c r="E174" i="21"/>
  <c r="D174" i="21"/>
  <c r="G173" i="21"/>
  <c r="F173" i="21"/>
  <c r="E173" i="21"/>
  <c r="D173" i="21"/>
  <c r="G172" i="21"/>
  <c r="F172" i="21"/>
  <c r="E172" i="21"/>
  <c r="D172" i="21"/>
  <c r="L171" i="21"/>
  <c r="K171" i="21"/>
  <c r="G171" i="21"/>
  <c r="F171" i="21"/>
  <c r="E171" i="21"/>
  <c r="D171" i="21"/>
  <c r="L170" i="21"/>
  <c r="K170" i="21"/>
  <c r="G170" i="21"/>
  <c r="F170" i="21"/>
  <c r="E170" i="21"/>
  <c r="D170" i="21"/>
  <c r="G169" i="21"/>
  <c r="F169" i="21"/>
  <c r="E169" i="21"/>
  <c r="D169" i="21"/>
  <c r="G168" i="21"/>
  <c r="F168" i="21"/>
  <c r="E168" i="21"/>
  <c r="D168" i="21"/>
  <c r="G167" i="21"/>
  <c r="F167" i="21"/>
  <c r="E167" i="21"/>
  <c r="D167" i="21"/>
  <c r="G166" i="21"/>
  <c r="F166" i="21"/>
  <c r="E166" i="21"/>
  <c r="D166" i="21"/>
  <c r="G165" i="21"/>
  <c r="F165" i="21"/>
  <c r="E165" i="21"/>
  <c r="D165" i="21"/>
  <c r="G164" i="21"/>
  <c r="F164" i="21"/>
  <c r="E164" i="21"/>
  <c r="D164" i="21"/>
  <c r="G163" i="21"/>
  <c r="F163" i="21"/>
  <c r="E163" i="21"/>
  <c r="D163" i="21"/>
  <c r="G162" i="21"/>
  <c r="F162" i="21"/>
  <c r="E162" i="21"/>
  <c r="D162" i="21"/>
  <c r="G161" i="21"/>
  <c r="F161" i="21"/>
  <c r="E161" i="21"/>
  <c r="D161" i="21"/>
  <c r="G160" i="21"/>
  <c r="F160" i="21"/>
  <c r="E160" i="21"/>
  <c r="D160" i="21"/>
  <c r="G159" i="21"/>
  <c r="F159" i="21"/>
  <c r="E159" i="21"/>
  <c r="D159" i="21"/>
  <c r="K158" i="21"/>
  <c r="G158" i="21"/>
  <c r="F158" i="21"/>
  <c r="E158" i="21"/>
  <c r="D158" i="21"/>
  <c r="L157" i="21"/>
  <c r="K157" i="21"/>
  <c r="G157" i="21"/>
  <c r="F157" i="21"/>
  <c r="E157" i="21"/>
  <c r="D157" i="21"/>
  <c r="G156" i="21"/>
  <c r="F156" i="21"/>
  <c r="E156" i="21"/>
  <c r="D156" i="21"/>
  <c r="G155" i="21"/>
  <c r="F155" i="21"/>
  <c r="E155" i="21"/>
  <c r="D155" i="21"/>
  <c r="G154" i="21"/>
  <c r="F154" i="21"/>
  <c r="E154" i="21"/>
  <c r="D154" i="21"/>
  <c r="G153" i="21"/>
  <c r="F153" i="21"/>
  <c r="E153" i="21"/>
  <c r="D153" i="21"/>
  <c r="G152" i="21"/>
  <c r="F152" i="21"/>
  <c r="E152" i="21"/>
  <c r="D152" i="21"/>
  <c r="G151" i="21"/>
  <c r="F151" i="21"/>
  <c r="E151" i="21"/>
  <c r="D151" i="21"/>
  <c r="G150" i="21"/>
  <c r="F150" i="21"/>
  <c r="E150" i="21"/>
  <c r="D150" i="21"/>
  <c r="G149" i="21"/>
  <c r="F149" i="21"/>
  <c r="E149" i="21"/>
  <c r="D149" i="21"/>
  <c r="G148" i="21"/>
  <c r="F148" i="21"/>
  <c r="E148" i="21"/>
  <c r="D148" i="21"/>
  <c r="G141" i="21"/>
  <c r="F141" i="21"/>
  <c r="E141" i="21"/>
  <c r="D141" i="21"/>
  <c r="G140" i="21"/>
  <c r="F140" i="21"/>
  <c r="E140" i="21"/>
  <c r="D140" i="21"/>
  <c r="G139" i="21"/>
  <c r="F139" i="21"/>
  <c r="E139" i="21"/>
  <c r="D139" i="21"/>
  <c r="G138" i="21"/>
  <c r="F138" i="21"/>
  <c r="E138" i="21"/>
  <c r="D138" i="21"/>
  <c r="G137" i="21"/>
  <c r="F137" i="21"/>
  <c r="E137" i="21"/>
  <c r="D137" i="21"/>
  <c r="G136" i="21"/>
  <c r="F136" i="21"/>
  <c r="E136" i="21"/>
  <c r="D136" i="21"/>
  <c r="L135" i="21"/>
  <c r="K135" i="21"/>
  <c r="G135" i="21"/>
  <c r="F135" i="21"/>
  <c r="E135" i="21"/>
  <c r="D135" i="21"/>
  <c r="L134" i="21"/>
  <c r="K134" i="21"/>
  <c r="G134" i="21"/>
  <c r="F134" i="21"/>
  <c r="E134" i="21"/>
  <c r="D134" i="21"/>
  <c r="G133" i="21"/>
  <c r="F133" i="21"/>
  <c r="E133" i="21"/>
  <c r="D133" i="21"/>
  <c r="G132" i="21"/>
  <c r="F132" i="21"/>
  <c r="E132" i="21"/>
  <c r="D132" i="21"/>
  <c r="G131" i="21"/>
  <c r="F131" i="21"/>
  <c r="E131" i="21"/>
  <c r="D131" i="21"/>
  <c r="G130" i="21"/>
  <c r="F130" i="21"/>
  <c r="E130" i="21"/>
  <c r="D130" i="21"/>
  <c r="G129" i="21"/>
  <c r="F129" i="21"/>
  <c r="E129" i="21"/>
  <c r="D129" i="21"/>
  <c r="G128" i="21"/>
  <c r="F128" i="21"/>
  <c r="E128" i="21"/>
  <c r="D128" i="21"/>
  <c r="G127" i="21"/>
  <c r="F127" i="21"/>
  <c r="E127" i="21"/>
  <c r="D127" i="21"/>
  <c r="G126" i="21"/>
  <c r="F126" i="21"/>
  <c r="E126" i="21"/>
  <c r="D126" i="21"/>
  <c r="G125" i="21"/>
  <c r="F125" i="21"/>
  <c r="E125" i="21"/>
  <c r="D125" i="21"/>
  <c r="G124" i="21"/>
  <c r="F124" i="21"/>
  <c r="E124" i="21"/>
  <c r="D124" i="21"/>
  <c r="G123" i="21"/>
  <c r="F123" i="21"/>
  <c r="E123" i="21"/>
  <c r="D123" i="21"/>
  <c r="K122" i="21"/>
  <c r="G122" i="21"/>
  <c r="F122" i="21"/>
  <c r="E122" i="21"/>
  <c r="D122" i="21"/>
  <c r="L121" i="21"/>
  <c r="K121" i="21"/>
  <c r="G121" i="21"/>
  <c r="F121" i="21"/>
  <c r="E121" i="21"/>
  <c r="D121" i="21"/>
  <c r="G120" i="21"/>
  <c r="F120" i="21"/>
  <c r="E120" i="21"/>
  <c r="D120" i="21"/>
  <c r="G119" i="21"/>
  <c r="F119" i="21"/>
  <c r="E119" i="21"/>
  <c r="D119" i="21"/>
  <c r="G118" i="21"/>
  <c r="F118" i="21"/>
  <c r="E118" i="21"/>
  <c r="D118" i="21"/>
  <c r="G117" i="21"/>
  <c r="F117" i="21"/>
  <c r="E117" i="21"/>
  <c r="D117" i="21"/>
  <c r="G116" i="21"/>
  <c r="F116" i="21"/>
  <c r="E116" i="21"/>
  <c r="D116" i="21"/>
  <c r="G115" i="21"/>
  <c r="F115" i="21"/>
  <c r="E115" i="21"/>
  <c r="D115" i="21"/>
  <c r="G114" i="21"/>
  <c r="F114" i="21"/>
  <c r="E114" i="21"/>
  <c r="D114" i="21"/>
  <c r="G113" i="21"/>
  <c r="F113" i="21"/>
  <c r="E113" i="21"/>
  <c r="D113" i="21"/>
  <c r="G112" i="21"/>
  <c r="F112" i="21"/>
  <c r="E112" i="21"/>
  <c r="D112" i="21"/>
  <c r="G105" i="21"/>
  <c r="F105" i="21"/>
  <c r="E105" i="21"/>
  <c r="D105" i="21"/>
  <c r="G104" i="21"/>
  <c r="F104" i="21"/>
  <c r="E104" i="21"/>
  <c r="D104" i="21"/>
  <c r="G103" i="21"/>
  <c r="F103" i="21"/>
  <c r="E103" i="21"/>
  <c r="D103" i="21"/>
  <c r="G102" i="21"/>
  <c r="F102" i="21"/>
  <c r="E102" i="21"/>
  <c r="D102" i="21"/>
  <c r="G101" i="21"/>
  <c r="F101" i="21"/>
  <c r="E101" i="21"/>
  <c r="D101" i="21"/>
  <c r="G100" i="21"/>
  <c r="F100" i="21"/>
  <c r="E100" i="21"/>
  <c r="D100" i="21"/>
  <c r="L99" i="21"/>
  <c r="K99" i="21"/>
  <c r="G99" i="21"/>
  <c r="F99" i="21"/>
  <c r="E99" i="21"/>
  <c r="D99" i="21"/>
  <c r="L98" i="21"/>
  <c r="K98" i="21"/>
  <c r="G98" i="21"/>
  <c r="F98" i="21"/>
  <c r="E98" i="21"/>
  <c r="D98" i="21"/>
  <c r="G97" i="21"/>
  <c r="F97" i="21"/>
  <c r="E97" i="21"/>
  <c r="D97" i="21"/>
  <c r="G96" i="21"/>
  <c r="F96" i="21"/>
  <c r="E96" i="21"/>
  <c r="D96" i="21"/>
  <c r="G95" i="21"/>
  <c r="F95" i="21"/>
  <c r="E95" i="21"/>
  <c r="D95" i="21"/>
  <c r="G94" i="21"/>
  <c r="F94" i="21"/>
  <c r="E94" i="21"/>
  <c r="D94" i="21"/>
  <c r="G93" i="21"/>
  <c r="F93" i="21"/>
  <c r="E93" i="21"/>
  <c r="D93" i="21"/>
  <c r="G92" i="21"/>
  <c r="F92" i="21"/>
  <c r="E92" i="21"/>
  <c r="D92" i="21"/>
  <c r="G91" i="21"/>
  <c r="F91" i="21"/>
  <c r="E91" i="21"/>
  <c r="D91" i="21"/>
  <c r="G90" i="21"/>
  <c r="F90" i="21"/>
  <c r="E90" i="21"/>
  <c r="D90" i="21"/>
  <c r="G89" i="21"/>
  <c r="F89" i="21"/>
  <c r="E89" i="21"/>
  <c r="D89" i="21"/>
  <c r="G88" i="21"/>
  <c r="F88" i="21"/>
  <c r="E88" i="21"/>
  <c r="D88" i="21"/>
  <c r="G87" i="21"/>
  <c r="F87" i="21"/>
  <c r="E87" i="21"/>
  <c r="D87" i="21"/>
  <c r="K86" i="21"/>
  <c r="G86" i="21"/>
  <c r="F86" i="21"/>
  <c r="E86" i="21"/>
  <c r="D86" i="21"/>
  <c r="L85" i="21"/>
  <c r="K85" i="21"/>
  <c r="G85" i="21"/>
  <c r="F85" i="21"/>
  <c r="E85" i="21"/>
  <c r="D85" i="21"/>
  <c r="G84" i="21"/>
  <c r="F84" i="21"/>
  <c r="E84" i="21"/>
  <c r="D84" i="21"/>
  <c r="G83" i="21"/>
  <c r="F83" i="21"/>
  <c r="E83" i="21"/>
  <c r="D83" i="21"/>
  <c r="G82" i="21"/>
  <c r="F82" i="21"/>
  <c r="E82" i="21"/>
  <c r="D82" i="21"/>
  <c r="G81" i="21"/>
  <c r="F81" i="21"/>
  <c r="E81" i="21"/>
  <c r="D81" i="21"/>
  <c r="G80" i="21"/>
  <c r="F80" i="21"/>
  <c r="E80" i="21"/>
  <c r="D80" i="21"/>
  <c r="G79" i="21"/>
  <c r="F79" i="21"/>
  <c r="E79" i="21"/>
  <c r="D79" i="21"/>
  <c r="G78" i="21"/>
  <c r="F78" i="21"/>
  <c r="E78" i="21"/>
  <c r="D78" i="21"/>
  <c r="G77" i="21"/>
  <c r="F77" i="21"/>
  <c r="E77" i="21"/>
  <c r="D77" i="21"/>
  <c r="G76" i="21"/>
  <c r="F76" i="21"/>
  <c r="E76" i="21"/>
  <c r="D76" i="21"/>
  <c r="G69" i="21"/>
  <c r="F69" i="21"/>
  <c r="E69" i="21"/>
  <c r="D69" i="21"/>
  <c r="G68" i="21"/>
  <c r="F68" i="21"/>
  <c r="E68" i="21"/>
  <c r="D68" i="21"/>
  <c r="G67" i="21"/>
  <c r="F67" i="21"/>
  <c r="E67" i="21"/>
  <c r="D67" i="21"/>
  <c r="G66" i="21"/>
  <c r="F66" i="21"/>
  <c r="E66" i="21"/>
  <c r="D66" i="21"/>
  <c r="G65" i="21"/>
  <c r="F65" i="21"/>
  <c r="E65" i="21"/>
  <c r="D65" i="21"/>
  <c r="G64" i="21"/>
  <c r="F64" i="21"/>
  <c r="E64" i="21"/>
  <c r="D64" i="21"/>
  <c r="L63" i="21"/>
  <c r="K63" i="21"/>
  <c r="G63" i="21"/>
  <c r="F63" i="21"/>
  <c r="E63" i="21"/>
  <c r="D63" i="21"/>
  <c r="L62" i="21"/>
  <c r="K62" i="21"/>
  <c r="G62" i="21"/>
  <c r="F62" i="21"/>
  <c r="E62" i="21"/>
  <c r="D62" i="21"/>
  <c r="G61" i="21"/>
  <c r="F61" i="21"/>
  <c r="E61" i="21"/>
  <c r="D61" i="21"/>
  <c r="G60" i="21"/>
  <c r="F60" i="21"/>
  <c r="E60" i="21"/>
  <c r="D60" i="21"/>
  <c r="G59" i="21"/>
  <c r="F59" i="21"/>
  <c r="E59" i="21"/>
  <c r="D59" i="21"/>
  <c r="G58" i="21"/>
  <c r="F58" i="21"/>
  <c r="E58" i="21"/>
  <c r="D58" i="21"/>
  <c r="G57" i="21"/>
  <c r="F57" i="21"/>
  <c r="E57" i="21"/>
  <c r="D57" i="21"/>
  <c r="G56" i="21"/>
  <c r="F56" i="21"/>
  <c r="E56" i="21"/>
  <c r="D56" i="21"/>
  <c r="G55" i="21"/>
  <c r="F55" i="21"/>
  <c r="E55" i="21"/>
  <c r="D55" i="21"/>
  <c r="G54" i="21"/>
  <c r="F54" i="21"/>
  <c r="E54" i="21"/>
  <c r="D54" i="21"/>
  <c r="G53" i="21"/>
  <c r="F53" i="21"/>
  <c r="E53" i="21"/>
  <c r="D53" i="21"/>
  <c r="G52" i="21"/>
  <c r="F52" i="21"/>
  <c r="E52" i="21"/>
  <c r="D52" i="21"/>
  <c r="G51" i="21"/>
  <c r="F51" i="21"/>
  <c r="E51" i="21"/>
  <c r="D51" i="21"/>
  <c r="K50" i="21"/>
  <c r="G50" i="21"/>
  <c r="F50" i="21"/>
  <c r="E50" i="21"/>
  <c r="D50" i="21"/>
  <c r="L49" i="21"/>
  <c r="K49" i="21"/>
  <c r="G49" i="21"/>
  <c r="F49" i="21"/>
  <c r="E49" i="21"/>
  <c r="D49" i="21"/>
  <c r="G48" i="21"/>
  <c r="F48" i="21"/>
  <c r="E48" i="21"/>
  <c r="D48" i="21"/>
  <c r="G47" i="21"/>
  <c r="F47" i="21"/>
  <c r="E47" i="21"/>
  <c r="D47" i="21"/>
  <c r="G46" i="21"/>
  <c r="F46" i="21"/>
  <c r="E46" i="21"/>
  <c r="D46" i="21"/>
  <c r="G45" i="21"/>
  <c r="F45" i="21"/>
  <c r="E45" i="21"/>
  <c r="D45" i="21"/>
  <c r="G44" i="21"/>
  <c r="F44" i="21"/>
  <c r="E44" i="21"/>
  <c r="D44" i="21"/>
  <c r="G43" i="21"/>
  <c r="F43" i="21"/>
  <c r="E43" i="21"/>
  <c r="D43" i="21"/>
  <c r="G42" i="21"/>
  <c r="F42" i="21"/>
  <c r="E42" i="21"/>
  <c r="D42" i="21"/>
  <c r="G41" i="21"/>
  <c r="F41" i="21"/>
  <c r="E41" i="21"/>
  <c r="D41" i="21"/>
  <c r="G40" i="21"/>
  <c r="F40" i="21"/>
  <c r="E40" i="21"/>
  <c r="D40" i="21"/>
  <c r="G33" i="21"/>
  <c r="F33" i="21"/>
  <c r="E33" i="21"/>
  <c r="D33" i="21"/>
  <c r="G32" i="21"/>
  <c r="F32" i="21"/>
  <c r="E32" i="21"/>
  <c r="D32" i="21"/>
  <c r="G31" i="21"/>
  <c r="F31" i="21"/>
  <c r="E31" i="21"/>
  <c r="D31" i="21"/>
  <c r="G30" i="21"/>
  <c r="F30" i="21"/>
  <c r="E30" i="21"/>
  <c r="D30" i="21"/>
  <c r="G29" i="21"/>
  <c r="F29" i="21"/>
  <c r="E29" i="21"/>
  <c r="D29" i="21"/>
  <c r="G28" i="21"/>
  <c r="F28" i="21"/>
  <c r="E28" i="21"/>
  <c r="D28" i="21"/>
  <c r="L27" i="21"/>
  <c r="K27" i="21"/>
  <c r="G27" i="21"/>
  <c r="F27" i="21"/>
  <c r="E27" i="21"/>
  <c r="D27" i="21"/>
  <c r="L26" i="21"/>
  <c r="K26" i="21"/>
  <c r="G26" i="21"/>
  <c r="F26" i="21"/>
  <c r="E26" i="21"/>
  <c r="D26" i="21"/>
  <c r="G25" i="21"/>
  <c r="F25" i="21"/>
  <c r="E25" i="21"/>
  <c r="D25" i="21"/>
  <c r="G24" i="21"/>
  <c r="F24" i="21"/>
  <c r="E24" i="21"/>
  <c r="D24" i="21"/>
  <c r="G23" i="21"/>
  <c r="F23" i="21"/>
  <c r="E23" i="21"/>
  <c r="D23" i="21"/>
  <c r="G22" i="21"/>
  <c r="F22" i="21"/>
  <c r="E22" i="21"/>
  <c r="D22" i="21"/>
  <c r="G21" i="21"/>
  <c r="F21" i="21"/>
  <c r="E21" i="21"/>
  <c r="D21" i="21"/>
  <c r="G20" i="21"/>
  <c r="F20" i="21"/>
  <c r="E20" i="21"/>
  <c r="D20" i="21"/>
  <c r="G19" i="21"/>
  <c r="F19" i="21"/>
  <c r="E19" i="21"/>
  <c r="D19" i="21"/>
  <c r="G18" i="21"/>
  <c r="F18" i="21"/>
  <c r="E18" i="21"/>
  <c r="D18" i="21"/>
  <c r="G17" i="21"/>
  <c r="F17" i="21"/>
  <c r="E17" i="21"/>
  <c r="D17" i="21"/>
  <c r="G16" i="21"/>
  <c r="F16" i="21"/>
  <c r="E16" i="21"/>
  <c r="D16" i="21"/>
  <c r="G15" i="21"/>
  <c r="F15" i="21"/>
  <c r="E15" i="21"/>
  <c r="D15" i="21"/>
  <c r="K14" i="21"/>
  <c r="G14" i="21"/>
  <c r="F14" i="21"/>
  <c r="E14" i="21"/>
  <c r="D14" i="21"/>
  <c r="L13" i="21"/>
  <c r="K13" i="21"/>
  <c r="G13" i="21"/>
  <c r="F13" i="21"/>
  <c r="E13" i="21"/>
  <c r="D13" i="21"/>
  <c r="G12" i="21"/>
  <c r="F12" i="21"/>
  <c r="E12" i="21"/>
  <c r="D12" i="21"/>
  <c r="G11" i="21"/>
  <c r="F11" i="21"/>
  <c r="E11" i="21"/>
  <c r="D11" i="21"/>
  <c r="G10" i="21"/>
  <c r="F10" i="21"/>
  <c r="E10" i="21"/>
  <c r="D10" i="21"/>
  <c r="G9" i="21"/>
  <c r="F9" i="21"/>
  <c r="E9" i="21"/>
  <c r="D9" i="21"/>
  <c r="G8" i="21"/>
  <c r="F8" i="21"/>
  <c r="E8" i="21"/>
  <c r="D8" i="21"/>
  <c r="G7" i="21"/>
  <c r="F7" i="21"/>
  <c r="E7" i="21"/>
  <c r="D7" i="21"/>
  <c r="G6" i="21"/>
  <c r="F6" i="21"/>
  <c r="E6" i="21"/>
  <c r="D6" i="21"/>
  <c r="G5" i="21"/>
  <c r="F5" i="21"/>
  <c r="E5" i="21"/>
  <c r="D5" i="21"/>
  <c r="G4" i="21"/>
  <c r="F4" i="21"/>
  <c r="E4" i="21"/>
  <c r="D4" i="21"/>
  <c r="V241" i="34" a="1"/>
  <c r="V241" i="34"/>
  <c r="T241" i="34" a="1"/>
  <c r="T241" i="34"/>
  <c r="R241" i="34" a="1"/>
  <c r="R241" i="34"/>
  <c r="P241" i="34" a="1"/>
  <c r="P241" i="34"/>
  <c r="Q233" i="34"/>
  <c r="Q234" i="34"/>
  <c r="Q235" i="34"/>
  <c r="Q236" i="34"/>
  <c r="Q232" i="34"/>
  <c r="W233" i="34"/>
  <c r="W234" i="34"/>
  <c r="W235" i="34"/>
  <c r="W236" i="34"/>
  <c r="W232" i="34"/>
  <c r="U233" i="34"/>
  <c r="U234" i="34"/>
  <c r="U235" i="34"/>
  <c r="U236" i="34"/>
  <c r="U232" i="34"/>
  <c r="S233" i="34"/>
  <c r="S234" i="34"/>
  <c r="S235" i="34"/>
  <c r="S236" i="34"/>
  <c r="S232" i="34"/>
  <c r="W221" i="34"/>
  <c r="W222" i="34"/>
  <c r="W223" i="34"/>
  <c r="W224" i="34"/>
  <c r="W220" i="34"/>
  <c r="U221" i="34"/>
  <c r="U222" i="34"/>
  <c r="U223" i="34"/>
  <c r="U224" i="34"/>
  <c r="U220" i="34"/>
  <c r="S221" i="34"/>
  <c r="S222" i="34"/>
  <c r="S223" i="34"/>
  <c r="S224" i="34"/>
  <c r="S220" i="34"/>
  <c r="Q221" i="34"/>
  <c r="Q222" i="34"/>
  <c r="Q223" i="34"/>
  <c r="Q224" i="34"/>
  <c r="Q220" i="34"/>
  <c r="K242" i="34" a="1"/>
  <c r="K242" i="34"/>
  <c r="K228" i="34" a="1"/>
  <c r="K228" i="34"/>
  <c r="L233" i="34"/>
  <c r="L234" i="34"/>
  <c r="L235" i="34"/>
  <c r="L236" i="34"/>
  <c r="L232" i="34"/>
  <c r="L221" i="34"/>
  <c r="L222" i="34"/>
  <c r="L223" i="34"/>
  <c r="L224" i="34"/>
  <c r="L220" i="34"/>
  <c r="V205" i="34" a="1"/>
  <c r="V205" i="34"/>
  <c r="T205" i="34" a="1"/>
  <c r="T205" i="34"/>
  <c r="R205" i="34" a="1"/>
  <c r="R205" i="34"/>
  <c r="P205" i="34" a="1"/>
  <c r="P205" i="34"/>
  <c r="S185" i="34"/>
  <c r="S186" i="34"/>
  <c r="S187" i="34"/>
  <c r="S188" i="34"/>
  <c r="S184" i="34"/>
  <c r="U185" i="34"/>
  <c r="U186" i="34"/>
  <c r="U187" i="34"/>
  <c r="U188" i="34"/>
  <c r="U184" i="34"/>
  <c r="Q185" i="34"/>
  <c r="Q186" i="34"/>
  <c r="Q187" i="34"/>
  <c r="Q188" i="34"/>
  <c r="Q184" i="34"/>
  <c r="W185" i="34"/>
  <c r="W186" i="34"/>
  <c r="W187" i="34"/>
  <c r="W188" i="34"/>
  <c r="W184" i="34"/>
  <c r="W197" i="34"/>
  <c r="W198" i="34"/>
  <c r="W199" i="34"/>
  <c r="W200" i="34"/>
  <c r="W196" i="34"/>
  <c r="U197" i="34"/>
  <c r="U198" i="34"/>
  <c r="U199" i="34"/>
  <c r="U200" i="34"/>
  <c r="U196" i="34"/>
  <c r="S197" i="34"/>
  <c r="S198" i="34"/>
  <c r="S199" i="34"/>
  <c r="S200" i="34"/>
  <c r="S196" i="34"/>
  <c r="Q197" i="34"/>
  <c r="Q198" i="34"/>
  <c r="Q199" i="34"/>
  <c r="Q200" i="34"/>
  <c r="Q196" i="34"/>
  <c r="K206" i="34" a="1"/>
  <c r="K206" i="34"/>
  <c r="K192" i="34" a="1"/>
  <c r="K192" i="34"/>
  <c r="L197" i="34"/>
  <c r="L198" i="34"/>
  <c r="L199" i="34"/>
  <c r="L200" i="34"/>
  <c r="L196" i="34"/>
  <c r="L185" i="34"/>
  <c r="L186" i="34"/>
  <c r="L187" i="34"/>
  <c r="L188" i="34"/>
  <c r="L184" i="34"/>
  <c r="N205" i="34"/>
  <c r="N206" i="34"/>
  <c r="N207" i="34"/>
  <c r="N208" i="34"/>
  <c r="N204" i="34"/>
  <c r="I205" i="34"/>
  <c r="I206" i="34"/>
  <c r="I207" i="34"/>
  <c r="I208" i="34"/>
  <c r="I204" i="34"/>
  <c r="N249" i="33"/>
  <c r="N248" i="33"/>
  <c r="N247" i="33"/>
  <c r="N246" i="33"/>
  <c r="N245" i="33"/>
  <c r="N244" i="33"/>
  <c r="N243" i="33"/>
  <c r="N242" i="33"/>
  <c r="N241" i="33"/>
  <c r="N240" i="33"/>
  <c r="N239" i="33"/>
  <c r="N238" i="33"/>
  <c r="N237" i="33"/>
  <c r="W236" i="33"/>
  <c r="U236" i="33"/>
  <c r="S236" i="33"/>
  <c r="Q236" i="33"/>
  <c r="N236" i="33"/>
  <c r="L236" i="33"/>
  <c r="L237" i="33" s="1"/>
  <c r="W235" i="33"/>
  <c r="V235" i="33"/>
  <c r="U235" i="33"/>
  <c r="T235" i="33"/>
  <c r="S235" i="33"/>
  <c r="R235" i="33"/>
  <c r="Q235" i="33"/>
  <c r="P235" i="33"/>
  <c r="N235" i="33"/>
  <c r="L235" i="33"/>
  <c r="K235" i="33"/>
  <c r="W234" i="33"/>
  <c r="V234" i="33"/>
  <c r="U234" i="33"/>
  <c r="T234" i="33"/>
  <c r="S234" i="33"/>
  <c r="R234" i="33"/>
  <c r="Q234" i="33"/>
  <c r="P234" i="33"/>
  <c r="N234" i="33"/>
  <c r="L234" i="33"/>
  <c r="K234" i="33"/>
  <c r="W233" i="33"/>
  <c r="V233" i="33"/>
  <c r="U233" i="33"/>
  <c r="T233" i="33"/>
  <c r="S233" i="33"/>
  <c r="R233" i="33"/>
  <c r="Q233" i="33"/>
  <c r="P233" i="33"/>
  <c r="N233" i="33"/>
  <c r="L233" i="33"/>
  <c r="K233" i="33"/>
  <c r="W232" i="33"/>
  <c r="V232" i="33"/>
  <c r="U232" i="33"/>
  <c r="T232" i="33"/>
  <c r="S232" i="33"/>
  <c r="R232" i="33"/>
  <c r="Q232" i="33"/>
  <c r="P232" i="33"/>
  <c r="N232" i="33"/>
  <c r="L232" i="33"/>
  <c r="L242" i="33" s="1" a="1"/>
  <c r="L242" i="33" s="1"/>
  <c r="K232" i="33"/>
  <c r="N231" i="33"/>
  <c r="N230" i="33"/>
  <c r="N229" i="33"/>
  <c r="N228" i="33"/>
  <c r="N227" i="33"/>
  <c r="N226" i="33"/>
  <c r="N225" i="33"/>
  <c r="W224" i="33"/>
  <c r="U224" i="33"/>
  <c r="S224" i="33"/>
  <c r="Q224" i="33"/>
  <c r="N224" i="33"/>
  <c r="L224" i="33"/>
  <c r="W223" i="33"/>
  <c r="V223" i="33"/>
  <c r="U223" i="33"/>
  <c r="T223" i="33"/>
  <c r="S223" i="33"/>
  <c r="R223" i="33"/>
  <c r="Q223" i="33"/>
  <c r="P223" i="33"/>
  <c r="N223" i="33"/>
  <c r="L223" i="33"/>
  <c r="K223" i="33"/>
  <c r="W222" i="33"/>
  <c r="V222" i="33"/>
  <c r="U222" i="33"/>
  <c r="T222" i="33"/>
  <c r="S222" i="33"/>
  <c r="R222" i="33"/>
  <c r="Q222" i="33"/>
  <c r="P222" i="33"/>
  <c r="N222" i="33"/>
  <c r="L222" i="33"/>
  <c r="K222" i="33"/>
  <c r="W221" i="33"/>
  <c r="V221" i="33"/>
  <c r="U221" i="33"/>
  <c r="T221" i="33"/>
  <c r="S221" i="33"/>
  <c r="R221" i="33"/>
  <c r="Q221" i="33"/>
  <c r="P221" i="33"/>
  <c r="N221" i="33"/>
  <c r="L221" i="33"/>
  <c r="K221" i="33"/>
  <c r="W220" i="33"/>
  <c r="V220" i="33"/>
  <c r="U220" i="33"/>
  <c r="T220" i="33"/>
  <c r="S220" i="33"/>
  <c r="R220" i="33"/>
  <c r="Q220" i="33"/>
  <c r="P220" i="33"/>
  <c r="N220" i="33"/>
  <c r="L220" i="33"/>
  <c r="L228" i="33" s="1" a="1"/>
  <c r="L228" i="33" s="1"/>
  <c r="K220" i="33"/>
  <c r="W185" i="33"/>
  <c r="W186" i="33"/>
  <c r="W187" i="33"/>
  <c r="W188" i="33"/>
  <c r="W184" i="33"/>
  <c r="U185" i="33"/>
  <c r="U186" i="33"/>
  <c r="U187" i="33"/>
  <c r="U188" i="33"/>
  <c r="U184" i="33"/>
  <c r="S185" i="33"/>
  <c r="S186" i="33"/>
  <c r="S187" i="33"/>
  <c r="S188" i="33"/>
  <c r="S184" i="33"/>
  <c r="Q185" i="33"/>
  <c r="Q186" i="33"/>
  <c r="Q187" i="33"/>
  <c r="Q188" i="33"/>
  <c r="Q184" i="33"/>
  <c r="W197" i="33"/>
  <c r="W198" i="33"/>
  <c r="W199" i="33"/>
  <c r="W200" i="33"/>
  <c r="W196" i="33"/>
  <c r="U197" i="33"/>
  <c r="U198" i="33"/>
  <c r="U199" i="33"/>
  <c r="U200" i="33"/>
  <c r="U196" i="33"/>
  <c r="S197" i="33"/>
  <c r="S198" i="33"/>
  <c r="S199" i="33"/>
  <c r="S200" i="33"/>
  <c r="S196" i="33"/>
  <c r="Q197" i="33"/>
  <c r="Q198" i="33"/>
  <c r="Q199" i="33"/>
  <c r="Q200" i="33"/>
  <c r="Q196" i="33"/>
  <c r="V205" i="33" a="1"/>
  <c r="V205" i="33"/>
  <c r="T205" i="33" a="1"/>
  <c r="T205" i="33"/>
  <c r="R205" i="33" a="1"/>
  <c r="R205" i="33"/>
  <c r="P205" i="33" a="1"/>
  <c r="P205" i="33"/>
  <c r="K206" i="33" a="1"/>
  <c r="K206" i="33"/>
  <c r="K192" i="33" a="1"/>
  <c r="K192" i="33"/>
  <c r="L197" i="33"/>
  <c r="L198" i="33"/>
  <c r="L199" i="33"/>
  <c r="L200" i="33"/>
  <c r="L196" i="33"/>
  <c r="L185" i="33"/>
  <c r="L186" i="33"/>
  <c r="L187" i="33"/>
  <c r="L184" i="33"/>
  <c r="T190" i="33"/>
  <c r="N249" i="31"/>
  <c r="N248" i="31"/>
  <c r="N247" i="31"/>
  <c r="N246" i="31"/>
  <c r="N245" i="31"/>
  <c r="N244" i="31"/>
  <c r="N243" i="31"/>
  <c r="N242" i="31"/>
  <c r="N241" i="31"/>
  <c r="N240" i="31"/>
  <c r="N239" i="31"/>
  <c r="N238" i="31"/>
  <c r="R237" i="31"/>
  <c r="N237" i="31"/>
  <c r="K237" i="31"/>
  <c r="W236" i="31"/>
  <c r="V236" i="31"/>
  <c r="U236" i="31"/>
  <c r="T236" i="31"/>
  <c r="S236" i="31"/>
  <c r="R236" i="31"/>
  <c r="Q236" i="31"/>
  <c r="P236" i="31"/>
  <c r="N236" i="31"/>
  <c r="L236" i="31"/>
  <c r="L237" i="31" s="1"/>
  <c r="K236" i="31"/>
  <c r="W235" i="31"/>
  <c r="V235" i="31"/>
  <c r="U235" i="31"/>
  <c r="T235" i="31"/>
  <c r="S235" i="31"/>
  <c r="R235" i="31"/>
  <c r="Q235" i="31"/>
  <c r="P235" i="31"/>
  <c r="N235" i="31"/>
  <c r="L235" i="31"/>
  <c r="K235" i="31"/>
  <c r="W234" i="31"/>
  <c r="V234" i="31"/>
  <c r="U234" i="31"/>
  <c r="T234" i="31"/>
  <c r="S234" i="31"/>
  <c r="R234" i="31"/>
  <c r="Q234" i="31"/>
  <c r="P234" i="31"/>
  <c r="N234" i="31"/>
  <c r="L234" i="31"/>
  <c r="K234" i="31"/>
  <c r="W233" i="31"/>
  <c r="V233" i="31"/>
  <c r="U233" i="31"/>
  <c r="T233" i="31"/>
  <c r="S233" i="31"/>
  <c r="R233" i="31"/>
  <c r="Q233" i="31"/>
  <c r="P233" i="31"/>
  <c r="N233" i="31"/>
  <c r="L233" i="31"/>
  <c r="K233" i="31"/>
  <c r="W232" i="31"/>
  <c r="V232" i="31"/>
  <c r="U232" i="31"/>
  <c r="T232" i="31"/>
  <c r="S232" i="31"/>
  <c r="R232" i="31"/>
  <c r="Q232" i="31"/>
  <c r="P232" i="31"/>
  <c r="N232" i="31"/>
  <c r="L232" i="31"/>
  <c r="L242" i="31" s="1" a="1"/>
  <c r="L242" i="31" s="1"/>
  <c r="K232" i="31"/>
  <c r="N231" i="31"/>
  <c r="N230" i="31"/>
  <c r="N229" i="31"/>
  <c r="N228" i="31"/>
  <c r="N227" i="31"/>
  <c r="N226" i="31"/>
  <c r="R225" i="31"/>
  <c r="N225" i="31"/>
  <c r="K225" i="31"/>
  <c r="W224" i="31"/>
  <c r="V224" i="31"/>
  <c r="U224" i="31"/>
  <c r="T224" i="31"/>
  <c r="S224" i="31"/>
  <c r="R224" i="31"/>
  <c r="Q224" i="31"/>
  <c r="P224" i="31"/>
  <c r="N224" i="31"/>
  <c r="L224" i="31"/>
  <c r="L225" i="31" s="1"/>
  <c r="K224" i="31"/>
  <c r="W223" i="31"/>
  <c r="V223" i="31"/>
  <c r="U223" i="31"/>
  <c r="T223" i="31"/>
  <c r="S223" i="31"/>
  <c r="R223" i="31"/>
  <c r="Q223" i="31"/>
  <c r="P223" i="31"/>
  <c r="N223" i="31"/>
  <c r="L223" i="31"/>
  <c r="K223" i="31"/>
  <c r="W222" i="31"/>
  <c r="V222" i="31"/>
  <c r="U222" i="31"/>
  <c r="T222" i="31"/>
  <c r="S222" i="31"/>
  <c r="R222" i="31"/>
  <c r="Q222" i="31"/>
  <c r="P222" i="31"/>
  <c r="N222" i="31"/>
  <c r="L222" i="31"/>
  <c r="K222" i="31"/>
  <c r="W221" i="31"/>
  <c r="V221" i="31"/>
  <c r="U221" i="31"/>
  <c r="T221" i="31"/>
  <c r="S221" i="31"/>
  <c r="R221" i="31"/>
  <c r="Q221" i="31"/>
  <c r="P221" i="31"/>
  <c r="N221" i="31"/>
  <c r="L221" i="31"/>
  <c r="K221" i="31"/>
  <c r="W220" i="31"/>
  <c r="V220" i="31"/>
  <c r="U220" i="31"/>
  <c r="T220" i="31"/>
  <c r="S220" i="31"/>
  <c r="R220" i="31"/>
  <c r="Q220" i="31"/>
  <c r="P220" i="31"/>
  <c r="N220" i="31"/>
  <c r="L220" i="31"/>
  <c r="L228" i="31" s="1" a="1"/>
  <c r="L228" i="31" s="1"/>
  <c r="K220" i="31"/>
  <c r="N213" i="31"/>
  <c r="N212" i="31"/>
  <c r="N211" i="31"/>
  <c r="N210" i="31"/>
  <c r="N209" i="31"/>
  <c r="N208" i="31"/>
  <c r="N207" i="31"/>
  <c r="N206" i="31"/>
  <c r="N205" i="31"/>
  <c r="N204" i="31"/>
  <c r="N203" i="31"/>
  <c r="N202" i="31"/>
  <c r="V201" i="31"/>
  <c r="T201" i="31"/>
  <c r="R201" i="31"/>
  <c r="P201" i="31"/>
  <c r="N201" i="31"/>
  <c r="K201" i="31"/>
  <c r="W200" i="31"/>
  <c r="V200" i="31"/>
  <c r="U200" i="31"/>
  <c r="T200" i="31"/>
  <c r="S200" i="31"/>
  <c r="R200" i="31"/>
  <c r="Q200" i="31"/>
  <c r="P200" i="31"/>
  <c r="N200" i="31"/>
  <c r="L200" i="31"/>
  <c r="L201" i="31" s="1"/>
  <c r="K200" i="31"/>
  <c r="W199" i="31"/>
  <c r="V199" i="31"/>
  <c r="U199" i="31"/>
  <c r="T199" i="31"/>
  <c r="S199" i="31"/>
  <c r="R199" i="31"/>
  <c r="Q199" i="31"/>
  <c r="P199" i="31"/>
  <c r="N199" i="31"/>
  <c r="L199" i="31"/>
  <c r="K199" i="31"/>
  <c r="W198" i="31"/>
  <c r="V198" i="31"/>
  <c r="U198" i="31"/>
  <c r="T198" i="31"/>
  <c r="S198" i="31"/>
  <c r="R198" i="31"/>
  <c r="Q198" i="31"/>
  <c r="P198" i="31"/>
  <c r="N198" i="31"/>
  <c r="L198" i="31"/>
  <c r="K198" i="31"/>
  <c r="W197" i="31"/>
  <c r="V197" i="31"/>
  <c r="U197" i="31"/>
  <c r="T197" i="31"/>
  <c r="S197" i="31"/>
  <c r="R197" i="31"/>
  <c r="Q197" i="31"/>
  <c r="P197" i="31"/>
  <c r="N197" i="31"/>
  <c r="L197" i="31"/>
  <c r="K197" i="31"/>
  <c r="W196" i="31"/>
  <c r="V196" i="31"/>
  <c r="U196" i="31"/>
  <c r="T196" i="31"/>
  <c r="S196" i="31"/>
  <c r="R196" i="31"/>
  <c r="Q196" i="31"/>
  <c r="P196" i="31"/>
  <c r="N196" i="31"/>
  <c r="L196" i="31"/>
  <c r="L206" i="31" s="1" a="1"/>
  <c r="L206" i="31" s="1"/>
  <c r="K196" i="31"/>
  <c r="N195" i="31"/>
  <c r="N194" i="31"/>
  <c r="N193" i="31"/>
  <c r="N192" i="31"/>
  <c r="N191" i="31"/>
  <c r="N190" i="31"/>
  <c r="V189" i="31"/>
  <c r="T189" i="31"/>
  <c r="R189" i="31"/>
  <c r="P189" i="31"/>
  <c r="N189" i="31"/>
  <c r="K189" i="31"/>
  <c r="W188" i="31"/>
  <c r="V188" i="31"/>
  <c r="U188" i="31"/>
  <c r="T188" i="31"/>
  <c r="S188" i="31"/>
  <c r="R188" i="31"/>
  <c r="Q188" i="31"/>
  <c r="P188" i="31"/>
  <c r="N188" i="31"/>
  <c r="L188" i="31"/>
  <c r="K188" i="31"/>
  <c r="W187" i="31"/>
  <c r="V187" i="31"/>
  <c r="U187" i="31"/>
  <c r="T187" i="31"/>
  <c r="S187" i="31"/>
  <c r="R187" i="31"/>
  <c r="Q187" i="31"/>
  <c r="P187" i="31"/>
  <c r="N187" i="31"/>
  <c r="L187" i="31"/>
  <c r="K187" i="31"/>
  <c r="W186" i="31"/>
  <c r="V186" i="31"/>
  <c r="U186" i="31"/>
  <c r="T186" i="31"/>
  <c r="S186" i="31"/>
  <c r="R186" i="31"/>
  <c r="Q186" i="31"/>
  <c r="P186" i="31"/>
  <c r="N186" i="31"/>
  <c r="L186" i="31"/>
  <c r="K186" i="31"/>
  <c r="W185" i="31"/>
  <c r="V185" i="31"/>
  <c r="U185" i="31"/>
  <c r="T185" i="31"/>
  <c r="S185" i="31"/>
  <c r="R185" i="31"/>
  <c r="Q185" i="31"/>
  <c r="P185" i="31"/>
  <c r="N185" i="31"/>
  <c r="L185" i="31"/>
  <c r="K185" i="31"/>
  <c r="W184" i="31"/>
  <c r="V184" i="31"/>
  <c r="U184" i="31"/>
  <c r="T184" i="31"/>
  <c r="S184" i="31"/>
  <c r="R184" i="31"/>
  <c r="Q184" i="31"/>
  <c r="P184" i="31"/>
  <c r="N184" i="31"/>
  <c r="L184" i="31"/>
  <c r="L192" i="31" s="1" a="1"/>
  <c r="L192" i="31" s="1"/>
  <c r="K184" i="31"/>
  <c r="N177" i="31"/>
  <c r="N176" i="31"/>
  <c r="N175" i="31"/>
  <c r="N174" i="31"/>
  <c r="N173" i="31"/>
  <c r="N172" i="31"/>
  <c r="N171" i="31"/>
  <c r="N170" i="31"/>
  <c r="N169" i="31"/>
  <c r="N168" i="31"/>
  <c r="N167" i="31"/>
  <c r="N166" i="31"/>
  <c r="V165" i="31"/>
  <c r="T165" i="31"/>
  <c r="R165" i="31"/>
  <c r="P165" i="31"/>
  <c r="N165" i="31"/>
  <c r="K165" i="31"/>
  <c r="W164" i="31"/>
  <c r="V164" i="31"/>
  <c r="U164" i="31"/>
  <c r="T164" i="31"/>
  <c r="S164" i="31"/>
  <c r="R164" i="31"/>
  <c r="Q164" i="31"/>
  <c r="P164" i="31"/>
  <c r="N164" i="31"/>
  <c r="L164" i="31"/>
  <c r="L165" i="31" s="1"/>
  <c r="K164" i="31"/>
  <c r="W163" i="31"/>
  <c r="V163" i="31"/>
  <c r="U163" i="31"/>
  <c r="T163" i="31"/>
  <c r="S163" i="31"/>
  <c r="R163" i="31"/>
  <c r="Q163" i="31"/>
  <c r="P163" i="31"/>
  <c r="N163" i="31"/>
  <c r="L163" i="31"/>
  <c r="K163" i="31"/>
  <c r="W162" i="31"/>
  <c r="V162" i="31"/>
  <c r="U162" i="31"/>
  <c r="T162" i="31"/>
  <c r="S162" i="31"/>
  <c r="R162" i="31"/>
  <c r="Q162" i="31"/>
  <c r="P162" i="31"/>
  <c r="N162" i="31"/>
  <c r="L162" i="31"/>
  <c r="K162" i="31"/>
  <c r="W161" i="31"/>
  <c r="V161" i="31"/>
  <c r="U161" i="31"/>
  <c r="T161" i="31"/>
  <c r="S161" i="31"/>
  <c r="R161" i="31"/>
  <c r="Q161" i="31"/>
  <c r="P161" i="31"/>
  <c r="N161" i="31"/>
  <c r="L161" i="31"/>
  <c r="K161" i="31"/>
  <c r="W160" i="31"/>
  <c r="V160" i="31"/>
  <c r="U160" i="31"/>
  <c r="T160" i="31"/>
  <c r="S160" i="31"/>
  <c r="R160" i="31"/>
  <c r="Q160" i="31"/>
  <c r="P160" i="31"/>
  <c r="N160" i="31"/>
  <c r="L160" i="31"/>
  <c r="L170" i="31" s="1" a="1"/>
  <c r="L170" i="31" s="1"/>
  <c r="K160" i="31"/>
  <c r="N159" i="31"/>
  <c r="N158" i="31"/>
  <c r="N157" i="31"/>
  <c r="N156" i="31"/>
  <c r="N155" i="31"/>
  <c r="N154" i="31"/>
  <c r="V153" i="31"/>
  <c r="T153" i="31"/>
  <c r="R153" i="31"/>
  <c r="P153" i="31"/>
  <c r="N153" i="31"/>
  <c r="K153" i="31"/>
  <c r="W152" i="31"/>
  <c r="V152" i="31"/>
  <c r="U152" i="31"/>
  <c r="T152" i="31"/>
  <c r="S152" i="31"/>
  <c r="R152" i="31"/>
  <c r="Q152" i="31"/>
  <c r="P152" i="31"/>
  <c r="N152" i="31"/>
  <c r="L152" i="31"/>
  <c r="K152" i="31"/>
  <c r="W151" i="31"/>
  <c r="V151" i="31"/>
  <c r="U151" i="31"/>
  <c r="T151" i="31"/>
  <c r="S151" i="31"/>
  <c r="R151" i="31"/>
  <c r="Q151" i="31"/>
  <c r="P151" i="31"/>
  <c r="N151" i="31"/>
  <c r="L151" i="31"/>
  <c r="K151" i="31"/>
  <c r="W150" i="31"/>
  <c r="V150" i="31"/>
  <c r="U150" i="31"/>
  <c r="T150" i="31"/>
  <c r="S150" i="31"/>
  <c r="R150" i="31"/>
  <c r="Q150" i="31"/>
  <c r="P150" i="31"/>
  <c r="N150" i="31"/>
  <c r="L150" i="31"/>
  <c r="K150" i="31"/>
  <c r="W149" i="31"/>
  <c r="V149" i="31"/>
  <c r="U149" i="31"/>
  <c r="T149" i="31"/>
  <c r="S149" i="31"/>
  <c r="R149" i="31"/>
  <c r="Q149" i="31"/>
  <c r="P149" i="31"/>
  <c r="N149" i="31"/>
  <c r="L149" i="31"/>
  <c r="K149" i="31"/>
  <c r="W148" i="31"/>
  <c r="V148" i="31"/>
  <c r="U148" i="31"/>
  <c r="T148" i="31"/>
  <c r="S148" i="31"/>
  <c r="R148" i="31"/>
  <c r="Q148" i="31"/>
  <c r="P148" i="31"/>
  <c r="N148" i="31"/>
  <c r="L148" i="31"/>
  <c r="L156" i="31" s="1" a="1"/>
  <c r="L156" i="31" s="1"/>
  <c r="K148" i="31"/>
  <c r="N141" i="31"/>
  <c r="N140" i="31"/>
  <c r="N139" i="31"/>
  <c r="N138" i="31"/>
  <c r="N137" i="31"/>
  <c r="N136" i="31"/>
  <c r="N135" i="31"/>
  <c r="N134" i="31"/>
  <c r="N133" i="31"/>
  <c r="N132" i="31"/>
  <c r="N131" i="31"/>
  <c r="N130" i="31"/>
  <c r="V129" i="31"/>
  <c r="T129" i="31"/>
  <c r="R129" i="31"/>
  <c r="P129" i="31"/>
  <c r="N129" i="31"/>
  <c r="K129" i="31"/>
  <c r="W128" i="31"/>
  <c r="V128" i="31"/>
  <c r="U128" i="31"/>
  <c r="T128" i="31"/>
  <c r="S128" i="31"/>
  <c r="R128" i="31"/>
  <c r="Q128" i="31"/>
  <c r="P128" i="31"/>
  <c r="N128" i="31"/>
  <c r="L128" i="31"/>
  <c r="L129" i="31" s="1"/>
  <c r="K128" i="31"/>
  <c r="W127" i="31"/>
  <c r="V127" i="31"/>
  <c r="U127" i="31"/>
  <c r="T127" i="31"/>
  <c r="S127" i="31"/>
  <c r="R127" i="31"/>
  <c r="Q127" i="31"/>
  <c r="P127" i="31"/>
  <c r="N127" i="31"/>
  <c r="L127" i="31"/>
  <c r="K127" i="31"/>
  <c r="W126" i="31"/>
  <c r="V126" i="31"/>
  <c r="U126" i="31"/>
  <c r="T126" i="31"/>
  <c r="S126" i="31"/>
  <c r="R126" i="31"/>
  <c r="Q126" i="31"/>
  <c r="P126" i="31"/>
  <c r="N126" i="31"/>
  <c r="L126" i="31"/>
  <c r="K126" i="31"/>
  <c r="W125" i="31"/>
  <c r="V125" i="31"/>
  <c r="U125" i="31"/>
  <c r="T125" i="31"/>
  <c r="S125" i="31"/>
  <c r="R125" i="31"/>
  <c r="Q125" i="31"/>
  <c r="P125" i="31"/>
  <c r="N125" i="31"/>
  <c r="L125" i="31"/>
  <c r="K125" i="31"/>
  <c r="W124" i="31"/>
  <c r="V124" i="31"/>
  <c r="U124" i="31"/>
  <c r="T124" i="31"/>
  <c r="S124" i="31"/>
  <c r="R124" i="31"/>
  <c r="Q124" i="31"/>
  <c r="P124" i="31"/>
  <c r="N124" i="31"/>
  <c r="L124" i="31"/>
  <c r="L134" i="31" s="1" a="1"/>
  <c r="L134" i="31" s="1"/>
  <c r="K124" i="31"/>
  <c r="N123" i="31"/>
  <c r="N122" i="31"/>
  <c r="N121" i="31"/>
  <c r="N120" i="31"/>
  <c r="N119" i="31"/>
  <c r="N118" i="31"/>
  <c r="V117" i="31"/>
  <c r="T117" i="31"/>
  <c r="R117" i="31"/>
  <c r="P117" i="31"/>
  <c r="N117" i="31"/>
  <c r="K117" i="31"/>
  <c r="W116" i="31"/>
  <c r="V116" i="31"/>
  <c r="U116" i="31"/>
  <c r="T116" i="31"/>
  <c r="S116" i="31"/>
  <c r="R116" i="31"/>
  <c r="Q116" i="31"/>
  <c r="P116" i="31"/>
  <c r="N116" i="31"/>
  <c r="L116" i="31"/>
  <c r="K116" i="31"/>
  <c r="W115" i="31"/>
  <c r="V115" i="31"/>
  <c r="U115" i="31"/>
  <c r="T115" i="31"/>
  <c r="S115" i="31"/>
  <c r="R115" i="31"/>
  <c r="Q115" i="31"/>
  <c r="P115" i="31"/>
  <c r="N115" i="31"/>
  <c r="L115" i="31"/>
  <c r="K115" i="31"/>
  <c r="W114" i="31"/>
  <c r="V114" i="31"/>
  <c r="U114" i="31"/>
  <c r="T114" i="31"/>
  <c r="S114" i="31"/>
  <c r="R114" i="31"/>
  <c r="Q114" i="31"/>
  <c r="P114" i="31"/>
  <c r="N114" i="31"/>
  <c r="L114" i="31"/>
  <c r="K114" i="31"/>
  <c r="W113" i="31"/>
  <c r="V113" i="31"/>
  <c r="U113" i="31"/>
  <c r="T113" i="31"/>
  <c r="S113" i="31"/>
  <c r="R113" i="31"/>
  <c r="Q113" i="31"/>
  <c r="P113" i="31"/>
  <c r="N113" i="31"/>
  <c r="L113" i="31"/>
  <c r="K113" i="31"/>
  <c r="W112" i="31"/>
  <c r="V112" i="31"/>
  <c r="U112" i="31"/>
  <c r="T112" i="31"/>
  <c r="S112" i="31"/>
  <c r="R112" i="31"/>
  <c r="Q112" i="31"/>
  <c r="P112" i="31"/>
  <c r="N112" i="31"/>
  <c r="L112" i="31"/>
  <c r="L120" i="31" s="1" a="1"/>
  <c r="L120" i="31" s="1"/>
  <c r="K112" i="31"/>
  <c r="N105" i="31"/>
  <c r="N104" i="31"/>
  <c r="N103" i="31"/>
  <c r="N102" i="31"/>
  <c r="N101" i="31"/>
  <c r="N100" i="31"/>
  <c r="N99" i="31"/>
  <c r="N98" i="31"/>
  <c r="N97" i="31"/>
  <c r="N96" i="31"/>
  <c r="N95" i="31"/>
  <c r="N94" i="31"/>
  <c r="V93" i="31"/>
  <c r="T93" i="31"/>
  <c r="R93" i="31"/>
  <c r="P93" i="31"/>
  <c r="N93" i="31"/>
  <c r="K93" i="31"/>
  <c r="W92" i="31"/>
  <c r="V92" i="31"/>
  <c r="U92" i="31"/>
  <c r="T92" i="31"/>
  <c r="S92" i="31"/>
  <c r="R92" i="31"/>
  <c r="Q92" i="31"/>
  <c r="P92" i="31"/>
  <c r="N92" i="31"/>
  <c r="L92" i="31"/>
  <c r="L93" i="31" s="1"/>
  <c r="K92" i="31"/>
  <c r="W91" i="31"/>
  <c r="V91" i="31"/>
  <c r="U91" i="31"/>
  <c r="T91" i="31"/>
  <c r="S91" i="31"/>
  <c r="R91" i="31"/>
  <c r="Q91" i="31"/>
  <c r="P91" i="31"/>
  <c r="N91" i="31"/>
  <c r="L91" i="31"/>
  <c r="K91" i="31"/>
  <c r="W90" i="31"/>
  <c r="V90" i="31"/>
  <c r="U90" i="31"/>
  <c r="T90" i="31"/>
  <c r="S90" i="31"/>
  <c r="R90" i="31"/>
  <c r="Q90" i="31"/>
  <c r="P90" i="31"/>
  <c r="N90" i="31"/>
  <c r="L90" i="31"/>
  <c r="K90" i="31"/>
  <c r="W89" i="31"/>
  <c r="V89" i="31"/>
  <c r="U89" i="31"/>
  <c r="T89" i="31"/>
  <c r="S89" i="31"/>
  <c r="R89" i="31"/>
  <c r="Q89" i="31"/>
  <c r="P89" i="31"/>
  <c r="N89" i="31"/>
  <c r="L89" i="31"/>
  <c r="K89" i="31"/>
  <c r="AF88" i="31"/>
  <c r="AE88" i="31"/>
  <c r="AD88" i="31"/>
  <c r="AC88" i="31"/>
  <c r="W88" i="31"/>
  <c r="V88" i="31"/>
  <c r="U88" i="31"/>
  <c r="T88" i="31"/>
  <c r="S88" i="31"/>
  <c r="R88" i="31"/>
  <c r="Q88" i="31"/>
  <c r="P88" i="31"/>
  <c r="N88" i="31"/>
  <c r="L88" i="31"/>
  <c r="L98" i="31" s="1" a="1"/>
  <c r="L98" i="31" s="1"/>
  <c r="K88" i="31"/>
  <c r="AF87" i="31"/>
  <c r="AE87" i="31"/>
  <c r="AD87" i="31"/>
  <c r="AC87" i="31"/>
  <c r="N87" i="31"/>
  <c r="AF86" i="31"/>
  <c r="AE86" i="31"/>
  <c r="AD86" i="31"/>
  <c r="AC86" i="31"/>
  <c r="N86" i="31"/>
  <c r="AF85" i="31"/>
  <c r="AE85" i="31"/>
  <c r="AD85" i="31"/>
  <c r="AC85" i="31"/>
  <c r="N85" i="31"/>
  <c r="AF84" i="31"/>
  <c r="AE84" i="31"/>
  <c r="AD84" i="31"/>
  <c r="AC84" i="31"/>
  <c r="N84" i="31"/>
  <c r="AF83" i="31"/>
  <c r="AE83" i="31"/>
  <c r="AD83" i="31"/>
  <c r="AC83" i="31"/>
  <c r="N83" i="31"/>
  <c r="AF82" i="31"/>
  <c r="AE82" i="31"/>
  <c r="AD82" i="31"/>
  <c r="AC82" i="31"/>
  <c r="N82" i="31"/>
  <c r="AF81" i="31"/>
  <c r="AE81" i="31"/>
  <c r="AD81" i="31"/>
  <c r="AC81" i="31"/>
  <c r="V81" i="31"/>
  <c r="T81" i="31"/>
  <c r="R81" i="31"/>
  <c r="P81" i="31"/>
  <c r="N81" i="31"/>
  <c r="K81" i="31"/>
  <c r="AF80" i="31"/>
  <c r="AE80" i="31"/>
  <c r="AD80" i="31"/>
  <c r="AC80" i="31"/>
  <c r="W80" i="31"/>
  <c r="V80" i="31"/>
  <c r="U80" i="31"/>
  <c r="T80" i="31"/>
  <c r="S80" i="31"/>
  <c r="R80" i="31"/>
  <c r="Q80" i="31"/>
  <c r="P80" i="31"/>
  <c r="N80" i="31"/>
  <c r="L80" i="31"/>
  <c r="K80" i="31"/>
  <c r="AF79" i="31"/>
  <c r="AE79" i="31"/>
  <c r="AD79" i="31"/>
  <c r="AC79" i="31"/>
  <c r="W79" i="31"/>
  <c r="V79" i="31"/>
  <c r="U79" i="31"/>
  <c r="T79" i="31"/>
  <c r="S79" i="31"/>
  <c r="R79" i="31"/>
  <c r="Q79" i="31"/>
  <c r="P79" i="31"/>
  <c r="N79" i="31"/>
  <c r="L79" i="31"/>
  <c r="K79" i="31"/>
  <c r="AF78" i="31"/>
  <c r="AE78" i="31"/>
  <c r="AD78" i="31"/>
  <c r="AC78" i="31"/>
  <c r="W78" i="31"/>
  <c r="V78" i="31"/>
  <c r="U78" i="31"/>
  <c r="T78" i="31"/>
  <c r="S78" i="31"/>
  <c r="R78" i="31"/>
  <c r="Q78" i="31"/>
  <c r="P78" i="31"/>
  <c r="N78" i="31"/>
  <c r="L78" i="31"/>
  <c r="K78" i="31"/>
  <c r="AF77" i="31"/>
  <c r="AE77" i="31"/>
  <c r="AD77" i="31"/>
  <c r="AC77" i="31"/>
  <c r="W77" i="31"/>
  <c r="V77" i="31"/>
  <c r="U77" i="31"/>
  <c r="T77" i="31"/>
  <c r="S77" i="31"/>
  <c r="R77" i="31"/>
  <c r="Q77" i="31"/>
  <c r="P77" i="31"/>
  <c r="N77" i="31"/>
  <c r="L77" i="31"/>
  <c r="K77" i="31"/>
  <c r="AF76" i="31"/>
  <c r="AE76" i="31"/>
  <c r="AD76" i="31"/>
  <c r="AC76" i="31"/>
  <c r="W76" i="31"/>
  <c r="V76" i="31"/>
  <c r="U76" i="31"/>
  <c r="T76" i="31"/>
  <c r="S76" i="31"/>
  <c r="R76" i="31"/>
  <c r="Q76" i="31"/>
  <c r="P76" i="31"/>
  <c r="N76" i="31"/>
  <c r="L76" i="31"/>
  <c r="L84" i="31" s="1" a="1"/>
  <c r="L84" i="31" s="1"/>
  <c r="K76" i="31"/>
  <c r="AF75" i="31"/>
  <c r="AE75" i="31"/>
  <c r="AD75" i="31"/>
  <c r="AC75" i="31"/>
  <c r="AF74" i="31"/>
  <c r="AE74" i="31"/>
  <c r="AD74" i="31"/>
  <c r="AC74" i="31"/>
  <c r="AF73" i="31"/>
  <c r="AE73" i="31"/>
  <c r="AD73" i="31"/>
  <c r="AC73" i="31"/>
  <c r="AF72" i="31"/>
  <c r="AE72" i="31"/>
  <c r="AD72" i="31"/>
  <c r="AC72" i="31"/>
  <c r="AF71" i="31"/>
  <c r="AE71" i="31"/>
  <c r="AD71" i="31"/>
  <c r="AC71" i="31"/>
  <c r="AF70" i="31"/>
  <c r="AE70" i="31"/>
  <c r="AD70" i="31"/>
  <c r="AC70" i="31"/>
  <c r="AF69" i="31"/>
  <c r="AE69" i="31"/>
  <c r="AD69" i="31"/>
  <c r="AC69" i="31"/>
  <c r="N69" i="31"/>
  <c r="AF68" i="31"/>
  <c r="AE68" i="31"/>
  <c r="AD68" i="31"/>
  <c r="AC68" i="31"/>
  <c r="N68" i="31"/>
  <c r="AF67" i="31"/>
  <c r="AE67" i="31"/>
  <c r="AD67" i="31"/>
  <c r="AC67" i="31"/>
  <c r="N67" i="31"/>
  <c r="AF66" i="31"/>
  <c r="AE66" i="31"/>
  <c r="AD66" i="31"/>
  <c r="AC66" i="31"/>
  <c r="N66" i="31"/>
  <c r="AF65" i="31"/>
  <c r="AE65" i="31"/>
  <c r="AD65" i="31"/>
  <c r="AC65" i="31"/>
  <c r="N65" i="31"/>
  <c r="AF64" i="31"/>
  <c r="AE64" i="31"/>
  <c r="AD64" i="31"/>
  <c r="AC64" i="31"/>
  <c r="N64" i="31"/>
  <c r="AF63" i="31"/>
  <c r="AE63" i="31"/>
  <c r="AD63" i="31"/>
  <c r="AC63" i="31"/>
  <c r="N63" i="31"/>
  <c r="AF62" i="31"/>
  <c r="AE62" i="31"/>
  <c r="AD62" i="31"/>
  <c r="AC62" i="31"/>
  <c r="N62" i="31"/>
  <c r="AF61" i="31"/>
  <c r="AE61" i="31"/>
  <c r="AD61" i="31"/>
  <c r="AC61" i="31"/>
  <c r="N61" i="31"/>
  <c r="AF60" i="31"/>
  <c r="AE60" i="31"/>
  <c r="AD60" i="31"/>
  <c r="AC60" i="31"/>
  <c r="N60" i="31"/>
  <c r="AF59" i="31"/>
  <c r="AE59" i="31"/>
  <c r="AD59" i="31"/>
  <c r="AC59" i="31"/>
  <c r="N59" i="31"/>
  <c r="N58" i="31"/>
  <c r="V57" i="31"/>
  <c r="T57" i="31"/>
  <c r="R57" i="31"/>
  <c r="P57" i="31"/>
  <c r="N57" i="31"/>
  <c r="K57" i="31"/>
  <c r="W56" i="31"/>
  <c r="V56" i="31"/>
  <c r="U56" i="31"/>
  <c r="T56" i="31"/>
  <c r="S56" i="31"/>
  <c r="R56" i="31"/>
  <c r="Q56" i="31"/>
  <c r="P56" i="31"/>
  <c r="N56" i="31"/>
  <c r="L56" i="31"/>
  <c r="L57" i="31" s="1"/>
  <c r="K56" i="31"/>
  <c r="W55" i="31"/>
  <c r="V55" i="31"/>
  <c r="U55" i="31"/>
  <c r="T55" i="31"/>
  <c r="S55" i="31"/>
  <c r="R55" i="31"/>
  <c r="Q55" i="31"/>
  <c r="P55" i="31"/>
  <c r="N55" i="31"/>
  <c r="L55" i="31"/>
  <c r="K55" i="31"/>
  <c r="W54" i="31"/>
  <c r="V54" i="31"/>
  <c r="U54" i="31"/>
  <c r="T54" i="31"/>
  <c r="S54" i="31"/>
  <c r="R54" i="31"/>
  <c r="Q54" i="31"/>
  <c r="P54" i="31"/>
  <c r="N54" i="31"/>
  <c r="L54" i="31"/>
  <c r="K54" i="31"/>
  <c r="W53" i="31"/>
  <c r="V53" i="31"/>
  <c r="U53" i="31"/>
  <c r="T53" i="31"/>
  <c r="S53" i="31"/>
  <c r="R53" i="31"/>
  <c r="Q53" i="31"/>
  <c r="P53" i="31"/>
  <c r="N53" i="31"/>
  <c r="L53" i="31"/>
  <c r="K53" i="31"/>
  <c r="W52" i="31"/>
  <c r="V52" i="31"/>
  <c r="U52" i="31"/>
  <c r="T52" i="31"/>
  <c r="S52" i="31"/>
  <c r="R52" i="31"/>
  <c r="Q52" i="31"/>
  <c r="P52" i="31"/>
  <c r="N52" i="31"/>
  <c r="L52" i="31"/>
  <c r="L62" i="31" s="1" a="1"/>
  <c r="L62" i="31" s="1"/>
  <c r="K52" i="31"/>
  <c r="N51" i="31"/>
  <c r="N50" i="31"/>
  <c r="N49" i="31"/>
  <c r="N48" i="31"/>
  <c r="N47" i="31"/>
  <c r="N46" i="31"/>
  <c r="V45" i="31"/>
  <c r="T45" i="31"/>
  <c r="R45" i="31"/>
  <c r="P45" i="31"/>
  <c r="N45" i="31"/>
  <c r="K45" i="31"/>
  <c r="W44" i="31"/>
  <c r="V44" i="31"/>
  <c r="U44" i="31"/>
  <c r="T44" i="31"/>
  <c r="S44" i="31"/>
  <c r="R44" i="31"/>
  <c r="Q44" i="31"/>
  <c r="P44" i="31"/>
  <c r="N44" i="31"/>
  <c r="L44" i="31"/>
  <c r="K44" i="31"/>
  <c r="AF43" i="31"/>
  <c r="AE43" i="31"/>
  <c r="AD43" i="31"/>
  <c r="AC43" i="31"/>
  <c r="W43" i="31"/>
  <c r="V43" i="31"/>
  <c r="U43" i="31"/>
  <c r="T43" i="31"/>
  <c r="S43" i="31"/>
  <c r="R43" i="31"/>
  <c r="Q43" i="31"/>
  <c r="P43" i="31"/>
  <c r="N43" i="31"/>
  <c r="L43" i="31"/>
  <c r="K43" i="31"/>
  <c r="AF42" i="31"/>
  <c r="AE42" i="31"/>
  <c r="AD42" i="31"/>
  <c r="AC42" i="31"/>
  <c r="W42" i="31"/>
  <c r="V42" i="31"/>
  <c r="U42" i="31"/>
  <c r="T42" i="31"/>
  <c r="S42" i="31"/>
  <c r="R42" i="31"/>
  <c r="Q42" i="31"/>
  <c r="P42" i="31"/>
  <c r="N42" i="31"/>
  <c r="L42" i="31"/>
  <c r="K42" i="31"/>
  <c r="AF41" i="31"/>
  <c r="AE41" i="31"/>
  <c r="AD41" i="31"/>
  <c r="AC41" i="31"/>
  <c r="W41" i="31"/>
  <c r="V41" i="31"/>
  <c r="U41" i="31"/>
  <c r="T41" i="31"/>
  <c r="S41" i="31"/>
  <c r="R41" i="31"/>
  <c r="Q41" i="31"/>
  <c r="P41" i="31"/>
  <c r="N41" i="31"/>
  <c r="L41" i="31"/>
  <c r="K41" i="31"/>
  <c r="AF40" i="31"/>
  <c r="AE40" i="31"/>
  <c r="AD40" i="31"/>
  <c r="AC40" i="31"/>
  <c r="W40" i="31"/>
  <c r="V40" i="31"/>
  <c r="U40" i="31"/>
  <c r="T40" i="31"/>
  <c r="S40" i="31"/>
  <c r="R40" i="31"/>
  <c r="Q40" i="31"/>
  <c r="P40" i="31"/>
  <c r="N40" i="31"/>
  <c r="L40" i="31"/>
  <c r="L48" i="31" s="1" a="1"/>
  <c r="L48" i="31" s="1"/>
  <c r="K40" i="31"/>
  <c r="AF39" i="31"/>
  <c r="AE39" i="31"/>
  <c r="AD39" i="31"/>
  <c r="AC39" i="31"/>
  <c r="AF38" i="31"/>
  <c r="AE38" i="31"/>
  <c r="AD38" i="31"/>
  <c r="AC38" i="31"/>
  <c r="AF37" i="31"/>
  <c r="AE37" i="31"/>
  <c r="AD37" i="31"/>
  <c r="AC37" i="31"/>
  <c r="AF36" i="31"/>
  <c r="AE36" i="31"/>
  <c r="AD36" i="31"/>
  <c r="AC36" i="31"/>
  <c r="AF35" i="31"/>
  <c r="AE35" i="31"/>
  <c r="AD35" i="31"/>
  <c r="AC35" i="31"/>
  <c r="AF34" i="31"/>
  <c r="AE34" i="31"/>
  <c r="AD34" i="31"/>
  <c r="AC34" i="31"/>
  <c r="AF33" i="31"/>
  <c r="AE33" i="31"/>
  <c r="AD33" i="31"/>
  <c r="AC33" i="31"/>
  <c r="N33" i="31"/>
  <c r="AF32" i="31"/>
  <c r="AE32" i="31"/>
  <c r="AD32" i="31"/>
  <c r="AC32" i="31"/>
  <c r="N32" i="31"/>
  <c r="AF31" i="31"/>
  <c r="AE31" i="31"/>
  <c r="AD31" i="31"/>
  <c r="AC31" i="31"/>
  <c r="N31" i="31"/>
  <c r="AF30" i="31"/>
  <c r="AE30" i="31"/>
  <c r="AD30" i="31"/>
  <c r="AC30" i="31"/>
  <c r="N30" i="31"/>
  <c r="AF29" i="31"/>
  <c r="AE29" i="31"/>
  <c r="AD29" i="31"/>
  <c r="AC29" i="31"/>
  <c r="N29" i="31"/>
  <c r="AF28" i="31"/>
  <c r="AE28" i="31"/>
  <c r="AD28" i="31"/>
  <c r="AC28" i="31"/>
  <c r="N28" i="31"/>
  <c r="AF27" i="31"/>
  <c r="AE27" i="31"/>
  <c r="AD27" i="31"/>
  <c r="AC27" i="31"/>
  <c r="N27" i="31"/>
  <c r="AF26" i="31"/>
  <c r="AE26" i="31"/>
  <c r="AD26" i="31"/>
  <c r="AC26" i="31"/>
  <c r="N26" i="31"/>
  <c r="AF25" i="31"/>
  <c r="AE25" i="31"/>
  <c r="AD25" i="31"/>
  <c r="AC25" i="31"/>
  <c r="N25" i="31"/>
  <c r="AF24" i="31"/>
  <c r="AE24" i="31"/>
  <c r="AD24" i="31"/>
  <c r="AC24" i="31"/>
  <c r="N24" i="31"/>
  <c r="AF23" i="31"/>
  <c r="AE23" i="31"/>
  <c r="AD23" i="31"/>
  <c r="AC23" i="31"/>
  <c r="N23" i="31"/>
  <c r="AF22" i="31"/>
  <c r="AE22" i="31"/>
  <c r="AD22" i="31"/>
  <c r="AC22" i="31"/>
  <c r="N22" i="31"/>
  <c r="AF21" i="31"/>
  <c r="AE21" i="31"/>
  <c r="AD21" i="31"/>
  <c r="AC21" i="31"/>
  <c r="V21" i="31"/>
  <c r="T21" i="31"/>
  <c r="R21" i="31"/>
  <c r="P21" i="31"/>
  <c r="N21" i="31"/>
  <c r="K21" i="31"/>
  <c r="AF20" i="31"/>
  <c r="AE20" i="31"/>
  <c r="AD20" i="31"/>
  <c r="AC20" i="31"/>
  <c r="W20" i="31"/>
  <c r="V20" i="31"/>
  <c r="U20" i="31"/>
  <c r="T20" i="31"/>
  <c r="S20" i="31"/>
  <c r="R20" i="31"/>
  <c r="Q20" i="31"/>
  <c r="P20" i="31"/>
  <c r="N20" i="31"/>
  <c r="L20" i="31"/>
  <c r="L21" i="31" s="1"/>
  <c r="K20" i="31"/>
  <c r="AF19" i="31"/>
  <c r="AE19" i="31"/>
  <c r="AD19" i="31"/>
  <c r="AC19" i="31"/>
  <c r="W19" i="31"/>
  <c r="V19" i="31"/>
  <c r="U19" i="31"/>
  <c r="T19" i="31"/>
  <c r="S19" i="31"/>
  <c r="R19" i="31"/>
  <c r="Q19" i="31"/>
  <c r="P19" i="31"/>
  <c r="N19" i="31"/>
  <c r="L19" i="31"/>
  <c r="K19" i="31"/>
  <c r="AF18" i="31"/>
  <c r="AE18" i="31"/>
  <c r="AD18" i="31"/>
  <c r="AC18" i="31"/>
  <c r="W18" i="31"/>
  <c r="V18" i="31"/>
  <c r="U18" i="31"/>
  <c r="T18" i="31"/>
  <c r="S18" i="31"/>
  <c r="R18" i="31"/>
  <c r="Q18" i="31"/>
  <c r="P18" i="31"/>
  <c r="N18" i="31"/>
  <c r="L18" i="31"/>
  <c r="K18" i="31"/>
  <c r="AF17" i="31"/>
  <c r="AE17" i="31"/>
  <c r="AD17" i="31"/>
  <c r="AC17" i="31"/>
  <c r="W17" i="31"/>
  <c r="V17" i="31"/>
  <c r="U17" i="31"/>
  <c r="T17" i="31"/>
  <c r="S17" i="31"/>
  <c r="R17" i="31"/>
  <c r="Q17" i="31"/>
  <c r="P17" i="31"/>
  <c r="N17" i="31"/>
  <c r="L17" i="31"/>
  <c r="K17" i="31"/>
  <c r="AF16" i="31"/>
  <c r="AE16" i="31"/>
  <c r="AD16" i="31"/>
  <c r="AC16" i="31"/>
  <c r="W16" i="31"/>
  <c r="V16" i="31"/>
  <c r="U16" i="31"/>
  <c r="T16" i="31"/>
  <c r="S16" i="31"/>
  <c r="R16" i="31"/>
  <c r="Q16" i="31"/>
  <c r="P16" i="31"/>
  <c r="N16" i="31"/>
  <c r="L16" i="31"/>
  <c r="L26" i="31" s="1" a="1"/>
  <c r="L26" i="31" s="1"/>
  <c r="K16" i="31"/>
  <c r="AF15" i="31"/>
  <c r="AE15" i="31"/>
  <c r="AD15" i="31"/>
  <c r="AC15" i="31"/>
  <c r="N15" i="31"/>
  <c r="AF14" i="31"/>
  <c r="AE14" i="31"/>
  <c r="AD14" i="31"/>
  <c r="AC14" i="31"/>
  <c r="N14" i="31"/>
  <c r="N13" i="31"/>
  <c r="N12" i="31"/>
  <c r="N11" i="31"/>
  <c r="N10" i="31"/>
  <c r="V9" i="31"/>
  <c r="T9" i="31"/>
  <c r="R9" i="31"/>
  <c r="P9" i="31"/>
  <c r="N9" i="31"/>
  <c r="K9" i="31"/>
  <c r="W8" i="31"/>
  <c r="V8" i="31"/>
  <c r="U8" i="31"/>
  <c r="T8" i="31"/>
  <c r="S8" i="31"/>
  <c r="R8" i="31"/>
  <c r="Q8" i="31"/>
  <c r="P8" i="31"/>
  <c r="N8" i="31"/>
  <c r="L8" i="31"/>
  <c r="L9" i="31" s="1"/>
  <c r="K8" i="31"/>
  <c r="AE7" i="31"/>
  <c r="AD7" i="31"/>
  <c r="AC7" i="31"/>
  <c r="AB7" i="31"/>
  <c r="W7" i="31"/>
  <c r="V7" i="31"/>
  <c r="U7" i="31"/>
  <c r="T7" i="31"/>
  <c r="S7" i="31"/>
  <c r="R7" i="31"/>
  <c r="Q7" i="31"/>
  <c r="P7" i="31"/>
  <c r="N7" i="31"/>
  <c r="L7" i="31"/>
  <c r="K7" i="31"/>
  <c r="W6" i="31"/>
  <c r="V6" i="31"/>
  <c r="U6" i="31"/>
  <c r="T6" i="31"/>
  <c r="S6" i="31"/>
  <c r="R6" i="31"/>
  <c r="Q6" i="31"/>
  <c r="P6" i="31"/>
  <c r="N6" i="31"/>
  <c r="L6" i="31"/>
  <c r="K6" i="31"/>
  <c r="W5" i="31"/>
  <c r="V5" i="31"/>
  <c r="U5" i="31"/>
  <c r="T5" i="31"/>
  <c r="S5" i="31"/>
  <c r="R5" i="31"/>
  <c r="Q5" i="31"/>
  <c r="P5" i="31"/>
  <c r="N5" i="31"/>
  <c r="L5" i="31"/>
  <c r="K5" i="31"/>
  <c r="W4" i="31"/>
  <c r="V4" i="31"/>
  <c r="U4" i="31"/>
  <c r="T4" i="31"/>
  <c r="S4" i="31"/>
  <c r="R4" i="31"/>
  <c r="Q4" i="31"/>
  <c r="P4" i="31"/>
  <c r="N4" i="31"/>
  <c r="L4" i="31"/>
  <c r="L12" i="31" s="1" a="1"/>
  <c r="L12" i="31" s="1"/>
  <c r="K4" i="31"/>
  <c r="T241" i="30" a="1"/>
  <c r="T241" i="30"/>
  <c r="R241" i="30" a="1"/>
  <c r="R241" i="30"/>
  <c r="P241" i="30" a="1"/>
  <c r="P241" i="30"/>
  <c r="K237" i="30"/>
  <c r="K225" i="30"/>
  <c r="N246" i="30"/>
  <c r="N247" i="30"/>
  <c r="N248" i="30"/>
  <c r="N249" i="30"/>
  <c r="N245" i="30"/>
  <c r="I246" i="30"/>
  <c r="I247" i="30"/>
  <c r="I248" i="30"/>
  <c r="I249" i="30"/>
  <c r="I245" i="30"/>
  <c r="T241" i="29" a="1"/>
  <c r="T241" i="29"/>
  <c r="R241" i="29" a="1"/>
  <c r="R241" i="29"/>
  <c r="P241" i="29" a="1"/>
  <c r="P241" i="29"/>
  <c r="W233" i="29"/>
  <c r="W234" i="29"/>
  <c r="W235" i="29"/>
  <c r="W236" i="29"/>
  <c r="W232" i="29"/>
  <c r="U236" i="29"/>
  <c r="U233" i="29"/>
  <c r="U234" i="29"/>
  <c r="U235" i="29"/>
  <c r="U232" i="29"/>
  <c r="S233" i="29"/>
  <c r="S234" i="29"/>
  <c r="S235" i="29"/>
  <c r="S236" i="29"/>
  <c r="S232" i="29"/>
  <c r="Q233" i="29"/>
  <c r="Q234" i="29"/>
  <c r="Q235" i="29"/>
  <c r="Q236" i="29"/>
  <c r="Q232" i="29"/>
  <c r="W221" i="29"/>
  <c r="W222" i="29"/>
  <c r="W223" i="29"/>
  <c r="W224" i="29"/>
  <c r="W220" i="29"/>
  <c r="U221" i="29"/>
  <c r="U222" i="29"/>
  <c r="U223" i="29"/>
  <c r="U224" i="29"/>
  <c r="U220" i="29"/>
  <c r="S221" i="29"/>
  <c r="S222" i="29"/>
  <c r="S223" i="29"/>
  <c r="S224" i="29"/>
  <c r="S220" i="29"/>
  <c r="Q221" i="29"/>
  <c r="Q222" i="29"/>
  <c r="Q223" i="29"/>
  <c r="Q224" i="29"/>
  <c r="Q220" i="29"/>
  <c r="K242" i="29" a="1"/>
  <c r="K242" i="29"/>
  <c r="K228" i="29" a="1"/>
  <c r="K228" i="29"/>
  <c r="L233" i="29"/>
  <c r="L234" i="29"/>
  <c r="L235" i="29"/>
  <c r="L236" i="29"/>
  <c r="L232" i="29"/>
  <c r="L242" i="29" s="1" a="1"/>
  <c r="L242" i="29" s="1"/>
  <c r="L221" i="29"/>
  <c r="L228" i="29" s="1" a="1"/>
  <c r="L228" i="29" s="1"/>
  <c r="L222" i="29"/>
  <c r="L223" i="29"/>
  <c r="L224" i="29"/>
  <c r="L225" i="29" s="1"/>
  <c r="L220" i="29"/>
  <c r="I245" i="29"/>
  <c r="I246" i="29"/>
  <c r="I247" i="29"/>
  <c r="I248" i="29"/>
  <c r="I249" i="29"/>
  <c r="N249" i="34"/>
  <c r="N248" i="34"/>
  <c r="N247" i="34"/>
  <c r="N246" i="34"/>
  <c r="N245" i="34"/>
  <c r="N244" i="34"/>
  <c r="N243" i="34"/>
  <c r="N242" i="34"/>
  <c r="N241" i="34"/>
  <c r="N240" i="34"/>
  <c r="N239" i="34"/>
  <c r="N238" i="34"/>
  <c r="N237" i="34"/>
  <c r="N236" i="34"/>
  <c r="L237" i="34"/>
  <c r="V235" i="34"/>
  <c r="T235" i="34"/>
  <c r="R235" i="34"/>
  <c r="P235" i="34"/>
  <c r="N235" i="34"/>
  <c r="K235" i="34"/>
  <c r="V234" i="34"/>
  <c r="T234" i="34"/>
  <c r="R234" i="34"/>
  <c r="P234" i="34"/>
  <c r="N234" i="34"/>
  <c r="K234" i="34"/>
  <c r="V233" i="34"/>
  <c r="T233" i="34"/>
  <c r="R233" i="34"/>
  <c r="P233" i="34"/>
  <c r="N233" i="34"/>
  <c r="K233" i="34"/>
  <c r="V232" i="34"/>
  <c r="T232" i="34"/>
  <c r="R232" i="34"/>
  <c r="P232" i="34"/>
  <c r="N232" i="34"/>
  <c r="L242" i="34" a="1"/>
  <c r="L242" i="34" s="1"/>
  <c r="K232" i="34"/>
  <c r="N231" i="34"/>
  <c r="N230" i="34"/>
  <c r="N229" i="34"/>
  <c r="N228" i="34"/>
  <c r="N227" i="34"/>
  <c r="N226" i="34"/>
  <c r="N225" i="34"/>
  <c r="N224" i="34"/>
  <c r="L225" i="34"/>
  <c r="V223" i="34"/>
  <c r="T223" i="34"/>
  <c r="R223" i="34"/>
  <c r="P223" i="34"/>
  <c r="N223" i="34"/>
  <c r="K223" i="34"/>
  <c r="V222" i="34"/>
  <c r="T222" i="34"/>
  <c r="R222" i="34"/>
  <c r="P222" i="34"/>
  <c r="N222" i="34"/>
  <c r="K222" i="34"/>
  <c r="V221" i="34"/>
  <c r="T221" i="34"/>
  <c r="R221" i="34"/>
  <c r="P221" i="34"/>
  <c r="N221" i="34"/>
  <c r="K221" i="34"/>
  <c r="V220" i="34"/>
  <c r="T220" i="34"/>
  <c r="R220" i="34"/>
  <c r="P220" i="34"/>
  <c r="N220" i="34"/>
  <c r="L228" i="34" a="1"/>
  <c r="L228" i="34" s="1"/>
  <c r="K220" i="34"/>
  <c r="N213" i="34"/>
  <c r="N212" i="34"/>
  <c r="N211" i="34"/>
  <c r="N210" i="34"/>
  <c r="N209" i="34"/>
  <c r="N203" i="34"/>
  <c r="N202" i="34"/>
  <c r="N201" i="34"/>
  <c r="V200" i="34"/>
  <c r="T200" i="34"/>
  <c r="P200" i="34"/>
  <c r="N200" i="34"/>
  <c r="L201" i="34"/>
  <c r="K200" i="34"/>
  <c r="V199" i="34"/>
  <c r="T199" i="34"/>
  <c r="R199" i="34"/>
  <c r="P199" i="34"/>
  <c r="N199" i="34"/>
  <c r="K199" i="34"/>
  <c r="V198" i="34"/>
  <c r="T198" i="34"/>
  <c r="R198" i="34"/>
  <c r="P198" i="34"/>
  <c r="N198" i="34"/>
  <c r="K198" i="34"/>
  <c r="V197" i="34"/>
  <c r="T197" i="34"/>
  <c r="R197" i="34"/>
  <c r="P197" i="34"/>
  <c r="N197" i="34"/>
  <c r="K197" i="34"/>
  <c r="V196" i="34"/>
  <c r="T196" i="34"/>
  <c r="R196" i="34"/>
  <c r="P196" i="34"/>
  <c r="N196" i="34"/>
  <c r="L206" i="34" a="1"/>
  <c r="L206" i="34" s="1"/>
  <c r="K196" i="34"/>
  <c r="N195" i="34"/>
  <c r="N194" i="34"/>
  <c r="N193" i="34"/>
  <c r="N192" i="34"/>
  <c r="N191" i="34"/>
  <c r="N190" i="34"/>
  <c r="N189" i="34"/>
  <c r="V188" i="34"/>
  <c r="T188" i="34"/>
  <c r="P188" i="34"/>
  <c r="N188" i="34"/>
  <c r="K188" i="34"/>
  <c r="V187" i="34"/>
  <c r="T187" i="34"/>
  <c r="R187" i="34"/>
  <c r="P187" i="34"/>
  <c r="N187" i="34"/>
  <c r="K187" i="34"/>
  <c r="V186" i="34"/>
  <c r="T186" i="34"/>
  <c r="R186" i="34"/>
  <c r="P186" i="34"/>
  <c r="N186" i="34"/>
  <c r="K186" i="34"/>
  <c r="V185" i="34"/>
  <c r="T185" i="34"/>
  <c r="R185" i="34"/>
  <c r="P185" i="34"/>
  <c r="N185" i="34"/>
  <c r="K185" i="34"/>
  <c r="V184" i="34"/>
  <c r="T184" i="34"/>
  <c r="R184" i="34"/>
  <c r="P184" i="34"/>
  <c r="N184" i="34"/>
  <c r="L192" i="34" a="1"/>
  <c r="L192" i="34" s="1"/>
  <c r="K184" i="34"/>
  <c r="N177" i="34"/>
  <c r="N176" i="34"/>
  <c r="N175" i="34"/>
  <c r="N174" i="34"/>
  <c r="N173" i="34"/>
  <c r="N172" i="34"/>
  <c r="N171" i="34"/>
  <c r="N170" i="34"/>
  <c r="N169" i="34"/>
  <c r="N168" i="34"/>
  <c r="N167" i="34"/>
  <c r="N166" i="34"/>
  <c r="V165" i="34"/>
  <c r="T165" i="34"/>
  <c r="R165" i="34"/>
  <c r="P165" i="34"/>
  <c r="N165" i="34"/>
  <c r="K165" i="34"/>
  <c r="W164" i="34"/>
  <c r="V164" i="34"/>
  <c r="U164" i="34"/>
  <c r="T164" i="34"/>
  <c r="S164" i="34"/>
  <c r="R164" i="34"/>
  <c r="Q164" i="34"/>
  <c r="P164" i="34"/>
  <c r="N164" i="34"/>
  <c r="L164" i="34"/>
  <c r="L165" i="34" s="1"/>
  <c r="K164" i="34"/>
  <c r="W163" i="34"/>
  <c r="V163" i="34"/>
  <c r="U163" i="34"/>
  <c r="T163" i="34"/>
  <c r="S163" i="34"/>
  <c r="R163" i="34"/>
  <c r="Q163" i="34"/>
  <c r="P163" i="34"/>
  <c r="N163" i="34"/>
  <c r="L163" i="34"/>
  <c r="K163" i="34"/>
  <c r="W162" i="34"/>
  <c r="V162" i="34"/>
  <c r="U162" i="34"/>
  <c r="T162" i="34"/>
  <c r="S162" i="34"/>
  <c r="R162" i="34"/>
  <c r="Q162" i="34"/>
  <c r="P162" i="34"/>
  <c r="N162" i="34"/>
  <c r="L162" i="34"/>
  <c r="K162" i="34"/>
  <c r="W161" i="34"/>
  <c r="V161" i="34"/>
  <c r="U161" i="34"/>
  <c r="T161" i="34"/>
  <c r="S161" i="34"/>
  <c r="R161" i="34"/>
  <c r="Q161" i="34"/>
  <c r="P161" i="34"/>
  <c r="N161" i="34"/>
  <c r="L161" i="34"/>
  <c r="K161" i="34"/>
  <c r="W160" i="34"/>
  <c r="V160" i="34"/>
  <c r="U160" i="34"/>
  <c r="T160" i="34"/>
  <c r="S160" i="34"/>
  <c r="R160" i="34"/>
  <c r="Q160" i="34"/>
  <c r="P160" i="34"/>
  <c r="N160" i="34"/>
  <c r="L160" i="34"/>
  <c r="L170" i="34" s="1" a="1"/>
  <c r="L170" i="34" s="1"/>
  <c r="K160" i="34"/>
  <c r="N159" i="34"/>
  <c r="N158" i="34"/>
  <c r="N157" i="34"/>
  <c r="N156" i="34"/>
  <c r="N155" i="34"/>
  <c r="N154" i="34"/>
  <c r="V153" i="34"/>
  <c r="T153" i="34"/>
  <c r="R153" i="34"/>
  <c r="P153" i="34"/>
  <c r="N153" i="34"/>
  <c r="K153" i="34"/>
  <c r="W152" i="34"/>
  <c r="V152" i="34"/>
  <c r="U152" i="34"/>
  <c r="T152" i="34"/>
  <c r="S152" i="34"/>
  <c r="R152" i="34"/>
  <c r="Q152" i="34"/>
  <c r="P152" i="34"/>
  <c r="N152" i="34"/>
  <c r="L152" i="34"/>
  <c r="K152" i="34"/>
  <c r="W151" i="34"/>
  <c r="V151" i="34"/>
  <c r="U151" i="34"/>
  <c r="T151" i="34"/>
  <c r="S151" i="34"/>
  <c r="R151" i="34"/>
  <c r="Q151" i="34"/>
  <c r="P151" i="34"/>
  <c r="N151" i="34"/>
  <c r="L151" i="34"/>
  <c r="K151" i="34"/>
  <c r="W150" i="34"/>
  <c r="V150" i="34"/>
  <c r="U150" i="34"/>
  <c r="T150" i="34"/>
  <c r="S150" i="34"/>
  <c r="R150" i="34"/>
  <c r="Q150" i="34"/>
  <c r="P150" i="34"/>
  <c r="N150" i="34"/>
  <c r="L150" i="34"/>
  <c r="K150" i="34"/>
  <c r="W149" i="34"/>
  <c r="V149" i="34"/>
  <c r="U149" i="34"/>
  <c r="T149" i="34"/>
  <c r="S149" i="34"/>
  <c r="R149" i="34"/>
  <c r="Q149" i="34"/>
  <c r="P149" i="34"/>
  <c r="N149" i="34"/>
  <c r="L149" i="34"/>
  <c r="K149" i="34"/>
  <c r="W148" i="34"/>
  <c r="V148" i="34"/>
  <c r="U148" i="34"/>
  <c r="T148" i="34"/>
  <c r="S148" i="34"/>
  <c r="R148" i="34"/>
  <c r="Q148" i="34"/>
  <c r="P148" i="34"/>
  <c r="N148" i="34"/>
  <c r="L148" i="34"/>
  <c r="L156" i="34" s="1" a="1"/>
  <c r="L156" i="34" s="1"/>
  <c r="K148" i="34"/>
  <c r="N141" i="34"/>
  <c r="N140" i="34"/>
  <c r="N139" i="34"/>
  <c r="N138" i="34"/>
  <c r="N137" i="34"/>
  <c r="N136" i="34"/>
  <c r="N135" i="34"/>
  <c r="N134" i="34"/>
  <c r="N133" i="34"/>
  <c r="N132" i="34"/>
  <c r="N131" i="34"/>
  <c r="N130" i="34"/>
  <c r="V129" i="34"/>
  <c r="T129" i="34"/>
  <c r="R129" i="34"/>
  <c r="P129" i="34"/>
  <c r="N129" i="34"/>
  <c r="K129" i="34"/>
  <c r="W128" i="34"/>
  <c r="V128" i="34"/>
  <c r="U128" i="34"/>
  <c r="T128" i="34"/>
  <c r="S128" i="34"/>
  <c r="R128" i="34"/>
  <c r="Q128" i="34"/>
  <c r="P128" i="34"/>
  <c r="N128" i="34"/>
  <c r="L128" i="34"/>
  <c r="L129" i="34" s="1"/>
  <c r="K128" i="34"/>
  <c r="W127" i="34"/>
  <c r="V127" i="34"/>
  <c r="U127" i="34"/>
  <c r="T127" i="34"/>
  <c r="S127" i="34"/>
  <c r="R127" i="34"/>
  <c r="Q127" i="34"/>
  <c r="P127" i="34"/>
  <c r="N127" i="34"/>
  <c r="L127" i="34"/>
  <c r="K127" i="34"/>
  <c r="W126" i="34"/>
  <c r="V126" i="34"/>
  <c r="U126" i="34"/>
  <c r="T126" i="34"/>
  <c r="S126" i="34"/>
  <c r="R126" i="34"/>
  <c r="Q126" i="34"/>
  <c r="P126" i="34"/>
  <c r="N126" i="34"/>
  <c r="L126" i="34"/>
  <c r="K126" i="34"/>
  <c r="W125" i="34"/>
  <c r="V125" i="34"/>
  <c r="U125" i="34"/>
  <c r="T125" i="34"/>
  <c r="S125" i="34"/>
  <c r="R125" i="34"/>
  <c r="Q125" i="34"/>
  <c r="P125" i="34"/>
  <c r="N125" i="34"/>
  <c r="L125" i="34"/>
  <c r="K125" i="34"/>
  <c r="W124" i="34"/>
  <c r="V124" i="34"/>
  <c r="U124" i="34"/>
  <c r="T124" i="34"/>
  <c r="S124" i="34"/>
  <c r="R124" i="34"/>
  <c r="Q124" i="34"/>
  <c r="P124" i="34"/>
  <c r="N124" i="34"/>
  <c r="L124" i="34"/>
  <c r="L134" i="34" s="1" a="1"/>
  <c r="L134" i="34" s="1"/>
  <c r="K124" i="34"/>
  <c r="N123" i="34"/>
  <c r="N122" i="34"/>
  <c r="N121" i="34"/>
  <c r="N120" i="34"/>
  <c r="N119" i="34"/>
  <c r="N118" i="34"/>
  <c r="V117" i="34"/>
  <c r="T117" i="34"/>
  <c r="R117" i="34"/>
  <c r="P117" i="34"/>
  <c r="N117" i="34"/>
  <c r="K117" i="34"/>
  <c r="W116" i="34"/>
  <c r="V116" i="34"/>
  <c r="U116" i="34"/>
  <c r="T116" i="34"/>
  <c r="S116" i="34"/>
  <c r="R116" i="34"/>
  <c r="Q116" i="34"/>
  <c r="P116" i="34"/>
  <c r="N116" i="34"/>
  <c r="L116" i="34"/>
  <c r="K116" i="34"/>
  <c r="W115" i="34"/>
  <c r="V115" i="34"/>
  <c r="U115" i="34"/>
  <c r="T115" i="34"/>
  <c r="S115" i="34"/>
  <c r="R115" i="34"/>
  <c r="Q115" i="34"/>
  <c r="P115" i="34"/>
  <c r="N115" i="34"/>
  <c r="L115" i="34"/>
  <c r="K115" i="34"/>
  <c r="W114" i="34"/>
  <c r="V114" i="34"/>
  <c r="U114" i="34"/>
  <c r="T114" i="34"/>
  <c r="S114" i="34"/>
  <c r="R114" i="34"/>
  <c r="Q114" i="34"/>
  <c r="P114" i="34"/>
  <c r="N114" i="34"/>
  <c r="L114" i="34"/>
  <c r="K114" i="34"/>
  <c r="W113" i="34"/>
  <c r="V113" i="34"/>
  <c r="U113" i="34"/>
  <c r="T113" i="34"/>
  <c r="S113" i="34"/>
  <c r="R113" i="34"/>
  <c r="Q113" i="34"/>
  <c r="P113" i="34"/>
  <c r="N113" i="34"/>
  <c r="L113" i="34"/>
  <c r="K113" i="34"/>
  <c r="W112" i="34"/>
  <c r="V112" i="34"/>
  <c r="U112" i="34"/>
  <c r="T112" i="34"/>
  <c r="S112" i="34"/>
  <c r="R112" i="34"/>
  <c r="Q112" i="34"/>
  <c r="P112" i="34"/>
  <c r="N112" i="34"/>
  <c r="L112" i="34"/>
  <c r="L120" i="34" s="1" a="1"/>
  <c r="L120" i="34" s="1"/>
  <c r="K112" i="34"/>
  <c r="N105" i="34"/>
  <c r="N104" i="34"/>
  <c r="N103" i="34"/>
  <c r="N102" i="34"/>
  <c r="N101" i="34"/>
  <c r="N100" i="34"/>
  <c r="N99" i="34"/>
  <c r="N98" i="34"/>
  <c r="N97" i="34"/>
  <c r="N96" i="34"/>
  <c r="N95" i="34"/>
  <c r="N94" i="34"/>
  <c r="V93" i="34"/>
  <c r="T93" i="34"/>
  <c r="R93" i="34"/>
  <c r="P93" i="34"/>
  <c r="N93" i="34"/>
  <c r="K93" i="34"/>
  <c r="W92" i="34"/>
  <c r="V92" i="34"/>
  <c r="U92" i="34"/>
  <c r="T92" i="34"/>
  <c r="S92" i="34"/>
  <c r="R92" i="34"/>
  <c r="Q92" i="34"/>
  <c r="P92" i="34"/>
  <c r="N92" i="34"/>
  <c r="L92" i="34"/>
  <c r="L93" i="34" s="1"/>
  <c r="K92" i="34"/>
  <c r="W91" i="34"/>
  <c r="V91" i="34"/>
  <c r="U91" i="34"/>
  <c r="T91" i="34"/>
  <c r="S91" i="34"/>
  <c r="R91" i="34"/>
  <c r="Q91" i="34"/>
  <c r="P91" i="34"/>
  <c r="N91" i="34"/>
  <c r="L91" i="34"/>
  <c r="K91" i="34"/>
  <c r="W90" i="34"/>
  <c r="V90" i="34"/>
  <c r="U90" i="34"/>
  <c r="T90" i="34"/>
  <c r="S90" i="34"/>
  <c r="R90" i="34"/>
  <c r="Q90" i="34"/>
  <c r="P90" i="34"/>
  <c r="N90" i="34"/>
  <c r="L90" i="34"/>
  <c r="K90" i="34"/>
  <c r="W89" i="34"/>
  <c r="V89" i="34"/>
  <c r="U89" i="34"/>
  <c r="T89" i="34"/>
  <c r="S89" i="34"/>
  <c r="R89" i="34"/>
  <c r="Q89" i="34"/>
  <c r="P89" i="34"/>
  <c r="N89" i="34"/>
  <c r="L89" i="34"/>
  <c r="K89" i="34"/>
  <c r="AF88" i="34"/>
  <c r="AE88" i="34"/>
  <c r="AD88" i="34"/>
  <c r="AC88" i="34"/>
  <c r="W88" i="34"/>
  <c r="V88" i="34"/>
  <c r="U88" i="34"/>
  <c r="T88" i="34"/>
  <c r="S88" i="34"/>
  <c r="R88" i="34"/>
  <c r="Q88" i="34"/>
  <c r="P88" i="34"/>
  <c r="N88" i="34"/>
  <c r="L88" i="34"/>
  <c r="L98" i="34" s="1" a="1"/>
  <c r="L98" i="34" s="1"/>
  <c r="K88" i="34"/>
  <c r="AF87" i="34"/>
  <c r="AE87" i="34"/>
  <c r="AD87" i="34"/>
  <c r="AC87" i="34"/>
  <c r="N87" i="34"/>
  <c r="AF86" i="34"/>
  <c r="AE86" i="34"/>
  <c r="AD86" i="34"/>
  <c r="AC86" i="34"/>
  <c r="N86" i="34"/>
  <c r="AF85" i="34"/>
  <c r="AE85" i="34"/>
  <c r="AD85" i="34"/>
  <c r="AC85" i="34"/>
  <c r="N85" i="34"/>
  <c r="AF84" i="34"/>
  <c r="AE84" i="34"/>
  <c r="AD84" i="34"/>
  <c r="AC84" i="34"/>
  <c r="N84" i="34"/>
  <c r="AF83" i="34"/>
  <c r="AE83" i="34"/>
  <c r="AD83" i="34"/>
  <c r="AC83" i="34"/>
  <c r="N83" i="34"/>
  <c r="AF82" i="34"/>
  <c r="AE82" i="34"/>
  <c r="AD82" i="34"/>
  <c r="AC82" i="34"/>
  <c r="N82" i="34"/>
  <c r="AF81" i="34"/>
  <c r="AE81" i="34"/>
  <c r="AD81" i="34"/>
  <c r="AC81" i="34"/>
  <c r="V81" i="34"/>
  <c r="T81" i="34"/>
  <c r="R81" i="34"/>
  <c r="P81" i="34"/>
  <c r="N81" i="34"/>
  <c r="K81" i="34"/>
  <c r="AF80" i="34"/>
  <c r="AE80" i="34"/>
  <c r="AD80" i="34"/>
  <c r="AC80" i="34"/>
  <c r="W80" i="34"/>
  <c r="V80" i="34"/>
  <c r="U80" i="34"/>
  <c r="T80" i="34"/>
  <c r="S80" i="34"/>
  <c r="R80" i="34"/>
  <c r="Q80" i="34"/>
  <c r="P80" i="34"/>
  <c r="N80" i="34"/>
  <c r="L80" i="34"/>
  <c r="K80" i="34"/>
  <c r="AF79" i="34"/>
  <c r="AE79" i="34"/>
  <c r="AD79" i="34"/>
  <c r="AC79" i="34"/>
  <c r="W79" i="34"/>
  <c r="V79" i="34"/>
  <c r="U79" i="34"/>
  <c r="T79" i="34"/>
  <c r="S79" i="34"/>
  <c r="R79" i="34"/>
  <c r="Q79" i="34"/>
  <c r="P79" i="34"/>
  <c r="N79" i="34"/>
  <c r="L79" i="34"/>
  <c r="K79" i="34"/>
  <c r="AF78" i="34"/>
  <c r="AE78" i="34"/>
  <c r="AD78" i="34"/>
  <c r="AC78" i="34"/>
  <c r="W78" i="34"/>
  <c r="V78" i="34"/>
  <c r="U78" i="34"/>
  <c r="T78" i="34"/>
  <c r="S78" i="34"/>
  <c r="R78" i="34"/>
  <c r="Q78" i="34"/>
  <c r="P78" i="34"/>
  <c r="N78" i="34"/>
  <c r="L78" i="34"/>
  <c r="K78" i="34"/>
  <c r="AF77" i="34"/>
  <c r="AE77" i="34"/>
  <c r="AD77" i="34"/>
  <c r="AC77" i="34"/>
  <c r="W77" i="34"/>
  <c r="V77" i="34"/>
  <c r="U77" i="34"/>
  <c r="T77" i="34"/>
  <c r="S77" i="34"/>
  <c r="R77" i="34"/>
  <c r="Q77" i="34"/>
  <c r="P77" i="34"/>
  <c r="N77" i="34"/>
  <c r="L77" i="34"/>
  <c r="K77" i="34"/>
  <c r="AF76" i="34"/>
  <c r="AE76" i="34"/>
  <c r="AD76" i="34"/>
  <c r="AC76" i="34"/>
  <c r="W76" i="34"/>
  <c r="V76" i="34"/>
  <c r="U76" i="34"/>
  <c r="T76" i="34"/>
  <c r="S76" i="34"/>
  <c r="R76" i="34"/>
  <c r="Q76" i="34"/>
  <c r="P76" i="34"/>
  <c r="N76" i="34"/>
  <c r="L76" i="34"/>
  <c r="L84" i="34" s="1" a="1"/>
  <c r="L84" i="34" s="1"/>
  <c r="K76" i="34"/>
  <c r="AF75" i="34"/>
  <c r="AE75" i="34"/>
  <c r="AD75" i="34"/>
  <c r="AC75" i="34"/>
  <c r="AF74" i="34"/>
  <c r="AE74" i="34"/>
  <c r="AD74" i="34"/>
  <c r="AC74" i="34"/>
  <c r="AF73" i="34"/>
  <c r="AE73" i="34"/>
  <c r="AD73" i="34"/>
  <c r="AC73" i="34"/>
  <c r="AF72" i="34"/>
  <c r="AE72" i="34"/>
  <c r="AD72" i="34"/>
  <c r="AC72" i="34"/>
  <c r="AF71" i="34"/>
  <c r="AE71" i="34"/>
  <c r="AD71" i="34"/>
  <c r="AC71" i="34"/>
  <c r="AF70" i="34"/>
  <c r="AE70" i="34"/>
  <c r="AD70" i="34"/>
  <c r="AC70" i="34"/>
  <c r="AF69" i="34"/>
  <c r="AE69" i="34"/>
  <c r="AD69" i="34"/>
  <c r="AC69" i="34"/>
  <c r="N69" i="34"/>
  <c r="AF68" i="34"/>
  <c r="AE68" i="34"/>
  <c r="AD68" i="34"/>
  <c r="AC68" i="34"/>
  <c r="N68" i="34"/>
  <c r="AF67" i="34"/>
  <c r="AE67" i="34"/>
  <c r="AD67" i="34"/>
  <c r="AC67" i="34"/>
  <c r="N67" i="34"/>
  <c r="AF66" i="34"/>
  <c r="AE66" i="34"/>
  <c r="AD66" i="34"/>
  <c r="AC66" i="34"/>
  <c r="N66" i="34"/>
  <c r="AF65" i="34"/>
  <c r="AE65" i="34"/>
  <c r="AD65" i="34"/>
  <c r="AC65" i="34"/>
  <c r="N65" i="34"/>
  <c r="AF64" i="34"/>
  <c r="AE64" i="34"/>
  <c r="AD64" i="34"/>
  <c r="AC64" i="34"/>
  <c r="N64" i="34"/>
  <c r="AF63" i="34"/>
  <c r="AE63" i="34"/>
  <c r="AD63" i="34"/>
  <c r="AC63" i="34"/>
  <c r="N63" i="34"/>
  <c r="AF62" i="34"/>
  <c r="AE62" i="34"/>
  <c r="AD62" i="34"/>
  <c r="AC62" i="34"/>
  <c r="N62" i="34"/>
  <c r="AF61" i="34"/>
  <c r="AE61" i="34"/>
  <c r="AD61" i="34"/>
  <c r="AC61" i="34"/>
  <c r="N61" i="34"/>
  <c r="AF60" i="34"/>
  <c r="AE60" i="34"/>
  <c r="AD60" i="34"/>
  <c r="AC60" i="34"/>
  <c r="N60" i="34"/>
  <c r="AF59" i="34"/>
  <c r="AE59" i="34"/>
  <c r="AD59" i="34"/>
  <c r="AC59" i="34"/>
  <c r="N59" i="34"/>
  <c r="N58" i="34"/>
  <c r="V57" i="34"/>
  <c r="T57" i="34"/>
  <c r="R57" i="34"/>
  <c r="P57" i="34"/>
  <c r="N57" i="34"/>
  <c r="K57" i="34"/>
  <c r="W56" i="34"/>
  <c r="V56" i="34"/>
  <c r="U56" i="34"/>
  <c r="T56" i="34"/>
  <c r="S56" i="34"/>
  <c r="R56" i="34"/>
  <c r="Q56" i="34"/>
  <c r="P56" i="34"/>
  <c r="N56" i="34"/>
  <c r="L56" i="34"/>
  <c r="L57" i="34" s="1"/>
  <c r="K56" i="34"/>
  <c r="W55" i="34"/>
  <c r="V55" i="34"/>
  <c r="U55" i="34"/>
  <c r="T55" i="34"/>
  <c r="S55" i="34"/>
  <c r="R55" i="34"/>
  <c r="Q55" i="34"/>
  <c r="P55" i="34"/>
  <c r="N55" i="34"/>
  <c r="L55" i="34"/>
  <c r="K55" i="34"/>
  <c r="W54" i="34"/>
  <c r="V54" i="34"/>
  <c r="U54" i="34"/>
  <c r="T54" i="34"/>
  <c r="S54" i="34"/>
  <c r="R54" i="34"/>
  <c r="Q54" i="34"/>
  <c r="P54" i="34"/>
  <c r="N54" i="34"/>
  <c r="L54" i="34"/>
  <c r="K54" i="34"/>
  <c r="W53" i="34"/>
  <c r="V53" i="34"/>
  <c r="U53" i="34"/>
  <c r="T53" i="34"/>
  <c r="S53" i="34"/>
  <c r="R53" i="34"/>
  <c r="Q53" i="34"/>
  <c r="P53" i="34"/>
  <c r="N53" i="34"/>
  <c r="L53" i="34"/>
  <c r="K53" i="34"/>
  <c r="W52" i="34"/>
  <c r="V52" i="34"/>
  <c r="U52" i="34"/>
  <c r="T52" i="34"/>
  <c r="S52" i="34"/>
  <c r="R52" i="34"/>
  <c r="Q52" i="34"/>
  <c r="P52" i="34"/>
  <c r="N52" i="34"/>
  <c r="L52" i="34"/>
  <c r="L62" i="34" s="1" a="1"/>
  <c r="L62" i="34" s="1"/>
  <c r="K52" i="34"/>
  <c r="N51" i="34"/>
  <c r="N50" i="34"/>
  <c r="N49" i="34"/>
  <c r="N48" i="34"/>
  <c r="N47" i="34"/>
  <c r="N46" i="34"/>
  <c r="V45" i="34"/>
  <c r="T45" i="34"/>
  <c r="R45" i="34"/>
  <c r="P45" i="34"/>
  <c r="N45" i="34"/>
  <c r="K45" i="34"/>
  <c r="W44" i="34"/>
  <c r="V44" i="34"/>
  <c r="U44" i="34"/>
  <c r="T44" i="34"/>
  <c r="S44" i="34"/>
  <c r="R44" i="34"/>
  <c r="Q44" i="34"/>
  <c r="P44" i="34"/>
  <c r="N44" i="34"/>
  <c r="L44" i="34"/>
  <c r="K44" i="34"/>
  <c r="AF43" i="34"/>
  <c r="AE43" i="34"/>
  <c r="AD43" i="34"/>
  <c r="AC43" i="34"/>
  <c r="W43" i="34"/>
  <c r="V43" i="34"/>
  <c r="U43" i="34"/>
  <c r="T43" i="34"/>
  <c r="S43" i="34"/>
  <c r="R43" i="34"/>
  <c r="Q43" i="34"/>
  <c r="P43" i="34"/>
  <c r="N43" i="34"/>
  <c r="L43" i="34"/>
  <c r="K43" i="34"/>
  <c r="AF42" i="34"/>
  <c r="AE42" i="34"/>
  <c r="AD42" i="34"/>
  <c r="AC42" i="34"/>
  <c r="W42" i="34"/>
  <c r="V42" i="34"/>
  <c r="U42" i="34"/>
  <c r="T42" i="34"/>
  <c r="S42" i="34"/>
  <c r="R42" i="34"/>
  <c r="Q42" i="34"/>
  <c r="P42" i="34"/>
  <c r="N42" i="34"/>
  <c r="L42" i="34"/>
  <c r="K42" i="34"/>
  <c r="AF41" i="34"/>
  <c r="AE41" i="34"/>
  <c r="AD41" i="34"/>
  <c r="AC41" i="34"/>
  <c r="W41" i="34"/>
  <c r="V41" i="34"/>
  <c r="U41" i="34"/>
  <c r="T41" i="34"/>
  <c r="S41" i="34"/>
  <c r="R41" i="34"/>
  <c r="Q41" i="34"/>
  <c r="P41" i="34"/>
  <c r="N41" i="34"/>
  <c r="L41" i="34"/>
  <c r="K41" i="34"/>
  <c r="AF40" i="34"/>
  <c r="AE40" i="34"/>
  <c r="AD40" i="34"/>
  <c r="AC40" i="34"/>
  <c r="W40" i="34"/>
  <c r="V40" i="34"/>
  <c r="U40" i="34"/>
  <c r="T40" i="34"/>
  <c r="S40" i="34"/>
  <c r="R40" i="34"/>
  <c r="Q40" i="34"/>
  <c r="P40" i="34"/>
  <c r="N40" i="34"/>
  <c r="L40" i="34"/>
  <c r="L48" i="34" s="1" a="1"/>
  <c r="L48" i="34" s="1"/>
  <c r="K40" i="34"/>
  <c r="AF39" i="34"/>
  <c r="AE39" i="34"/>
  <c r="AD39" i="34"/>
  <c r="AC39" i="34"/>
  <c r="AF38" i="34"/>
  <c r="AE38" i="34"/>
  <c r="AD38" i="34"/>
  <c r="AC38" i="34"/>
  <c r="AF37" i="34"/>
  <c r="AE37" i="34"/>
  <c r="AD37" i="34"/>
  <c r="AC37" i="34"/>
  <c r="AF36" i="34"/>
  <c r="AE36" i="34"/>
  <c r="AD36" i="34"/>
  <c r="AC36" i="34"/>
  <c r="AF35" i="34"/>
  <c r="AE35" i="34"/>
  <c r="AD35" i="34"/>
  <c r="AC35" i="34"/>
  <c r="AF34" i="34"/>
  <c r="AE34" i="34"/>
  <c r="AD34" i="34"/>
  <c r="AC34" i="34"/>
  <c r="AF33" i="34"/>
  <c r="AE33" i="34"/>
  <c r="AD33" i="34"/>
  <c r="AC33" i="34"/>
  <c r="N33" i="34"/>
  <c r="AF32" i="34"/>
  <c r="AE32" i="34"/>
  <c r="AD32" i="34"/>
  <c r="AC32" i="34"/>
  <c r="N32" i="34"/>
  <c r="AF31" i="34"/>
  <c r="AE31" i="34"/>
  <c r="AD31" i="34"/>
  <c r="AC31" i="34"/>
  <c r="N31" i="34"/>
  <c r="AF30" i="34"/>
  <c r="AE30" i="34"/>
  <c r="AD30" i="34"/>
  <c r="AC30" i="34"/>
  <c r="N30" i="34"/>
  <c r="AF29" i="34"/>
  <c r="AE29" i="34"/>
  <c r="AD29" i="34"/>
  <c r="AC29" i="34"/>
  <c r="N29" i="34"/>
  <c r="AF28" i="34"/>
  <c r="AE28" i="34"/>
  <c r="AD28" i="34"/>
  <c r="AC28" i="34"/>
  <c r="N28" i="34"/>
  <c r="AF27" i="34"/>
  <c r="AE27" i="34"/>
  <c r="AD27" i="34"/>
  <c r="AC27" i="34"/>
  <c r="N27" i="34"/>
  <c r="AF26" i="34"/>
  <c r="AE26" i="34"/>
  <c r="AD26" i="34"/>
  <c r="AC26" i="34"/>
  <c r="N26" i="34"/>
  <c r="AF25" i="34"/>
  <c r="AE25" i="34"/>
  <c r="AD25" i="34"/>
  <c r="AC25" i="34"/>
  <c r="N25" i="34"/>
  <c r="AF24" i="34"/>
  <c r="AE24" i="34"/>
  <c r="AD24" i="34"/>
  <c r="AC24" i="34"/>
  <c r="N24" i="34"/>
  <c r="AF23" i="34"/>
  <c r="AE23" i="34"/>
  <c r="AD23" i="34"/>
  <c r="AC23" i="34"/>
  <c r="N23" i="34"/>
  <c r="AF22" i="34"/>
  <c r="AE22" i="34"/>
  <c r="AD22" i="34"/>
  <c r="AC22" i="34"/>
  <c r="N22" i="34"/>
  <c r="AF21" i="34"/>
  <c r="AE21" i="34"/>
  <c r="AD21" i="34"/>
  <c r="AC21" i="34"/>
  <c r="V21" i="34"/>
  <c r="T21" i="34"/>
  <c r="R21" i="34"/>
  <c r="P21" i="34"/>
  <c r="N21" i="34"/>
  <c r="K21" i="34"/>
  <c r="AF20" i="34"/>
  <c r="AE20" i="34"/>
  <c r="AD20" i="34"/>
  <c r="AC20" i="34"/>
  <c r="W20" i="34"/>
  <c r="V20" i="34"/>
  <c r="U20" i="34"/>
  <c r="T20" i="34"/>
  <c r="S20" i="34"/>
  <c r="R20" i="34"/>
  <c r="Q20" i="34"/>
  <c r="P20" i="34"/>
  <c r="N20" i="34"/>
  <c r="L20" i="34"/>
  <c r="L21" i="34" s="1"/>
  <c r="K20" i="34"/>
  <c r="AF19" i="34"/>
  <c r="AE19" i="34"/>
  <c r="AD19" i="34"/>
  <c r="AC19" i="34"/>
  <c r="W19" i="34"/>
  <c r="V19" i="34"/>
  <c r="U19" i="34"/>
  <c r="T19" i="34"/>
  <c r="S19" i="34"/>
  <c r="R19" i="34"/>
  <c r="Q19" i="34"/>
  <c r="P19" i="34"/>
  <c r="N19" i="34"/>
  <c r="L19" i="34"/>
  <c r="K19" i="34"/>
  <c r="AF18" i="34"/>
  <c r="AE18" i="34"/>
  <c r="AD18" i="34"/>
  <c r="AC18" i="34"/>
  <c r="W18" i="34"/>
  <c r="V18" i="34"/>
  <c r="U18" i="34"/>
  <c r="T18" i="34"/>
  <c r="S18" i="34"/>
  <c r="R18" i="34"/>
  <c r="Q18" i="34"/>
  <c r="P18" i="34"/>
  <c r="N18" i="34"/>
  <c r="L18" i="34"/>
  <c r="K18" i="34"/>
  <c r="AF17" i="34"/>
  <c r="AE17" i="34"/>
  <c r="AD17" i="34"/>
  <c r="AC17" i="34"/>
  <c r="W17" i="34"/>
  <c r="V17" i="34"/>
  <c r="U17" i="34"/>
  <c r="T17" i="34"/>
  <c r="S17" i="34"/>
  <c r="R17" i="34"/>
  <c r="Q17" i="34"/>
  <c r="P17" i="34"/>
  <c r="N17" i="34"/>
  <c r="L17" i="34"/>
  <c r="K17" i="34"/>
  <c r="AF16" i="34"/>
  <c r="AE16" i="34"/>
  <c r="AD16" i="34"/>
  <c r="AC16" i="34"/>
  <c r="W16" i="34"/>
  <c r="V16" i="34"/>
  <c r="U16" i="34"/>
  <c r="T16" i="34"/>
  <c r="S16" i="34"/>
  <c r="R16" i="34"/>
  <c r="Q16" i="34"/>
  <c r="P16" i="34"/>
  <c r="N16" i="34"/>
  <c r="L16" i="34"/>
  <c r="L26" i="34" s="1" a="1"/>
  <c r="L26" i="34" s="1"/>
  <c r="K16" i="34"/>
  <c r="AF15" i="34"/>
  <c r="AE15" i="34"/>
  <c r="AD15" i="34"/>
  <c r="AC15" i="34"/>
  <c r="N15" i="34"/>
  <c r="AF14" i="34"/>
  <c r="AE14" i="34"/>
  <c r="AD14" i="34"/>
  <c r="AC14" i="34"/>
  <c r="N14" i="34"/>
  <c r="N13" i="34"/>
  <c r="N12" i="34"/>
  <c r="N11" i="34"/>
  <c r="N10" i="34"/>
  <c r="V9" i="34"/>
  <c r="T9" i="34"/>
  <c r="R9" i="34"/>
  <c r="P9" i="34"/>
  <c r="N9" i="34"/>
  <c r="K9" i="34"/>
  <c r="W8" i="34"/>
  <c r="V8" i="34"/>
  <c r="U8" i="34"/>
  <c r="T8" i="34"/>
  <c r="S8" i="34"/>
  <c r="R8" i="34"/>
  <c r="Q8" i="34"/>
  <c r="P8" i="34"/>
  <c r="N8" i="34"/>
  <c r="L8" i="34"/>
  <c r="L9" i="34" s="1"/>
  <c r="K8" i="34"/>
  <c r="AE7" i="34"/>
  <c r="AD7" i="34"/>
  <c r="AC7" i="34"/>
  <c r="AB7" i="34"/>
  <c r="W7" i="34"/>
  <c r="V7" i="34"/>
  <c r="U7" i="34"/>
  <c r="T7" i="34"/>
  <c r="S7" i="34"/>
  <c r="R7" i="34"/>
  <c r="Q7" i="34"/>
  <c r="P7" i="34"/>
  <c r="N7" i="34"/>
  <c r="L7" i="34"/>
  <c r="K7" i="34"/>
  <c r="W6" i="34"/>
  <c r="V6" i="34"/>
  <c r="U6" i="34"/>
  <c r="T6" i="34"/>
  <c r="S6" i="34"/>
  <c r="R6" i="34"/>
  <c r="Q6" i="34"/>
  <c r="P6" i="34"/>
  <c r="N6" i="34"/>
  <c r="L6" i="34"/>
  <c r="K6" i="34"/>
  <c r="W5" i="34"/>
  <c r="V5" i="34"/>
  <c r="U5" i="34"/>
  <c r="T5" i="34"/>
  <c r="S5" i="34"/>
  <c r="R5" i="34"/>
  <c r="Q5" i="34"/>
  <c r="P5" i="34"/>
  <c r="N5" i="34"/>
  <c r="L5" i="34"/>
  <c r="K5" i="34"/>
  <c r="W4" i="34"/>
  <c r="V4" i="34"/>
  <c r="U4" i="34"/>
  <c r="T4" i="34"/>
  <c r="S4" i="34"/>
  <c r="R4" i="34"/>
  <c r="Q4" i="34"/>
  <c r="P4" i="34"/>
  <c r="N4" i="34"/>
  <c r="L4" i="34"/>
  <c r="L12" i="34" s="1" a="1"/>
  <c r="L12" i="34" s="1"/>
  <c r="K4" i="34"/>
  <c r="N213" i="33"/>
  <c r="N212" i="33"/>
  <c r="N211" i="33"/>
  <c r="N210" i="33"/>
  <c r="N209" i="33"/>
  <c r="N208" i="33"/>
  <c r="N207" i="33"/>
  <c r="N206" i="33"/>
  <c r="N205" i="33"/>
  <c r="N204" i="33"/>
  <c r="N203" i="33"/>
  <c r="N202" i="33"/>
  <c r="N201" i="33"/>
  <c r="N200" i="33"/>
  <c r="L201" i="33"/>
  <c r="V199" i="33"/>
  <c r="T199" i="33"/>
  <c r="R199" i="33"/>
  <c r="P199" i="33"/>
  <c r="N199" i="33"/>
  <c r="K199" i="33"/>
  <c r="V198" i="33"/>
  <c r="T198" i="33"/>
  <c r="R198" i="33"/>
  <c r="P198" i="33"/>
  <c r="N198" i="33"/>
  <c r="K198" i="33"/>
  <c r="V197" i="33"/>
  <c r="T197" i="33"/>
  <c r="R197" i="33"/>
  <c r="P197" i="33"/>
  <c r="N197" i="33"/>
  <c r="K197" i="33"/>
  <c r="V196" i="33"/>
  <c r="T196" i="33"/>
  <c r="R196" i="33"/>
  <c r="P196" i="33"/>
  <c r="N196" i="33"/>
  <c r="L206" i="33" a="1"/>
  <c r="L206" i="33" s="1"/>
  <c r="K196" i="33"/>
  <c r="N195" i="33"/>
  <c r="N194" i="33"/>
  <c r="N193" i="33"/>
  <c r="N192" i="33"/>
  <c r="N191" i="33"/>
  <c r="N190" i="33"/>
  <c r="N189" i="33"/>
  <c r="N188" i="33"/>
  <c r="L188" i="33"/>
  <c r="V187" i="33"/>
  <c r="T187" i="33"/>
  <c r="R187" i="33"/>
  <c r="P187" i="33"/>
  <c r="N187" i="33"/>
  <c r="K187" i="33"/>
  <c r="V186" i="33"/>
  <c r="T186" i="33"/>
  <c r="R186" i="33"/>
  <c r="P186" i="33"/>
  <c r="N186" i="33"/>
  <c r="K186" i="33"/>
  <c r="V185" i="33"/>
  <c r="T185" i="33"/>
  <c r="R185" i="33"/>
  <c r="P185" i="33"/>
  <c r="N185" i="33"/>
  <c r="K185" i="33"/>
  <c r="V184" i="33"/>
  <c r="T184" i="33"/>
  <c r="R184" i="33"/>
  <c r="P184" i="33"/>
  <c r="N184" i="33"/>
  <c r="L192" i="33" a="1"/>
  <c r="L192" i="33" s="1"/>
  <c r="K184" i="33"/>
  <c r="N177" i="33"/>
  <c r="N176" i="33"/>
  <c r="N175" i="33"/>
  <c r="N174" i="33"/>
  <c r="N173" i="33"/>
  <c r="N172" i="33"/>
  <c r="N171" i="33"/>
  <c r="N170" i="33"/>
  <c r="N169" i="33"/>
  <c r="N168" i="33"/>
  <c r="N167" i="33"/>
  <c r="N166" i="33"/>
  <c r="V165" i="33"/>
  <c r="T165" i="33"/>
  <c r="R165" i="33"/>
  <c r="P165" i="33"/>
  <c r="N165" i="33"/>
  <c r="K165" i="33"/>
  <c r="W164" i="33"/>
  <c r="V164" i="33"/>
  <c r="U164" i="33"/>
  <c r="T164" i="33"/>
  <c r="S164" i="33"/>
  <c r="R164" i="33"/>
  <c r="Q164" i="33"/>
  <c r="P164" i="33"/>
  <c r="N164" i="33"/>
  <c r="L164" i="33"/>
  <c r="L165" i="33" s="1"/>
  <c r="K164" i="33"/>
  <c r="W163" i="33"/>
  <c r="V163" i="33"/>
  <c r="U163" i="33"/>
  <c r="T163" i="33"/>
  <c r="S163" i="33"/>
  <c r="R163" i="33"/>
  <c r="Q163" i="33"/>
  <c r="P163" i="33"/>
  <c r="N163" i="33"/>
  <c r="L163" i="33"/>
  <c r="K163" i="33"/>
  <c r="W162" i="33"/>
  <c r="V162" i="33"/>
  <c r="U162" i="33"/>
  <c r="T162" i="33"/>
  <c r="S162" i="33"/>
  <c r="R162" i="33"/>
  <c r="Q162" i="33"/>
  <c r="P162" i="33"/>
  <c r="N162" i="33"/>
  <c r="L162" i="33"/>
  <c r="K162" i="33"/>
  <c r="W161" i="33"/>
  <c r="V161" i="33"/>
  <c r="U161" i="33"/>
  <c r="T161" i="33"/>
  <c r="S161" i="33"/>
  <c r="R161" i="33"/>
  <c r="Q161" i="33"/>
  <c r="P161" i="33"/>
  <c r="N161" i="33"/>
  <c r="L161" i="33"/>
  <c r="K161" i="33"/>
  <c r="W160" i="33"/>
  <c r="V160" i="33"/>
  <c r="U160" i="33"/>
  <c r="T160" i="33"/>
  <c r="S160" i="33"/>
  <c r="R160" i="33"/>
  <c r="Q160" i="33"/>
  <c r="P160" i="33"/>
  <c r="N160" i="33"/>
  <c r="L160" i="33"/>
  <c r="L170" i="33" s="1" a="1"/>
  <c r="L170" i="33" s="1"/>
  <c r="K160" i="33"/>
  <c r="N159" i="33"/>
  <c r="N158" i="33"/>
  <c r="N157" i="33"/>
  <c r="N156" i="33"/>
  <c r="N155" i="33"/>
  <c r="N154" i="33"/>
  <c r="V153" i="33"/>
  <c r="T153" i="33"/>
  <c r="R153" i="33"/>
  <c r="P153" i="33"/>
  <c r="N153" i="33"/>
  <c r="K153" i="33"/>
  <c r="W152" i="33"/>
  <c r="V152" i="33"/>
  <c r="U152" i="33"/>
  <c r="T152" i="33"/>
  <c r="S152" i="33"/>
  <c r="R152" i="33"/>
  <c r="Q152" i="33"/>
  <c r="P152" i="33"/>
  <c r="N152" i="33"/>
  <c r="L152" i="33"/>
  <c r="K152" i="33"/>
  <c r="W151" i="33"/>
  <c r="V151" i="33"/>
  <c r="U151" i="33"/>
  <c r="T151" i="33"/>
  <c r="S151" i="33"/>
  <c r="R151" i="33"/>
  <c r="Q151" i="33"/>
  <c r="P151" i="33"/>
  <c r="N151" i="33"/>
  <c r="L151" i="33"/>
  <c r="K151" i="33"/>
  <c r="W150" i="33"/>
  <c r="V150" i="33"/>
  <c r="U150" i="33"/>
  <c r="T150" i="33"/>
  <c r="S150" i="33"/>
  <c r="R150" i="33"/>
  <c r="Q150" i="33"/>
  <c r="P150" i="33"/>
  <c r="N150" i="33"/>
  <c r="L150" i="33"/>
  <c r="K150" i="33"/>
  <c r="W149" i="33"/>
  <c r="V149" i="33"/>
  <c r="U149" i="33"/>
  <c r="T149" i="33"/>
  <c r="S149" i="33"/>
  <c r="R149" i="33"/>
  <c r="Q149" i="33"/>
  <c r="P149" i="33"/>
  <c r="N149" i="33"/>
  <c r="L149" i="33"/>
  <c r="K149" i="33"/>
  <c r="W148" i="33"/>
  <c r="V148" i="33"/>
  <c r="U148" i="33"/>
  <c r="T148" i="33"/>
  <c r="S148" i="33"/>
  <c r="R148" i="33"/>
  <c r="Q148" i="33"/>
  <c r="P148" i="33"/>
  <c r="N148" i="33"/>
  <c r="L148" i="33"/>
  <c r="L156" i="33" s="1" a="1"/>
  <c r="L156" i="33" s="1"/>
  <c r="K148" i="33"/>
  <c r="N141" i="33"/>
  <c r="N140" i="33"/>
  <c r="N139" i="33"/>
  <c r="N138" i="33"/>
  <c r="N137" i="33"/>
  <c r="N136" i="33"/>
  <c r="N135" i="33"/>
  <c r="N134" i="33"/>
  <c r="N133" i="33"/>
  <c r="N132" i="33"/>
  <c r="N131" i="33"/>
  <c r="N130" i="33"/>
  <c r="V129" i="33"/>
  <c r="T129" i="33"/>
  <c r="R129" i="33"/>
  <c r="P129" i="33"/>
  <c r="N129" i="33"/>
  <c r="K129" i="33"/>
  <c r="W128" i="33"/>
  <c r="V128" i="33"/>
  <c r="U128" i="33"/>
  <c r="T128" i="33"/>
  <c r="S128" i="33"/>
  <c r="R128" i="33"/>
  <c r="Q128" i="33"/>
  <c r="P128" i="33"/>
  <c r="N128" i="33"/>
  <c r="L128" i="33"/>
  <c r="L129" i="33" s="1"/>
  <c r="K128" i="33"/>
  <c r="W127" i="33"/>
  <c r="V127" i="33"/>
  <c r="U127" i="33"/>
  <c r="T127" i="33"/>
  <c r="S127" i="33"/>
  <c r="R127" i="33"/>
  <c r="Q127" i="33"/>
  <c r="P127" i="33"/>
  <c r="N127" i="33"/>
  <c r="L127" i="33"/>
  <c r="K127" i="33"/>
  <c r="W126" i="33"/>
  <c r="V126" i="33"/>
  <c r="U126" i="33"/>
  <c r="T126" i="33"/>
  <c r="S126" i="33"/>
  <c r="R126" i="33"/>
  <c r="Q126" i="33"/>
  <c r="P126" i="33"/>
  <c r="N126" i="33"/>
  <c r="L126" i="33"/>
  <c r="K126" i="33"/>
  <c r="W125" i="33"/>
  <c r="V125" i="33"/>
  <c r="U125" i="33"/>
  <c r="T125" i="33"/>
  <c r="S125" i="33"/>
  <c r="R125" i="33"/>
  <c r="Q125" i="33"/>
  <c r="P125" i="33"/>
  <c r="N125" i="33"/>
  <c r="L125" i="33"/>
  <c r="K125" i="33"/>
  <c r="W124" i="33"/>
  <c r="V124" i="33"/>
  <c r="U124" i="33"/>
  <c r="T124" i="33"/>
  <c r="S124" i="33"/>
  <c r="R124" i="33"/>
  <c r="Q124" i="33"/>
  <c r="P124" i="33"/>
  <c r="N124" i="33"/>
  <c r="L124" i="33"/>
  <c r="L134" i="33" s="1" a="1"/>
  <c r="L134" i="33" s="1"/>
  <c r="K124" i="33"/>
  <c r="N123" i="33"/>
  <c r="N122" i="33"/>
  <c r="N121" i="33"/>
  <c r="N120" i="33"/>
  <c r="N119" i="33"/>
  <c r="N118" i="33"/>
  <c r="V117" i="33"/>
  <c r="T117" i="33"/>
  <c r="R117" i="33"/>
  <c r="P117" i="33"/>
  <c r="N117" i="33"/>
  <c r="K117" i="33"/>
  <c r="W116" i="33"/>
  <c r="V116" i="33"/>
  <c r="U116" i="33"/>
  <c r="T116" i="33"/>
  <c r="S116" i="33"/>
  <c r="R116" i="33"/>
  <c r="Q116" i="33"/>
  <c r="P116" i="33"/>
  <c r="N116" i="33"/>
  <c r="L116" i="33"/>
  <c r="K116" i="33"/>
  <c r="W115" i="33"/>
  <c r="V115" i="33"/>
  <c r="U115" i="33"/>
  <c r="T115" i="33"/>
  <c r="S115" i="33"/>
  <c r="R115" i="33"/>
  <c r="Q115" i="33"/>
  <c r="P115" i="33"/>
  <c r="N115" i="33"/>
  <c r="L115" i="33"/>
  <c r="K115" i="33"/>
  <c r="W114" i="33"/>
  <c r="V114" i="33"/>
  <c r="U114" i="33"/>
  <c r="T114" i="33"/>
  <c r="S114" i="33"/>
  <c r="R114" i="33"/>
  <c r="Q114" i="33"/>
  <c r="P114" i="33"/>
  <c r="N114" i="33"/>
  <c r="L114" i="33"/>
  <c r="K114" i="33"/>
  <c r="W113" i="33"/>
  <c r="V113" i="33"/>
  <c r="U113" i="33"/>
  <c r="T113" i="33"/>
  <c r="S113" i="33"/>
  <c r="R113" i="33"/>
  <c r="Q113" i="33"/>
  <c r="P113" i="33"/>
  <c r="N113" i="33"/>
  <c r="L113" i="33"/>
  <c r="K113" i="33"/>
  <c r="W112" i="33"/>
  <c r="V112" i="33"/>
  <c r="U112" i="33"/>
  <c r="T112" i="33"/>
  <c r="S112" i="33"/>
  <c r="R112" i="33"/>
  <c r="Q112" i="33"/>
  <c r="P112" i="33"/>
  <c r="N112" i="33"/>
  <c r="L112" i="33"/>
  <c r="L120" i="33" s="1" a="1"/>
  <c r="L120" i="33" s="1"/>
  <c r="K112" i="33"/>
  <c r="N105" i="33"/>
  <c r="N104" i="33"/>
  <c r="N103" i="33"/>
  <c r="N102" i="33"/>
  <c r="N101" i="33"/>
  <c r="N100" i="33"/>
  <c r="N99" i="33"/>
  <c r="N98" i="33"/>
  <c r="N97" i="33"/>
  <c r="N96" i="33"/>
  <c r="N95" i="33"/>
  <c r="N94" i="33"/>
  <c r="V93" i="33"/>
  <c r="T93" i="33"/>
  <c r="R93" i="33"/>
  <c r="P93" i="33"/>
  <c r="N93" i="33"/>
  <c r="K93" i="33"/>
  <c r="W92" i="33"/>
  <c r="V92" i="33"/>
  <c r="U92" i="33"/>
  <c r="T92" i="33"/>
  <c r="S92" i="33"/>
  <c r="R92" i="33"/>
  <c r="Q92" i="33"/>
  <c r="P92" i="33"/>
  <c r="N92" i="33"/>
  <c r="L92" i="33"/>
  <c r="L93" i="33" s="1"/>
  <c r="K92" i="33"/>
  <c r="W91" i="33"/>
  <c r="V91" i="33"/>
  <c r="U91" i="33"/>
  <c r="T91" i="33"/>
  <c r="S91" i="33"/>
  <c r="R91" i="33"/>
  <c r="Q91" i="33"/>
  <c r="P91" i="33"/>
  <c r="N91" i="33"/>
  <c r="L91" i="33"/>
  <c r="K91" i="33"/>
  <c r="W90" i="33"/>
  <c r="V90" i="33"/>
  <c r="U90" i="33"/>
  <c r="T90" i="33"/>
  <c r="S90" i="33"/>
  <c r="R90" i="33"/>
  <c r="Q90" i="33"/>
  <c r="P90" i="33"/>
  <c r="N90" i="33"/>
  <c r="L90" i="33"/>
  <c r="K90" i="33"/>
  <c r="W89" i="33"/>
  <c r="V89" i="33"/>
  <c r="U89" i="33"/>
  <c r="T89" i="33"/>
  <c r="S89" i="33"/>
  <c r="R89" i="33"/>
  <c r="Q89" i="33"/>
  <c r="P89" i="33"/>
  <c r="N89" i="33"/>
  <c r="L89" i="33"/>
  <c r="K89" i="33"/>
  <c r="AF88" i="33"/>
  <c r="AE88" i="33"/>
  <c r="AD88" i="33"/>
  <c r="AC88" i="33"/>
  <c r="W88" i="33"/>
  <c r="V88" i="33"/>
  <c r="U88" i="33"/>
  <c r="T88" i="33"/>
  <c r="S88" i="33"/>
  <c r="R88" i="33"/>
  <c r="Q88" i="33"/>
  <c r="P88" i="33"/>
  <c r="N88" i="33"/>
  <c r="L88" i="33"/>
  <c r="L98" i="33" s="1" a="1"/>
  <c r="L98" i="33" s="1"/>
  <c r="K88" i="33"/>
  <c r="AF87" i="33"/>
  <c r="AE87" i="33"/>
  <c r="AD87" i="33"/>
  <c r="AC87" i="33"/>
  <c r="N87" i="33"/>
  <c r="AF86" i="33"/>
  <c r="AE86" i="33"/>
  <c r="AD86" i="33"/>
  <c r="AC86" i="33"/>
  <c r="N86" i="33"/>
  <c r="AF85" i="33"/>
  <c r="AE85" i="33"/>
  <c r="AD85" i="33"/>
  <c r="AC85" i="33"/>
  <c r="N85" i="33"/>
  <c r="AF84" i="33"/>
  <c r="AE84" i="33"/>
  <c r="AD84" i="33"/>
  <c r="AC84" i="33"/>
  <c r="N84" i="33"/>
  <c r="AF83" i="33"/>
  <c r="AE83" i="33"/>
  <c r="AD83" i="33"/>
  <c r="AC83" i="33"/>
  <c r="N83" i="33"/>
  <c r="AF82" i="33"/>
  <c r="AE82" i="33"/>
  <c r="AD82" i="33"/>
  <c r="AC82" i="33"/>
  <c r="N82" i="33"/>
  <c r="AF81" i="33"/>
  <c r="AE81" i="33"/>
  <c r="AD81" i="33"/>
  <c r="AC81" i="33"/>
  <c r="V81" i="33"/>
  <c r="T81" i="33"/>
  <c r="R81" i="33"/>
  <c r="P81" i="33"/>
  <c r="N81" i="33"/>
  <c r="K81" i="33"/>
  <c r="AF80" i="33"/>
  <c r="AE80" i="33"/>
  <c r="AD80" i="33"/>
  <c r="AC80" i="33"/>
  <c r="W80" i="33"/>
  <c r="V80" i="33"/>
  <c r="U80" i="33"/>
  <c r="T80" i="33"/>
  <c r="S80" i="33"/>
  <c r="R80" i="33"/>
  <c r="Q80" i="33"/>
  <c r="P80" i="33"/>
  <c r="N80" i="33"/>
  <c r="L80" i="33"/>
  <c r="K80" i="33"/>
  <c r="AF79" i="33"/>
  <c r="AE79" i="33"/>
  <c r="AD79" i="33"/>
  <c r="AC79" i="33"/>
  <c r="W79" i="33"/>
  <c r="V79" i="33"/>
  <c r="U79" i="33"/>
  <c r="T79" i="33"/>
  <c r="S79" i="33"/>
  <c r="R79" i="33"/>
  <c r="Q79" i="33"/>
  <c r="P79" i="33"/>
  <c r="N79" i="33"/>
  <c r="L79" i="33"/>
  <c r="K79" i="33"/>
  <c r="AF78" i="33"/>
  <c r="AE78" i="33"/>
  <c r="AD78" i="33"/>
  <c r="AC78" i="33"/>
  <c r="W78" i="33"/>
  <c r="V78" i="33"/>
  <c r="U78" i="33"/>
  <c r="T78" i="33"/>
  <c r="S78" i="33"/>
  <c r="R78" i="33"/>
  <c r="Q78" i="33"/>
  <c r="P78" i="33"/>
  <c r="N78" i="33"/>
  <c r="L78" i="33"/>
  <c r="K78" i="33"/>
  <c r="AF77" i="33"/>
  <c r="AE77" i="33"/>
  <c r="AD77" i="33"/>
  <c r="AC77" i="33"/>
  <c r="W77" i="33"/>
  <c r="V77" i="33"/>
  <c r="U77" i="33"/>
  <c r="T77" i="33"/>
  <c r="S77" i="33"/>
  <c r="R77" i="33"/>
  <c r="Q77" i="33"/>
  <c r="P77" i="33"/>
  <c r="N77" i="33"/>
  <c r="L77" i="33"/>
  <c r="K77" i="33"/>
  <c r="AF76" i="33"/>
  <c r="AE76" i="33"/>
  <c r="AD76" i="33"/>
  <c r="AC76" i="33"/>
  <c r="W76" i="33"/>
  <c r="V76" i="33"/>
  <c r="U76" i="33"/>
  <c r="T76" i="33"/>
  <c r="S76" i="33"/>
  <c r="R76" i="33"/>
  <c r="Q76" i="33"/>
  <c r="P76" i="33"/>
  <c r="N76" i="33"/>
  <c r="L76" i="33"/>
  <c r="L84" i="33" s="1" a="1"/>
  <c r="L84" i="33" s="1"/>
  <c r="K76" i="33"/>
  <c r="AF75" i="33"/>
  <c r="AE75" i="33"/>
  <c r="AD75" i="33"/>
  <c r="AC75" i="33"/>
  <c r="AF74" i="33"/>
  <c r="AE74" i="33"/>
  <c r="AD74" i="33"/>
  <c r="AC74" i="33"/>
  <c r="AF73" i="33"/>
  <c r="AE73" i="33"/>
  <c r="AD73" i="33"/>
  <c r="AC73" i="33"/>
  <c r="AF72" i="33"/>
  <c r="AE72" i="33"/>
  <c r="AD72" i="33"/>
  <c r="AC72" i="33"/>
  <c r="AF71" i="33"/>
  <c r="AE71" i="33"/>
  <c r="AD71" i="33"/>
  <c r="AC71" i="33"/>
  <c r="AF70" i="33"/>
  <c r="AE70" i="33"/>
  <c r="AD70" i="33"/>
  <c r="AC70" i="33"/>
  <c r="AF69" i="33"/>
  <c r="AE69" i="33"/>
  <c r="AD69" i="33"/>
  <c r="AC69" i="33"/>
  <c r="N69" i="33"/>
  <c r="AF68" i="33"/>
  <c r="AE68" i="33"/>
  <c r="AD68" i="33"/>
  <c r="AC68" i="33"/>
  <c r="N68" i="33"/>
  <c r="AF67" i="33"/>
  <c r="AE67" i="33"/>
  <c r="AD67" i="33"/>
  <c r="AC67" i="33"/>
  <c r="N67" i="33"/>
  <c r="AF66" i="33"/>
  <c r="AE66" i="33"/>
  <c r="AD66" i="33"/>
  <c r="AC66" i="33"/>
  <c r="N66" i="33"/>
  <c r="AF65" i="33"/>
  <c r="AE65" i="33"/>
  <c r="AD65" i="33"/>
  <c r="AC65" i="33"/>
  <c r="N65" i="33"/>
  <c r="AF64" i="33"/>
  <c r="AE64" i="33"/>
  <c r="AD64" i="33"/>
  <c r="AC64" i="33"/>
  <c r="N64" i="33"/>
  <c r="AF63" i="33"/>
  <c r="AE63" i="33"/>
  <c r="AD63" i="33"/>
  <c r="AC63" i="33"/>
  <c r="N63" i="33"/>
  <c r="AF62" i="33"/>
  <c r="AE62" i="33"/>
  <c r="AD62" i="33"/>
  <c r="AC62" i="33"/>
  <c r="N62" i="33"/>
  <c r="AF61" i="33"/>
  <c r="AE61" i="33"/>
  <c r="AD61" i="33"/>
  <c r="AC61" i="33"/>
  <c r="N61" i="33"/>
  <c r="AF60" i="33"/>
  <c r="AE60" i="33"/>
  <c r="AD60" i="33"/>
  <c r="AC60" i="33"/>
  <c r="N60" i="33"/>
  <c r="AF59" i="33"/>
  <c r="AE59" i="33"/>
  <c r="AD59" i="33"/>
  <c r="AC59" i="33"/>
  <c r="N59" i="33"/>
  <c r="N58" i="33"/>
  <c r="V57" i="33"/>
  <c r="T57" i="33"/>
  <c r="R57" i="33"/>
  <c r="P57" i="33"/>
  <c r="N57" i="33"/>
  <c r="K57" i="33"/>
  <c r="W56" i="33"/>
  <c r="V56" i="33"/>
  <c r="U56" i="33"/>
  <c r="T56" i="33"/>
  <c r="S56" i="33"/>
  <c r="R56" i="33"/>
  <c r="Q56" i="33"/>
  <c r="P56" i="33"/>
  <c r="N56" i="33"/>
  <c r="L56" i="33"/>
  <c r="L57" i="33" s="1"/>
  <c r="K56" i="33"/>
  <c r="W55" i="33"/>
  <c r="V55" i="33"/>
  <c r="U55" i="33"/>
  <c r="T55" i="33"/>
  <c r="S55" i="33"/>
  <c r="R55" i="33"/>
  <c r="Q55" i="33"/>
  <c r="P55" i="33"/>
  <c r="N55" i="33"/>
  <c r="L55" i="33"/>
  <c r="K55" i="33"/>
  <c r="W54" i="33"/>
  <c r="V54" i="33"/>
  <c r="U54" i="33"/>
  <c r="T54" i="33"/>
  <c r="S54" i="33"/>
  <c r="R54" i="33"/>
  <c r="Q54" i="33"/>
  <c r="P54" i="33"/>
  <c r="N54" i="33"/>
  <c r="L54" i="33"/>
  <c r="K54" i="33"/>
  <c r="W53" i="33"/>
  <c r="V53" i="33"/>
  <c r="U53" i="33"/>
  <c r="T53" i="33"/>
  <c r="S53" i="33"/>
  <c r="R53" i="33"/>
  <c r="Q53" i="33"/>
  <c r="P53" i="33"/>
  <c r="N53" i="33"/>
  <c r="L53" i="33"/>
  <c r="K53" i="33"/>
  <c r="W52" i="33"/>
  <c r="V52" i="33"/>
  <c r="U52" i="33"/>
  <c r="T52" i="33"/>
  <c r="S52" i="33"/>
  <c r="R52" i="33"/>
  <c r="Q52" i="33"/>
  <c r="P52" i="33"/>
  <c r="N52" i="33"/>
  <c r="L52" i="33"/>
  <c r="L62" i="33" s="1" a="1"/>
  <c r="L62" i="33" s="1"/>
  <c r="K52" i="33"/>
  <c r="N51" i="33"/>
  <c r="N50" i="33"/>
  <c r="N49" i="33"/>
  <c r="N48" i="33"/>
  <c r="N47" i="33"/>
  <c r="N46" i="33"/>
  <c r="V45" i="33"/>
  <c r="T45" i="33"/>
  <c r="R45" i="33"/>
  <c r="P45" i="33"/>
  <c r="N45" i="33"/>
  <c r="K45" i="33"/>
  <c r="W44" i="33"/>
  <c r="V44" i="33"/>
  <c r="U44" i="33"/>
  <c r="T44" i="33"/>
  <c r="S44" i="33"/>
  <c r="R44" i="33"/>
  <c r="Q44" i="33"/>
  <c r="P44" i="33"/>
  <c r="N44" i="33"/>
  <c r="L44" i="33"/>
  <c r="K44" i="33"/>
  <c r="AF43" i="33"/>
  <c r="AE43" i="33"/>
  <c r="AD43" i="33"/>
  <c r="AC43" i="33"/>
  <c r="W43" i="33"/>
  <c r="V43" i="33"/>
  <c r="U43" i="33"/>
  <c r="T43" i="33"/>
  <c r="S43" i="33"/>
  <c r="R43" i="33"/>
  <c r="Q43" i="33"/>
  <c r="P43" i="33"/>
  <c r="N43" i="33"/>
  <c r="L43" i="33"/>
  <c r="K43" i="33"/>
  <c r="AF42" i="33"/>
  <c r="AE42" i="33"/>
  <c r="AD42" i="33"/>
  <c r="AC42" i="33"/>
  <c r="W42" i="33"/>
  <c r="V42" i="33"/>
  <c r="U42" i="33"/>
  <c r="T42" i="33"/>
  <c r="S42" i="33"/>
  <c r="R42" i="33"/>
  <c r="Q42" i="33"/>
  <c r="P42" i="33"/>
  <c r="N42" i="33"/>
  <c r="L42" i="33"/>
  <c r="K42" i="33"/>
  <c r="AF41" i="33"/>
  <c r="AE41" i="33"/>
  <c r="AD41" i="33"/>
  <c r="AC41" i="33"/>
  <c r="W41" i="33"/>
  <c r="V41" i="33"/>
  <c r="U41" i="33"/>
  <c r="T41" i="33"/>
  <c r="S41" i="33"/>
  <c r="R41" i="33"/>
  <c r="Q41" i="33"/>
  <c r="P41" i="33"/>
  <c r="N41" i="33"/>
  <c r="L41" i="33"/>
  <c r="K41" i="33"/>
  <c r="AF40" i="33"/>
  <c r="AE40" i="33"/>
  <c r="AD40" i="33"/>
  <c r="AC40" i="33"/>
  <c r="W40" i="33"/>
  <c r="V40" i="33"/>
  <c r="U40" i="33"/>
  <c r="T40" i="33"/>
  <c r="S40" i="33"/>
  <c r="R40" i="33"/>
  <c r="Q40" i="33"/>
  <c r="P40" i="33"/>
  <c r="N40" i="33"/>
  <c r="L40" i="33"/>
  <c r="L48" i="33" s="1" a="1"/>
  <c r="L48" i="33" s="1"/>
  <c r="K40" i="33"/>
  <c r="AF39" i="33"/>
  <c r="AE39" i="33"/>
  <c r="AD39" i="33"/>
  <c r="AC39" i="33"/>
  <c r="AF38" i="33"/>
  <c r="AE38" i="33"/>
  <c r="AD38" i="33"/>
  <c r="AC38" i="33"/>
  <c r="AF37" i="33"/>
  <c r="AE37" i="33"/>
  <c r="AD37" i="33"/>
  <c r="AC37" i="33"/>
  <c r="AF36" i="33"/>
  <c r="AE36" i="33"/>
  <c r="AD36" i="33"/>
  <c r="AC36" i="33"/>
  <c r="AF35" i="33"/>
  <c r="AE35" i="33"/>
  <c r="AD35" i="33"/>
  <c r="AC35" i="33"/>
  <c r="AF34" i="33"/>
  <c r="AE34" i="33"/>
  <c r="AD34" i="33"/>
  <c r="AC34" i="33"/>
  <c r="AF33" i="33"/>
  <c r="AE33" i="33"/>
  <c r="AD33" i="33"/>
  <c r="AC33" i="33"/>
  <c r="N33" i="33"/>
  <c r="AF32" i="33"/>
  <c r="AE32" i="33"/>
  <c r="AD32" i="33"/>
  <c r="AC32" i="33"/>
  <c r="N32" i="33"/>
  <c r="AF31" i="33"/>
  <c r="AE31" i="33"/>
  <c r="AD31" i="33"/>
  <c r="AC31" i="33"/>
  <c r="N31" i="33"/>
  <c r="AF30" i="33"/>
  <c r="AE30" i="33"/>
  <c r="AD30" i="33"/>
  <c r="AC30" i="33"/>
  <c r="N30" i="33"/>
  <c r="AF29" i="33"/>
  <c r="AE29" i="33"/>
  <c r="AD29" i="33"/>
  <c r="AC29" i="33"/>
  <c r="N29" i="33"/>
  <c r="AF28" i="33"/>
  <c r="AE28" i="33"/>
  <c r="AD28" i="33"/>
  <c r="AC28" i="33"/>
  <c r="N28" i="33"/>
  <c r="AF27" i="33"/>
  <c r="AE27" i="33"/>
  <c r="AD27" i="33"/>
  <c r="AC27" i="33"/>
  <c r="N27" i="33"/>
  <c r="AF26" i="33"/>
  <c r="AE26" i="33"/>
  <c r="AD26" i="33"/>
  <c r="AC26" i="33"/>
  <c r="N26" i="33"/>
  <c r="AF25" i="33"/>
  <c r="AE25" i="33"/>
  <c r="AD25" i="33"/>
  <c r="AC25" i="33"/>
  <c r="N25" i="33"/>
  <c r="AF24" i="33"/>
  <c r="AE24" i="33"/>
  <c r="AD24" i="33"/>
  <c r="AC24" i="33"/>
  <c r="N24" i="33"/>
  <c r="AF23" i="33"/>
  <c r="AE23" i="33"/>
  <c r="AD23" i="33"/>
  <c r="AC23" i="33"/>
  <c r="N23" i="33"/>
  <c r="AF22" i="33"/>
  <c r="AE22" i="33"/>
  <c r="AD22" i="33"/>
  <c r="AC22" i="33"/>
  <c r="N22" i="33"/>
  <c r="AF21" i="33"/>
  <c r="AE21" i="33"/>
  <c r="AD21" i="33"/>
  <c r="AC21" i="33"/>
  <c r="V21" i="33"/>
  <c r="T21" i="33"/>
  <c r="R21" i="33"/>
  <c r="P21" i="33"/>
  <c r="N21" i="33"/>
  <c r="K21" i="33"/>
  <c r="AF20" i="33"/>
  <c r="AE20" i="33"/>
  <c r="AD20" i="33"/>
  <c r="AC20" i="33"/>
  <c r="W20" i="33"/>
  <c r="V20" i="33"/>
  <c r="U20" i="33"/>
  <c r="T20" i="33"/>
  <c r="S20" i="33"/>
  <c r="R20" i="33"/>
  <c r="Q20" i="33"/>
  <c r="P20" i="33"/>
  <c r="N20" i="33"/>
  <c r="L20" i="33"/>
  <c r="L21" i="33" s="1"/>
  <c r="K20" i="33"/>
  <c r="AF19" i="33"/>
  <c r="AE19" i="33"/>
  <c r="AD19" i="33"/>
  <c r="AC19" i="33"/>
  <c r="W19" i="33"/>
  <c r="V19" i="33"/>
  <c r="U19" i="33"/>
  <c r="T19" i="33"/>
  <c r="S19" i="33"/>
  <c r="R19" i="33"/>
  <c r="Q19" i="33"/>
  <c r="P19" i="33"/>
  <c r="N19" i="33"/>
  <c r="L19" i="33"/>
  <c r="K19" i="33"/>
  <c r="AF18" i="33"/>
  <c r="AE18" i="33"/>
  <c r="AD18" i="33"/>
  <c r="AC18" i="33"/>
  <c r="W18" i="33"/>
  <c r="V18" i="33"/>
  <c r="U18" i="33"/>
  <c r="T18" i="33"/>
  <c r="S18" i="33"/>
  <c r="R18" i="33"/>
  <c r="Q18" i="33"/>
  <c r="P18" i="33"/>
  <c r="N18" i="33"/>
  <c r="L18" i="33"/>
  <c r="K18" i="33"/>
  <c r="AF17" i="33"/>
  <c r="AE17" i="33"/>
  <c r="AD17" i="33"/>
  <c r="AC17" i="33"/>
  <c r="W17" i="33"/>
  <c r="V17" i="33"/>
  <c r="U17" i="33"/>
  <c r="T17" i="33"/>
  <c r="S17" i="33"/>
  <c r="R17" i="33"/>
  <c r="Q17" i="33"/>
  <c r="P17" i="33"/>
  <c r="N17" i="33"/>
  <c r="L17" i="33"/>
  <c r="K17" i="33"/>
  <c r="AF16" i="33"/>
  <c r="AE16" i="33"/>
  <c r="AD16" i="33"/>
  <c r="AC16" i="33"/>
  <c r="W16" i="33"/>
  <c r="V16" i="33"/>
  <c r="U16" i="33"/>
  <c r="T16" i="33"/>
  <c r="S16" i="33"/>
  <c r="R16" i="33"/>
  <c r="Q16" i="33"/>
  <c r="P16" i="33"/>
  <c r="N16" i="33"/>
  <c r="L16" i="33"/>
  <c r="L26" i="33" s="1" a="1"/>
  <c r="L26" i="33" s="1"/>
  <c r="K16" i="33"/>
  <c r="AF15" i="33"/>
  <c r="AE15" i="33"/>
  <c r="AD15" i="33"/>
  <c r="AC15" i="33"/>
  <c r="N15" i="33"/>
  <c r="AF14" i="33"/>
  <c r="AE14" i="33"/>
  <c r="AD14" i="33"/>
  <c r="AC14" i="33"/>
  <c r="N14" i="33"/>
  <c r="N13" i="33"/>
  <c r="N12" i="33"/>
  <c r="N11" i="33"/>
  <c r="N10" i="33"/>
  <c r="V9" i="33"/>
  <c r="T9" i="33"/>
  <c r="R9" i="33"/>
  <c r="P9" i="33"/>
  <c r="N9" i="33"/>
  <c r="K9" i="33"/>
  <c r="W8" i="33"/>
  <c r="V8" i="33"/>
  <c r="U8" i="33"/>
  <c r="T8" i="33"/>
  <c r="S8" i="33"/>
  <c r="R8" i="33"/>
  <c r="Q8" i="33"/>
  <c r="P8" i="33"/>
  <c r="N8" i="33"/>
  <c r="L8" i="33"/>
  <c r="L9" i="33" s="1"/>
  <c r="K8" i="33"/>
  <c r="AE7" i="33"/>
  <c r="AD7" i="33"/>
  <c r="AC7" i="33"/>
  <c r="AB7" i="33"/>
  <c r="W7" i="33"/>
  <c r="V7" i="33"/>
  <c r="U7" i="33"/>
  <c r="T7" i="33"/>
  <c r="S7" i="33"/>
  <c r="R7" i="33"/>
  <c r="Q7" i="33"/>
  <c r="P7" i="33"/>
  <c r="N7" i="33"/>
  <c r="L7" i="33"/>
  <c r="K7" i="33"/>
  <c r="W6" i="33"/>
  <c r="V6" i="33"/>
  <c r="U6" i="33"/>
  <c r="T6" i="33"/>
  <c r="S6" i="33"/>
  <c r="R6" i="33"/>
  <c r="Q6" i="33"/>
  <c r="P6" i="33"/>
  <c r="N6" i="33"/>
  <c r="L6" i="33"/>
  <c r="K6" i="33"/>
  <c r="W5" i="33"/>
  <c r="V5" i="33"/>
  <c r="U5" i="33"/>
  <c r="T5" i="33"/>
  <c r="S5" i="33"/>
  <c r="R5" i="33"/>
  <c r="Q5" i="33"/>
  <c r="P5" i="33"/>
  <c r="N5" i="33"/>
  <c r="L5" i="33"/>
  <c r="K5" i="33"/>
  <c r="W4" i="33"/>
  <c r="V4" i="33"/>
  <c r="U4" i="33"/>
  <c r="T4" i="33"/>
  <c r="S4" i="33"/>
  <c r="R4" i="33"/>
  <c r="Q4" i="33"/>
  <c r="P4" i="33"/>
  <c r="N4" i="33"/>
  <c r="L4" i="33"/>
  <c r="L12" i="33" s="1" a="1"/>
  <c r="L12" i="33" s="1"/>
  <c r="K4" i="33"/>
  <c r="N249" i="32"/>
  <c r="N248" i="32"/>
  <c r="N247" i="32"/>
  <c r="N246" i="32"/>
  <c r="N245" i="32"/>
  <c r="N244" i="32"/>
  <c r="N243" i="32"/>
  <c r="N242" i="32"/>
  <c r="N241" i="32"/>
  <c r="N240" i="32"/>
  <c r="N239" i="32"/>
  <c r="N238" i="32"/>
  <c r="V237" i="32"/>
  <c r="T237" i="32"/>
  <c r="R237" i="32"/>
  <c r="P237" i="32"/>
  <c r="N237" i="32"/>
  <c r="K237" i="32"/>
  <c r="W236" i="32"/>
  <c r="V236" i="32"/>
  <c r="U236" i="32"/>
  <c r="T236" i="32"/>
  <c r="S236" i="32"/>
  <c r="R236" i="32"/>
  <c r="Q236" i="32"/>
  <c r="P236" i="32"/>
  <c r="N236" i="32"/>
  <c r="L236" i="32"/>
  <c r="L237" i="32" s="1"/>
  <c r="K236" i="32"/>
  <c r="W235" i="32"/>
  <c r="V235" i="32"/>
  <c r="U235" i="32"/>
  <c r="T235" i="32"/>
  <c r="S235" i="32"/>
  <c r="R235" i="32"/>
  <c r="Q235" i="32"/>
  <c r="P235" i="32"/>
  <c r="N235" i="32"/>
  <c r="L235" i="32"/>
  <c r="K235" i="32"/>
  <c r="W234" i="32"/>
  <c r="V234" i="32"/>
  <c r="U234" i="32"/>
  <c r="T234" i="32"/>
  <c r="S234" i="32"/>
  <c r="R234" i="32"/>
  <c r="Q234" i="32"/>
  <c r="P234" i="32"/>
  <c r="N234" i="32"/>
  <c r="L234" i="32"/>
  <c r="K234" i="32"/>
  <c r="W233" i="32"/>
  <c r="V233" i="32"/>
  <c r="U233" i="32"/>
  <c r="T233" i="32"/>
  <c r="S233" i="32"/>
  <c r="R233" i="32"/>
  <c r="Q233" i="32"/>
  <c r="P233" i="32"/>
  <c r="N233" i="32"/>
  <c r="L233" i="32"/>
  <c r="K233" i="32"/>
  <c r="W232" i="32"/>
  <c r="V232" i="32"/>
  <c r="U232" i="32"/>
  <c r="T232" i="32"/>
  <c r="S232" i="32"/>
  <c r="R232" i="32"/>
  <c r="Q232" i="32"/>
  <c r="P232" i="32"/>
  <c r="N232" i="32"/>
  <c r="L232" i="32"/>
  <c r="L242" i="32" s="1" a="1"/>
  <c r="L242" i="32" s="1"/>
  <c r="K232" i="32"/>
  <c r="N231" i="32"/>
  <c r="N230" i="32"/>
  <c r="N229" i="32"/>
  <c r="N228" i="32"/>
  <c r="N227" i="32"/>
  <c r="N226" i="32"/>
  <c r="V225" i="32"/>
  <c r="T225" i="32"/>
  <c r="R225" i="32"/>
  <c r="P225" i="32"/>
  <c r="N225" i="32"/>
  <c r="K225" i="32"/>
  <c r="W224" i="32"/>
  <c r="V224" i="32"/>
  <c r="U224" i="32"/>
  <c r="T224" i="32"/>
  <c r="S224" i="32"/>
  <c r="R224" i="32"/>
  <c r="Q224" i="32"/>
  <c r="P224" i="32"/>
  <c r="N224" i="32"/>
  <c r="L224" i="32"/>
  <c r="L225" i="32" s="1"/>
  <c r="K224" i="32"/>
  <c r="W223" i="32"/>
  <c r="V223" i="32"/>
  <c r="U223" i="32"/>
  <c r="T223" i="32"/>
  <c r="S223" i="32"/>
  <c r="R223" i="32"/>
  <c r="Q223" i="32"/>
  <c r="P223" i="32"/>
  <c r="N223" i="32"/>
  <c r="L223" i="32"/>
  <c r="K223" i="32"/>
  <c r="W222" i="32"/>
  <c r="V222" i="32"/>
  <c r="U222" i="32"/>
  <c r="T222" i="32"/>
  <c r="S222" i="32"/>
  <c r="R222" i="32"/>
  <c r="Q222" i="32"/>
  <c r="P222" i="32"/>
  <c r="N222" i="32"/>
  <c r="L222" i="32"/>
  <c r="K222" i="32"/>
  <c r="W221" i="32"/>
  <c r="V221" i="32"/>
  <c r="U221" i="32"/>
  <c r="T221" i="32"/>
  <c r="S221" i="32"/>
  <c r="R221" i="32"/>
  <c r="Q221" i="32"/>
  <c r="P221" i="32"/>
  <c r="N221" i="32"/>
  <c r="L221" i="32"/>
  <c r="K221" i="32"/>
  <c r="W220" i="32"/>
  <c r="V220" i="32"/>
  <c r="U220" i="32"/>
  <c r="T220" i="32"/>
  <c r="S220" i="32"/>
  <c r="R220" i="32"/>
  <c r="Q220" i="32"/>
  <c r="P220" i="32"/>
  <c r="N220" i="32"/>
  <c r="L220" i="32"/>
  <c r="L228" i="32" s="1" a="1"/>
  <c r="L228" i="32" s="1"/>
  <c r="K220" i="32"/>
  <c r="N213" i="32"/>
  <c r="N212" i="32"/>
  <c r="N211" i="32"/>
  <c r="N210" i="32"/>
  <c r="N209" i="32"/>
  <c r="N208" i="32"/>
  <c r="N207" i="32"/>
  <c r="N206" i="32"/>
  <c r="N205" i="32"/>
  <c r="N204" i="32"/>
  <c r="N203" i="32"/>
  <c r="N202" i="32"/>
  <c r="V201" i="32"/>
  <c r="T201" i="32"/>
  <c r="R201" i="32"/>
  <c r="P201" i="32"/>
  <c r="N201" i="32"/>
  <c r="K201" i="32"/>
  <c r="W200" i="32"/>
  <c r="V200" i="32"/>
  <c r="U200" i="32"/>
  <c r="T200" i="32"/>
  <c r="S200" i="32"/>
  <c r="R200" i="32"/>
  <c r="Q200" i="32"/>
  <c r="P200" i="32"/>
  <c r="N200" i="32"/>
  <c r="L200" i="32"/>
  <c r="L201" i="32" s="1"/>
  <c r="K200" i="32"/>
  <c r="W199" i="32"/>
  <c r="V199" i="32"/>
  <c r="U199" i="32"/>
  <c r="T199" i="32"/>
  <c r="S199" i="32"/>
  <c r="R199" i="32"/>
  <c r="Q199" i="32"/>
  <c r="P199" i="32"/>
  <c r="N199" i="32"/>
  <c r="L199" i="32"/>
  <c r="K199" i="32"/>
  <c r="W198" i="32"/>
  <c r="V198" i="32"/>
  <c r="U198" i="32"/>
  <c r="T198" i="32"/>
  <c r="S198" i="32"/>
  <c r="R198" i="32"/>
  <c r="Q198" i="32"/>
  <c r="P198" i="32"/>
  <c r="N198" i="32"/>
  <c r="L198" i="32"/>
  <c r="K198" i="32"/>
  <c r="W197" i="32"/>
  <c r="V197" i="32"/>
  <c r="U197" i="32"/>
  <c r="T197" i="32"/>
  <c r="S197" i="32"/>
  <c r="R197" i="32"/>
  <c r="Q197" i="32"/>
  <c r="P197" i="32"/>
  <c r="N197" i="32"/>
  <c r="L197" i="32"/>
  <c r="K197" i="32"/>
  <c r="W196" i="32"/>
  <c r="V196" i="32"/>
  <c r="U196" i="32"/>
  <c r="T196" i="32"/>
  <c r="S196" i="32"/>
  <c r="R196" i="32"/>
  <c r="Q196" i="32"/>
  <c r="P196" i="32"/>
  <c r="N196" i="32"/>
  <c r="L196" i="32"/>
  <c r="L206" i="32" s="1" a="1"/>
  <c r="L206" i="32" s="1"/>
  <c r="K196" i="32"/>
  <c r="N195" i="32"/>
  <c r="N194" i="32"/>
  <c r="N193" i="32"/>
  <c r="N192" i="32"/>
  <c r="N191" i="32"/>
  <c r="N190" i="32"/>
  <c r="V189" i="32"/>
  <c r="T189" i="32"/>
  <c r="R189" i="32"/>
  <c r="P189" i="32"/>
  <c r="N189" i="32"/>
  <c r="K189" i="32"/>
  <c r="W188" i="32"/>
  <c r="V188" i="32"/>
  <c r="U188" i="32"/>
  <c r="T188" i="32"/>
  <c r="S188" i="32"/>
  <c r="R188" i="32"/>
  <c r="Q188" i="32"/>
  <c r="P188" i="32"/>
  <c r="N188" i="32"/>
  <c r="L188" i="32"/>
  <c r="K188" i="32"/>
  <c r="W187" i="32"/>
  <c r="V187" i="32"/>
  <c r="U187" i="32"/>
  <c r="T187" i="32"/>
  <c r="S187" i="32"/>
  <c r="R187" i="32"/>
  <c r="Q187" i="32"/>
  <c r="P187" i="32"/>
  <c r="N187" i="32"/>
  <c r="L187" i="32"/>
  <c r="K187" i="32"/>
  <c r="W186" i="32"/>
  <c r="V186" i="32"/>
  <c r="U186" i="32"/>
  <c r="T186" i="32"/>
  <c r="S186" i="32"/>
  <c r="R186" i="32"/>
  <c r="Q186" i="32"/>
  <c r="P186" i="32"/>
  <c r="N186" i="32"/>
  <c r="L186" i="32"/>
  <c r="K186" i="32"/>
  <c r="W185" i="32"/>
  <c r="V185" i="32"/>
  <c r="U185" i="32"/>
  <c r="T185" i="32"/>
  <c r="S185" i="32"/>
  <c r="R185" i="32"/>
  <c r="Q185" i="32"/>
  <c r="P185" i="32"/>
  <c r="N185" i="32"/>
  <c r="L185" i="32"/>
  <c r="K185" i="32"/>
  <c r="W184" i="32"/>
  <c r="V184" i="32"/>
  <c r="U184" i="32"/>
  <c r="T184" i="32"/>
  <c r="S184" i="32"/>
  <c r="R184" i="32"/>
  <c r="Q184" i="32"/>
  <c r="P184" i="32"/>
  <c r="N184" i="32"/>
  <c r="L184" i="32"/>
  <c r="L192" i="32" s="1" a="1"/>
  <c r="L192" i="32" s="1"/>
  <c r="K184" i="32"/>
  <c r="N177" i="32"/>
  <c r="N176" i="32"/>
  <c r="N175" i="32"/>
  <c r="N174" i="32"/>
  <c r="N173" i="32"/>
  <c r="N172" i="32"/>
  <c r="N171" i="32"/>
  <c r="N170" i="32"/>
  <c r="N169" i="32"/>
  <c r="N168" i="32"/>
  <c r="N167" i="32"/>
  <c r="N166" i="32"/>
  <c r="V165" i="32"/>
  <c r="T165" i="32"/>
  <c r="R165" i="32"/>
  <c r="P165" i="32"/>
  <c r="N165" i="32"/>
  <c r="K165" i="32"/>
  <c r="W164" i="32"/>
  <c r="V164" i="32"/>
  <c r="U164" i="32"/>
  <c r="T164" i="32"/>
  <c r="S164" i="32"/>
  <c r="R164" i="32"/>
  <c r="Q164" i="32"/>
  <c r="P164" i="32"/>
  <c r="N164" i="32"/>
  <c r="L164" i="32"/>
  <c r="L165" i="32" s="1"/>
  <c r="K164" i="32"/>
  <c r="W163" i="32"/>
  <c r="V163" i="32"/>
  <c r="U163" i="32"/>
  <c r="T163" i="32"/>
  <c r="S163" i="32"/>
  <c r="R163" i="32"/>
  <c r="Q163" i="32"/>
  <c r="P163" i="32"/>
  <c r="N163" i="32"/>
  <c r="L163" i="32"/>
  <c r="K163" i="32"/>
  <c r="W162" i="32"/>
  <c r="V162" i="32"/>
  <c r="U162" i="32"/>
  <c r="T162" i="32"/>
  <c r="S162" i="32"/>
  <c r="R162" i="32"/>
  <c r="Q162" i="32"/>
  <c r="P162" i="32"/>
  <c r="N162" i="32"/>
  <c r="L162" i="32"/>
  <c r="K162" i="32"/>
  <c r="W161" i="32"/>
  <c r="V161" i="32"/>
  <c r="U161" i="32"/>
  <c r="T161" i="32"/>
  <c r="S161" i="32"/>
  <c r="R161" i="32"/>
  <c r="Q161" i="32"/>
  <c r="P161" i="32"/>
  <c r="N161" i="32"/>
  <c r="L161" i="32"/>
  <c r="K161" i="32"/>
  <c r="W160" i="32"/>
  <c r="V160" i="32"/>
  <c r="U160" i="32"/>
  <c r="T160" i="32"/>
  <c r="S160" i="32"/>
  <c r="R160" i="32"/>
  <c r="Q160" i="32"/>
  <c r="P160" i="32"/>
  <c r="N160" i="32"/>
  <c r="L160" i="32"/>
  <c r="L170" i="32" s="1" a="1"/>
  <c r="L170" i="32" s="1"/>
  <c r="K160" i="32"/>
  <c r="N159" i="32"/>
  <c r="N158" i="32"/>
  <c r="N157" i="32"/>
  <c r="N156" i="32"/>
  <c r="N155" i="32"/>
  <c r="N154" i="32"/>
  <c r="V153" i="32"/>
  <c r="T153" i="32"/>
  <c r="R153" i="32"/>
  <c r="P153" i="32"/>
  <c r="N153" i="32"/>
  <c r="K153" i="32"/>
  <c r="W152" i="32"/>
  <c r="V152" i="32"/>
  <c r="U152" i="32"/>
  <c r="T152" i="32"/>
  <c r="S152" i="32"/>
  <c r="R152" i="32"/>
  <c r="Q152" i="32"/>
  <c r="P152" i="32"/>
  <c r="N152" i="32"/>
  <c r="L152" i="32"/>
  <c r="K152" i="32"/>
  <c r="W151" i="32"/>
  <c r="V151" i="32"/>
  <c r="U151" i="32"/>
  <c r="T151" i="32"/>
  <c r="S151" i="32"/>
  <c r="R151" i="32"/>
  <c r="Q151" i="32"/>
  <c r="P151" i="32"/>
  <c r="N151" i="32"/>
  <c r="L151" i="32"/>
  <c r="K151" i="32"/>
  <c r="W150" i="32"/>
  <c r="V150" i="32"/>
  <c r="U150" i="32"/>
  <c r="T150" i="32"/>
  <c r="S150" i="32"/>
  <c r="R150" i="32"/>
  <c r="Q150" i="32"/>
  <c r="P150" i="32"/>
  <c r="N150" i="32"/>
  <c r="L150" i="32"/>
  <c r="K150" i="32"/>
  <c r="W149" i="32"/>
  <c r="V149" i="32"/>
  <c r="U149" i="32"/>
  <c r="T149" i="32"/>
  <c r="S149" i="32"/>
  <c r="R149" i="32"/>
  <c r="Q149" i="32"/>
  <c r="P149" i="32"/>
  <c r="N149" i="32"/>
  <c r="L149" i="32"/>
  <c r="K149" i="32"/>
  <c r="W148" i="32"/>
  <c r="V148" i="32"/>
  <c r="U148" i="32"/>
  <c r="T148" i="32"/>
  <c r="S148" i="32"/>
  <c r="R148" i="32"/>
  <c r="Q148" i="32"/>
  <c r="P148" i="32"/>
  <c r="N148" i="32"/>
  <c r="L148" i="32"/>
  <c r="L156" i="32" s="1" a="1"/>
  <c r="L156" i="32" s="1"/>
  <c r="K148" i="32"/>
  <c r="N141" i="32"/>
  <c r="N140" i="32"/>
  <c r="N139" i="32"/>
  <c r="N138" i="32"/>
  <c r="N137" i="32"/>
  <c r="N136" i="32"/>
  <c r="N135" i="32"/>
  <c r="N134" i="32"/>
  <c r="N133" i="32"/>
  <c r="N132" i="32"/>
  <c r="N131" i="32"/>
  <c r="N130" i="32"/>
  <c r="V129" i="32"/>
  <c r="T129" i="32"/>
  <c r="R129" i="32"/>
  <c r="P129" i="32"/>
  <c r="N129" i="32"/>
  <c r="K129" i="32"/>
  <c r="W128" i="32"/>
  <c r="V128" i="32"/>
  <c r="U128" i="32"/>
  <c r="T128" i="32"/>
  <c r="S128" i="32"/>
  <c r="R128" i="32"/>
  <c r="Q128" i="32"/>
  <c r="P128" i="32"/>
  <c r="N128" i="32"/>
  <c r="L128" i="32"/>
  <c r="L129" i="32" s="1"/>
  <c r="K128" i="32"/>
  <c r="W127" i="32"/>
  <c r="V127" i="32"/>
  <c r="U127" i="32"/>
  <c r="T127" i="32"/>
  <c r="S127" i="32"/>
  <c r="R127" i="32"/>
  <c r="Q127" i="32"/>
  <c r="P127" i="32"/>
  <c r="N127" i="32"/>
  <c r="L127" i="32"/>
  <c r="K127" i="32"/>
  <c r="W126" i="32"/>
  <c r="V126" i="32"/>
  <c r="U126" i="32"/>
  <c r="T126" i="32"/>
  <c r="S126" i="32"/>
  <c r="R126" i="32"/>
  <c r="Q126" i="32"/>
  <c r="P126" i="32"/>
  <c r="N126" i="32"/>
  <c r="L126" i="32"/>
  <c r="K126" i="32"/>
  <c r="W125" i="32"/>
  <c r="V125" i="32"/>
  <c r="U125" i="32"/>
  <c r="T125" i="32"/>
  <c r="S125" i="32"/>
  <c r="R125" i="32"/>
  <c r="Q125" i="32"/>
  <c r="P125" i="32"/>
  <c r="N125" i="32"/>
  <c r="L125" i="32"/>
  <c r="K125" i="32"/>
  <c r="W124" i="32"/>
  <c r="V124" i="32"/>
  <c r="U124" i="32"/>
  <c r="T124" i="32"/>
  <c r="S124" i="32"/>
  <c r="R124" i="32"/>
  <c r="Q124" i="32"/>
  <c r="P124" i="32"/>
  <c r="N124" i="32"/>
  <c r="L124" i="32"/>
  <c r="L134" i="32" s="1" a="1"/>
  <c r="L134" i="32" s="1"/>
  <c r="K124" i="32"/>
  <c r="N123" i="32"/>
  <c r="N122" i="32"/>
  <c r="N121" i="32"/>
  <c r="N120" i="32"/>
  <c r="N119" i="32"/>
  <c r="N118" i="32"/>
  <c r="V117" i="32"/>
  <c r="T117" i="32"/>
  <c r="R117" i="32"/>
  <c r="P117" i="32"/>
  <c r="N117" i="32"/>
  <c r="K117" i="32"/>
  <c r="W116" i="32"/>
  <c r="V116" i="32"/>
  <c r="U116" i="32"/>
  <c r="T116" i="32"/>
  <c r="S116" i="32"/>
  <c r="R116" i="32"/>
  <c r="Q116" i="32"/>
  <c r="P116" i="32"/>
  <c r="N116" i="32"/>
  <c r="L116" i="32"/>
  <c r="K116" i="32"/>
  <c r="W115" i="32"/>
  <c r="V115" i="32"/>
  <c r="U115" i="32"/>
  <c r="T115" i="32"/>
  <c r="S115" i="32"/>
  <c r="R115" i="32"/>
  <c r="Q115" i="32"/>
  <c r="P115" i="32"/>
  <c r="N115" i="32"/>
  <c r="L115" i="32"/>
  <c r="K115" i="32"/>
  <c r="W114" i="32"/>
  <c r="V114" i="32"/>
  <c r="U114" i="32"/>
  <c r="T114" i="32"/>
  <c r="S114" i="32"/>
  <c r="R114" i="32"/>
  <c r="Q114" i="32"/>
  <c r="P114" i="32"/>
  <c r="N114" i="32"/>
  <c r="L114" i="32"/>
  <c r="K114" i="32"/>
  <c r="W113" i="32"/>
  <c r="V113" i="32"/>
  <c r="U113" i="32"/>
  <c r="T113" i="32"/>
  <c r="S113" i="32"/>
  <c r="R113" i="32"/>
  <c r="Q113" i="32"/>
  <c r="P113" i="32"/>
  <c r="N113" i="32"/>
  <c r="L113" i="32"/>
  <c r="K113" i="32"/>
  <c r="W112" i="32"/>
  <c r="V112" i="32"/>
  <c r="U112" i="32"/>
  <c r="T112" i="32"/>
  <c r="S112" i="32"/>
  <c r="R112" i="32"/>
  <c r="Q112" i="32"/>
  <c r="P112" i="32"/>
  <c r="N112" i="32"/>
  <c r="L112" i="32"/>
  <c r="L120" i="32" s="1" a="1"/>
  <c r="L120" i="32" s="1"/>
  <c r="K112" i="32"/>
  <c r="N105" i="32"/>
  <c r="N104" i="32"/>
  <c r="N103" i="32"/>
  <c r="N102" i="32"/>
  <c r="N101" i="32"/>
  <c r="N100" i="32"/>
  <c r="N99" i="32"/>
  <c r="N98" i="32"/>
  <c r="N97" i="32"/>
  <c r="N96" i="32"/>
  <c r="N95" i="32"/>
  <c r="N94" i="32"/>
  <c r="V93" i="32"/>
  <c r="T93" i="32"/>
  <c r="R93" i="32"/>
  <c r="P93" i="32"/>
  <c r="N93" i="32"/>
  <c r="K93" i="32"/>
  <c r="W92" i="32"/>
  <c r="V92" i="32"/>
  <c r="U92" i="32"/>
  <c r="T92" i="32"/>
  <c r="S92" i="32"/>
  <c r="R92" i="32"/>
  <c r="Q92" i="32"/>
  <c r="P92" i="32"/>
  <c r="N92" i="32"/>
  <c r="L92" i="32"/>
  <c r="L93" i="32" s="1"/>
  <c r="K92" i="32"/>
  <c r="W91" i="32"/>
  <c r="V91" i="32"/>
  <c r="U91" i="32"/>
  <c r="T91" i="32"/>
  <c r="S91" i="32"/>
  <c r="R91" i="32"/>
  <c r="Q91" i="32"/>
  <c r="P91" i="32"/>
  <c r="N91" i="32"/>
  <c r="L91" i="32"/>
  <c r="K91" i="32"/>
  <c r="W90" i="32"/>
  <c r="V90" i="32"/>
  <c r="U90" i="32"/>
  <c r="T90" i="32"/>
  <c r="S90" i="32"/>
  <c r="R90" i="32"/>
  <c r="Q90" i="32"/>
  <c r="P90" i="32"/>
  <c r="N90" i="32"/>
  <c r="L90" i="32"/>
  <c r="K90" i="32"/>
  <c r="W89" i="32"/>
  <c r="V89" i="32"/>
  <c r="U89" i="32"/>
  <c r="T89" i="32"/>
  <c r="S89" i="32"/>
  <c r="R89" i="32"/>
  <c r="Q89" i="32"/>
  <c r="P89" i="32"/>
  <c r="N89" i="32"/>
  <c r="L89" i="32"/>
  <c r="K89" i="32"/>
  <c r="AF88" i="32"/>
  <c r="AE88" i="32"/>
  <c r="AD88" i="32"/>
  <c r="AC88" i="32"/>
  <c r="W88" i="32"/>
  <c r="V88" i="32"/>
  <c r="U88" i="32"/>
  <c r="T88" i="32"/>
  <c r="S88" i="32"/>
  <c r="R88" i="32"/>
  <c r="Q88" i="32"/>
  <c r="P88" i="32"/>
  <c r="N88" i="32"/>
  <c r="L88" i="32"/>
  <c r="L98" i="32" s="1" a="1"/>
  <c r="L98" i="32" s="1"/>
  <c r="K88" i="32"/>
  <c r="AF87" i="32"/>
  <c r="AE87" i="32"/>
  <c r="AD87" i="32"/>
  <c r="AC87" i="32"/>
  <c r="N87" i="32"/>
  <c r="AF86" i="32"/>
  <c r="AE86" i="32"/>
  <c r="AD86" i="32"/>
  <c r="AC86" i="32"/>
  <c r="N86" i="32"/>
  <c r="AF85" i="32"/>
  <c r="AE85" i="32"/>
  <c r="AD85" i="32"/>
  <c r="AC85" i="32"/>
  <c r="N85" i="32"/>
  <c r="AF84" i="32"/>
  <c r="AE84" i="32"/>
  <c r="AD84" i="32"/>
  <c r="AC84" i="32"/>
  <c r="N84" i="32"/>
  <c r="AF83" i="32"/>
  <c r="AE83" i="32"/>
  <c r="AD83" i="32"/>
  <c r="AC83" i="32"/>
  <c r="N83" i="32"/>
  <c r="AF82" i="32"/>
  <c r="AE82" i="32"/>
  <c r="AD82" i="32"/>
  <c r="AC82" i="32"/>
  <c r="N82" i="32"/>
  <c r="AF81" i="32"/>
  <c r="AE81" i="32"/>
  <c r="AD81" i="32"/>
  <c r="AC81" i="32"/>
  <c r="V81" i="32"/>
  <c r="T81" i="32"/>
  <c r="R81" i="32"/>
  <c r="P81" i="32"/>
  <c r="N81" i="32"/>
  <c r="K81" i="32"/>
  <c r="AF80" i="32"/>
  <c r="AE80" i="32"/>
  <c r="AD80" i="32"/>
  <c r="AC80" i="32"/>
  <c r="W80" i="32"/>
  <c r="V80" i="32"/>
  <c r="U80" i="32"/>
  <c r="T80" i="32"/>
  <c r="S80" i="32"/>
  <c r="R80" i="32"/>
  <c r="Q80" i="32"/>
  <c r="P80" i="32"/>
  <c r="N80" i="32"/>
  <c r="L80" i="32"/>
  <c r="K80" i="32"/>
  <c r="AF79" i="32"/>
  <c r="AE79" i="32"/>
  <c r="AD79" i="32"/>
  <c r="AC79" i="32"/>
  <c r="W79" i="32"/>
  <c r="V79" i="32"/>
  <c r="U79" i="32"/>
  <c r="T79" i="32"/>
  <c r="S79" i="32"/>
  <c r="R79" i="32"/>
  <c r="Q79" i="32"/>
  <c r="P79" i="32"/>
  <c r="N79" i="32"/>
  <c r="L79" i="32"/>
  <c r="K79" i="32"/>
  <c r="AF78" i="32"/>
  <c r="AE78" i="32"/>
  <c r="AD78" i="32"/>
  <c r="AC78" i="32"/>
  <c r="W78" i="32"/>
  <c r="V78" i="32"/>
  <c r="U78" i="32"/>
  <c r="T78" i="32"/>
  <c r="S78" i="32"/>
  <c r="R78" i="32"/>
  <c r="Q78" i="32"/>
  <c r="P78" i="32"/>
  <c r="N78" i="32"/>
  <c r="L78" i="32"/>
  <c r="K78" i="32"/>
  <c r="AF77" i="32"/>
  <c r="AE77" i="32"/>
  <c r="AD77" i="32"/>
  <c r="AC77" i="32"/>
  <c r="W77" i="32"/>
  <c r="V77" i="32"/>
  <c r="U77" i="32"/>
  <c r="T77" i="32"/>
  <c r="S77" i="32"/>
  <c r="R77" i="32"/>
  <c r="Q77" i="32"/>
  <c r="P77" i="32"/>
  <c r="N77" i="32"/>
  <c r="L77" i="32"/>
  <c r="K77" i="32"/>
  <c r="AF76" i="32"/>
  <c r="AE76" i="32"/>
  <c r="AD76" i="32"/>
  <c r="AC76" i="32"/>
  <c r="W76" i="32"/>
  <c r="V76" i="32"/>
  <c r="U76" i="32"/>
  <c r="T76" i="32"/>
  <c r="S76" i="32"/>
  <c r="R76" i="32"/>
  <c r="Q76" i="32"/>
  <c r="P76" i="32"/>
  <c r="N76" i="32"/>
  <c r="L76" i="32"/>
  <c r="L84" i="32" s="1" a="1"/>
  <c r="L84" i="32" s="1"/>
  <c r="K76" i="32"/>
  <c r="AF75" i="32"/>
  <c r="AE75" i="32"/>
  <c r="AD75" i="32"/>
  <c r="AC75" i="32"/>
  <c r="AF74" i="32"/>
  <c r="AE74" i="32"/>
  <c r="AD74" i="32"/>
  <c r="AC74" i="32"/>
  <c r="AF73" i="32"/>
  <c r="AE73" i="32"/>
  <c r="AD73" i="32"/>
  <c r="AC73" i="32"/>
  <c r="AF72" i="32"/>
  <c r="AE72" i="32"/>
  <c r="AD72" i="32"/>
  <c r="AC72" i="32"/>
  <c r="AF71" i="32"/>
  <c r="AE71" i="32"/>
  <c r="AD71" i="32"/>
  <c r="AC71" i="32"/>
  <c r="AF70" i="32"/>
  <c r="AE70" i="32"/>
  <c r="AD70" i="32"/>
  <c r="AC70" i="32"/>
  <c r="AF69" i="32"/>
  <c r="AE69" i="32"/>
  <c r="AD69" i="32"/>
  <c r="AC69" i="32"/>
  <c r="N69" i="32"/>
  <c r="AF68" i="32"/>
  <c r="AE68" i="32"/>
  <c r="AD68" i="32"/>
  <c r="AC68" i="32"/>
  <c r="N68" i="32"/>
  <c r="AF67" i="32"/>
  <c r="AE67" i="32"/>
  <c r="AD67" i="32"/>
  <c r="AC67" i="32"/>
  <c r="N67" i="32"/>
  <c r="AF66" i="32"/>
  <c r="AE66" i="32"/>
  <c r="AD66" i="32"/>
  <c r="AC66" i="32"/>
  <c r="N66" i="32"/>
  <c r="AF65" i="32"/>
  <c r="AE65" i="32"/>
  <c r="AD65" i="32"/>
  <c r="AC65" i="32"/>
  <c r="N65" i="32"/>
  <c r="AF64" i="32"/>
  <c r="AE64" i="32"/>
  <c r="AD64" i="32"/>
  <c r="AC64" i="32"/>
  <c r="N64" i="32"/>
  <c r="AF63" i="32"/>
  <c r="AE63" i="32"/>
  <c r="AD63" i="32"/>
  <c r="AC63" i="32"/>
  <c r="N63" i="32"/>
  <c r="AF62" i="32"/>
  <c r="AE62" i="32"/>
  <c r="AD62" i="32"/>
  <c r="AC62" i="32"/>
  <c r="N62" i="32"/>
  <c r="AF61" i="32"/>
  <c r="AE61" i="32"/>
  <c r="AD61" i="32"/>
  <c r="AC61" i="32"/>
  <c r="N61" i="32"/>
  <c r="AF60" i="32"/>
  <c r="AE60" i="32"/>
  <c r="AD60" i="32"/>
  <c r="AC60" i="32"/>
  <c r="N60" i="32"/>
  <c r="AF59" i="32"/>
  <c r="AE59" i="32"/>
  <c r="AD59" i="32"/>
  <c r="AC59" i="32"/>
  <c r="N59" i="32"/>
  <c r="N58" i="32"/>
  <c r="V57" i="32"/>
  <c r="T57" i="32"/>
  <c r="R57" i="32"/>
  <c r="P57" i="32"/>
  <c r="N57" i="32"/>
  <c r="K57" i="32"/>
  <c r="W56" i="32"/>
  <c r="V56" i="32"/>
  <c r="U56" i="32"/>
  <c r="T56" i="32"/>
  <c r="S56" i="32"/>
  <c r="R56" i="32"/>
  <c r="Q56" i="32"/>
  <c r="P56" i="32"/>
  <c r="N56" i="32"/>
  <c r="L56" i="32"/>
  <c r="L57" i="32" s="1"/>
  <c r="K56" i="32"/>
  <c r="W55" i="32"/>
  <c r="V55" i="32"/>
  <c r="U55" i="32"/>
  <c r="T55" i="32"/>
  <c r="S55" i="32"/>
  <c r="R55" i="32"/>
  <c r="Q55" i="32"/>
  <c r="P55" i="32"/>
  <c r="N55" i="32"/>
  <c r="L55" i="32"/>
  <c r="K55" i="32"/>
  <c r="W54" i="32"/>
  <c r="V54" i="32"/>
  <c r="U54" i="32"/>
  <c r="T54" i="32"/>
  <c r="S54" i="32"/>
  <c r="R54" i="32"/>
  <c r="Q54" i="32"/>
  <c r="P54" i="32"/>
  <c r="N54" i="32"/>
  <c r="L54" i="32"/>
  <c r="K54" i="32"/>
  <c r="W53" i="32"/>
  <c r="V53" i="32"/>
  <c r="U53" i="32"/>
  <c r="T53" i="32"/>
  <c r="S53" i="32"/>
  <c r="R53" i="32"/>
  <c r="Q53" i="32"/>
  <c r="P53" i="32"/>
  <c r="N53" i="32"/>
  <c r="L53" i="32"/>
  <c r="K53" i="32"/>
  <c r="W52" i="32"/>
  <c r="V52" i="32"/>
  <c r="U52" i="32"/>
  <c r="T52" i="32"/>
  <c r="S52" i="32"/>
  <c r="R52" i="32"/>
  <c r="Q52" i="32"/>
  <c r="P52" i="32"/>
  <c r="N52" i="32"/>
  <c r="L52" i="32"/>
  <c r="L62" i="32" s="1" a="1"/>
  <c r="L62" i="32" s="1"/>
  <c r="K52" i="32"/>
  <c r="N51" i="32"/>
  <c r="N50" i="32"/>
  <c r="N49" i="32"/>
  <c r="N48" i="32"/>
  <c r="N47" i="32"/>
  <c r="N46" i="32"/>
  <c r="V45" i="32"/>
  <c r="T45" i="32"/>
  <c r="R45" i="32"/>
  <c r="P45" i="32"/>
  <c r="N45" i="32"/>
  <c r="K45" i="32"/>
  <c r="W44" i="32"/>
  <c r="V44" i="32"/>
  <c r="U44" i="32"/>
  <c r="T44" i="32"/>
  <c r="S44" i="32"/>
  <c r="R44" i="32"/>
  <c r="Q44" i="32"/>
  <c r="P44" i="32"/>
  <c r="N44" i="32"/>
  <c r="L44" i="32"/>
  <c r="K44" i="32"/>
  <c r="AF43" i="32"/>
  <c r="AE43" i="32"/>
  <c r="AD43" i="32"/>
  <c r="AC43" i="32"/>
  <c r="W43" i="32"/>
  <c r="V43" i="32"/>
  <c r="U43" i="32"/>
  <c r="T43" i="32"/>
  <c r="S43" i="32"/>
  <c r="R43" i="32"/>
  <c r="Q43" i="32"/>
  <c r="P43" i="32"/>
  <c r="N43" i="32"/>
  <c r="L43" i="32"/>
  <c r="K43" i="32"/>
  <c r="AF42" i="32"/>
  <c r="AE42" i="32"/>
  <c r="AD42" i="32"/>
  <c r="AC42" i="32"/>
  <c r="W42" i="32"/>
  <c r="V42" i="32"/>
  <c r="U42" i="32"/>
  <c r="T42" i="32"/>
  <c r="S42" i="32"/>
  <c r="R42" i="32"/>
  <c r="Q42" i="32"/>
  <c r="P42" i="32"/>
  <c r="N42" i="32"/>
  <c r="L42" i="32"/>
  <c r="K42" i="32"/>
  <c r="AF41" i="32"/>
  <c r="AE41" i="32"/>
  <c r="AD41" i="32"/>
  <c r="AC41" i="32"/>
  <c r="W41" i="32"/>
  <c r="V41" i="32"/>
  <c r="U41" i="32"/>
  <c r="T41" i="32"/>
  <c r="S41" i="32"/>
  <c r="R41" i="32"/>
  <c r="Q41" i="32"/>
  <c r="P41" i="32"/>
  <c r="N41" i="32"/>
  <c r="L41" i="32"/>
  <c r="K41" i="32"/>
  <c r="AF40" i="32"/>
  <c r="AE40" i="32"/>
  <c r="AD40" i="32"/>
  <c r="AC40" i="32"/>
  <c r="W40" i="32"/>
  <c r="V40" i="32"/>
  <c r="U40" i="32"/>
  <c r="T40" i="32"/>
  <c r="S40" i="32"/>
  <c r="R40" i="32"/>
  <c r="Q40" i="32"/>
  <c r="P40" i="32"/>
  <c r="N40" i="32"/>
  <c r="L40" i="32"/>
  <c r="L48" i="32" s="1" a="1"/>
  <c r="L48" i="32" s="1"/>
  <c r="K40" i="32"/>
  <c r="AF39" i="32"/>
  <c r="AE39" i="32"/>
  <c r="AD39" i="32"/>
  <c r="AC39" i="32"/>
  <c r="AF38" i="32"/>
  <c r="AE38" i="32"/>
  <c r="AD38" i="32"/>
  <c r="AC38" i="32"/>
  <c r="AF37" i="32"/>
  <c r="AE37" i="32"/>
  <c r="AD37" i="32"/>
  <c r="AC37" i="32"/>
  <c r="AF36" i="32"/>
  <c r="AE36" i="32"/>
  <c r="AD36" i="32"/>
  <c r="AC36" i="32"/>
  <c r="AF35" i="32"/>
  <c r="AE35" i="32"/>
  <c r="AD35" i="32"/>
  <c r="AC35" i="32"/>
  <c r="AF34" i="32"/>
  <c r="AE34" i="32"/>
  <c r="AD34" i="32"/>
  <c r="AC34" i="32"/>
  <c r="AF33" i="32"/>
  <c r="AE33" i="32"/>
  <c r="AD33" i="32"/>
  <c r="AC33" i="32"/>
  <c r="N33" i="32"/>
  <c r="AF32" i="32"/>
  <c r="AE32" i="32"/>
  <c r="AD32" i="32"/>
  <c r="AC32" i="32"/>
  <c r="N32" i="32"/>
  <c r="AF31" i="32"/>
  <c r="AE31" i="32"/>
  <c r="AD31" i="32"/>
  <c r="AC31" i="32"/>
  <c r="N31" i="32"/>
  <c r="AF30" i="32"/>
  <c r="AE30" i="32"/>
  <c r="AD30" i="32"/>
  <c r="AC30" i="32"/>
  <c r="N30" i="32"/>
  <c r="AF29" i="32"/>
  <c r="AE29" i="32"/>
  <c r="AD29" i="32"/>
  <c r="AC29" i="32"/>
  <c r="N29" i="32"/>
  <c r="AF28" i="32"/>
  <c r="AE28" i="32"/>
  <c r="AD28" i="32"/>
  <c r="AC28" i="32"/>
  <c r="N28" i="32"/>
  <c r="AF27" i="32"/>
  <c r="AE27" i="32"/>
  <c r="AD27" i="32"/>
  <c r="AC27" i="32"/>
  <c r="N27" i="32"/>
  <c r="AF26" i="32"/>
  <c r="AE26" i="32"/>
  <c r="AD26" i="32"/>
  <c r="AC26" i="32"/>
  <c r="N26" i="32"/>
  <c r="AF25" i="32"/>
  <c r="AE25" i="32"/>
  <c r="AD25" i="32"/>
  <c r="AC25" i="32"/>
  <c r="N25" i="32"/>
  <c r="AF24" i="32"/>
  <c r="AE24" i="32"/>
  <c r="AD24" i="32"/>
  <c r="AC24" i="32"/>
  <c r="N24" i="32"/>
  <c r="AF23" i="32"/>
  <c r="AE23" i="32"/>
  <c r="AD23" i="32"/>
  <c r="AC23" i="32"/>
  <c r="N23" i="32"/>
  <c r="AF22" i="32"/>
  <c r="AE22" i="32"/>
  <c r="AD22" i="32"/>
  <c r="AC22" i="32"/>
  <c r="N22" i="32"/>
  <c r="AF21" i="32"/>
  <c r="AE21" i="32"/>
  <c r="AD21" i="32"/>
  <c r="AC21" i="32"/>
  <c r="V21" i="32"/>
  <c r="T21" i="32"/>
  <c r="R21" i="32"/>
  <c r="P21" i="32"/>
  <c r="N21" i="32"/>
  <c r="K21" i="32"/>
  <c r="AF20" i="32"/>
  <c r="AE20" i="32"/>
  <c r="AD20" i="32"/>
  <c r="AC20" i="32"/>
  <c r="W20" i="32"/>
  <c r="V20" i="32"/>
  <c r="U20" i="32"/>
  <c r="T20" i="32"/>
  <c r="S20" i="32"/>
  <c r="R20" i="32"/>
  <c r="Q20" i="32"/>
  <c r="P20" i="32"/>
  <c r="N20" i="32"/>
  <c r="L20" i="32"/>
  <c r="L21" i="32" s="1"/>
  <c r="K20" i="32"/>
  <c r="AF19" i="32"/>
  <c r="AE19" i="32"/>
  <c r="AD19" i="32"/>
  <c r="AC19" i="32"/>
  <c r="W19" i="32"/>
  <c r="V19" i="32"/>
  <c r="U19" i="32"/>
  <c r="T19" i="32"/>
  <c r="S19" i="32"/>
  <c r="R19" i="32"/>
  <c r="Q19" i="32"/>
  <c r="P19" i="32"/>
  <c r="N19" i="32"/>
  <c r="L19" i="32"/>
  <c r="K19" i="32"/>
  <c r="AF18" i="32"/>
  <c r="AE18" i="32"/>
  <c r="AD18" i="32"/>
  <c r="AC18" i="32"/>
  <c r="W18" i="32"/>
  <c r="V18" i="32"/>
  <c r="U18" i="32"/>
  <c r="T18" i="32"/>
  <c r="S18" i="32"/>
  <c r="R18" i="32"/>
  <c r="Q18" i="32"/>
  <c r="P18" i="32"/>
  <c r="N18" i="32"/>
  <c r="L18" i="32"/>
  <c r="K18" i="32"/>
  <c r="AF17" i="32"/>
  <c r="AE17" i="32"/>
  <c r="AD17" i="32"/>
  <c r="AC17" i="32"/>
  <c r="W17" i="32"/>
  <c r="V17" i="32"/>
  <c r="U17" i="32"/>
  <c r="T17" i="32"/>
  <c r="S17" i="32"/>
  <c r="R17" i="32"/>
  <c r="Q17" i="32"/>
  <c r="P17" i="32"/>
  <c r="N17" i="32"/>
  <c r="L17" i="32"/>
  <c r="K17" i="32"/>
  <c r="AF16" i="32"/>
  <c r="AE16" i="32"/>
  <c r="AD16" i="32"/>
  <c r="AC16" i="32"/>
  <c r="W16" i="32"/>
  <c r="V16" i="32"/>
  <c r="U16" i="32"/>
  <c r="T16" i="32"/>
  <c r="S16" i="32"/>
  <c r="R16" i="32"/>
  <c r="Q16" i="32"/>
  <c r="P16" i="32"/>
  <c r="N16" i="32"/>
  <c r="L16" i="32"/>
  <c r="L26" i="32" s="1" a="1"/>
  <c r="L26" i="32" s="1"/>
  <c r="K16" i="32"/>
  <c r="AF15" i="32"/>
  <c r="AE15" i="32"/>
  <c r="AD15" i="32"/>
  <c r="AC15" i="32"/>
  <c r="N15" i="32"/>
  <c r="AF14" i="32"/>
  <c r="AE14" i="32"/>
  <c r="AD14" i="32"/>
  <c r="AC14" i="32"/>
  <c r="N14" i="32"/>
  <c r="N13" i="32"/>
  <c r="N12" i="32"/>
  <c r="N11" i="32"/>
  <c r="N10" i="32"/>
  <c r="V9" i="32"/>
  <c r="T9" i="32"/>
  <c r="R9" i="32"/>
  <c r="P9" i="32"/>
  <c r="N9" i="32"/>
  <c r="K9" i="32"/>
  <c r="W8" i="32"/>
  <c r="V8" i="32"/>
  <c r="U8" i="32"/>
  <c r="T8" i="32"/>
  <c r="S8" i="32"/>
  <c r="R8" i="32"/>
  <c r="Q8" i="32"/>
  <c r="P8" i="32"/>
  <c r="N8" i="32"/>
  <c r="L8" i="32"/>
  <c r="L9" i="32" s="1"/>
  <c r="K8" i="32"/>
  <c r="AE7" i="32"/>
  <c r="AD7" i="32"/>
  <c r="AC7" i="32"/>
  <c r="AB7" i="32"/>
  <c r="W7" i="32"/>
  <c r="V7" i="32"/>
  <c r="U7" i="32"/>
  <c r="T7" i="32"/>
  <c r="S7" i="32"/>
  <c r="R7" i="32"/>
  <c r="Q7" i="32"/>
  <c r="P7" i="32"/>
  <c r="N7" i="32"/>
  <c r="L7" i="32"/>
  <c r="K7" i="32"/>
  <c r="W6" i="32"/>
  <c r="V6" i="32"/>
  <c r="U6" i="32"/>
  <c r="T6" i="32"/>
  <c r="S6" i="32"/>
  <c r="R6" i="32"/>
  <c r="Q6" i="32"/>
  <c r="P6" i="32"/>
  <c r="N6" i="32"/>
  <c r="L6" i="32"/>
  <c r="K6" i="32"/>
  <c r="W5" i="32"/>
  <c r="V5" i="32"/>
  <c r="U5" i="32"/>
  <c r="T5" i="32"/>
  <c r="S5" i="32"/>
  <c r="R5" i="32"/>
  <c r="Q5" i="32"/>
  <c r="P5" i="32"/>
  <c r="N5" i="32"/>
  <c r="L5" i="32"/>
  <c r="K5" i="32"/>
  <c r="W4" i="32"/>
  <c r="V4" i="32"/>
  <c r="U4" i="32"/>
  <c r="T4" i="32"/>
  <c r="S4" i="32"/>
  <c r="R4" i="32"/>
  <c r="Q4" i="32"/>
  <c r="P4" i="32"/>
  <c r="N4" i="32"/>
  <c r="L4" i="32"/>
  <c r="L12" i="32" s="1" a="1"/>
  <c r="L12" i="32" s="1"/>
  <c r="K4" i="32"/>
  <c r="N244" i="30"/>
  <c r="N243" i="30"/>
  <c r="N242" i="30"/>
  <c r="N241" i="30"/>
  <c r="N240" i="30"/>
  <c r="N239" i="30"/>
  <c r="N238" i="30"/>
  <c r="R237" i="30"/>
  <c r="N237" i="30"/>
  <c r="W236" i="30"/>
  <c r="V236" i="30"/>
  <c r="U236" i="30"/>
  <c r="T236" i="30"/>
  <c r="S236" i="30"/>
  <c r="R236" i="30"/>
  <c r="Q236" i="30"/>
  <c r="P236" i="30"/>
  <c r="N236" i="30"/>
  <c r="L236" i="30"/>
  <c r="L237" i="30" s="1"/>
  <c r="K236" i="30"/>
  <c r="W235" i="30"/>
  <c r="V235" i="30"/>
  <c r="U235" i="30"/>
  <c r="T235" i="30"/>
  <c r="S235" i="30"/>
  <c r="R235" i="30"/>
  <c r="Q235" i="30"/>
  <c r="P235" i="30"/>
  <c r="N235" i="30"/>
  <c r="L235" i="30"/>
  <c r="K235" i="30"/>
  <c r="W234" i="30"/>
  <c r="V234" i="30"/>
  <c r="U234" i="30"/>
  <c r="T234" i="30"/>
  <c r="S234" i="30"/>
  <c r="R234" i="30"/>
  <c r="Q234" i="30"/>
  <c r="P234" i="30"/>
  <c r="N234" i="30"/>
  <c r="L234" i="30"/>
  <c r="K234" i="30"/>
  <c r="W233" i="30"/>
  <c r="V233" i="30"/>
  <c r="U233" i="30"/>
  <c r="T233" i="30"/>
  <c r="S233" i="30"/>
  <c r="R233" i="30"/>
  <c r="Q233" i="30"/>
  <c r="P233" i="30"/>
  <c r="N233" i="30"/>
  <c r="L233" i="30"/>
  <c r="K233" i="30"/>
  <c r="W232" i="30"/>
  <c r="V232" i="30"/>
  <c r="U232" i="30"/>
  <c r="T232" i="30"/>
  <c r="S232" i="30"/>
  <c r="R232" i="30"/>
  <c r="Q232" i="30"/>
  <c r="P232" i="30"/>
  <c r="N232" i="30"/>
  <c r="L232" i="30"/>
  <c r="L242" i="30" s="1" a="1"/>
  <c r="L242" i="30" s="1"/>
  <c r="K232" i="30"/>
  <c r="N231" i="30"/>
  <c r="N230" i="30"/>
  <c r="N229" i="30"/>
  <c r="N228" i="30"/>
  <c r="N227" i="30"/>
  <c r="N226" i="30"/>
  <c r="R225" i="30"/>
  <c r="N225" i="30"/>
  <c r="W224" i="30"/>
  <c r="V224" i="30"/>
  <c r="U224" i="30"/>
  <c r="T224" i="30"/>
  <c r="S224" i="30"/>
  <c r="R224" i="30"/>
  <c r="Q224" i="30"/>
  <c r="P224" i="30"/>
  <c r="N224" i="30"/>
  <c r="L224" i="30"/>
  <c r="L225" i="30" s="1"/>
  <c r="K224" i="30"/>
  <c r="W223" i="30"/>
  <c r="V223" i="30"/>
  <c r="U223" i="30"/>
  <c r="T223" i="30"/>
  <c r="S223" i="30"/>
  <c r="R223" i="30"/>
  <c r="Q223" i="30"/>
  <c r="P223" i="30"/>
  <c r="N223" i="30"/>
  <c r="L223" i="30"/>
  <c r="K223" i="30"/>
  <c r="W222" i="30"/>
  <c r="V222" i="30"/>
  <c r="U222" i="30"/>
  <c r="T222" i="30"/>
  <c r="S222" i="30"/>
  <c r="R222" i="30"/>
  <c r="Q222" i="30"/>
  <c r="P222" i="30"/>
  <c r="N222" i="30"/>
  <c r="L222" i="30"/>
  <c r="K222" i="30"/>
  <c r="W221" i="30"/>
  <c r="V221" i="30"/>
  <c r="U221" i="30"/>
  <c r="T221" i="30"/>
  <c r="S221" i="30"/>
  <c r="R221" i="30"/>
  <c r="Q221" i="30"/>
  <c r="P221" i="30"/>
  <c r="N221" i="30"/>
  <c r="L221" i="30"/>
  <c r="K221" i="30"/>
  <c r="W220" i="30"/>
  <c r="V220" i="30"/>
  <c r="U220" i="30"/>
  <c r="T220" i="30"/>
  <c r="S220" i="30"/>
  <c r="R220" i="30"/>
  <c r="Q220" i="30"/>
  <c r="P220" i="30"/>
  <c r="N220" i="30"/>
  <c r="L220" i="30"/>
  <c r="L228" i="30" s="1" a="1"/>
  <c r="L228" i="30" s="1"/>
  <c r="K220" i="30"/>
  <c r="N213" i="30"/>
  <c r="N212" i="30"/>
  <c r="N211" i="30"/>
  <c r="N210" i="30"/>
  <c r="N209" i="30"/>
  <c r="N208" i="30"/>
  <c r="N207" i="30"/>
  <c r="N206" i="30"/>
  <c r="N205" i="30"/>
  <c r="N204" i="30"/>
  <c r="N203" i="30"/>
  <c r="N202" i="30"/>
  <c r="V201" i="30"/>
  <c r="T201" i="30"/>
  <c r="R201" i="30"/>
  <c r="P201" i="30"/>
  <c r="N201" i="30"/>
  <c r="K201" i="30"/>
  <c r="W200" i="30"/>
  <c r="V200" i="30"/>
  <c r="U200" i="30"/>
  <c r="T200" i="30"/>
  <c r="S200" i="30"/>
  <c r="R200" i="30"/>
  <c r="Q200" i="30"/>
  <c r="P200" i="30"/>
  <c r="N200" i="30"/>
  <c r="L200" i="30"/>
  <c r="L201" i="30" s="1"/>
  <c r="K200" i="30"/>
  <c r="W199" i="30"/>
  <c r="V199" i="30"/>
  <c r="U199" i="30"/>
  <c r="T199" i="30"/>
  <c r="S199" i="30"/>
  <c r="R199" i="30"/>
  <c r="Q199" i="30"/>
  <c r="P199" i="30"/>
  <c r="N199" i="30"/>
  <c r="L199" i="30"/>
  <c r="K199" i="30"/>
  <c r="W198" i="30"/>
  <c r="V198" i="30"/>
  <c r="U198" i="30"/>
  <c r="T198" i="30"/>
  <c r="S198" i="30"/>
  <c r="R198" i="30"/>
  <c r="Q198" i="30"/>
  <c r="P198" i="30"/>
  <c r="N198" i="30"/>
  <c r="L198" i="30"/>
  <c r="K198" i="30"/>
  <c r="W197" i="30"/>
  <c r="V197" i="30"/>
  <c r="U197" i="30"/>
  <c r="T197" i="30"/>
  <c r="S197" i="30"/>
  <c r="R197" i="30"/>
  <c r="Q197" i="30"/>
  <c r="P197" i="30"/>
  <c r="N197" i="30"/>
  <c r="L197" i="30"/>
  <c r="K197" i="30"/>
  <c r="W196" i="30"/>
  <c r="V196" i="30"/>
  <c r="U196" i="30"/>
  <c r="T196" i="30"/>
  <c r="S196" i="30"/>
  <c r="R196" i="30"/>
  <c r="Q196" i="30"/>
  <c r="P196" i="30"/>
  <c r="N196" i="30"/>
  <c r="L196" i="30"/>
  <c r="L206" i="30" s="1" a="1"/>
  <c r="L206" i="30" s="1"/>
  <c r="K196" i="30"/>
  <c r="N195" i="30"/>
  <c r="N194" i="30"/>
  <c r="N193" i="30"/>
  <c r="N192" i="30"/>
  <c r="N191" i="30"/>
  <c r="N190" i="30"/>
  <c r="V189" i="30"/>
  <c r="T189" i="30"/>
  <c r="R189" i="30"/>
  <c r="P189" i="30"/>
  <c r="N189" i="30"/>
  <c r="K189" i="30"/>
  <c r="W188" i="30"/>
  <c r="V188" i="30"/>
  <c r="U188" i="30"/>
  <c r="T188" i="30"/>
  <c r="S188" i="30"/>
  <c r="R188" i="30"/>
  <c r="Q188" i="30"/>
  <c r="P188" i="30"/>
  <c r="N188" i="30"/>
  <c r="L188" i="30"/>
  <c r="K188" i="30"/>
  <c r="W187" i="30"/>
  <c r="V187" i="30"/>
  <c r="U187" i="30"/>
  <c r="T187" i="30"/>
  <c r="S187" i="30"/>
  <c r="R187" i="30"/>
  <c r="Q187" i="30"/>
  <c r="P187" i="30"/>
  <c r="N187" i="30"/>
  <c r="L187" i="30"/>
  <c r="K187" i="30"/>
  <c r="W186" i="30"/>
  <c r="V186" i="30"/>
  <c r="U186" i="30"/>
  <c r="T186" i="30"/>
  <c r="S186" i="30"/>
  <c r="R186" i="30"/>
  <c r="Q186" i="30"/>
  <c r="P186" i="30"/>
  <c r="N186" i="30"/>
  <c r="L186" i="30"/>
  <c r="K186" i="30"/>
  <c r="W185" i="30"/>
  <c r="V185" i="30"/>
  <c r="U185" i="30"/>
  <c r="T185" i="30"/>
  <c r="S185" i="30"/>
  <c r="R185" i="30"/>
  <c r="Q185" i="30"/>
  <c r="P185" i="30"/>
  <c r="N185" i="30"/>
  <c r="L185" i="30"/>
  <c r="K185" i="30"/>
  <c r="W184" i="30"/>
  <c r="V184" i="30"/>
  <c r="U184" i="30"/>
  <c r="T184" i="30"/>
  <c r="S184" i="30"/>
  <c r="R184" i="30"/>
  <c r="Q184" i="30"/>
  <c r="P184" i="30"/>
  <c r="N184" i="30"/>
  <c r="L184" i="30"/>
  <c r="L192" i="30" s="1" a="1"/>
  <c r="L192" i="30" s="1"/>
  <c r="K184" i="30"/>
  <c r="N177" i="30"/>
  <c r="N176" i="30"/>
  <c r="N175" i="30"/>
  <c r="N174" i="30"/>
  <c r="N173" i="30"/>
  <c r="N172" i="30"/>
  <c r="N171" i="30"/>
  <c r="N170" i="30"/>
  <c r="N169" i="30"/>
  <c r="N168" i="30"/>
  <c r="N167" i="30"/>
  <c r="N166" i="30"/>
  <c r="V165" i="30"/>
  <c r="T165" i="30"/>
  <c r="R165" i="30"/>
  <c r="P165" i="30"/>
  <c r="N165" i="30"/>
  <c r="K165" i="30"/>
  <c r="W164" i="30"/>
  <c r="V164" i="30"/>
  <c r="U164" i="30"/>
  <c r="T164" i="30"/>
  <c r="S164" i="30"/>
  <c r="R164" i="30"/>
  <c r="Q164" i="30"/>
  <c r="P164" i="30"/>
  <c r="N164" i="30"/>
  <c r="L164" i="30"/>
  <c r="L165" i="30" s="1"/>
  <c r="K164" i="30"/>
  <c r="W163" i="30"/>
  <c r="V163" i="30"/>
  <c r="U163" i="30"/>
  <c r="T163" i="30"/>
  <c r="S163" i="30"/>
  <c r="R163" i="30"/>
  <c r="Q163" i="30"/>
  <c r="P163" i="30"/>
  <c r="N163" i="30"/>
  <c r="L163" i="30"/>
  <c r="K163" i="30"/>
  <c r="W162" i="30"/>
  <c r="V162" i="30"/>
  <c r="U162" i="30"/>
  <c r="T162" i="30"/>
  <c r="S162" i="30"/>
  <c r="R162" i="30"/>
  <c r="Q162" i="30"/>
  <c r="P162" i="30"/>
  <c r="N162" i="30"/>
  <c r="L162" i="30"/>
  <c r="K162" i="30"/>
  <c r="W161" i="30"/>
  <c r="V161" i="30"/>
  <c r="U161" i="30"/>
  <c r="T161" i="30"/>
  <c r="S161" i="30"/>
  <c r="R161" i="30"/>
  <c r="Q161" i="30"/>
  <c r="P161" i="30"/>
  <c r="N161" i="30"/>
  <c r="L161" i="30"/>
  <c r="K161" i="30"/>
  <c r="W160" i="30"/>
  <c r="V160" i="30"/>
  <c r="U160" i="30"/>
  <c r="T160" i="30"/>
  <c r="S160" i="30"/>
  <c r="R160" i="30"/>
  <c r="Q160" i="30"/>
  <c r="P160" i="30"/>
  <c r="N160" i="30"/>
  <c r="L160" i="30"/>
  <c r="L170" i="30" s="1" a="1"/>
  <c r="L170" i="30" s="1"/>
  <c r="K160" i="30"/>
  <c r="N159" i="30"/>
  <c r="N158" i="30"/>
  <c r="N157" i="30"/>
  <c r="N156" i="30"/>
  <c r="N155" i="30"/>
  <c r="N154" i="30"/>
  <c r="V153" i="30"/>
  <c r="T153" i="30"/>
  <c r="R153" i="30"/>
  <c r="P153" i="30"/>
  <c r="N153" i="30"/>
  <c r="K153" i="30"/>
  <c r="W152" i="30"/>
  <c r="V152" i="30"/>
  <c r="U152" i="30"/>
  <c r="T152" i="30"/>
  <c r="S152" i="30"/>
  <c r="R152" i="30"/>
  <c r="Q152" i="30"/>
  <c r="P152" i="30"/>
  <c r="N152" i="30"/>
  <c r="L152" i="30"/>
  <c r="K152" i="30"/>
  <c r="W151" i="30"/>
  <c r="V151" i="30"/>
  <c r="U151" i="30"/>
  <c r="T151" i="30"/>
  <c r="S151" i="30"/>
  <c r="R151" i="30"/>
  <c r="Q151" i="30"/>
  <c r="P151" i="30"/>
  <c r="N151" i="30"/>
  <c r="L151" i="30"/>
  <c r="K151" i="30"/>
  <c r="W150" i="30"/>
  <c r="V150" i="30"/>
  <c r="U150" i="30"/>
  <c r="T150" i="30"/>
  <c r="S150" i="30"/>
  <c r="R150" i="30"/>
  <c r="Q150" i="30"/>
  <c r="P150" i="30"/>
  <c r="N150" i="30"/>
  <c r="L150" i="30"/>
  <c r="K150" i="30"/>
  <c r="W149" i="30"/>
  <c r="V149" i="30"/>
  <c r="U149" i="30"/>
  <c r="T149" i="30"/>
  <c r="S149" i="30"/>
  <c r="R149" i="30"/>
  <c r="Q149" i="30"/>
  <c r="P149" i="30"/>
  <c r="N149" i="30"/>
  <c r="L149" i="30"/>
  <c r="K149" i="30"/>
  <c r="W148" i="30"/>
  <c r="V148" i="30"/>
  <c r="U148" i="30"/>
  <c r="T148" i="30"/>
  <c r="S148" i="30"/>
  <c r="R148" i="30"/>
  <c r="Q148" i="30"/>
  <c r="P148" i="30"/>
  <c r="N148" i="30"/>
  <c r="L148" i="30"/>
  <c r="L156" i="30" s="1" a="1"/>
  <c r="L156" i="30" s="1"/>
  <c r="K148" i="30"/>
  <c r="N141" i="30"/>
  <c r="N140" i="30"/>
  <c r="N139" i="30"/>
  <c r="N138" i="30"/>
  <c r="N137" i="30"/>
  <c r="N136" i="30"/>
  <c r="N135" i="30"/>
  <c r="N134" i="30"/>
  <c r="N133" i="30"/>
  <c r="N132" i="30"/>
  <c r="N131" i="30"/>
  <c r="N130" i="30"/>
  <c r="V129" i="30"/>
  <c r="T129" i="30"/>
  <c r="R129" i="30"/>
  <c r="P129" i="30"/>
  <c r="N129" i="30"/>
  <c r="K129" i="30"/>
  <c r="W128" i="30"/>
  <c r="V128" i="30"/>
  <c r="U128" i="30"/>
  <c r="T128" i="30"/>
  <c r="S128" i="30"/>
  <c r="R128" i="30"/>
  <c r="Q128" i="30"/>
  <c r="P128" i="30"/>
  <c r="N128" i="30"/>
  <c r="L128" i="30"/>
  <c r="L129" i="30" s="1"/>
  <c r="K128" i="30"/>
  <c r="W127" i="30"/>
  <c r="V127" i="30"/>
  <c r="U127" i="30"/>
  <c r="T127" i="30"/>
  <c r="S127" i="30"/>
  <c r="R127" i="30"/>
  <c r="Q127" i="30"/>
  <c r="P127" i="30"/>
  <c r="N127" i="30"/>
  <c r="L127" i="30"/>
  <c r="K127" i="30"/>
  <c r="W126" i="30"/>
  <c r="V126" i="30"/>
  <c r="U126" i="30"/>
  <c r="T126" i="30"/>
  <c r="S126" i="30"/>
  <c r="R126" i="30"/>
  <c r="Q126" i="30"/>
  <c r="P126" i="30"/>
  <c r="N126" i="30"/>
  <c r="L126" i="30"/>
  <c r="K126" i="30"/>
  <c r="W125" i="30"/>
  <c r="V125" i="30"/>
  <c r="U125" i="30"/>
  <c r="T125" i="30"/>
  <c r="S125" i="30"/>
  <c r="R125" i="30"/>
  <c r="Q125" i="30"/>
  <c r="P125" i="30"/>
  <c r="N125" i="30"/>
  <c r="L125" i="30"/>
  <c r="K125" i="30"/>
  <c r="W124" i="30"/>
  <c r="V124" i="30"/>
  <c r="U124" i="30"/>
  <c r="T124" i="30"/>
  <c r="S124" i="30"/>
  <c r="R124" i="30"/>
  <c r="Q124" i="30"/>
  <c r="P124" i="30"/>
  <c r="N124" i="30"/>
  <c r="L124" i="30"/>
  <c r="L134" i="30" s="1" a="1"/>
  <c r="L134" i="30" s="1"/>
  <c r="K124" i="30"/>
  <c r="N123" i="30"/>
  <c r="N122" i="30"/>
  <c r="N121" i="30"/>
  <c r="N120" i="30"/>
  <c r="N119" i="30"/>
  <c r="N118" i="30"/>
  <c r="V117" i="30"/>
  <c r="T117" i="30"/>
  <c r="R117" i="30"/>
  <c r="P117" i="30"/>
  <c r="N117" i="30"/>
  <c r="K117" i="30"/>
  <c r="W116" i="30"/>
  <c r="V116" i="30"/>
  <c r="U116" i="30"/>
  <c r="T116" i="30"/>
  <c r="S116" i="30"/>
  <c r="R116" i="30"/>
  <c r="Q116" i="30"/>
  <c r="P116" i="30"/>
  <c r="N116" i="30"/>
  <c r="L116" i="30"/>
  <c r="K116" i="30"/>
  <c r="W115" i="30"/>
  <c r="V115" i="30"/>
  <c r="U115" i="30"/>
  <c r="T115" i="30"/>
  <c r="S115" i="30"/>
  <c r="R115" i="30"/>
  <c r="Q115" i="30"/>
  <c r="P115" i="30"/>
  <c r="N115" i="30"/>
  <c r="L115" i="30"/>
  <c r="K115" i="30"/>
  <c r="W114" i="30"/>
  <c r="V114" i="30"/>
  <c r="U114" i="30"/>
  <c r="T114" i="30"/>
  <c r="S114" i="30"/>
  <c r="R114" i="30"/>
  <c r="Q114" i="30"/>
  <c r="P114" i="30"/>
  <c r="N114" i="30"/>
  <c r="L114" i="30"/>
  <c r="K114" i="30"/>
  <c r="W113" i="30"/>
  <c r="V113" i="30"/>
  <c r="U113" i="30"/>
  <c r="T113" i="30"/>
  <c r="S113" i="30"/>
  <c r="R113" i="30"/>
  <c r="Q113" i="30"/>
  <c r="P113" i="30"/>
  <c r="N113" i="30"/>
  <c r="L113" i="30"/>
  <c r="K113" i="30"/>
  <c r="W112" i="30"/>
  <c r="V112" i="30"/>
  <c r="U112" i="30"/>
  <c r="T112" i="30"/>
  <c r="S112" i="30"/>
  <c r="R112" i="30"/>
  <c r="Q112" i="30"/>
  <c r="P112" i="30"/>
  <c r="N112" i="30"/>
  <c r="L112" i="30"/>
  <c r="L120" i="30" s="1" a="1"/>
  <c r="L120" i="30" s="1"/>
  <c r="K112" i="30"/>
  <c r="N105" i="30"/>
  <c r="N104" i="30"/>
  <c r="N103" i="30"/>
  <c r="N102" i="30"/>
  <c r="N101" i="30"/>
  <c r="N100" i="30"/>
  <c r="N99" i="30"/>
  <c r="N98" i="30"/>
  <c r="N97" i="30"/>
  <c r="N96" i="30"/>
  <c r="N95" i="30"/>
  <c r="N94" i="30"/>
  <c r="V93" i="30"/>
  <c r="T93" i="30"/>
  <c r="R93" i="30"/>
  <c r="P93" i="30"/>
  <c r="N93" i="30"/>
  <c r="K93" i="30"/>
  <c r="W92" i="30"/>
  <c r="V92" i="30"/>
  <c r="U92" i="30"/>
  <c r="T92" i="30"/>
  <c r="S92" i="30"/>
  <c r="R92" i="30"/>
  <c r="Q92" i="30"/>
  <c r="P92" i="30"/>
  <c r="N92" i="30"/>
  <c r="L92" i="30"/>
  <c r="L93" i="30" s="1"/>
  <c r="K92" i="30"/>
  <c r="W91" i="30"/>
  <c r="V91" i="30"/>
  <c r="U91" i="30"/>
  <c r="T91" i="30"/>
  <c r="S91" i="30"/>
  <c r="R91" i="30"/>
  <c r="Q91" i="30"/>
  <c r="P91" i="30"/>
  <c r="N91" i="30"/>
  <c r="L91" i="30"/>
  <c r="K91" i="30"/>
  <c r="W90" i="30"/>
  <c r="V90" i="30"/>
  <c r="U90" i="30"/>
  <c r="T90" i="30"/>
  <c r="S90" i="30"/>
  <c r="R90" i="30"/>
  <c r="Q90" i="30"/>
  <c r="P90" i="30"/>
  <c r="N90" i="30"/>
  <c r="L90" i="30"/>
  <c r="K90" i="30"/>
  <c r="W89" i="30"/>
  <c r="V89" i="30"/>
  <c r="U89" i="30"/>
  <c r="T89" i="30"/>
  <c r="S89" i="30"/>
  <c r="R89" i="30"/>
  <c r="Q89" i="30"/>
  <c r="P89" i="30"/>
  <c r="N89" i="30"/>
  <c r="L89" i="30"/>
  <c r="K89" i="30"/>
  <c r="AF88" i="30"/>
  <c r="AE88" i="30"/>
  <c r="AD88" i="30"/>
  <c r="AC88" i="30"/>
  <c r="W88" i="30"/>
  <c r="V88" i="30"/>
  <c r="U88" i="30"/>
  <c r="T88" i="30"/>
  <c r="S88" i="30"/>
  <c r="R88" i="30"/>
  <c r="Q88" i="30"/>
  <c r="P88" i="30"/>
  <c r="N88" i="30"/>
  <c r="L88" i="30"/>
  <c r="L98" i="30" s="1" a="1"/>
  <c r="L98" i="30" s="1"/>
  <c r="K88" i="30"/>
  <c r="AF87" i="30"/>
  <c r="AE87" i="30"/>
  <c r="AD87" i="30"/>
  <c r="AC87" i="30"/>
  <c r="N87" i="30"/>
  <c r="AF86" i="30"/>
  <c r="AE86" i="30"/>
  <c r="AD86" i="30"/>
  <c r="AC86" i="30"/>
  <c r="N86" i="30"/>
  <c r="AF85" i="30"/>
  <c r="AE85" i="30"/>
  <c r="AD85" i="30"/>
  <c r="AC85" i="30"/>
  <c r="N85" i="30"/>
  <c r="AF84" i="30"/>
  <c r="AE84" i="30"/>
  <c r="AD84" i="30"/>
  <c r="AC84" i="30"/>
  <c r="N84" i="30"/>
  <c r="AF83" i="30"/>
  <c r="AE83" i="30"/>
  <c r="AD83" i="30"/>
  <c r="AC83" i="30"/>
  <c r="N83" i="30"/>
  <c r="AF82" i="30"/>
  <c r="AE82" i="30"/>
  <c r="AD82" i="30"/>
  <c r="AC82" i="30"/>
  <c r="N82" i="30"/>
  <c r="AF81" i="30"/>
  <c r="AE81" i="30"/>
  <c r="AD81" i="30"/>
  <c r="AC81" i="30"/>
  <c r="V81" i="30"/>
  <c r="T81" i="30"/>
  <c r="R81" i="30"/>
  <c r="P81" i="30"/>
  <c r="N81" i="30"/>
  <c r="K81" i="30"/>
  <c r="AF80" i="30"/>
  <c r="AE80" i="30"/>
  <c r="AD80" i="30"/>
  <c r="AC80" i="30"/>
  <c r="W80" i="30"/>
  <c r="V80" i="30"/>
  <c r="U80" i="30"/>
  <c r="T80" i="30"/>
  <c r="S80" i="30"/>
  <c r="R80" i="30"/>
  <c r="Q80" i="30"/>
  <c r="P80" i="30"/>
  <c r="N80" i="30"/>
  <c r="L80" i="30"/>
  <c r="K80" i="30"/>
  <c r="AF79" i="30"/>
  <c r="AE79" i="30"/>
  <c r="AD79" i="30"/>
  <c r="AC79" i="30"/>
  <c r="W79" i="30"/>
  <c r="V79" i="30"/>
  <c r="U79" i="30"/>
  <c r="T79" i="30"/>
  <c r="S79" i="30"/>
  <c r="R79" i="30"/>
  <c r="Q79" i="30"/>
  <c r="P79" i="30"/>
  <c r="N79" i="30"/>
  <c r="L79" i="30"/>
  <c r="K79" i="30"/>
  <c r="AF78" i="30"/>
  <c r="AE78" i="30"/>
  <c r="AD78" i="30"/>
  <c r="AC78" i="30"/>
  <c r="W78" i="30"/>
  <c r="V78" i="30"/>
  <c r="U78" i="30"/>
  <c r="T78" i="30"/>
  <c r="S78" i="30"/>
  <c r="R78" i="30"/>
  <c r="Q78" i="30"/>
  <c r="P78" i="30"/>
  <c r="N78" i="30"/>
  <c r="L78" i="30"/>
  <c r="K78" i="30"/>
  <c r="AF77" i="30"/>
  <c r="AE77" i="30"/>
  <c r="AD77" i="30"/>
  <c r="AC77" i="30"/>
  <c r="W77" i="30"/>
  <c r="V77" i="30"/>
  <c r="U77" i="30"/>
  <c r="T77" i="30"/>
  <c r="S77" i="30"/>
  <c r="R77" i="30"/>
  <c r="Q77" i="30"/>
  <c r="P77" i="30"/>
  <c r="N77" i="30"/>
  <c r="L77" i="30"/>
  <c r="K77" i="30"/>
  <c r="AF76" i="30"/>
  <c r="AE76" i="30"/>
  <c r="AD76" i="30"/>
  <c r="AC76" i="30"/>
  <c r="W76" i="30"/>
  <c r="V76" i="30"/>
  <c r="U76" i="30"/>
  <c r="T76" i="30"/>
  <c r="S76" i="30"/>
  <c r="R76" i="30"/>
  <c r="Q76" i="30"/>
  <c r="P76" i="30"/>
  <c r="N76" i="30"/>
  <c r="L76" i="30"/>
  <c r="L84" i="30" s="1" a="1"/>
  <c r="L84" i="30" s="1"/>
  <c r="K76" i="30"/>
  <c r="AF75" i="30"/>
  <c r="AE75" i="30"/>
  <c r="AD75" i="30"/>
  <c r="AC75" i="30"/>
  <c r="AF74" i="30"/>
  <c r="AE74" i="30"/>
  <c r="AD74" i="30"/>
  <c r="AC74" i="30"/>
  <c r="AF73" i="30"/>
  <c r="AE73" i="30"/>
  <c r="AD73" i="30"/>
  <c r="AC73" i="30"/>
  <c r="AF72" i="30"/>
  <c r="AE72" i="30"/>
  <c r="AD72" i="30"/>
  <c r="AC72" i="30"/>
  <c r="AF71" i="30"/>
  <c r="AE71" i="30"/>
  <c r="AD71" i="30"/>
  <c r="AC71" i="30"/>
  <c r="AF70" i="30"/>
  <c r="AE70" i="30"/>
  <c r="AD70" i="30"/>
  <c r="AC70" i="30"/>
  <c r="AF69" i="30"/>
  <c r="AE69" i="30"/>
  <c r="AD69" i="30"/>
  <c r="AC69" i="30"/>
  <c r="N69" i="30"/>
  <c r="AF68" i="30"/>
  <c r="AE68" i="30"/>
  <c r="AD68" i="30"/>
  <c r="AC68" i="30"/>
  <c r="N68" i="30"/>
  <c r="AF67" i="30"/>
  <c r="AE67" i="30"/>
  <c r="AD67" i="30"/>
  <c r="AC67" i="30"/>
  <c r="N67" i="30"/>
  <c r="AF66" i="30"/>
  <c r="AE66" i="30"/>
  <c r="AD66" i="30"/>
  <c r="AC66" i="30"/>
  <c r="N66" i="30"/>
  <c r="AF65" i="30"/>
  <c r="AE65" i="30"/>
  <c r="AD65" i="30"/>
  <c r="AC65" i="30"/>
  <c r="N65" i="30"/>
  <c r="AF64" i="30"/>
  <c r="AE64" i="30"/>
  <c r="AD64" i="30"/>
  <c r="AC64" i="30"/>
  <c r="N64" i="30"/>
  <c r="AF63" i="30"/>
  <c r="AE63" i="30"/>
  <c r="AD63" i="30"/>
  <c r="AC63" i="30"/>
  <c r="N63" i="30"/>
  <c r="AF62" i="30"/>
  <c r="AE62" i="30"/>
  <c r="AD62" i="30"/>
  <c r="AC62" i="30"/>
  <c r="N62" i="30"/>
  <c r="AF61" i="30"/>
  <c r="AE61" i="30"/>
  <c r="AD61" i="30"/>
  <c r="AC61" i="30"/>
  <c r="N61" i="30"/>
  <c r="AF60" i="30"/>
  <c r="AE60" i="30"/>
  <c r="AD60" i="30"/>
  <c r="AC60" i="30"/>
  <c r="N60" i="30"/>
  <c r="AF59" i="30"/>
  <c r="AE59" i="30"/>
  <c r="AD59" i="30"/>
  <c r="AC59" i="30"/>
  <c r="N59" i="30"/>
  <c r="N58" i="30"/>
  <c r="V57" i="30"/>
  <c r="T57" i="30"/>
  <c r="R57" i="30"/>
  <c r="P57" i="30"/>
  <c r="N57" i="30"/>
  <c r="K57" i="30"/>
  <c r="W56" i="30"/>
  <c r="V56" i="30"/>
  <c r="U56" i="30"/>
  <c r="T56" i="30"/>
  <c r="S56" i="30"/>
  <c r="R56" i="30"/>
  <c r="Q56" i="30"/>
  <c r="P56" i="30"/>
  <c r="N56" i="30"/>
  <c r="L56" i="30"/>
  <c r="L57" i="30" s="1"/>
  <c r="K56" i="30"/>
  <c r="W55" i="30"/>
  <c r="V55" i="30"/>
  <c r="U55" i="30"/>
  <c r="T55" i="30"/>
  <c r="S55" i="30"/>
  <c r="R55" i="30"/>
  <c r="Q55" i="30"/>
  <c r="P55" i="30"/>
  <c r="N55" i="30"/>
  <c r="L55" i="30"/>
  <c r="K55" i="30"/>
  <c r="W54" i="30"/>
  <c r="V54" i="30"/>
  <c r="U54" i="30"/>
  <c r="T54" i="30"/>
  <c r="S54" i="30"/>
  <c r="R54" i="30"/>
  <c r="Q54" i="30"/>
  <c r="P54" i="30"/>
  <c r="N54" i="30"/>
  <c r="L54" i="30"/>
  <c r="K54" i="30"/>
  <c r="W53" i="30"/>
  <c r="V53" i="30"/>
  <c r="U53" i="30"/>
  <c r="T53" i="30"/>
  <c r="S53" i="30"/>
  <c r="R53" i="30"/>
  <c r="Q53" i="30"/>
  <c r="P53" i="30"/>
  <c r="N53" i="30"/>
  <c r="L53" i="30"/>
  <c r="K53" i="30"/>
  <c r="W52" i="30"/>
  <c r="V52" i="30"/>
  <c r="U52" i="30"/>
  <c r="T52" i="30"/>
  <c r="S52" i="30"/>
  <c r="R52" i="30"/>
  <c r="Q52" i="30"/>
  <c r="P52" i="30"/>
  <c r="N52" i="30"/>
  <c r="L52" i="30"/>
  <c r="L62" i="30" s="1" a="1"/>
  <c r="L62" i="30" s="1"/>
  <c r="K52" i="30"/>
  <c r="N51" i="30"/>
  <c r="N50" i="30"/>
  <c r="N49" i="30"/>
  <c r="N48" i="30"/>
  <c r="N47" i="30"/>
  <c r="N46" i="30"/>
  <c r="V45" i="30"/>
  <c r="T45" i="30"/>
  <c r="R45" i="30"/>
  <c r="P45" i="30"/>
  <c r="N45" i="30"/>
  <c r="K45" i="30"/>
  <c r="W44" i="30"/>
  <c r="V44" i="30"/>
  <c r="U44" i="30"/>
  <c r="T44" i="30"/>
  <c r="S44" i="30"/>
  <c r="R44" i="30"/>
  <c r="Q44" i="30"/>
  <c r="P44" i="30"/>
  <c r="N44" i="30"/>
  <c r="L44" i="30"/>
  <c r="K44" i="30"/>
  <c r="AF43" i="30"/>
  <c r="AE43" i="30"/>
  <c r="AD43" i="30"/>
  <c r="AC43" i="30"/>
  <c r="W43" i="30"/>
  <c r="V43" i="30"/>
  <c r="U43" i="30"/>
  <c r="T43" i="30"/>
  <c r="S43" i="30"/>
  <c r="R43" i="30"/>
  <c r="Q43" i="30"/>
  <c r="P43" i="30"/>
  <c r="N43" i="30"/>
  <c r="L43" i="30"/>
  <c r="K43" i="30"/>
  <c r="AF42" i="30"/>
  <c r="AE42" i="30"/>
  <c r="AD42" i="30"/>
  <c r="AC42" i="30"/>
  <c r="W42" i="30"/>
  <c r="V42" i="30"/>
  <c r="U42" i="30"/>
  <c r="T42" i="30"/>
  <c r="S42" i="30"/>
  <c r="R42" i="30"/>
  <c r="Q42" i="30"/>
  <c r="P42" i="30"/>
  <c r="N42" i="30"/>
  <c r="L42" i="30"/>
  <c r="K42" i="30"/>
  <c r="AF41" i="30"/>
  <c r="AE41" i="30"/>
  <c r="AD41" i="30"/>
  <c r="AC41" i="30"/>
  <c r="W41" i="30"/>
  <c r="V41" i="30"/>
  <c r="U41" i="30"/>
  <c r="T41" i="30"/>
  <c r="S41" i="30"/>
  <c r="R41" i="30"/>
  <c r="Q41" i="30"/>
  <c r="P41" i="30"/>
  <c r="N41" i="30"/>
  <c r="L41" i="30"/>
  <c r="K41" i="30"/>
  <c r="AF40" i="30"/>
  <c r="AE40" i="30"/>
  <c r="AD40" i="30"/>
  <c r="AC40" i="30"/>
  <c r="W40" i="30"/>
  <c r="V40" i="30"/>
  <c r="U40" i="30"/>
  <c r="T40" i="30"/>
  <c r="S40" i="30"/>
  <c r="R40" i="30"/>
  <c r="Q40" i="30"/>
  <c r="P40" i="30"/>
  <c r="N40" i="30"/>
  <c r="L40" i="30"/>
  <c r="L48" i="30" s="1" a="1"/>
  <c r="L48" i="30" s="1"/>
  <c r="K40" i="30"/>
  <c r="AF39" i="30"/>
  <c r="AE39" i="30"/>
  <c r="AD39" i="30"/>
  <c r="AC39" i="30"/>
  <c r="AF38" i="30"/>
  <c r="AE38" i="30"/>
  <c r="AD38" i="30"/>
  <c r="AC38" i="30"/>
  <c r="AF37" i="30"/>
  <c r="AE37" i="30"/>
  <c r="AD37" i="30"/>
  <c r="AC37" i="30"/>
  <c r="AF36" i="30"/>
  <c r="AE36" i="30"/>
  <c r="AD36" i="30"/>
  <c r="AC36" i="30"/>
  <c r="AF35" i="30"/>
  <c r="AE35" i="30"/>
  <c r="AD35" i="30"/>
  <c r="AC35" i="30"/>
  <c r="AF34" i="30"/>
  <c r="AE34" i="30"/>
  <c r="AD34" i="30"/>
  <c r="AC34" i="30"/>
  <c r="AF33" i="30"/>
  <c r="AE33" i="30"/>
  <c r="AD33" i="30"/>
  <c r="AC33" i="30"/>
  <c r="N33" i="30"/>
  <c r="AF32" i="30"/>
  <c r="AE32" i="30"/>
  <c r="AD32" i="30"/>
  <c r="AC32" i="30"/>
  <c r="N32" i="30"/>
  <c r="AF31" i="30"/>
  <c r="AE31" i="30"/>
  <c r="AD31" i="30"/>
  <c r="AC31" i="30"/>
  <c r="N31" i="30"/>
  <c r="AF30" i="30"/>
  <c r="AE30" i="30"/>
  <c r="AD30" i="30"/>
  <c r="AC30" i="30"/>
  <c r="N30" i="30"/>
  <c r="AF29" i="30"/>
  <c r="AE29" i="30"/>
  <c r="AD29" i="30"/>
  <c r="AC29" i="30"/>
  <c r="N29" i="30"/>
  <c r="AF28" i="30"/>
  <c r="AE28" i="30"/>
  <c r="AD28" i="30"/>
  <c r="AC28" i="30"/>
  <c r="N28" i="30"/>
  <c r="AF27" i="30"/>
  <c r="AE27" i="30"/>
  <c r="AD27" i="30"/>
  <c r="AC27" i="30"/>
  <c r="N27" i="30"/>
  <c r="AF26" i="30"/>
  <c r="AE26" i="30"/>
  <c r="AD26" i="30"/>
  <c r="AC26" i="30"/>
  <c r="N26" i="30"/>
  <c r="AF25" i="30"/>
  <c r="AE25" i="30"/>
  <c r="AD25" i="30"/>
  <c r="AC25" i="30"/>
  <c r="N25" i="30"/>
  <c r="AF24" i="30"/>
  <c r="AE24" i="30"/>
  <c r="AD24" i="30"/>
  <c r="AC24" i="30"/>
  <c r="N24" i="30"/>
  <c r="AF23" i="30"/>
  <c r="AE23" i="30"/>
  <c r="AD23" i="30"/>
  <c r="AC23" i="30"/>
  <c r="N23" i="30"/>
  <c r="AF22" i="30"/>
  <c r="AE22" i="30"/>
  <c r="AD22" i="30"/>
  <c r="AC22" i="30"/>
  <c r="N22" i="30"/>
  <c r="AF21" i="30"/>
  <c r="AE21" i="30"/>
  <c r="AD21" i="30"/>
  <c r="AC21" i="30"/>
  <c r="V21" i="30"/>
  <c r="T21" i="30"/>
  <c r="R21" i="30"/>
  <c r="P21" i="30"/>
  <c r="N21" i="30"/>
  <c r="K21" i="30"/>
  <c r="AF20" i="30"/>
  <c r="AE20" i="30"/>
  <c r="AD20" i="30"/>
  <c r="AC20" i="30"/>
  <c r="W20" i="30"/>
  <c r="V20" i="30"/>
  <c r="U20" i="30"/>
  <c r="T20" i="30"/>
  <c r="S20" i="30"/>
  <c r="R20" i="30"/>
  <c r="Q20" i="30"/>
  <c r="P20" i="30"/>
  <c r="N20" i="30"/>
  <c r="L20" i="30"/>
  <c r="L21" i="30" s="1"/>
  <c r="K20" i="30"/>
  <c r="AF19" i="30"/>
  <c r="AE19" i="30"/>
  <c r="AD19" i="30"/>
  <c r="AC19" i="30"/>
  <c r="W19" i="30"/>
  <c r="V19" i="30"/>
  <c r="U19" i="30"/>
  <c r="T19" i="30"/>
  <c r="S19" i="30"/>
  <c r="R19" i="30"/>
  <c r="Q19" i="30"/>
  <c r="P19" i="30"/>
  <c r="N19" i="30"/>
  <c r="L19" i="30"/>
  <c r="K19" i="30"/>
  <c r="AF18" i="30"/>
  <c r="AE18" i="30"/>
  <c r="AD18" i="30"/>
  <c r="AC18" i="30"/>
  <c r="W18" i="30"/>
  <c r="V18" i="30"/>
  <c r="U18" i="30"/>
  <c r="T18" i="30"/>
  <c r="S18" i="30"/>
  <c r="R18" i="30"/>
  <c r="Q18" i="30"/>
  <c r="P18" i="30"/>
  <c r="N18" i="30"/>
  <c r="L18" i="30"/>
  <c r="K18" i="30"/>
  <c r="AF17" i="30"/>
  <c r="AE17" i="30"/>
  <c r="AD17" i="30"/>
  <c r="AC17" i="30"/>
  <c r="W17" i="30"/>
  <c r="V17" i="30"/>
  <c r="U17" i="30"/>
  <c r="T17" i="30"/>
  <c r="S17" i="30"/>
  <c r="R17" i="30"/>
  <c r="Q17" i="30"/>
  <c r="P17" i="30"/>
  <c r="N17" i="30"/>
  <c r="L17" i="30"/>
  <c r="K17" i="30"/>
  <c r="AF16" i="30"/>
  <c r="AE16" i="30"/>
  <c r="AD16" i="30"/>
  <c r="AC16" i="30"/>
  <c r="W16" i="30"/>
  <c r="V16" i="30"/>
  <c r="U16" i="30"/>
  <c r="T16" i="30"/>
  <c r="S16" i="30"/>
  <c r="R16" i="30"/>
  <c r="Q16" i="30"/>
  <c r="P16" i="30"/>
  <c r="N16" i="30"/>
  <c r="L16" i="30"/>
  <c r="L26" i="30" s="1" a="1"/>
  <c r="L26" i="30" s="1"/>
  <c r="K16" i="30"/>
  <c r="AF15" i="30"/>
  <c r="AE15" i="30"/>
  <c r="AD15" i="30"/>
  <c r="AC15" i="30"/>
  <c r="N15" i="30"/>
  <c r="AF14" i="30"/>
  <c r="AE14" i="30"/>
  <c r="AD14" i="30"/>
  <c r="AC14" i="30"/>
  <c r="N14" i="30"/>
  <c r="N13" i="30"/>
  <c r="N12" i="30"/>
  <c r="N11" i="30"/>
  <c r="N10" i="30"/>
  <c r="V9" i="30"/>
  <c r="T9" i="30"/>
  <c r="R9" i="30"/>
  <c r="P9" i="30"/>
  <c r="N9" i="30"/>
  <c r="K9" i="30"/>
  <c r="W8" i="30"/>
  <c r="V8" i="30"/>
  <c r="U8" i="30"/>
  <c r="T8" i="30"/>
  <c r="S8" i="30"/>
  <c r="R8" i="30"/>
  <c r="Q8" i="30"/>
  <c r="P8" i="30"/>
  <c r="N8" i="30"/>
  <c r="L8" i="30"/>
  <c r="L9" i="30" s="1"/>
  <c r="K8" i="30"/>
  <c r="AE7" i="30"/>
  <c r="AD7" i="30"/>
  <c r="AC7" i="30"/>
  <c r="AB7" i="30"/>
  <c r="W7" i="30"/>
  <c r="V7" i="30"/>
  <c r="U7" i="30"/>
  <c r="T7" i="30"/>
  <c r="S7" i="30"/>
  <c r="R7" i="30"/>
  <c r="Q7" i="30"/>
  <c r="P7" i="30"/>
  <c r="N7" i="30"/>
  <c r="L7" i="30"/>
  <c r="K7" i="30"/>
  <c r="W6" i="30"/>
  <c r="V6" i="30"/>
  <c r="U6" i="30"/>
  <c r="T6" i="30"/>
  <c r="S6" i="30"/>
  <c r="R6" i="30"/>
  <c r="Q6" i="30"/>
  <c r="P6" i="30"/>
  <c r="N6" i="30"/>
  <c r="L6" i="30"/>
  <c r="K6" i="30"/>
  <c r="W5" i="30"/>
  <c r="V5" i="30"/>
  <c r="U5" i="30"/>
  <c r="T5" i="30"/>
  <c r="S5" i="30"/>
  <c r="R5" i="30"/>
  <c r="Q5" i="30"/>
  <c r="P5" i="30"/>
  <c r="N5" i="30"/>
  <c r="L5" i="30"/>
  <c r="K5" i="30"/>
  <c r="W4" i="30"/>
  <c r="V4" i="30"/>
  <c r="U4" i="30"/>
  <c r="T4" i="30"/>
  <c r="S4" i="30"/>
  <c r="R4" i="30"/>
  <c r="Q4" i="30"/>
  <c r="P4" i="30"/>
  <c r="N4" i="30"/>
  <c r="L4" i="30"/>
  <c r="L12" i="30" s="1" a="1"/>
  <c r="L12" i="30" s="1"/>
  <c r="K4" i="30"/>
  <c r="N249" i="29"/>
  <c r="N248" i="29"/>
  <c r="N247" i="29"/>
  <c r="N246" i="29"/>
  <c r="N245" i="29"/>
  <c r="N244" i="29"/>
  <c r="N243" i="29"/>
  <c r="N242" i="29"/>
  <c r="N241" i="29"/>
  <c r="N240" i="29"/>
  <c r="N239" i="29"/>
  <c r="N238" i="29"/>
  <c r="N237" i="29"/>
  <c r="V236" i="29"/>
  <c r="T236" i="29"/>
  <c r="R236" i="29"/>
  <c r="P236" i="29"/>
  <c r="N236" i="29"/>
  <c r="K236" i="29"/>
  <c r="V235" i="29"/>
  <c r="T235" i="29"/>
  <c r="R235" i="29"/>
  <c r="P235" i="29"/>
  <c r="N235" i="29"/>
  <c r="K235" i="29"/>
  <c r="V234" i="29"/>
  <c r="T234" i="29"/>
  <c r="R234" i="29"/>
  <c r="P234" i="29"/>
  <c r="N234" i="29"/>
  <c r="K234" i="29"/>
  <c r="V233" i="29"/>
  <c r="T233" i="29"/>
  <c r="R233" i="29"/>
  <c r="P233" i="29"/>
  <c r="N233" i="29"/>
  <c r="K233" i="29"/>
  <c r="V232" i="29"/>
  <c r="T232" i="29"/>
  <c r="R232" i="29"/>
  <c r="P232" i="29"/>
  <c r="N232" i="29"/>
  <c r="K232" i="29"/>
  <c r="N231" i="29"/>
  <c r="N230" i="29"/>
  <c r="N229" i="29"/>
  <c r="N228" i="29"/>
  <c r="N227" i="29"/>
  <c r="N226" i="29"/>
  <c r="N225" i="29"/>
  <c r="V224" i="29"/>
  <c r="T224" i="29"/>
  <c r="R224" i="29"/>
  <c r="P224" i="29"/>
  <c r="N224" i="29"/>
  <c r="K224" i="29"/>
  <c r="V223" i="29"/>
  <c r="T223" i="29"/>
  <c r="R223" i="29"/>
  <c r="P223" i="29"/>
  <c r="N223" i="29"/>
  <c r="K223" i="29"/>
  <c r="V222" i="29"/>
  <c r="T222" i="29"/>
  <c r="R222" i="29"/>
  <c r="P222" i="29"/>
  <c r="N222" i="29"/>
  <c r="K222" i="29"/>
  <c r="V221" i="29"/>
  <c r="T221" i="29"/>
  <c r="R221" i="29"/>
  <c r="P221" i="29"/>
  <c r="N221" i="29"/>
  <c r="K221" i="29"/>
  <c r="V220" i="29"/>
  <c r="T220" i="29"/>
  <c r="R220" i="29"/>
  <c r="P220" i="29"/>
  <c r="N220" i="29"/>
  <c r="K220" i="29"/>
  <c r="N213" i="29"/>
  <c r="N212" i="29"/>
  <c r="N211" i="29"/>
  <c r="N210" i="29"/>
  <c r="N209" i="29"/>
  <c r="N208" i="29"/>
  <c r="N207" i="29"/>
  <c r="N206" i="29"/>
  <c r="N205" i="29"/>
  <c r="N204" i="29"/>
  <c r="N203" i="29"/>
  <c r="N202" i="29"/>
  <c r="V201" i="29"/>
  <c r="T201" i="29"/>
  <c r="R201" i="29"/>
  <c r="P201" i="29"/>
  <c r="N201" i="29"/>
  <c r="K201" i="29"/>
  <c r="W200" i="29"/>
  <c r="V200" i="29"/>
  <c r="U200" i="29"/>
  <c r="T200" i="29"/>
  <c r="S200" i="29"/>
  <c r="R200" i="29"/>
  <c r="Q200" i="29"/>
  <c r="P200" i="29"/>
  <c r="N200" i="29"/>
  <c r="L200" i="29"/>
  <c r="L201" i="29" s="1"/>
  <c r="K200" i="29"/>
  <c r="W199" i="29"/>
  <c r="V199" i="29"/>
  <c r="U199" i="29"/>
  <c r="T199" i="29"/>
  <c r="S199" i="29"/>
  <c r="R199" i="29"/>
  <c r="Q199" i="29"/>
  <c r="P199" i="29"/>
  <c r="N199" i="29"/>
  <c r="L199" i="29"/>
  <c r="K199" i="29"/>
  <c r="W198" i="29"/>
  <c r="V198" i="29"/>
  <c r="U198" i="29"/>
  <c r="T198" i="29"/>
  <c r="S198" i="29"/>
  <c r="R198" i="29"/>
  <c r="Q198" i="29"/>
  <c r="P198" i="29"/>
  <c r="N198" i="29"/>
  <c r="L198" i="29"/>
  <c r="K198" i="29"/>
  <c r="W197" i="29"/>
  <c r="V197" i="29"/>
  <c r="U197" i="29"/>
  <c r="T197" i="29"/>
  <c r="S197" i="29"/>
  <c r="R197" i="29"/>
  <c r="Q197" i="29"/>
  <c r="P197" i="29"/>
  <c r="N197" i="29"/>
  <c r="L197" i="29"/>
  <c r="K197" i="29"/>
  <c r="W196" i="29"/>
  <c r="V196" i="29"/>
  <c r="U196" i="29"/>
  <c r="T196" i="29"/>
  <c r="S196" i="29"/>
  <c r="R196" i="29"/>
  <c r="Q196" i="29"/>
  <c r="P196" i="29"/>
  <c r="N196" i="29"/>
  <c r="L196" i="29"/>
  <c r="L206" i="29" s="1" a="1"/>
  <c r="L206" i="29" s="1"/>
  <c r="K196" i="29"/>
  <c r="N195" i="29"/>
  <c r="N194" i="29"/>
  <c r="N193" i="29"/>
  <c r="N192" i="29"/>
  <c r="N191" i="29"/>
  <c r="N190" i="29"/>
  <c r="V189" i="29"/>
  <c r="T189" i="29"/>
  <c r="R189" i="29"/>
  <c r="P189" i="29"/>
  <c r="N189" i="29"/>
  <c r="K189" i="29"/>
  <c r="W188" i="29"/>
  <c r="V188" i="29"/>
  <c r="U188" i="29"/>
  <c r="T188" i="29"/>
  <c r="S188" i="29"/>
  <c r="R188" i="29"/>
  <c r="Q188" i="29"/>
  <c r="P188" i="29"/>
  <c r="N188" i="29"/>
  <c r="L188" i="29"/>
  <c r="K188" i="29"/>
  <c r="W187" i="29"/>
  <c r="V187" i="29"/>
  <c r="U187" i="29"/>
  <c r="T187" i="29"/>
  <c r="S187" i="29"/>
  <c r="R187" i="29"/>
  <c r="Q187" i="29"/>
  <c r="P187" i="29"/>
  <c r="N187" i="29"/>
  <c r="L187" i="29"/>
  <c r="K187" i="29"/>
  <c r="W186" i="29"/>
  <c r="V186" i="29"/>
  <c r="U186" i="29"/>
  <c r="T186" i="29"/>
  <c r="S186" i="29"/>
  <c r="R186" i="29"/>
  <c r="Q186" i="29"/>
  <c r="P186" i="29"/>
  <c r="N186" i="29"/>
  <c r="L186" i="29"/>
  <c r="K186" i="29"/>
  <c r="W185" i="29"/>
  <c r="V185" i="29"/>
  <c r="U185" i="29"/>
  <c r="T185" i="29"/>
  <c r="S185" i="29"/>
  <c r="R185" i="29"/>
  <c r="Q185" i="29"/>
  <c r="P185" i="29"/>
  <c r="N185" i="29"/>
  <c r="L185" i="29"/>
  <c r="K185" i="29"/>
  <c r="W184" i="29"/>
  <c r="V184" i="29"/>
  <c r="U184" i="29"/>
  <c r="T184" i="29"/>
  <c r="S184" i="29"/>
  <c r="R184" i="29"/>
  <c r="Q184" i="29"/>
  <c r="P184" i="29"/>
  <c r="N184" i="29"/>
  <c r="L184" i="29"/>
  <c r="L192" i="29" s="1" a="1"/>
  <c r="L192" i="29" s="1"/>
  <c r="K184" i="29"/>
  <c r="N177" i="29"/>
  <c r="N176" i="29"/>
  <c r="N175" i="29"/>
  <c r="N174" i="29"/>
  <c r="N173" i="29"/>
  <c r="N172" i="29"/>
  <c r="N171" i="29"/>
  <c r="N170" i="29"/>
  <c r="N169" i="29"/>
  <c r="N168" i="29"/>
  <c r="N167" i="29"/>
  <c r="N166" i="29"/>
  <c r="V165" i="29"/>
  <c r="T165" i="29"/>
  <c r="R165" i="29"/>
  <c r="P165" i="29"/>
  <c r="N165" i="29"/>
  <c r="K165" i="29"/>
  <c r="W164" i="29"/>
  <c r="V164" i="29"/>
  <c r="U164" i="29"/>
  <c r="T164" i="29"/>
  <c r="S164" i="29"/>
  <c r="R164" i="29"/>
  <c r="Q164" i="29"/>
  <c r="P164" i="29"/>
  <c r="N164" i="29"/>
  <c r="L164" i="29"/>
  <c r="L165" i="29" s="1"/>
  <c r="K164" i="29"/>
  <c r="W163" i="29"/>
  <c r="V163" i="29"/>
  <c r="U163" i="29"/>
  <c r="T163" i="29"/>
  <c r="S163" i="29"/>
  <c r="R163" i="29"/>
  <c r="Q163" i="29"/>
  <c r="P163" i="29"/>
  <c r="N163" i="29"/>
  <c r="L163" i="29"/>
  <c r="K163" i="29"/>
  <c r="W162" i="29"/>
  <c r="V162" i="29"/>
  <c r="U162" i="29"/>
  <c r="T162" i="29"/>
  <c r="S162" i="29"/>
  <c r="R162" i="29"/>
  <c r="Q162" i="29"/>
  <c r="P162" i="29"/>
  <c r="N162" i="29"/>
  <c r="L162" i="29"/>
  <c r="K162" i="29"/>
  <c r="W161" i="29"/>
  <c r="V161" i="29"/>
  <c r="U161" i="29"/>
  <c r="T161" i="29"/>
  <c r="S161" i="29"/>
  <c r="R161" i="29"/>
  <c r="Q161" i="29"/>
  <c r="P161" i="29"/>
  <c r="N161" i="29"/>
  <c r="L161" i="29"/>
  <c r="K161" i="29"/>
  <c r="W160" i="29"/>
  <c r="V160" i="29"/>
  <c r="U160" i="29"/>
  <c r="T160" i="29"/>
  <c r="S160" i="29"/>
  <c r="R160" i="29"/>
  <c r="Q160" i="29"/>
  <c r="P160" i="29"/>
  <c r="N160" i="29"/>
  <c r="L160" i="29"/>
  <c r="L170" i="29" s="1" a="1"/>
  <c r="L170" i="29" s="1"/>
  <c r="K160" i="29"/>
  <c r="N159" i="29"/>
  <c r="N158" i="29"/>
  <c r="N157" i="29"/>
  <c r="N156" i="29"/>
  <c r="N155" i="29"/>
  <c r="N154" i="29"/>
  <c r="V153" i="29"/>
  <c r="T153" i="29"/>
  <c r="R153" i="29"/>
  <c r="P153" i="29"/>
  <c r="N153" i="29"/>
  <c r="K153" i="29"/>
  <c r="W152" i="29"/>
  <c r="V152" i="29"/>
  <c r="U152" i="29"/>
  <c r="T152" i="29"/>
  <c r="S152" i="29"/>
  <c r="R152" i="29"/>
  <c r="Q152" i="29"/>
  <c r="P152" i="29"/>
  <c r="N152" i="29"/>
  <c r="L152" i="29"/>
  <c r="K152" i="29"/>
  <c r="W151" i="29"/>
  <c r="V151" i="29"/>
  <c r="U151" i="29"/>
  <c r="T151" i="29"/>
  <c r="S151" i="29"/>
  <c r="R151" i="29"/>
  <c r="Q151" i="29"/>
  <c r="P151" i="29"/>
  <c r="N151" i="29"/>
  <c r="L151" i="29"/>
  <c r="K151" i="29"/>
  <c r="W150" i="29"/>
  <c r="V150" i="29"/>
  <c r="U150" i="29"/>
  <c r="T150" i="29"/>
  <c r="S150" i="29"/>
  <c r="R150" i="29"/>
  <c r="Q150" i="29"/>
  <c r="P150" i="29"/>
  <c r="N150" i="29"/>
  <c r="L150" i="29"/>
  <c r="K150" i="29"/>
  <c r="W149" i="29"/>
  <c r="V149" i="29"/>
  <c r="U149" i="29"/>
  <c r="T149" i="29"/>
  <c r="S149" i="29"/>
  <c r="R149" i="29"/>
  <c r="Q149" i="29"/>
  <c r="P149" i="29"/>
  <c r="N149" i="29"/>
  <c r="L149" i="29"/>
  <c r="K149" i="29"/>
  <c r="W148" i="29"/>
  <c r="V148" i="29"/>
  <c r="U148" i="29"/>
  <c r="T148" i="29"/>
  <c r="S148" i="29"/>
  <c r="R148" i="29"/>
  <c r="Q148" i="29"/>
  <c r="P148" i="29"/>
  <c r="N148" i="29"/>
  <c r="L148" i="29"/>
  <c r="L156" i="29" s="1" a="1"/>
  <c r="L156" i="29" s="1"/>
  <c r="K148" i="29"/>
  <c r="N141" i="29"/>
  <c r="N140" i="29"/>
  <c r="N139" i="29"/>
  <c r="N138" i="29"/>
  <c r="N137" i="29"/>
  <c r="N136" i="29"/>
  <c r="N135" i="29"/>
  <c r="N134" i="29"/>
  <c r="N133" i="29"/>
  <c r="N132" i="29"/>
  <c r="N131" i="29"/>
  <c r="N130" i="29"/>
  <c r="V129" i="29"/>
  <c r="T129" i="29"/>
  <c r="R129" i="29"/>
  <c r="P129" i="29"/>
  <c r="N129" i="29"/>
  <c r="K129" i="29"/>
  <c r="W128" i="29"/>
  <c r="V128" i="29"/>
  <c r="U128" i="29"/>
  <c r="T128" i="29"/>
  <c r="S128" i="29"/>
  <c r="R128" i="29"/>
  <c r="Q128" i="29"/>
  <c r="P128" i="29"/>
  <c r="N128" i="29"/>
  <c r="L128" i="29"/>
  <c r="L129" i="29" s="1"/>
  <c r="K128" i="29"/>
  <c r="W127" i="29"/>
  <c r="V127" i="29"/>
  <c r="U127" i="29"/>
  <c r="T127" i="29"/>
  <c r="S127" i="29"/>
  <c r="R127" i="29"/>
  <c r="Q127" i="29"/>
  <c r="P127" i="29"/>
  <c r="N127" i="29"/>
  <c r="L127" i="29"/>
  <c r="K127" i="29"/>
  <c r="W126" i="29"/>
  <c r="V126" i="29"/>
  <c r="U126" i="29"/>
  <c r="T126" i="29"/>
  <c r="S126" i="29"/>
  <c r="R126" i="29"/>
  <c r="Q126" i="29"/>
  <c r="P126" i="29"/>
  <c r="N126" i="29"/>
  <c r="L126" i="29"/>
  <c r="K126" i="29"/>
  <c r="W125" i="29"/>
  <c r="V125" i="29"/>
  <c r="U125" i="29"/>
  <c r="T125" i="29"/>
  <c r="S125" i="29"/>
  <c r="R125" i="29"/>
  <c r="Q125" i="29"/>
  <c r="P125" i="29"/>
  <c r="N125" i="29"/>
  <c r="L125" i="29"/>
  <c r="K125" i="29"/>
  <c r="W124" i="29"/>
  <c r="V124" i="29"/>
  <c r="U124" i="29"/>
  <c r="T124" i="29"/>
  <c r="S124" i="29"/>
  <c r="R124" i="29"/>
  <c r="Q124" i="29"/>
  <c r="P124" i="29"/>
  <c r="N124" i="29"/>
  <c r="L124" i="29"/>
  <c r="L134" i="29" s="1" a="1"/>
  <c r="L134" i="29" s="1"/>
  <c r="K124" i="29"/>
  <c r="N123" i="29"/>
  <c r="N122" i="29"/>
  <c r="N121" i="29"/>
  <c r="N120" i="29"/>
  <c r="N119" i="29"/>
  <c r="N118" i="29"/>
  <c r="V117" i="29"/>
  <c r="T117" i="29"/>
  <c r="R117" i="29"/>
  <c r="P117" i="29"/>
  <c r="N117" i="29"/>
  <c r="K117" i="29"/>
  <c r="W116" i="29"/>
  <c r="V116" i="29"/>
  <c r="U116" i="29"/>
  <c r="T116" i="29"/>
  <c r="S116" i="29"/>
  <c r="R116" i="29"/>
  <c r="Q116" i="29"/>
  <c r="P116" i="29"/>
  <c r="N116" i="29"/>
  <c r="L116" i="29"/>
  <c r="K116" i="29"/>
  <c r="W115" i="29"/>
  <c r="V115" i="29"/>
  <c r="U115" i="29"/>
  <c r="T115" i="29"/>
  <c r="S115" i="29"/>
  <c r="R115" i="29"/>
  <c r="Q115" i="29"/>
  <c r="P115" i="29"/>
  <c r="N115" i="29"/>
  <c r="L115" i="29"/>
  <c r="K115" i="29"/>
  <c r="W114" i="29"/>
  <c r="V114" i="29"/>
  <c r="U114" i="29"/>
  <c r="T114" i="29"/>
  <c r="S114" i="29"/>
  <c r="R114" i="29"/>
  <c r="Q114" i="29"/>
  <c r="P114" i="29"/>
  <c r="N114" i="29"/>
  <c r="L114" i="29"/>
  <c r="K114" i="29"/>
  <c r="W113" i="29"/>
  <c r="V113" i="29"/>
  <c r="U113" i="29"/>
  <c r="T113" i="29"/>
  <c r="S113" i="29"/>
  <c r="R113" i="29"/>
  <c r="Q113" i="29"/>
  <c r="P113" i="29"/>
  <c r="N113" i="29"/>
  <c r="L113" i="29"/>
  <c r="K113" i="29"/>
  <c r="W112" i="29"/>
  <c r="V112" i="29"/>
  <c r="U112" i="29"/>
  <c r="T112" i="29"/>
  <c r="S112" i="29"/>
  <c r="R112" i="29"/>
  <c r="Q112" i="29"/>
  <c r="P112" i="29"/>
  <c r="N112" i="29"/>
  <c r="L112" i="29"/>
  <c r="L120" i="29" s="1" a="1"/>
  <c r="L120" i="29" s="1"/>
  <c r="K112" i="29"/>
  <c r="N105" i="29"/>
  <c r="N104" i="29"/>
  <c r="N103" i="29"/>
  <c r="N102" i="29"/>
  <c r="N101" i="29"/>
  <c r="N100" i="29"/>
  <c r="N99" i="29"/>
  <c r="N98" i="29"/>
  <c r="N97" i="29"/>
  <c r="N96" i="29"/>
  <c r="N95" i="29"/>
  <c r="N94" i="29"/>
  <c r="V93" i="29"/>
  <c r="T93" i="29"/>
  <c r="R93" i="29"/>
  <c r="P93" i="29"/>
  <c r="N93" i="29"/>
  <c r="K93" i="29"/>
  <c r="W92" i="29"/>
  <c r="V92" i="29"/>
  <c r="U92" i="29"/>
  <c r="T92" i="29"/>
  <c r="S92" i="29"/>
  <c r="R92" i="29"/>
  <c r="Q92" i="29"/>
  <c r="P92" i="29"/>
  <c r="N92" i="29"/>
  <c r="L92" i="29"/>
  <c r="L93" i="29" s="1"/>
  <c r="K92" i="29"/>
  <c r="W91" i="29"/>
  <c r="V91" i="29"/>
  <c r="U91" i="29"/>
  <c r="T91" i="29"/>
  <c r="S91" i="29"/>
  <c r="R91" i="29"/>
  <c r="Q91" i="29"/>
  <c r="P91" i="29"/>
  <c r="N91" i="29"/>
  <c r="L91" i="29"/>
  <c r="K91" i="29"/>
  <c r="W90" i="29"/>
  <c r="V90" i="29"/>
  <c r="U90" i="29"/>
  <c r="T90" i="29"/>
  <c r="S90" i="29"/>
  <c r="R90" i="29"/>
  <c r="Q90" i="29"/>
  <c r="P90" i="29"/>
  <c r="N90" i="29"/>
  <c r="L90" i="29"/>
  <c r="K90" i="29"/>
  <c r="W89" i="29"/>
  <c r="V89" i="29"/>
  <c r="U89" i="29"/>
  <c r="T89" i="29"/>
  <c r="S89" i="29"/>
  <c r="R89" i="29"/>
  <c r="Q89" i="29"/>
  <c r="P89" i="29"/>
  <c r="N89" i="29"/>
  <c r="L89" i="29"/>
  <c r="K89" i="29"/>
  <c r="AF88" i="29"/>
  <c r="AE88" i="29"/>
  <c r="AD88" i="29"/>
  <c r="AC88" i="29"/>
  <c r="W88" i="29"/>
  <c r="V88" i="29"/>
  <c r="U88" i="29"/>
  <c r="T88" i="29"/>
  <c r="S88" i="29"/>
  <c r="R88" i="29"/>
  <c r="Q88" i="29"/>
  <c r="P88" i="29"/>
  <c r="N88" i="29"/>
  <c r="L88" i="29"/>
  <c r="L98" i="29" s="1" a="1"/>
  <c r="L98" i="29" s="1"/>
  <c r="K88" i="29"/>
  <c r="AF87" i="29"/>
  <c r="AE87" i="29"/>
  <c r="AD87" i="29"/>
  <c r="AC87" i="29"/>
  <c r="N87" i="29"/>
  <c r="AF86" i="29"/>
  <c r="AE86" i="29"/>
  <c r="AD86" i="29"/>
  <c r="AC86" i="29"/>
  <c r="N86" i="29"/>
  <c r="AF85" i="29"/>
  <c r="AE85" i="29"/>
  <c r="AD85" i="29"/>
  <c r="AC85" i="29"/>
  <c r="N85" i="29"/>
  <c r="AF84" i="29"/>
  <c r="AE84" i="29"/>
  <c r="AD84" i="29"/>
  <c r="AC84" i="29"/>
  <c r="N84" i="29"/>
  <c r="AF83" i="29"/>
  <c r="AE83" i="29"/>
  <c r="AD83" i="29"/>
  <c r="AC83" i="29"/>
  <c r="N83" i="29"/>
  <c r="AF82" i="29"/>
  <c r="AE82" i="29"/>
  <c r="AD82" i="29"/>
  <c r="AC82" i="29"/>
  <c r="N82" i="29"/>
  <c r="AF81" i="29"/>
  <c r="AE81" i="29"/>
  <c r="AD81" i="29"/>
  <c r="AC81" i="29"/>
  <c r="V81" i="29"/>
  <c r="T81" i="29"/>
  <c r="R81" i="29"/>
  <c r="P81" i="29"/>
  <c r="N81" i="29"/>
  <c r="K81" i="29"/>
  <c r="AF80" i="29"/>
  <c r="AE80" i="29"/>
  <c r="AD80" i="29"/>
  <c r="AC80" i="29"/>
  <c r="W80" i="29"/>
  <c r="V80" i="29"/>
  <c r="U80" i="29"/>
  <c r="T80" i="29"/>
  <c r="S80" i="29"/>
  <c r="R80" i="29"/>
  <c r="Q80" i="29"/>
  <c r="P80" i="29"/>
  <c r="N80" i="29"/>
  <c r="L80" i="29"/>
  <c r="K80" i="29"/>
  <c r="AF79" i="29"/>
  <c r="AE79" i="29"/>
  <c r="AD79" i="29"/>
  <c r="AC79" i="29"/>
  <c r="W79" i="29"/>
  <c r="V79" i="29"/>
  <c r="U79" i="29"/>
  <c r="T79" i="29"/>
  <c r="S79" i="29"/>
  <c r="R79" i="29"/>
  <c r="Q79" i="29"/>
  <c r="P79" i="29"/>
  <c r="N79" i="29"/>
  <c r="L79" i="29"/>
  <c r="K79" i="29"/>
  <c r="AF78" i="29"/>
  <c r="AE78" i="29"/>
  <c r="AD78" i="29"/>
  <c r="AC78" i="29"/>
  <c r="W78" i="29"/>
  <c r="V78" i="29"/>
  <c r="U78" i="29"/>
  <c r="T78" i="29"/>
  <c r="S78" i="29"/>
  <c r="R78" i="29"/>
  <c r="Q78" i="29"/>
  <c r="P78" i="29"/>
  <c r="N78" i="29"/>
  <c r="L78" i="29"/>
  <c r="K78" i="29"/>
  <c r="AF77" i="29"/>
  <c r="AE77" i="29"/>
  <c r="AD77" i="29"/>
  <c r="AC77" i="29"/>
  <c r="W77" i="29"/>
  <c r="V77" i="29"/>
  <c r="U77" i="29"/>
  <c r="T77" i="29"/>
  <c r="S77" i="29"/>
  <c r="R77" i="29"/>
  <c r="Q77" i="29"/>
  <c r="P77" i="29"/>
  <c r="N77" i="29"/>
  <c r="L77" i="29"/>
  <c r="K77" i="29"/>
  <c r="AF76" i="29"/>
  <c r="AE76" i="29"/>
  <c r="AD76" i="29"/>
  <c r="AC76" i="29"/>
  <c r="W76" i="29"/>
  <c r="V76" i="29"/>
  <c r="U76" i="29"/>
  <c r="T76" i="29"/>
  <c r="S76" i="29"/>
  <c r="R76" i="29"/>
  <c r="Q76" i="29"/>
  <c r="P76" i="29"/>
  <c r="N76" i="29"/>
  <c r="L76" i="29"/>
  <c r="L84" i="29" s="1" a="1"/>
  <c r="L84" i="29" s="1"/>
  <c r="K76" i="29"/>
  <c r="AF75" i="29"/>
  <c r="AE75" i="29"/>
  <c r="AD75" i="29"/>
  <c r="AC75" i="29"/>
  <c r="AF74" i="29"/>
  <c r="AE74" i="29"/>
  <c r="AD74" i="29"/>
  <c r="AC74" i="29"/>
  <c r="AF73" i="29"/>
  <c r="AE73" i="29"/>
  <c r="AD73" i="29"/>
  <c r="AC73" i="29"/>
  <c r="AF72" i="29"/>
  <c r="AE72" i="29"/>
  <c r="AD72" i="29"/>
  <c r="AC72" i="29"/>
  <c r="AF71" i="29"/>
  <c r="AE71" i="29"/>
  <c r="AD71" i="29"/>
  <c r="AC71" i="29"/>
  <c r="AF70" i="29"/>
  <c r="AE70" i="29"/>
  <c r="AD70" i="29"/>
  <c r="AC70" i="29"/>
  <c r="AF69" i="29"/>
  <c r="AE69" i="29"/>
  <c r="AD69" i="29"/>
  <c r="AC69" i="29"/>
  <c r="N69" i="29"/>
  <c r="AF68" i="29"/>
  <c r="AE68" i="29"/>
  <c r="AD68" i="29"/>
  <c r="AC68" i="29"/>
  <c r="N68" i="29"/>
  <c r="AF67" i="29"/>
  <c r="AE67" i="29"/>
  <c r="AD67" i="29"/>
  <c r="AC67" i="29"/>
  <c r="N67" i="29"/>
  <c r="AF66" i="29"/>
  <c r="AE66" i="29"/>
  <c r="AD66" i="29"/>
  <c r="AC66" i="29"/>
  <c r="N66" i="29"/>
  <c r="AF65" i="29"/>
  <c r="AE65" i="29"/>
  <c r="AD65" i="29"/>
  <c r="AC65" i="29"/>
  <c r="N65" i="29"/>
  <c r="AF64" i="29"/>
  <c r="AE64" i="29"/>
  <c r="AD64" i="29"/>
  <c r="AC64" i="29"/>
  <c r="N64" i="29"/>
  <c r="AF63" i="29"/>
  <c r="AE63" i="29"/>
  <c r="AD63" i="29"/>
  <c r="AC63" i="29"/>
  <c r="N63" i="29"/>
  <c r="AF62" i="29"/>
  <c r="AE62" i="29"/>
  <c r="AD62" i="29"/>
  <c r="AC62" i="29"/>
  <c r="N62" i="29"/>
  <c r="AF61" i="29"/>
  <c r="AE61" i="29"/>
  <c r="AD61" i="29"/>
  <c r="AC61" i="29"/>
  <c r="N61" i="29"/>
  <c r="AF60" i="29"/>
  <c r="AE60" i="29"/>
  <c r="AD60" i="29"/>
  <c r="AC60" i="29"/>
  <c r="N60" i="29"/>
  <c r="AF59" i="29"/>
  <c r="AE59" i="29"/>
  <c r="AD59" i="29"/>
  <c r="AC59" i="29"/>
  <c r="N59" i="29"/>
  <c r="N58" i="29"/>
  <c r="V57" i="29"/>
  <c r="T57" i="29"/>
  <c r="R57" i="29"/>
  <c r="P57" i="29"/>
  <c r="N57" i="29"/>
  <c r="K57" i="29"/>
  <c r="W56" i="29"/>
  <c r="V56" i="29"/>
  <c r="U56" i="29"/>
  <c r="T56" i="29"/>
  <c r="S56" i="29"/>
  <c r="R56" i="29"/>
  <c r="Q56" i="29"/>
  <c r="P56" i="29"/>
  <c r="N56" i="29"/>
  <c r="L56" i="29"/>
  <c r="L57" i="29" s="1"/>
  <c r="K56" i="29"/>
  <c r="W55" i="29"/>
  <c r="V55" i="29"/>
  <c r="U55" i="29"/>
  <c r="T55" i="29"/>
  <c r="S55" i="29"/>
  <c r="R55" i="29"/>
  <c r="Q55" i="29"/>
  <c r="P55" i="29"/>
  <c r="N55" i="29"/>
  <c r="L55" i="29"/>
  <c r="K55" i="29"/>
  <c r="W54" i="29"/>
  <c r="V54" i="29"/>
  <c r="U54" i="29"/>
  <c r="T54" i="29"/>
  <c r="S54" i="29"/>
  <c r="R54" i="29"/>
  <c r="Q54" i="29"/>
  <c r="P54" i="29"/>
  <c r="N54" i="29"/>
  <c r="L54" i="29"/>
  <c r="K54" i="29"/>
  <c r="W53" i="29"/>
  <c r="V53" i="29"/>
  <c r="U53" i="29"/>
  <c r="T53" i="29"/>
  <c r="S53" i="29"/>
  <c r="R53" i="29"/>
  <c r="Q53" i="29"/>
  <c r="P53" i="29"/>
  <c r="N53" i="29"/>
  <c r="L53" i="29"/>
  <c r="K53" i="29"/>
  <c r="W52" i="29"/>
  <c r="V52" i="29"/>
  <c r="U52" i="29"/>
  <c r="T52" i="29"/>
  <c r="S52" i="29"/>
  <c r="R52" i="29"/>
  <c r="Q52" i="29"/>
  <c r="P52" i="29"/>
  <c r="N52" i="29"/>
  <c r="L52" i="29"/>
  <c r="L62" i="29" s="1" a="1"/>
  <c r="L62" i="29" s="1"/>
  <c r="K52" i="29"/>
  <c r="N51" i="29"/>
  <c r="N50" i="29"/>
  <c r="N49" i="29"/>
  <c r="N48" i="29"/>
  <c r="N47" i="29"/>
  <c r="N46" i="29"/>
  <c r="V45" i="29"/>
  <c r="T45" i="29"/>
  <c r="R45" i="29"/>
  <c r="P45" i="29"/>
  <c r="N45" i="29"/>
  <c r="K45" i="29"/>
  <c r="W44" i="29"/>
  <c r="V44" i="29"/>
  <c r="U44" i="29"/>
  <c r="T44" i="29"/>
  <c r="S44" i="29"/>
  <c r="R44" i="29"/>
  <c r="Q44" i="29"/>
  <c r="P44" i="29"/>
  <c r="N44" i="29"/>
  <c r="L44" i="29"/>
  <c r="K44" i="29"/>
  <c r="AF43" i="29"/>
  <c r="AE43" i="29"/>
  <c r="AD43" i="29"/>
  <c r="AC43" i="29"/>
  <c r="W43" i="29"/>
  <c r="V43" i="29"/>
  <c r="U43" i="29"/>
  <c r="T43" i="29"/>
  <c r="S43" i="29"/>
  <c r="R43" i="29"/>
  <c r="Q43" i="29"/>
  <c r="P43" i="29"/>
  <c r="N43" i="29"/>
  <c r="L43" i="29"/>
  <c r="K43" i="29"/>
  <c r="AF42" i="29"/>
  <c r="AE42" i="29"/>
  <c r="AD42" i="29"/>
  <c r="AC42" i="29"/>
  <c r="W42" i="29"/>
  <c r="V42" i="29"/>
  <c r="U42" i="29"/>
  <c r="T42" i="29"/>
  <c r="S42" i="29"/>
  <c r="R42" i="29"/>
  <c r="Q42" i="29"/>
  <c r="P42" i="29"/>
  <c r="N42" i="29"/>
  <c r="L42" i="29"/>
  <c r="K42" i="29"/>
  <c r="AF41" i="29"/>
  <c r="AE41" i="29"/>
  <c r="AD41" i="29"/>
  <c r="AC41" i="29"/>
  <c r="W41" i="29"/>
  <c r="V41" i="29"/>
  <c r="U41" i="29"/>
  <c r="T41" i="29"/>
  <c r="S41" i="29"/>
  <c r="R41" i="29"/>
  <c r="Q41" i="29"/>
  <c r="P41" i="29"/>
  <c r="N41" i="29"/>
  <c r="L41" i="29"/>
  <c r="K41" i="29"/>
  <c r="AF40" i="29"/>
  <c r="AE40" i="29"/>
  <c r="AD40" i="29"/>
  <c r="AC40" i="29"/>
  <c r="W40" i="29"/>
  <c r="V40" i="29"/>
  <c r="U40" i="29"/>
  <c r="T40" i="29"/>
  <c r="S40" i="29"/>
  <c r="R40" i="29"/>
  <c r="Q40" i="29"/>
  <c r="P40" i="29"/>
  <c r="N40" i="29"/>
  <c r="L40" i="29"/>
  <c r="L48" i="29" s="1" a="1"/>
  <c r="L48" i="29" s="1"/>
  <c r="K40" i="29"/>
  <c r="AF39" i="29"/>
  <c r="AE39" i="29"/>
  <c r="AD39" i="29"/>
  <c r="AC39" i="29"/>
  <c r="AF38" i="29"/>
  <c r="AE38" i="29"/>
  <c r="AD38" i="29"/>
  <c r="AC38" i="29"/>
  <c r="AF37" i="29"/>
  <c r="AE37" i="29"/>
  <c r="AD37" i="29"/>
  <c r="AC37" i="29"/>
  <c r="AF36" i="29"/>
  <c r="AE36" i="29"/>
  <c r="AD36" i="29"/>
  <c r="AC36" i="29"/>
  <c r="AF35" i="29"/>
  <c r="AE35" i="29"/>
  <c r="AD35" i="29"/>
  <c r="AC35" i="29"/>
  <c r="AF34" i="29"/>
  <c r="AE34" i="29"/>
  <c r="AD34" i="29"/>
  <c r="AC34" i="29"/>
  <c r="AF33" i="29"/>
  <c r="AE33" i="29"/>
  <c r="AD33" i="29"/>
  <c r="AC33" i="29"/>
  <c r="N33" i="29"/>
  <c r="AF32" i="29"/>
  <c r="AE32" i="29"/>
  <c r="AD32" i="29"/>
  <c r="AC32" i="29"/>
  <c r="N32" i="29"/>
  <c r="AF31" i="29"/>
  <c r="AE31" i="29"/>
  <c r="AD31" i="29"/>
  <c r="AC31" i="29"/>
  <c r="N31" i="29"/>
  <c r="AF30" i="29"/>
  <c r="AE30" i="29"/>
  <c r="AD30" i="29"/>
  <c r="AC30" i="29"/>
  <c r="N30" i="29"/>
  <c r="AF29" i="29"/>
  <c r="AE29" i="29"/>
  <c r="AD29" i="29"/>
  <c r="AC29" i="29"/>
  <c r="N29" i="29"/>
  <c r="AF28" i="29"/>
  <c r="AE28" i="29"/>
  <c r="AD28" i="29"/>
  <c r="AC28" i="29"/>
  <c r="N28" i="29"/>
  <c r="AF27" i="29"/>
  <c r="AE27" i="29"/>
  <c r="AD27" i="29"/>
  <c r="AC27" i="29"/>
  <c r="N27" i="29"/>
  <c r="AF26" i="29"/>
  <c r="AE26" i="29"/>
  <c r="AD26" i="29"/>
  <c r="AC26" i="29"/>
  <c r="N26" i="29"/>
  <c r="AF25" i="29"/>
  <c r="AE25" i="29"/>
  <c r="AD25" i="29"/>
  <c r="AC25" i="29"/>
  <c r="N25" i="29"/>
  <c r="AF24" i="29"/>
  <c r="AE24" i="29"/>
  <c r="AD24" i="29"/>
  <c r="AC24" i="29"/>
  <c r="N24" i="29"/>
  <c r="AF23" i="29"/>
  <c r="AE23" i="29"/>
  <c r="AD23" i="29"/>
  <c r="AC23" i="29"/>
  <c r="N23" i="29"/>
  <c r="AF22" i="29"/>
  <c r="AE22" i="29"/>
  <c r="AD22" i="29"/>
  <c r="AC22" i="29"/>
  <c r="N22" i="29"/>
  <c r="AF21" i="29"/>
  <c r="AE21" i="29"/>
  <c r="AD21" i="29"/>
  <c r="AC21" i="29"/>
  <c r="V21" i="29"/>
  <c r="T21" i="29"/>
  <c r="R21" i="29"/>
  <c r="P21" i="29"/>
  <c r="N21" i="29"/>
  <c r="K21" i="29"/>
  <c r="AF20" i="29"/>
  <c r="AE20" i="29"/>
  <c r="AD20" i="29"/>
  <c r="AC20" i="29"/>
  <c r="W20" i="29"/>
  <c r="V20" i="29"/>
  <c r="U20" i="29"/>
  <c r="T20" i="29"/>
  <c r="S20" i="29"/>
  <c r="R20" i="29"/>
  <c r="Q20" i="29"/>
  <c r="P20" i="29"/>
  <c r="N20" i="29"/>
  <c r="L20" i="29"/>
  <c r="L21" i="29" s="1"/>
  <c r="K20" i="29"/>
  <c r="AF19" i="29"/>
  <c r="AE19" i="29"/>
  <c r="AD19" i="29"/>
  <c r="AC19" i="29"/>
  <c r="W19" i="29"/>
  <c r="V19" i="29"/>
  <c r="U19" i="29"/>
  <c r="T19" i="29"/>
  <c r="S19" i="29"/>
  <c r="R19" i="29"/>
  <c r="Q19" i="29"/>
  <c r="P19" i="29"/>
  <c r="N19" i="29"/>
  <c r="L19" i="29"/>
  <c r="K19" i="29"/>
  <c r="AF18" i="29"/>
  <c r="AE18" i="29"/>
  <c r="AD18" i="29"/>
  <c r="AC18" i="29"/>
  <c r="W18" i="29"/>
  <c r="V18" i="29"/>
  <c r="U18" i="29"/>
  <c r="T18" i="29"/>
  <c r="S18" i="29"/>
  <c r="R18" i="29"/>
  <c r="Q18" i="29"/>
  <c r="P18" i="29"/>
  <c r="N18" i="29"/>
  <c r="L18" i="29"/>
  <c r="K18" i="29"/>
  <c r="AF17" i="29"/>
  <c r="AE17" i="29"/>
  <c r="AD17" i="29"/>
  <c r="AC17" i="29"/>
  <c r="W17" i="29"/>
  <c r="V17" i="29"/>
  <c r="U17" i="29"/>
  <c r="T17" i="29"/>
  <c r="S17" i="29"/>
  <c r="R17" i="29"/>
  <c r="Q17" i="29"/>
  <c r="P17" i="29"/>
  <c r="N17" i="29"/>
  <c r="L17" i="29"/>
  <c r="K17" i="29"/>
  <c r="AF16" i="29"/>
  <c r="AE16" i="29"/>
  <c r="AD16" i="29"/>
  <c r="AC16" i="29"/>
  <c r="W16" i="29"/>
  <c r="V16" i="29"/>
  <c r="U16" i="29"/>
  <c r="T16" i="29"/>
  <c r="S16" i="29"/>
  <c r="R16" i="29"/>
  <c r="Q16" i="29"/>
  <c r="P16" i="29"/>
  <c r="N16" i="29"/>
  <c r="L16" i="29"/>
  <c r="L26" i="29" s="1" a="1"/>
  <c r="L26" i="29" s="1"/>
  <c r="K16" i="29"/>
  <c r="AF15" i="29"/>
  <c r="AE15" i="29"/>
  <c r="AD15" i="29"/>
  <c r="AC15" i="29"/>
  <c r="N15" i="29"/>
  <c r="AF14" i="29"/>
  <c r="AE14" i="29"/>
  <c r="AD14" i="29"/>
  <c r="AC14" i="29"/>
  <c r="N14" i="29"/>
  <c r="N13" i="29"/>
  <c r="N12" i="29"/>
  <c r="N11" i="29"/>
  <c r="N10" i="29"/>
  <c r="V9" i="29"/>
  <c r="T9" i="29"/>
  <c r="R9" i="29"/>
  <c r="P9" i="29"/>
  <c r="N9" i="29"/>
  <c r="K9" i="29"/>
  <c r="W8" i="29"/>
  <c r="V8" i="29"/>
  <c r="U8" i="29"/>
  <c r="T8" i="29"/>
  <c r="S8" i="29"/>
  <c r="R8" i="29"/>
  <c r="Q8" i="29"/>
  <c r="P8" i="29"/>
  <c r="N8" i="29"/>
  <c r="L8" i="29"/>
  <c r="L9" i="29" s="1"/>
  <c r="K8" i="29"/>
  <c r="AE7" i="29"/>
  <c r="AD7" i="29"/>
  <c r="AC7" i="29"/>
  <c r="AB7" i="29"/>
  <c r="W7" i="29"/>
  <c r="V7" i="29"/>
  <c r="U7" i="29"/>
  <c r="T7" i="29"/>
  <c r="S7" i="29"/>
  <c r="R7" i="29"/>
  <c r="Q7" i="29"/>
  <c r="P7" i="29"/>
  <c r="N7" i="29"/>
  <c r="L7" i="29"/>
  <c r="K7" i="29"/>
  <c r="W6" i="29"/>
  <c r="V6" i="29"/>
  <c r="U6" i="29"/>
  <c r="T6" i="29"/>
  <c r="S6" i="29"/>
  <c r="R6" i="29"/>
  <c r="Q6" i="29"/>
  <c r="P6" i="29"/>
  <c r="N6" i="29"/>
  <c r="L6" i="29"/>
  <c r="K6" i="29"/>
  <c r="W5" i="29"/>
  <c r="V5" i="29"/>
  <c r="U5" i="29"/>
  <c r="T5" i="29"/>
  <c r="S5" i="29"/>
  <c r="R5" i="29"/>
  <c r="Q5" i="29"/>
  <c r="P5" i="29"/>
  <c r="N5" i="29"/>
  <c r="L5" i="29"/>
  <c r="K5" i="29"/>
  <c r="W4" i="29"/>
  <c r="V4" i="29"/>
  <c r="U4" i="29"/>
  <c r="T4" i="29"/>
  <c r="S4" i="29"/>
  <c r="R4" i="29"/>
  <c r="Q4" i="29"/>
  <c r="P4" i="29"/>
  <c r="N4" i="29"/>
  <c r="L4" i="29"/>
  <c r="L12" i="29" s="1" a="1"/>
  <c r="L12" i="29" s="1"/>
  <c r="K4" i="29"/>
  <c r="N249" i="28"/>
  <c r="N248" i="28"/>
  <c r="N247" i="28"/>
  <c r="N246" i="28"/>
  <c r="N245" i="28"/>
  <c r="N244" i="28"/>
  <c r="N243" i="28"/>
  <c r="N242" i="28"/>
  <c r="N241" i="28"/>
  <c r="N240" i="28"/>
  <c r="N239" i="28"/>
  <c r="N238" i="28"/>
  <c r="V237" i="28"/>
  <c r="T237" i="28"/>
  <c r="R237" i="28"/>
  <c r="P237" i="28"/>
  <c r="N237" i="28"/>
  <c r="K237" i="28"/>
  <c r="W236" i="28"/>
  <c r="V236" i="28"/>
  <c r="U236" i="28"/>
  <c r="T236" i="28"/>
  <c r="S236" i="28"/>
  <c r="R236" i="28"/>
  <c r="Q236" i="28"/>
  <c r="P236" i="28"/>
  <c r="N236" i="28"/>
  <c r="L236" i="28"/>
  <c r="L237" i="28" s="1"/>
  <c r="K236" i="28"/>
  <c r="W235" i="28"/>
  <c r="V235" i="28"/>
  <c r="U235" i="28"/>
  <c r="T235" i="28"/>
  <c r="S235" i="28"/>
  <c r="R235" i="28"/>
  <c r="Q235" i="28"/>
  <c r="P235" i="28"/>
  <c r="N235" i="28"/>
  <c r="L235" i="28"/>
  <c r="K235" i="28"/>
  <c r="W234" i="28"/>
  <c r="V234" i="28"/>
  <c r="U234" i="28"/>
  <c r="T234" i="28"/>
  <c r="S234" i="28"/>
  <c r="R234" i="28"/>
  <c r="Q234" i="28"/>
  <c r="P234" i="28"/>
  <c r="N234" i="28"/>
  <c r="L234" i="28"/>
  <c r="K234" i="28"/>
  <c r="W233" i="28"/>
  <c r="V233" i="28"/>
  <c r="U233" i="28"/>
  <c r="T233" i="28"/>
  <c r="S233" i="28"/>
  <c r="R233" i="28"/>
  <c r="Q233" i="28"/>
  <c r="P233" i="28"/>
  <c r="N233" i="28"/>
  <c r="L233" i="28"/>
  <c r="K233" i="28"/>
  <c r="W232" i="28"/>
  <c r="V232" i="28"/>
  <c r="U232" i="28"/>
  <c r="T232" i="28"/>
  <c r="S232" i="28"/>
  <c r="R232" i="28"/>
  <c r="Q232" i="28"/>
  <c r="P232" i="28"/>
  <c r="N232" i="28"/>
  <c r="L232" i="28"/>
  <c r="L242" i="28" s="1" a="1"/>
  <c r="L242" i="28" s="1"/>
  <c r="K232" i="28"/>
  <c r="N231" i="28"/>
  <c r="N230" i="28"/>
  <c r="N229" i="28"/>
  <c r="N228" i="28"/>
  <c r="N227" i="28"/>
  <c r="N226" i="28"/>
  <c r="V225" i="28"/>
  <c r="T225" i="28"/>
  <c r="R225" i="28"/>
  <c r="P225" i="28"/>
  <c r="N225" i="28"/>
  <c r="K225" i="28"/>
  <c r="W224" i="28"/>
  <c r="V224" i="28"/>
  <c r="U224" i="28"/>
  <c r="T224" i="28"/>
  <c r="S224" i="28"/>
  <c r="R224" i="28"/>
  <c r="Q224" i="28"/>
  <c r="P224" i="28"/>
  <c r="N224" i="28"/>
  <c r="L224" i="28"/>
  <c r="L225" i="28" s="1"/>
  <c r="K224" i="28"/>
  <c r="W223" i="28"/>
  <c r="V223" i="28"/>
  <c r="U223" i="28"/>
  <c r="T223" i="28"/>
  <c r="S223" i="28"/>
  <c r="R223" i="28"/>
  <c r="Q223" i="28"/>
  <c r="P223" i="28"/>
  <c r="N223" i="28"/>
  <c r="L223" i="28"/>
  <c r="K223" i="28"/>
  <c r="W222" i="28"/>
  <c r="V222" i="28"/>
  <c r="U222" i="28"/>
  <c r="T222" i="28"/>
  <c r="S222" i="28"/>
  <c r="R222" i="28"/>
  <c r="Q222" i="28"/>
  <c r="P222" i="28"/>
  <c r="N222" i="28"/>
  <c r="L222" i="28"/>
  <c r="K222" i="28"/>
  <c r="W221" i="28"/>
  <c r="V221" i="28"/>
  <c r="U221" i="28"/>
  <c r="T221" i="28"/>
  <c r="S221" i="28"/>
  <c r="R221" i="28"/>
  <c r="Q221" i="28"/>
  <c r="P221" i="28"/>
  <c r="N221" i="28"/>
  <c r="L221" i="28"/>
  <c r="K221" i="28"/>
  <c r="W220" i="28"/>
  <c r="V220" i="28"/>
  <c r="U220" i="28"/>
  <c r="T220" i="28"/>
  <c r="S220" i="28"/>
  <c r="R220" i="28"/>
  <c r="Q220" i="28"/>
  <c r="P220" i="28"/>
  <c r="N220" i="28"/>
  <c r="L220" i="28"/>
  <c r="L228" i="28" s="1" a="1"/>
  <c r="L228" i="28" s="1"/>
  <c r="K220" i="28"/>
  <c r="N213" i="28"/>
  <c r="N212" i="28"/>
  <c r="N211" i="28"/>
  <c r="N210" i="28"/>
  <c r="N209" i="28"/>
  <c r="N208" i="28"/>
  <c r="N207" i="28"/>
  <c r="N206" i="28"/>
  <c r="N205" i="28"/>
  <c r="N204" i="28"/>
  <c r="N203" i="28"/>
  <c r="N202" i="28"/>
  <c r="V201" i="28"/>
  <c r="T201" i="28"/>
  <c r="R201" i="28"/>
  <c r="P201" i="28"/>
  <c r="N201" i="28"/>
  <c r="K201" i="28"/>
  <c r="W200" i="28"/>
  <c r="V200" i="28"/>
  <c r="U200" i="28"/>
  <c r="T200" i="28"/>
  <c r="S200" i="28"/>
  <c r="R200" i="28"/>
  <c r="Q200" i="28"/>
  <c r="P200" i="28"/>
  <c r="N200" i="28"/>
  <c r="L200" i="28"/>
  <c r="L201" i="28" s="1"/>
  <c r="K200" i="28"/>
  <c r="W199" i="28"/>
  <c r="V199" i="28"/>
  <c r="U199" i="28"/>
  <c r="T199" i="28"/>
  <c r="S199" i="28"/>
  <c r="R199" i="28"/>
  <c r="Q199" i="28"/>
  <c r="P199" i="28"/>
  <c r="N199" i="28"/>
  <c r="L199" i="28"/>
  <c r="K199" i="28"/>
  <c r="W198" i="28"/>
  <c r="V198" i="28"/>
  <c r="U198" i="28"/>
  <c r="T198" i="28"/>
  <c r="S198" i="28"/>
  <c r="R198" i="28"/>
  <c r="Q198" i="28"/>
  <c r="P198" i="28"/>
  <c r="N198" i="28"/>
  <c r="L198" i="28"/>
  <c r="K198" i="28"/>
  <c r="W197" i="28"/>
  <c r="V197" i="28"/>
  <c r="U197" i="28"/>
  <c r="T197" i="28"/>
  <c r="S197" i="28"/>
  <c r="R197" i="28"/>
  <c r="Q197" i="28"/>
  <c r="P197" i="28"/>
  <c r="N197" i="28"/>
  <c r="L197" i="28"/>
  <c r="K197" i="28"/>
  <c r="W196" i="28"/>
  <c r="V196" i="28"/>
  <c r="U196" i="28"/>
  <c r="T196" i="28"/>
  <c r="S196" i="28"/>
  <c r="R196" i="28"/>
  <c r="Q196" i="28"/>
  <c r="P196" i="28"/>
  <c r="N196" i="28"/>
  <c r="L196" i="28"/>
  <c r="L206" i="28" s="1" a="1"/>
  <c r="L206" i="28" s="1"/>
  <c r="K196" i="28"/>
  <c r="N195" i="28"/>
  <c r="N194" i="28"/>
  <c r="N193" i="28"/>
  <c r="N192" i="28"/>
  <c r="N191" i="28"/>
  <c r="N190" i="28"/>
  <c r="V189" i="28"/>
  <c r="T189" i="28"/>
  <c r="R189" i="28"/>
  <c r="P189" i="28"/>
  <c r="N189" i="28"/>
  <c r="K189" i="28"/>
  <c r="W188" i="28"/>
  <c r="V188" i="28"/>
  <c r="U188" i="28"/>
  <c r="T188" i="28"/>
  <c r="S188" i="28"/>
  <c r="R188" i="28"/>
  <c r="Q188" i="28"/>
  <c r="P188" i="28"/>
  <c r="N188" i="28"/>
  <c r="L188" i="28"/>
  <c r="K188" i="28"/>
  <c r="W187" i="28"/>
  <c r="V187" i="28"/>
  <c r="U187" i="28"/>
  <c r="T187" i="28"/>
  <c r="S187" i="28"/>
  <c r="R187" i="28"/>
  <c r="Q187" i="28"/>
  <c r="P187" i="28"/>
  <c r="N187" i="28"/>
  <c r="L187" i="28"/>
  <c r="K187" i="28"/>
  <c r="W186" i="28"/>
  <c r="V186" i="28"/>
  <c r="U186" i="28"/>
  <c r="T186" i="28"/>
  <c r="S186" i="28"/>
  <c r="R186" i="28"/>
  <c r="Q186" i="28"/>
  <c r="P186" i="28"/>
  <c r="N186" i="28"/>
  <c r="L186" i="28"/>
  <c r="K186" i="28"/>
  <c r="W185" i="28"/>
  <c r="V185" i="28"/>
  <c r="U185" i="28"/>
  <c r="T185" i="28"/>
  <c r="S185" i="28"/>
  <c r="R185" i="28"/>
  <c r="Q185" i="28"/>
  <c r="P185" i="28"/>
  <c r="N185" i="28"/>
  <c r="L185" i="28"/>
  <c r="K185" i="28"/>
  <c r="W184" i="28"/>
  <c r="V184" i="28"/>
  <c r="U184" i="28"/>
  <c r="T184" i="28"/>
  <c r="S184" i="28"/>
  <c r="R184" i="28"/>
  <c r="Q184" i="28"/>
  <c r="P184" i="28"/>
  <c r="N184" i="28"/>
  <c r="L184" i="28"/>
  <c r="L192" i="28" s="1" a="1"/>
  <c r="L192" i="28" s="1"/>
  <c r="K184" i="28"/>
  <c r="N177" i="28"/>
  <c r="N176" i="28"/>
  <c r="N175" i="28"/>
  <c r="N174" i="28"/>
  <c r="N173" i="28"/>
  <c r="N172" i="28"/>
  <c r="N171" i="28"/>
  <c r="N170" i="28"/>
  <c r="N169" i="28"/>
  <c r="N168" i="28"/>
  <c r="N167" i="28"/>
  <c r="N166" i="28"/>
  <c r="V165" i="28"/>
  <c r="T165" i="28"/>
  <c r="R165" i="28"/>
  <c r="P165" i="28"/>
  <c r="N165" i="28"/>
  <c r="K165" i="28"/>
  <c r="W164" i="28"/>
  <c r="V164" i="28"/>
  <c r="U164" i="28"/>
  <c r="T164" i="28"/>
  <c r="S164" i="28"/>
  <c r="R164" i="28"/>
  <c r="Q164" i="28"/>
  <c r="P164" i="28"/>
  <c r="N164" i="28"/>
  <c r="L164" i="28"/>
  <c r="L165" i="28" s="1"/>
  <c r="K164" i="28"/>
  <c r="W163" i="28"/>
  <c r="V163" i="28"/>
  <c r="U163" i="28"/>
  <c r="T163" i="28"/>
  <c r="S163" i="28"/>
  <c r="R163" i="28"/>
  <c r="Q163" i="28"/>
  <c r="P163" i="28"/>
  <c r="N163" i="28"/>
  <c r="L163" i="28"/>
  <c r="K163" i="28"/>
  <c r="W162" i="28"/>
  <c r="V162" i="28"/>
  <c r="U162" i="28"/>
  <c r="T162" i="28"/>
  <c r="S162" i="28"/>
  <c r="R162" i="28"/>
  <c r="Q162" i="28"/>
  <c r="P162" i="28"/>
  <c r="N162" i="28"/>
  <c r="L162" i="28"/>
  <c r="K162" i="28"/>
  <c r="W161" i="28"/>
  <c r="V161" i="28"/>
  <c r="U161" i="28"/>
  <c r="T161" i="28"/>
  <c r="S161" i="28"/>
  <c r="R161" i="28"/>
  <c r="Q161" i="28"/>
  <c r="P161" i="28"/>
  <c r="N161" i="28"/>
  <c r="L161" i="28"/>
  <c r="K161" i="28"/>
  <c r="W160" i="28"/>
  <c r="V160" i="28"/>
  <c r="U160" i="28"/>
  <c r="T160" i="28"/>
  <c r="S160" i="28"/>
  <c r="R160" i="28"/>
  <c r="Q160" i="28"/>
  <c r="P160" i="28"/>
  <c r="N160" i="28"/>
  <c r="L160" i="28"/>
  <c r="L170" i="28" s="1" a="1"/>
  <c r="L170" i="28" s="1"/>
  <c r="K160" i="28"/>
  <c r="N159" i="28"/>
  <c r="N158" i="28"/>
  <c r="N157" i="28"/>
  <c r="N156" i="28"/>
  <c r="N155" i="28"/>
  <c r="N154" i="28"/>
  <c r="V153" i="28"/>
  <c r="T153" i="28"/>
  <c r="R153" i="28"/>
  <c r="P153" i="28"/>
  <c r="N153" i="28"/>
  <c r="K153" i="28"/>
  <c r="W152" i="28"/>
  <c r="V152" i="28"/>
  <c r="U152" i="28"/>
  <c r="T152" i="28"/>
  <c r="S152" i="28"/>
  <c r="R152" i="28"/>
  <c r="Q152" i="28"/>
  <c r="P152" i="28"/>
  <c r="N152" i="28"/>
  <c r="L152" i="28"/>
  <c r="K152" i="28"/>
  <c r="W151" i="28"/>
  <c r="V151" i="28"/>
  <c r="U151" i="28"/>
  <c r="T151" i="28"/>
  <c r="S151" i="28"/>
  <c r="R151" i="28"/>
  <c r="Q151" i="28"/>
  <c r="P151" i="28"/>
  <c r="N151" i="28"/>
  <c r="L151" i="28"/>
  <c r="K151" i="28"/>
  <c r="W150" i="28"/>
  <c r="V150" i="28"/>
  <c r="U150" i="28"/>
  <c r="T150" i="28"/>
  <c r="S150" i="28"/>
  <c r="R150" i="28"/>
  <c r="Q150" i="28"/>
  <c r="P150" i="28"/>
  <c r="N150" i="28"/>
  <c r="L150" i="28"/>
  <c r="K150" i="28"/>
  <c r="W149" i="28"/>
  <c r="V149" i="28"/>
  <c r="U149" i="28"/>
  <c r="T149" i="28"/>
  <c r="S149" i="28"/>
  <c r="R149" i="28"/>
  <c r="Q149" i="28"/>
  <c r="P149" i="28"/>
  <c r="N149" i="28"/>
  <c r="L149" i="28"/>
  <c r="K149" i="28"/>
  <c r="W148" i="28"/>
  <c r="V148" i="28"/>
  <c r="U148" i="28"/>
  <c r="T148" i="28"/>
  <c r="S148" i="28"/>
  <c r="R148" i="28"/>
  <c r="Q148" i="28"/>
  <c r="P148" i="28"/>
  <c r="N148" i="28"/>
  <c r="L148" i="28"/>
  <c r="L156" i="28" s="1" a="1"/>
  <c r="L156" i="28" s="1"/>
  <c r="K148" i="28"/>
  <c r="N141" i="28"/>
  <c r="N140" i="28"/>
  <c r="N139" i="28"/>
  <c r="N138" i="28"/>
  <c r="N137" i="28"/>
  <c r="N136" i="28"/>
  <c r="N135" i="28"/>
  <c r="N134" i="28"/>
  <c r="N133" i="28"/>
  <c r="N132" i="28"/>
  <c r="N131" i="28"/>
  <c r="N130" i="28"/>
  <c r="V129" i="28"/>
  <c r="T129" i="28"/>
  <c r="R129" i="28"/>
  <c r="P129" i="28"/>
  <c r="N129" i="28"/>
  <c r="K129" i="28"/>
  <c r="W128" i="28"/>
  <c r="V128" i="28"/>
  <c r="U128" i="28"/>
  <c r="T128" i="28"/>
  <c r="S128" i="28"/>
  <c r="R128" i="28"/>
  <c r="Q128" i="28"/>
  <c r="P128" i="28"/>
  <c r="N128" i="28"/>
  <c r="L128" i="28"/>
  <c r="L129" i="28" s="1"/>
  <c r="K128" i="28"/>
  <c r="W127" i="28"/>
  <c r="V127" i="28"/>
  <c r="U127" i="28"/>
  <c r="T127" i="28"/>
  <c r="S127" i="28"/>
  <c r="R127" i="28"/>
  <c r="Q127" i="28"/>
  <c r="P127" i="28"/>
  <c r="N127" i="28"/>
  <c r="L127" i="28"/>
  <c r="K127" i="28"/>
  <c r="W126" i="28"/>
  <c r="V126" i="28"/>
  <c r="U126" i="28"/>
  <c r="T126" i="28"/>
  <c r="S126" i="28"/>
  <c r="R126" i="28"/>
  <c r="Q126" i="28"/>
  <c r="P126" i="28"/>
  <c r="N126" i="28"/>
  <c r="L126" i="28"/>
  <c r="K126" i="28"/>
  <c r="W125" i="28"/>
  <c r="V125" i="28"/>
  <c r="U125" i="28"/>
  <c r="T125" i="28"/>
  <c r="S125" i="28"/>
  <c r="R125" i="28"/>
  <c r="Q125" i="28"/>
  <c r="P125" i="28"/>
  <c r="N125" i="28"/>
  <c r="L125" i="28"/>
  <c r="K125" i="28"/>
  <c r="W124" i="28"/>
  <c r="V124" i="28"/>
  <c r="U124" i="28"/>
  <c r="T124" i="28"/>
  <c r="S124" i="28"/>
  <c r="R124" i="28"/>
  <c r="Q124" i="28"/>
  <c r="P124" i="28"/>
  <c r="N124" i="28"/>
  <c r="L124" i="28"/>
  <c r="L134" i="28" s="1" a="1"/>
  <c r="L134" i="28" s="1"/>
  <c r="K124" i="28"/>
  <c r="N123" i="28"/>
  <c r="N122" i="28"/>
  <c r="N121" i="28"/>
  <c r="N120" i="28"/>
  <c r="N119" i="28"/>
  <c r="N118" i="28"/>
  <c r="V117" i="28"/>
  <c r="T117" i="28"/>
  <c r="R117" i="28"/>
  <c r="P117" i="28"/>
  <c r="N117" i="28"/>
  <c r="K117" i="28"/>
  <c r="W116" i="28"/>
  <c r="V116" i="28"/>
  <c r="U116" i="28"/>
  <c r="T116" i="28"/>
  <c r="S116" i="28"/>
  <c r="R116" i="28"/>
  <c r="Q116" i="28"/>
  <c r="P116" i="28"/>
  <c r="N116" i="28"/>
  <c r="L116" i="28"/>
  <c r="K116" i="28"/>
  <c r="W115" i="28"/>
  <c r="V115" i="28"/>
  <c r="U115" i="28"/>
  <c r="T115" i="28"/>
  <c r="S115" i="28"/>
  <c r="R115" i="28"/>
  <c r="Q115" i="28"/>
  <c r="P115" i="28"/>
  <c r="N115" i="28"/>
  <c r="L115" i="28"/>
  <c r="K115" i="28"/>
  <c r="W114" i="28"/>
  <c r="V114" i="28"/>
  <c r="U114" i="28"/>
  <c r="T114" i="28"/>
  <c r="S114" i="28"/>
  <c r="R114" i="28"/>
  <c r="Q114" i="28"/>
  <c r="P114" i="28"/>
  <c r="N114" i="28"/>
  <c r="L114" i="28"/>
  <c r="K114" i="28"/>
  <c r="W113" i="28"/>
  <c r="V113" i="28"/>
  <c r="U113" i="28"/>
  <c r="T113" i="28"/>
  <c r="S113" i="28"/>
  <c r="R113" i="28"/>
  <c r="Q113" i="28"/>
  <c r="P113" i="28"/>
  <c r="N113" i="28"/>
  <c r="L113" i="28"/>
  <c r="K113" i="28"/>
  <c r="W112" i="28"/>
  <c r="V112" i="28"/>
  <c r="U112" i="28"/>
  <c r="T112" i="28"/>
  <c r="S112" i="28"/>
  <c r="R112" i="28"/>
  <c r="Q112" i="28"/>
  <c r="P112" i="28"/>
  <c r="N112" i="28"/>
  <c r="L112" i="28"/>
  <c r="L120" i="28" s="1" a="1"/>
  <c r="L120" i="28" s="1"/>
  <c r="K112" i="28"/>
  <c r="N105" i="28"/>
  <c r="N104" i="28"/>
  <c r="N103" i="28"/>
  <c r="N102" i="28"/>
  <c r="N101" i="28"/>
  <c r="N100" i="28"/>
  <c r="N99" i="28"/>
  <c r="N98" i="28"/>
  <c r="N97" i="28"/>
  <c r="N96" i="28"/>
  <c r="N95" i="28"/>
  <c r="N94" i="28"/>
  <c r="V93" i="28"/>
  <c r="T93" i="28"/>
  <c r="R93" i="28"/>
  <c r="P93" i="28"/>
  <c r="N93" i="28"/>
  <c r="K93" i="28"/>
  <c r="W92" i="28"/>
  <c r="V92" i="28"/>
  <c r="U92" i="28"/>
  <c r="T92" i="28"/>
  <c r="S92" i="28"/>
  <c r="R92" i="28"/>
  <c r="Q92" i="28"/>
  <c r="P92" i="28"/>
  <c r="N92" i="28"/>
  <c r="L92" i="28"/>
  <c r="L93" i="28" s="1"/>
  <c r="K92" i="28"/>
  <c r="W91" i="28"/>
  <c r="V91" i="28"/>
  <c r="U91" i="28"/>
  <c r="T91" i="28"/>
  <c r="S91" i="28"/>
  <c r="R91" i="28"/>
  <c r="Q91" i="28"/>
  <c r="P91" i="28"/>
  <c r="N91" i="28"/>
  <c r="L91" i="28"/>
  <c r="K91" i="28"/>
  <c r="W90" i="28"/>
  <c r="V90" i="28"/>
  <c r="U90" i="28"/>
  <c r="T90" i="28"/>
  <c r="S90" i="28"/>
  <c r="R90" i="28"/>
  <c r="Q90" i="28"/>
  <c r="P90" i="28"/>
  <c r="N90" i="28"/>
  <c r="L90" i="28"/>
  <c r="K90" i="28"/>
  <c r="W89" i="28"/>
  <c r="V89" i="28"/>
  <c r="U89" i="28"/>
  <c r="T89" i="28"/>
  <c r="S89" i="28"/>
  <c r="R89" i="28"/>
  <c r="Q89" i="28"/>
  <c r="P89" i="28"/>
  <c r="N89" i="28"/>
  <c r="L89" i="28"/>
  <c r="K89" i="28"/>
  <c r="AF88" i="28"/>
  <c r="AE88" i="28"/>
  <c r="AD88" i="28"/>
  <c r="AC88" i="28"/>
  <c r="W88" i="28"/>
  <c r="V88" i="28"/>
  <c r="U88" i="28"/>
  <c r="T88" i="28"/>
  <c r="S88" i="28"/>
  <c r="R88" i="28"/>
  <c r="Q88" i="28"/>
  <c r="P88" i="28"/>
  <c r="N88" i="28"/>
  <c r="L88" i="28"/>
  <c r="L98" i="28" s="1" a="1"/>
  <c r="L98" i="28" s="1"/>
  <c r="K88" i="28"/>
  <c r="AF87" i="28"/>
  <c r="AE87" i="28"/>
  <c r="AD87" i="28"/>
  <c r="AC87" i="28"/>
  <c r="N87" i="28"/>
  <c r="AF86" i="28"/>
  <c r="AE86" i="28"/>
  <c r="AD86" i="28"/>
  <c r="AC86" i="28"/>
  <c r="N86" i="28"/>
  <c r="AF85" i="28"/>
  <c r="AE85" i="28"/>
  <c r="AD85" i="28"/>
  <c r="AC85" i="28"/>
  <c r="N85" i="28"/>
  <c r="AF84" i="28"/>
  <c r="AE84" i="28"/>
  <c r="AD84" i="28"/>
  <c r="AC84" i="28"/>
  <c r="N84" i="28"/>
  <c r="AF83" i="28"/>
  <c r="AE83" i="28"/>
  <c r="AD83" i="28"/>
  <c r="AC83" i="28"/>
  <c r="N83" i="28"/>
  <c r="AF82" i="28"/>
  <c r="AE82" i="28"/>
  <c r="AD82" i="28"/>
  <c r="AC82" i="28"/>
  <c r="N82" i="28"/>
  <c r="AF81" i="28"/>
  <c r="AE81" i="28"/>
  <c r="AD81" i="28"/>
  <c r="AC81" i="28"/>
  <c r="V81" i="28"/>
  <c r="T81" i="28"/>
  <c r="R81" i="28"/>
  <c r="P81" i="28"/>
  <c r="N81" i="28"/>
  <c r="K81" i="28"/>
  <c r="AF80" i="28"/>
  <c r="AE80" i="28"/>
  <c r="AD80" i="28"/>
  <c r="AC80" i="28"/>
  <c r="W80" i="28"/>
  <c r="V80" i="28"/>
  <c r="U80" i="28"/>
  <c r="T80" i="28"/>
  <c r="S80" i="28"/>
  <c r="R80" i="28"/>
  <c r="Q80" i="28"/>
  <c r="P80" i="28"/>
  <c r="N80" i="28"/>
  <c r="L80" i="28"/>
  <c r="K80" i="28"/>
  <c r="AF79" i="28"/>
  <c r="AE79" i="28"/>
  <c r="AD79" i="28"/>
  <c r="AC79" i="28"/>
  <c r="W79" i="28"/>
  <c r="V79" i="28"/>
  <c r="U79" i="28"/>
  <c r="T79" i="28"/>
  <c r="S79" i="28"/>
  <c r="R79" i="28"/>
  <c r="Q79" i="28"/>
  <c r="P79" i="28"/>
  <c r="N79" i="28"/>
  <c r="L79" i="28"/>
  <c r="K79" i="28"/>
  <c r="AF78" i="28"/>
  <c r="AE78" i="28"/>
  <c r="AD78" i="28"/>
  <c r="AC78" i="28"/>
  <c r="W78" i="28"/>
  <c r="V78" i="28"/>
  <c r="U78" i="28"/>
  <c r="T78" i="28"/>
  <c r="S78" i="28"/>
  <c r="R78" i="28"/>
  <c r="Q78" i="28"/>
  <c r="P78" i="28"/>
  <c r="N78" i="28"/>
  <c r="L78" i="28"/>
  <c r="K78" i="28"/>
  <c r="AF77" i="28"/>
  <c r="AE77" i="28"/>
  <c r="AD77" i="28"/>
  <c r="AC77" i="28"/>
  <c r="W77" i="28"/>
  <c r="V77" i="28"/>
  <c r="U77" i="28"/>
  <c r="T77" i="28"/>
  <c r="S77" i="28"/>
  <c r="R77" i="28"/>
  <c r="Q77" i="28"/>
  <c r="P77" i="28"/>
  <c r="N77" i="28"/>
  <c r="L77" i="28"/>
  <c r="K77" i="28"/>
  <c r="AF76" i="28"/>
  <c r="AE76" i="28"/>
  <c r="AD76" i="28"/>
  <c r="AC76" i="28"/>
  <c r="W76" i="28"/>
  <c r="V76" i="28"/>
  <c r="U76" i="28"/>
  <c r="T76" i="28"/>
  <c r="S76" i="28"/>
  <c r="R76" i="28"/>
  <c r="Q76" i="28"/>
  <c r="P76" i="28"/>
  <c r="N76" i="28"/>
  <c r="L76" i="28"/>
  <c r="L84" i="28" s="1" a="1"/>
  <c r="L84" i="28" s="1"/>
  <c r="K76" i="28"/>
  <c r="AF75" i="28"/>
  <c r="AE75" i="28"/>
  <c r="AD75" i="28"/>
  <c r="AC75" i="28"/>
  <c r="AF74" i="28"/>
  <c r="AE74" i="28"/>
  <c r="AD74" i="28"/>
  <c r="AC74" i="28"/>
  <c r="AF73" i="28"/>
  <c r="AE73" i="28"/>
  <c r="AD73" i="28"/>
  <c r="AC73" i="28"/>
  <c r="AF72" i="28"/>
  <c r="AE72" i="28"/>
  <c r="AD72" i="28"/>
  <c r="AC72" i="28"/>
  <c r="AF71" i="28"/>
  <c r="AE71" i="28"/>
  <c r="AD71" i="28"/>
  <c r="AC71" i="28"/>
  <c r="AF70" i="28"/>
  <c r="AE70" i="28"/>
  <c r="AD70" i="28"/>
  <c r="AC70" i="28"/>
  <c r="AF69" i="28"/>
  <c r="AE69" i="28"/>
  <c r="AD69" i="28"/>
  <c r="AC69" i="28"/>
  <c r="N69" i="28"/>
  <c r="AF68" i="28"/>
  <c r="AE68" i="28"/>
  <c r="AD68" i="28"/>
  <c r="AC68" i="28"/>
  <c r="N68" i="28"/>
  <c r="AF67" i="28"/>
  <c r="AE67" i="28"/>
  <c r="AD67" i="28"/>
  <c r="AC67" i="28"/>
  <c r="N67" i="28"/>
  <c r="AF66" i="28"/>
  <c r="AE66" i="28"/>
  <c r="AD66" i="28"/>
  <c r="AC66" i="28"/>
  <c r="N66" i="28"/>
  <c r="AF65" i="28"/>
  <c r="AE65" i="28"/>
  <c r="AD65" i="28"/>
  <c r="AC65" i="28"/>
  <c r="N65" i="28"/>
  <c r="AF64" i="28"/>
  <c r="AE64" i="28"/>
  <c r="AD64" i="28"/>
  <c r="AC64" i="28"/>
  <c r="N64" i="28"/>
  <c r="AF63" i="28"/>
  <c r="AE63" i="28"/>
  <c r="AD63" i="28"/>
  <c r="AC63" i="28"/>
  <c r="N63" i="28"/>
  <c r="AF62" i="28"/>
  <c r="AE62" i="28"/>
  <c r="AD62" i="28"/>
  <c r="AC62" i="28"/>
  <c r="N62" i="28"/>
  <c r="AF61" i="28"/>
  <c r="AE61" i="28"/>
  <c r="AD61" i="28"/>
  <c r="AC61" i="28"/>
  <c r="N61" i="28"/>
  <c r="AF60" i="28"/>
  <c r="AE60" i="28"/>
  <c r="AD60" i="28"/>
  <c r="AC60" i="28"/>
  <c r="N60" i="28"/>
  <c r="AF59" i="28"/>
  <c r="AE59" i="28"/>
  <c r="AD59" i="28"/>
  <c r="AC59" i="28"/>
  <c r="N59" i="28"/>
  <c r="N58" i="28"/>
  <c r="V57" i="28"/>
  <c r="T57" i="28"/>
  <c r="R57" i="28"/>
  <c r="P57" i="28"/>
  <c r="N57" i="28"/>
  <c r="K57" i="28"/>
  <c r="W56" i="28"/>
  <c r="V56" i="28"/>
  <c r="U56" i="28"/>
  <c r="T56" i="28"/>
  <c r="S56" i="28"/>
  <c r="R56" i="28"/>
  <c r="Q56" i="28"/>
  <c r="P56" i="28"/>
  <c r="N56" i="28"/>
  <c r="L56" i="28"/>
  <c r="L57" i="28" s="1"/>
  <c r="K56" i="28"/>
  <c r="W55" i="28"/>
  <c r="V55" i="28"/>
  <c r="U55" i="28"/>
  <c r="T55" i="28"/>
  <c r="S55" i="28"/>
  <c r="R55" i="28"/>
  <c r="Q55" i="28"/>
  <c r="P55" i="28"/>
  <c r="N55" i="28"/>
  <c r="L55" i="28"/>
  <c r="K55" i="28"/>
  <c r="W54" i="28"/>
  <c r="V54" i="28"/>
  <c r="U54" i="28"/>
  <c r="T54" i="28"/>
  <c r="S54" i="28"/>
  <c r="R54" i="28"/>
  <c r="Q54" i="28"/>
  <c r="P54" i="28"/>
  <c r="N54" i="28"/>
  <c r="L54" i="28"/>
  <c r="K54" i="28"/>
  <c r="W53" i="28"/>
  <c r="V53" i="28"/>
  <c r="U53" i="28"/>
  <c r="T53" i="28"/>
  <c r="S53" i="28"/>
  <c r="R53" i="28"/>
  <c r="Q53" i="28"/>
  <c r="P53" i="28"/>
  <c r="N53" i="28"/>
  <c r="L53" i="28"/>
  <c r="K53" i="28"/>
  <c r="W52" i="28"/>
  <c r="V52" i="28"/>
  <c r="U52" i="28"/>
  <c r="T52" i="28"/>
  <c r="S52" i="28"/>
  <c r="R52" i="28"/>
  <c r="Q52" i="28"/>
  <c r="P52" i="28"/>
  <c r="N52" i="28"/>
  <c r="L52" i="28"/>
  <c r="L62" i="28" s="1" a="1"/>
  <c r="L62" i="28" s="1"/>
  <c r="K52" i="28"/>
  <c r="N51" i="28"/>
  <c r="N50" i="28"/>
  <c r="N49" i="28"/>
  <c r="N48" i="28"/>
  <c r="N47" i="28"/>
  <c r="N46" i="28"/>
  <c r="V45" i="28"/>
  <c r="T45" i="28"/>
  <c r="R45" i="28"/>
  <c r="P45" i="28"/>
  <c r="N45" i="28"/>
  <c r="K45" i="28"/>
  <c r="W44" i="28"/>
  <c r="V44" i="28"/>
  <c r="U44" i="28"/>
  <c r="T44" i="28"/>
  <c r="S44" i="28"/>
  <c r="R44" i="28"/>
  <c r="Q44" i="28"/>
  <c r="P44" i="28"/>
  <c r="N44" i="28"/>
  <c r="L44" i="28"/>
  <c r="K44" i="28"/>
  <c r="AF43" i="28"/>
  <c r="AE43" i="28"/>
  <c r="AD43" i="28"/>
  <c r="AC43" i="28"/>
  <c r="W43" i="28"/>
  <c r="V43" i="28"/>
  <c r="U43" i="28"/>
  <c r="T43" i="28"/>
  <c r="S43" i="28"/>
  <c r="R43" i="28"/>
  <c r="Q43" i="28"/>
  <c r="P43" i="28"/>
  <c r="N43" i="28"/>
  <c r="L43" i="28"/>
  <c r="K43" i="28"/>
  <c r="AF42" i="28"/>
  <c r="AE42" i="28"/>
  <c r="AD42" i="28"/>
  <c r="AC42" i="28"/>
  <c r="W42" i="28"/>
  <c r="V42" i="28"/>
  <c r="U42" i="28"/>
  <c r="T42" i="28"/>
  <c r="S42" i="28"/>
  <c r="R42" i="28"/>
  <c r="Q42" i="28"/>
  <c r="P42" i="28"/>
  <c r="N42" i="28"/>
  <c r="L42" i="28"/>
  <c r="K42" i="28"/>
  <c r="AF41" i="28"/>
  <c r="AE41" i="28"/>
  <c r="AD41" i="28"/>
  <c r="AC41" i="28"/>
  <c r="W41" i="28"/>
  <c r="V41" i="28"/>
  <c r="U41" i="28"/>
  <c r="T41" i="28"/>
  <c r="S41" i="28"/>
  <c r="R41" i="28"/>
  <c r="Q41" i="28"/>
  <c r="P41" i="28"/>
  <c r="N41" i="28"/>
  <c r="L41" i="28"/>
  <c r="K41" i="28"/>
  <c r="AF40" i="28"/>
  <c r="AE40" i="28"/>
  <c r="AD40" i="28"/>
  <c r="AC40" i="28"/>
  <c r="W40" i="28"/>
  <c r="V40" i="28"/>
  <c r="U40" i="28"/>
  <c r="T40" i="28"/>
  <c r="S40" i="28"/>
  <c r="R40" i="28"/>
  <c r="Q40" i="28"/>
  <c r="P40" i="28"/>
  <c r="N40" i="28"/>
  <c r="L40" i="28"/>
  <c r="L48" i="28" s="1" a="1"/>
  <c r="L48" i="28" s="1"/>
  <c r="K40" i="28"/>
  <c r="AF39" i="28"/>
  <c r="AE39" i="28"/>
  <c r="AD39" i="28"/>
  <c r="AC39" i="28"/>
  <c r="AF38" i="28"/>
  <c r="AE38" i="28"/>
  <c r="AD38" i="28"/>
  <c r="AC38" i="28"/>
  <c r="AF37" i="28"/>
  <c r="AE37" i="28"/>
  <c r="AD37" i="28"/>
  <c r="AC37" i="28"/>
  <c r="AF36" i="28"/>
  <c r="AE36" i="28"/>
  <c r="AD36" i="28"/>
  <c r="AC36" i="28"/>
  <c r="AF35" i="28"/>
  <c r="AE35" i="28"/>
  <c r="AD35" i="28"/>
  <c r="AC35" i="28"/>
  <c r="AF34" i="28"/>
  <c r="AE34" i="28"/>
  <c r="AD34" i="28"/>
  <c r="AC34" i="28"/>
  <c r="AF33" i="28"/>
  <c r="AE33" i="28"/>
  <c r="AD33" i="28"/>
  <c r="AC33" i="28"/>
  <c r="N33" i="28"/>
  <c r="AF32" i="28"/>
  <c r="AE32" i="28"/>
  <c r="AD32" i="28"/>
  <c r="AC32" i="28"/>
  <c r="N32" i="28"/>
  <c r="AF31" i="28"/>
  <c r="AE31" i="28"/>
  <c r="AD31" i="28"/>
  <c r="AC31" i="28"/>
  <c r="N31" i="28"/>
  <c r="AF30" i="28"/>
  <c r="AE30" i="28"/>
  <c r="AD30" i="28"/>
  <c r="AC30" i="28"/>
  <c r="N30" i="28"/>
  <c r="AF29" i="28"/>
  <c r="AE29" i="28"/>
  <c r="AD29" i="28"/>
  <c r="AC29" i="28"/>
  <c r="N29" i="28"/>
  <c r="AF28" i="28"/>
  <c r="AE28" i="28"/>
  <c r="AD28" i="28"/>
  <c r="AC28" i="28"/>
  <c r="N28" i="28"/>
  <c r="AF27" i="28"/>
  <c r="AE27" i="28"/>
  <c r="AD27" i="28"/>
  <c r="AC27" i="28"/>
  <c r="N27" i="28"/>
  <c r="AF26" i="28"/>
  <c r="AE26" i="28"/>
  <c r="AD26" i="28"/>
  <c r="AC26" i="28"/>
  <c r="N26" i="28"/>
  <c r="AF25" i="28"/>
  <c r="AE25" i="28"/>
  <c r="AD25" i="28"/>
  <c r="AC25" i="28"/>
  <c r="N25" i="28"/>
  <c r="AF24" i="28"/>
  <c r="AE24" i="28"/>
  <c r="AD24" i="28"/>
  <c r="AC24" i="28"/>
  <c r="N24" i="28"/>
  <c r="AF23" i="28"/>
  <c r="AE23" i="28"/>
  <c r="AD23" i="28"/>
  <c r="AC23" i="28"/>
  <c r="N23" i="28"/>
  <c r="AF22" i="28"/>
  <c r="AE22" i="28"/>
  <c r="AD22" i="28"/>
  <c r="AC22" i="28"/>
  <c r="N22" i="28"/>
  <c r="AF21" i="28"/>
  <c r="AE21" i="28"/>
  <c r="AD21" i="28"/>
  <c r="AC21" i="28"/>
  <c r="V21" i="28"/>
  <c r="T21" i="28"/>
  <c r="R21" i="28"/>
  <c r="P21" i="28"/>
  <c r="N21" i="28"/>
  <c r="K21" i="28"/>
  <c r="AF20" i="28"/>
  <c r="AE20" i="28"/>
  <c r="AD20" i="28"/>
  <c r="AC20" i="28"/>
  <c r="W20" i="28"/>
  <c r="V20" i="28"/>
  <c r="U20" i="28"/>
  <c r="T20" i="28"/>
  <c r="S20" i="28"/>
  <c r="R20" i="28"/>
  <c r="Q20" i="28"/>
  <c r="P20" i="28"/>
  <c r="N20" i="28"/>
  <c r="L20" i="28"/>
  <c r="L21" i="28" s="1"/>
  <c r="K20" i="28"/>
  <c r="AF19" i="28"/>
  <c r="AE19" i="28"/>
  <c r="AD19" i="28"/>
  <c r="AC19" i="28"/>
  <c r="W19" i="28"/>
  <c r="V19" i="28"/>
  <c r="U19" i="28"/>
  <c r="T19" i="28"/>
  <c r="S19" i="28"/>
  <c r="R19" i="28"/>
  <c r="Q19" i="28"/>
  <c r="P19" i="28"/>
  <c r="N19" i="28"/>
  <c r="L19" i="28"/>
  <c r="K19" i="28"/>
  <c r="AF18" i="28"/>
  <c r="AE18" i="28"/>
  <c r="AD18" i="28"/>
  <c r="AC18" i="28"/>
  <c r="W18" i="28"/>
  <c r="V18" i="28"/>
  <c r="U18" i="28"/>
  <c r="T18" i="28"/>
  <c r="S18" i="28"/>
  <c r="R18" i="28"/>
  <c r="Q18" i="28"/>
  <c r="P18" i="28"/>
  <c r="N18" i="28"/>
  <c r="L18" i="28"/>
  <c r="K18" i="28"/>
  <c r="AF17" i="28"/>
  <c r="AE17" i="28"/>
  <c r="AD17" i="28"/>
  <c r="AC17" i="28"/>
  <c r="W17" i="28"/>
  <c r="V17" i="28"/>
  <c r="U17" i="28"/>
  <c r="T17" i="28"/>
  <c r="S17" i="28"/>
  <c r="R17" i="28"/>
  <c r="Q17" i="28"/>
  <c r="P17" i="28"/>
  <c r="N17" i="28"/>
  <c r="L17" i="28"/>
  <c r="K17" i="28"/>
  <c r="AF16" i="28"/>
  <c r="AE16" i="28"/>
  <c r="AD16" i="28"/>
  <c r="AC16" i="28"/>
  <c r="W16" i="28"/>
  <c r="V16" i="28"/>
  <c r="U16" i="28"/>
  <c r="T16" i="28"/>
  <c r="S16" i="28"/>
  <c r="R16" i="28"/>
  <c r="Q16" i="28"/>
  <c r="P16" i="28"/>
  <c r="N16" i="28"/>
  <c r="L16" i="28"/>
  <c r="L26" i="28" s="1" a="1"/>
  <c r="L26" i="28" s="1"/>
  <c r="K16" i="28"/>
  <c r="AF15" i="28"/>
  <c r="AE15" i="28"/>
  <c r="AD15" i="28"/>
  <c r="AC15" i="28"/>
  <c r="N15" i="28"/>
  <c r="AF14" i="28"/>
  <c r="AE14" i="28"/>
  <c r="AD14" i="28"/>
  <c r="AC14" i="28"/>
  <c r="N14" i="28"/>
  <c r="N13" i="28"/>
  <c r="N12" i="28"/>
  <c r="N11" i="28"/>
  <c r="N10" i="28"/>
  <c r="V9" i="28"/>
  <c r="T9" i="28"/>
  <c r="R9" i="28"/>
  <c r="P9" i="28"/>
  <c r="N9" i="28"/>
  <c r="K9" i="28"/>
  <c r="W8" i="28"/>
  <c r="V8" i="28"/>
  <c r="U8" i="28"/>
  <c r="T8" i="28"/>
  <c r="S8" i="28"/>
  <c r="R8" i="28"/>
  <c r="Q8" i="28"/>
  <c r="P8" i="28"/>
  <c r="N8" i="28"/>
  <c r="L8" i="28"/>
  <c r="L9" i="28" s="1"/>
  <c r="K8" i="28"/>
  <c r="AE7" i="28"/>
  <c r="AD7" i="28"/>
  <c r="AC7" i="28"/>
  <c r="AB7" i="28"/>
  <c r="W7" i="28"/>
  <c r="V7" i="28"/>
  <c r="U7" i="28"/>
  <c r="T7" i="28"/>
  <c r="S7" i="28"/>
  <c r="R7" i="28"/>
  <c r="Q7" i="28"/>
  <c r="P7" i="28"/>
  <c r="N7" i="28"/>
  <c r="L7" i="28"/>
  <c r="K7" i="28"/>
  <c r="W6" i="28"/>
  <c r="V6" i="28"/>
  <c r="U6" i="28"/>
  <c r="T6" i="28"/>
  <c r="S6" i="28"/>
  <c r="R6" i="28"/>
  <c r="Q6" i="28"/>
  <c r="P6" i="28"/>
  <c r="N6" i="28"/>
  <c r="L6" i="28"/>
  <c r="K6" i="28"/>
  <c r="W5" i="28"/>
  <c r="V5" i="28"/>
  <c r="U5" i="28"/>
  <c r="T5" i="28"/>
  <c r="S5" i="28"/>
  <c r="R5" i="28"/>
  <c r="Q5" i="28"/>
  <c r="P5" i="28"/>
  <c r="N5" i="28"/>
  <c r="L5" i="28"/>
  <c r="K5" i="28"/>
  <c r="W4" i="28"/>
  <c r="V4" i="28"/>
  <c r="U4" i="28"/>
  <c r="T4" i="28"/>
  <c r="S4" i="28"/>
  <c r="R4" i="28"/>
  <c r="Q4" i="28"/>
  <c r="P4" i="28"/>
  <c r="N4" i="28"/>
  <c r="L4" i="28"/>
  <c r="L12" i="28" s="1" a="1"/>
  <c r="L12" i="28" s="1"/>
  <c r="K4" i="28"/>
  <c r="W233" i="27"/>
  <c r="W234" i="27"/>
  <c r="W235" i="27"/>
  <c r="W236" i="27"/>
  <c r="W232" i="27"/>
  <c r="U232" i="27"/>
  <c r="U233" i="27"/>
  <c r="U234" i="27"/>
  <c r="U235" i="27"/>
  <c r="U236" i="27"/>
  <c r="V241" i="27" a="1"/>
  <c r="V241" i="27"/>
  <c r="R241" i="27" a="1"/>
  <c r="R241" i="27" s="1"/>
  <c r="S233" i="27"/>
  <c r="S234" i="27"/>
  <c r="S235" i="27"/>
  <c r="S236" i="27"/>
  <c r="S232" i="27"/>
  <c r="R236" i="27"/>
  <c r="R235" i="27"/>
  <c r="V205" i="27" a="1"/>
  <c r="V205" i="27"/>
  <c r="W197" i="27"/>
  <c r="W198" i="27"/>
  <c r="W199" i="27"/>
  <c r="W200" i="27"/>
  <c r="W196" i="27"/>
  <c r="V199" i="27"/>
  <c r="V200" i="27"/>
  <c r="V201" i="27"/>
  <c r="K242" i="27" a="1"/>
  <c r="K242" i="27"/>
  <c r="K238" i="27"/>
  <c r="K228" i="27" a="1"/>
  <c r="K228" i="27"/>
  <c r="K226" i="27"/>
  <c r="K224" i="27"/>
  <c r="K223" i="27"/>
  <c r="K222" i="27"/>
  <c r="K221" i="27"/>
  <c r="K220" i="27"/>
  <c r="L221" i="27"/>
  <c r="L222" i="27"/>
  <c r="L223" i="27"/>
  <c r="L224" i="27"/>
  <c r="L220" i="27"/>
  <c r="L233" i="27"/>
  <c r="L234" i="27"/>
  <c r="L235" i="27"/>
  <c r="L236" i="27"/>
  <c r="L232" i="27"/>
  <c r="K236" i="27"/>
  <c r="I241" i="27"/>
  <c r="I242" i="27"/>
  <c r="I243" i="27"/>
  <c r="I244" i="27"/>
  <c r="I240" i="27"/>
  <c r="I221" i="27"/>
  <c r="I222" i="27"/>
  <c r="I223" i="27"/>
  <c r="I224" i="27"/>
  <c r="I225" i="27"/>
  <c r="I226" i="27"/>
  <c r="I227" i="27"/>
  <c r="I228" i="27"/>
  <c r="I229" i="27"/>
  <c r="I230" i="27"/>
  <c r="I231" i="27"/>
  <c r="I232" i="27"/>
  <c r="I233" i="27"/>
  <c r="I234" i="27"/>
  <c r="I235" i="27"/>
  <c r="I236" i="27"/>
  <c r="I237" i="27"/>
  <c r="I238" i="27"/>
  <c r="I239" i="27"/>
  <c r="I220" i="27"/>
  <c r="K201" i="27"/>
  <c r="K200" i="27"/>
  <c r="K199" i="27"/>
  <c r="K198" i="27"/>
  <c r="K189" i="27"/>
  <c r="K188" i="27"/>
  <c r="K187" i="27"/>
  <c r="L197" i="27"/>
  <c r="L198" i="27"/>
  <c r="L199" i="27"/>
  <c r="L200" i="27"/>
  <c r="L196" i="27"/>
  <c r="L185" i="27"/>
  <c r="L186" i="27"/>
  <c r="L187" i="27"/>
  <c r="L188" i="27"/>
  <c r="L184" i="27"/>
  <c r="N185" i="27"/>
  <c r="N186" i="27"/>
  <c r="N187" i="27"/>
  <c r="N188" i="27"/>
  <c r="N189" i="27"/>
  <c r="N190" i="27"/>
  <c r="N191" i="27"/>
  <c r="N192" i="27"/>
  <c r="N193" i="27"/>
  <c r="N194" i="27"/>
  <c r="N195" i="27"/>
  <c r="N196" i="27"/>
  <c r="N197" i="27"/>
  <c r="N198" i="27"/>
  <c r="N199" i="27"/>
  <c r="N200" i="27"/>
  <c r="N201" i="27"/>
  <c r="N202" i="27"/>
  <c r="N203" i="27"/>
  <c r="N204" i="27"/>
  <c r="N205" i="27"/>
  <c r="N206" i="27"/>
  <c r="N207" i="27"/>
  <c r="N208" i="27"/>
  <c r="N209" i="27"/>
  <c r="N210" i="27"/>
  <c r="N211" i="27"/>
  <c r="N212" i="27"/>
  <c r="N213" i="27"/>
  <c r="I185" i="27"/>
  <c r="I186" i="27"/>
  <c r="I187" i="27"/>
  <c r="I188" i="27"/>
  <c r="I189" i="27"/>
  <c r="I190" i="27"/>
  <c r="I191" i="27"/>
  <c r="I192" i="27"/>
  <c r="I193" i="27"/>
  <c r="I194" i="27"/>
  <c r="I195" i="27"/>
  <c r="I196" i="27"/>
  <c r="I197" i="27"/>
  <c r="I198" i="27"/>
  <c r="I199" i="27"/>
  <c r="I200" i="27"/>
  <c r="I201" i="27"/>
  <c r="I202" i="27"/>
  <c r="I203" i="27"/>
  <c r="I204" i="27"/>
  <c r="I205" i="27"/>
  <c r="I206" i="27"/>
  <c r="I207" i="27"/>
  <c r="I208" i="27"/>
  <c r="I209" i="27"/>
  <c r="I210" i="27"/>
  <c r="I211" i="27"/>
  <c r="I212" i="27"/>
  <c r="I213" i="27"/>
  <c r="W233" i="1"/>
  <c r="W234" i="1"/>
  <c r="W235" i="1"/>
  <c r="W236" i="1"/>
  <c r="W232" i="1"/>
  <c r="V237" i="1"/>
  <c r="L233" i="1"/>
  <c r="L234" i="1"/>
  <c r="L235" i="1"/>
  <c r="L236" i="1"/>
  <c r="L232" i="1"/>
  <c r="L221" i="1"/>
  <c r="L222" i="1"/>
  <c r="L223" i="1"/>
  <c r="L224" i="1"/>
  <c r="L220" i="1"/>
  <c r="K225" i="1"/>
  <c r="K237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T237" i="1"/>
  <c r="R237" i="1"/>
  <c r="P237" i="1"/>
  <c r="V236" i="1"/>
  <c r="U236" i="1"/>
  <c r="T236" i="1"/>
  <c r="S236" i="1"/>
  <c r="R236" i="1"/>
  <c r="Q236" i="1"/>
  <c r="P236" i="1"/>
  <c r="L237" i="1"/>
  <c r="K236" i="1"/>
  <c r="V235" i="1"/>
  <c r="U235" i="1"/>
  <c r="T235" i="1"/>
  <c r="S235" i="1"/>
  <c r="R235" i="1"/>
  <c r="Q235" i="1"/>
  <c r="P235" i="1"/>
  <c r="K235" i="1"/>
  <c r="V234" i="1"/>
  <c r="U234" i="1"/>
  <c r="T234" i="1"/>
  <c r="S234" i="1"/>
  <c r="R234" i="1"/>
  <c r="Q234" i="1"/>
  <c r="P234" i="1"/>
  <c r="K234" i="1"/>
  <c r="V233" i="1"/>
  <c r="U233" i="1"/>
  <c r="T233" i="1"/>
  <c r="S233" i="1"/>
  <c r="R233" i="1"/>
  <c r="Q233" i="1"/>
  <c r="P233" i="1"/>
  <c r="K233" i="1"/>
  <c r="V232" i="1"/>
  <c r="U232" i="1"/>
  <c r="T232" i="1"/>
  <c r="S232" i="1"/>
  <c r="R232" i="1"/>
  <c r="Q232" i="1"/>
  <c r="P232" i="1"/>
  <c r="L242" i="1" a="1"/>
  <c r="L242" i="1" s="1"/>
  <c r="K232" i="1"/>
  <c r="V225" i="1"/>
  <c r="T225" i="1"/>
  <c r="R225" i="1"/>
  <c r="P225" i="1"/>
  <c r="W224" i="1"/>
  <c r="V224" i="1"/>
  <c r="U224" i="1"/>
  <c r="T224" i="1"/>
  <c r="S224" i="1"/>
  <c r="R224" i="1"/>
  <c r="Q224" i="1"/>
  <c r="P224" i="1"/>
  <c r="L225" i="1"/>
  <c r="K224" i="1"/>
  <c r="W223" i="1"/>
  <c r="V223" i="1"/>
  <c r="U223" i="1"/>
  <c r="T223" i="1"/>
  <c r="S223" i="1"/>
  <c r="R223" i="1"/>
  <c r="Q223" i="1"/>
  <c r="P223" i="1"/>
  <c r="K223" i="1"/>
  <c r="W222" i="1"/>
  <c r="V222" i="1"/>
  <c r="U222" i="1"/>
  <c r="T222" i="1"/>
  <c r="S222" i="1"/>
  <c r="R222" i="1"/>
  <c r="Q222" i="1"/>
  <c r="P222" i="1"/>
  <c r="K222" i="1"/>
  <c r="W221" i="1"/>
  <c r="V221" i="1"/>
  <c r="U221" i="1"/>
  <c r="T221" i="1"/>
  <c r="S221" i="1"/>
  <c r="R221" i="1"/>
  <c r="Q221" i="1"/>
  <c r="P221" i="1"/>
  <c r="K221" i="1"/>
  <c r="W220" i="1"/>
  <c r="V220" i="1"/>
  <c r="U220" i="1"/>
  <c r="T220" i="1"/>
  <c r="S220" i="1"/>
  <c r="R220" i="1"/>
  <c r="Q220" i="1"/>
  <c r="P220" i="1"/>
  <c r="N220" i="1"/>
  <c r="L228" i="1" a="1"/>
  <c r="L228" i="1" s="1"/>
  <c r="K220" i="1"/>
  <c r="I220" i="1"/>
  <c r="N213" i="1"/>
  <c r="I213" i="1"/>
  <c r="N212" i="1"/>
  <c r="I212" i="1"/>
  <c r="N211" i="1"/>
  <c r="I211" i="1"/>
  <c r="N210" i="1"/>
  <c r="I210" i="1"/>
  <c r="N209" i="1"/>
  <c r="I209" i="1"/>
  <c r="N208" i="1"/>
  <c r="I208" i="1"/>
  <c r="N207" i="1"/>
  <c r="I207" i="1"/>
  <c r="N206" i="1"/>
  <c r="I206" i="1"/>
  <c r="N205" i="1"/>
  <c r="I205" i="1"/>
  <c r="N204" i="1"/>
  <c r="I204" i="1"/>
  <c r="N203" i="1"/>
  <c r="I203" i="1"/>
  <c r="N202" i="1"/>
  <c r="I202" i="1"/>
  <c r="V201" i="1"/>
  <c r="T201" i="1"/>
  <c r="R201" i="1"/>
  <c r="P201" i="1"/>
  <c r="N201" i="1"/>
  <c r="K201" i="1"/>
  <c r="I201" i="1"/>
  <c r="W200" i="1"/>
  <c r="V200" i="1"/>
  <c r="U200" i="1"/>
  <c r="T200" i="1"/>
  <c r="S200" i="1"/>
  <c r="R200" i="1"/>
  <c r="Q200" i="1"/>
  <c r="P200" i="1"/>
  <c r="N200" i="1"/>
  <c r="L200" i="1"/>
  <c r="L201" i="1" s="1"/>
  <c r="K200" i="1"/>
  <c r="I200" i="1"/>
  <c r="W199" i="1"/>
  <c r="V199" i="1"/>
  <c r="U199" i="1"/>
  <c r="T199" i="1"/>
  <c r="S199" i="1"/>
  <c r="R199" i="1"/>
  <c r="Q199" i="1"/>
  <c r="P199" i="1"/>
  <c r="N199" i="1"/>
  <c r="L199" i="1"/>
  <c r="K199" i="1"/>
  <c r="I199" i="1"/>
  <c r="W198" i="1"/>
  <c r="V198" i="1"/>
  <c r="U198" i="1"/>
  <c r="T198" i="1"/>
  <c r="S198" i="1"/>
  <c r="R198" i="1"/>
  <c r="Q198" i="1"/>
  <c r="P198" i="1"/>
  <c r="N198" i="1"/>
  <c r="L198" i="1"/>
  <c r="K198" i="1"/>
  <c r="I198" i="1"/>
  <c r="W197" i="1"/>
  <c r="V197" i="1"/>
  <c r="U197" i="1"/>
  <c r="T197" i="1"/>
  <c r="S197" i="1"/>
  <c r="R197" i="1"/>
  <c r="Q197" i="1"/>
  <c r="P197" i="1"/>
  <c r="N197" i="1"/>
  <c r="L197" i="1"/>
  <c r="K197" i="1"/>
  <c r="I197" i="1"/>
  <c r="W196" i="1"/>
  <c r="V196" i="1"/>
  <c r="U196" i="1"/>
  <c r="T196" i="1"/>
  <c r="S196" i="1"/>
  <c r="R196" i="1"/>
  <c r="Q196" i="1"/>
  <c r="P196" i="1"/>
  <c r="N196" i="1"/>
  <c r="L196" i="1"/>
  <c r="L206" i="1" s="1" a="1"/>
  <c r="L206" i="1" s="1"/>
  <c r="K196" i="1"/>
  <c r="I196" i="1"/>
  <c r="N195" i="1"/>
  <c r="I195" i="1"/>
  <c r="N194" i="1"/>
  <c r="I194" i="1"/>
  <c r="N193" i="1"/>
  <c r="I193" i="1"/>
  <c r="N192" i="1"/>
  <c r="I192" i="1"/>
  <c r="N191" i="1"/>
  <c r="I191" i="1"/>
  <c r="N190" i="1"/>
  <c r="I190" i="1"/>
  <c r="V189" i="1"/>
  <c r="T189" i="1"/>
  <c r="R189" i="1"/>
  <c r="P189" i="1"/>
  <c r="N189" i="1"/>
  <c r="K189" i="1"/>
  <c r="I189" i="1"/>
  <c r="W188" i="1"/>
  <c r="V188" i="1"/>
  <c r="U188" i="1"/>
  <c r="T188" i="1"/>
  <c r="S188" i="1"/>
  <c r="R188" i="1"/>
  <c r="Q188" i="1"/>
  <c r="P188" i="1"/>
  <c r="N188" i="1"/>
  <c r="L188" i="1"/>
  <c r="K188" i="1"/>
  <c r="I188" i="1"/>
  <c r="W187" i="1"/>
  <c r="V187" i="1"/>
  <c r="U187" i="1"/>
  <c r="T187" i="1"/>
  <c r="S187" i="1"/>
  <c r="R187" i="1"/>
  <c r="Q187" i="1"/>
  <c r="P187" i="1"/>
  <c r="N187" i="1"/>
  <c r="L187" i="1"/>
  <c r="K187" i="1"/>
  <c r="I187" i="1"/>
  <c r="W186" i="1"/>
  <c r="V186" i="1"/>
  <c r="U186" i="1"/>
  <c r="T186" i="1"/>
  <c r="S186" i="1"/>
  <c r="R186" i="1"/>
  <c r="Q186" i="1"/>
  <c r="P186" i="1"/>
  <c r="N186" i="1"/>
  <c r="L186" i="1"/>
  <c r="K186" i="1"/>
  <c r="I186" i="1"/>
  <c r="W185" i="1"/>
  <c r="V185" i="1"/>
  <c r="U185" i="1"/>
  <c r="T185" i="1"/>
  <c r="S185" i="1"/>
  <c r="R185" i="1"/>
  <c r="Q185" i="1"/>
  <c r="P185" i="1"/>
  <c r="N185" i="1"/>
  <c r="L185" i="1"/>
  <c r="K185" i="1"/>
  <c r="I185" i="1"/>
  <c r="W184" i="1"/>
  <c r="V184" i="1"/>
  <c r="U184" i="1"/>
  <c r="T184" i="1"/>
  <c r="S184" i="1"/>
  <c r="R184" i="1"/>
  <c r="Q184" i="1"/>
  <c r="P184" i="1"/>
  <c r="N184" i="1"/>
  <c r="L184" i="1"/>
  <c r="L192" i="1" s="1" a="1"/>
  <c r="L192" i="1" s="1"/>
  <c r="K184" i="1"/>
  <c r="I184" i="1"/>
  <c r="N177" i="1"/>
  <c r="I177" i="1"/>
  <c r="N176" i="1"/>
  <c r="I176" i="1"/>
  <c r="N175" i="1"/>
  <c r="I175" i="1"/>
  <c r="N174" i="1"/>
  <c r="I174" i="1"/>
  <c r="N173" i="1"/>
  <c r="I173" i="1"/>
  <c r="N172" i="1"/>
  <c r="I172" i="1"/>
  <c r="N171" i="1"/>
  <c r="I171" i="1"/>
  <c r="N170" i="1"/>
  <c r="I170" i="1"/>
  <c r="N169" i="1"/>
  <c r="I169" i="1"/>
  <c r="N168" i="1"/>
  <c r="I168" i="1"/>
  <c r="N167" i="1"/>
  <c r="I167" i="1"/>
  <c r="N166" i="1"/>
  <c r="I166" i="1"/>
  <c r="V165" i="1"/>
  <c r="T165" i="1"/>
  <c r="R165" i="1"/>
  <c r="P165" i="1"/>
  <c r="N165" i="1"/>
  <c r="K165" i="1"/>
  <c r="I165" i="1"/>
  <c r="W164" i="1"/>
  <c r="V164" i="1"/>
  <c r="U164" i="1"/>
  <c r="T164" i="1"/>
  <c r="S164" i="1"/>
  <c r="R164" i="1"/>
  <c r="Q164" i="1"/>
  <c r="P164" i="1"/>
  <c r="N164" i="1"/>
  <c r="L164" i="1"/>
  <c r="L165" i="1" s="1"/>
  <c r="K164" i="1"/>
  <c r="I164" i="1"/>
  <c r="W163" i="1"/>
  <c r="V163" i="1"/>
  <c r="U163" i="1"/>
  <c r="T163" i="1"/>
  <c r="S163" i="1"/>
  <c r="R163" i="1"/>
  <c r="Q163" i="1"/>
  <c r="P163" i="1"/>
  <c r="N163" i="1"/>
  <c r="L163" i="1"/>
  <c r="K163" i="1"/>
  <c r="I163" i="1"/>
  <c r="W162" i="1"/>
  <c r="V162" i="1"/>
  <c r="U162" i="1"/>
  <c r="T162" i="1"/>
  <c r="S162" i="1"/>
  <c r="R162" i="1"/>
  <c r="Q162" i="1"/>
  <c r="P162" i="1"/>
  <c r="N162" i="1"/>
  <c r="L162" i="1"/>
  <c r="K162" i="1"/>
  <c r="I162" i="1"/>
  <c r="W161" i="1"/>
  <c r="V161" i="1"/>
  <c r="U161" i="1"/>
  <c r="T161" i="1"/>
  <c r="S161" i="1"/>
  <c r="R161" i="1"/>
  <c r="Q161" i="1"/>
  <c r="P161" i="1"/>
  <c r="N161" i="1"/>
  <c r="L161" i="1"/>
  <c r="K161" i="1"/>
  <c r="I161" i="1"/>
  <c r="W160" i="1"/>
  <c r="V160" i="1"/>
  <c r="U160" i="1"/>
  <c r="T160" i="1"/>
  <c r="S160" i="1"/>
  <c r="R160" i="1"/>
  <c r="Q160" i="1"/>
  <c r="P160" i="1"/>
  <c r="N160" i="1"/>
  <c r="L160" i="1"/>
  <c r="L170" i="1" s="1" a="1"/>
  <c r="L170" i="1" s="1"/>
  <c r="K160" i="1"/>
  <c r="I160" i="1"/>
  <c r="N159" i="1"/>
  <c r="I159" i="1"/>
  <c r="N158" i="1"/>
  <c r="I158" i="1"/>
  <c r="N157" i="1"/>
  <c r="I157" i="1"/>
  <c r="N156" i="1"/>
  <c r="I156" i="1"/>
  <c r="N155" i="1"/>
  <c r="I155" i="1"/>
  <c r="N154" i="1"/>
  <c r="I154" i="1"/>
  <c r="V153" i="1"/>
  <c r="T153" i="1"/>
  <c r="R153" i="1"/>
  <c r="P153" i="1"/>
  <c r="N153" i="1"/>
  <c r="K153" i="1"/>
  <c r="I153" i="1"/>
  <c r="W152" i="1"/>
  <c r="V152" i="1"/>
  <c r="U152" i="1"/>
  <c r="T152" i="1"/>
  <c r="S152" i="1"/>
  <c r="R152" i="1"/>
  <c r="Q152" i="1"/>
  <c r="P152" i="1"/>
  <c r="N152" i="1"/>
  <c r="L152" i="1"/>
  <c r="K152" i="1"/>
  <c r="I152" i="1"/>
  <c r="W151" i="1"/>
  <c r="V151" i="1"/>
  <c r="U151" i="1"/>
  <c r="T151" i="1"/>
  <c r="S151" i="1"/>
  <c r="R151" i="1"/>
  <c r="Q151" i="1"/>
  <c r="P151" i="1"/>
  <c r="N151" i="1"/>
  <c r="L151" i="1"/>
  <c r="K151" i="1"/>
  <c r="I151" i="1"/>
  <c r="W150" i="1"/>
  <c r="V150" i="1"/>
  <c r="U150" i="1"/>
  <c r="T150" i="1"/>
  <c r="S150" i="1"/>
  <c r="R150" i="1"/>
  <c r="Q150" i="1"/>
  <c r="P150" i="1"/>
  <c r="N150" i="1"/>
  <c r="L150" i="1"/>
  <c r="K150" i="1"/>
  <c r="I150" i="1"/>
  <c r="W149" i="1"/>
  <c r="V149" i="1"/>
  <c r="U149" i="1"/>
  <c r="T149" i="1"/>
  <c r="S149" i="1"/>
  <c r="R149" i="1"/>
  <c r="Q149" i="1"/>
  <c r="P149" i="1"/>
  <c r="N149" i="1"/>
  <c r="L149" i="1"/>
  <c r="K149" i="1"/>
  <c r="I149" i="1"/>
  <c r="W148" i="1"/>
  <c r="V148" i="1"/>
  <c r="U148" i="1"/>
  <c r="T148" i="1"/>
  <c r="S148" i="1"/>
  <c r="R148" i="1"/>
  <c r="Q148" i="1"/>
  <c r="P148" i="1"/>
  <c r="N148" i="1"/>
  <c r="L148" i="1"/>
  <c r="L156" i="1" s="1" a="1"/>
  <c r="L156" i="1" s="1"/>
  <c r="K148" i="1"/>
  <c r="I148" i="1"/>
  <c r="N141" i="1"/>
  <c r="I141" i="1"/>
  <c r="N140" i="1"/>
  <c r="I140" i="1"/>
  <c r="N139" i="1"/>
  <c r="I139" i="1"/>
  <c r="N138" i="1"/>
  <c r="I138" i="1"/>
  <c r="N137" i="1"/>
  <c r="I137" i="1"/>
  <c r="N136" i="1"/>
  <c r="I136" i="1"/>
  <c r="N135" i="1"/>
  <c r="I135" i="1"/>
  <c r="N134" i="1"/>
  <c r="I134" i="1"/>
  <c r="N133" i="1"/>
  <c r="I133" i="1"/>
  <c r="N132" i="1"/>
  <c r="I132" i="1"/>
  <c r="N131" i="1"/>
  <c r="I131" i="1"/>
  <c r="N130" i="1"/>
  <c r="I130" i="1"/>
  <c r="V129" i="1"/>
  <c r="T129" i="1"/>
  <c r="R129" i="1"/>
  <c r="P129" i="1"/>
  <c r="N129" i="1"/>
  <c r="K129" i="1"/>
  <c r="I129" i="1"/>
  <c r="W128" i="1"/>
  <c r="V128" i="1"/>
  <c r="U128" i="1"/>
  <c r="T128" i="1"/>
  <c r="S128" i="1"/>
  <c r="R128" i="1"/>
  <c r="Q128" i="1"/>
  <c r="P128" i="1"/>
  <c r="N128" i="1"/>
  <c r="L128" i="1"/>
  <c r="L129" i="1" s="1"/>
  <c r="K128" i="1"/>
  <c r="I128" i="1"/>
  <c r="W127" i="1"/>
  <c r="V127" i="1"/>
  <c r="U127" i="1"/>
  <c r="T127" i="1"/>
  <c r="S127" i="1"/>
  <c r="R127" i="1"/>
  <c r="Q127" i="1"/>
  <c r="P127" i="1"/>
  <c r="N127" i="1"/>
  <c r="L127" i="1"/>
  <c r="K127" i="1"/>
  <c r="I127" i="1"/>
  <c r="W126" i="1"/>
  <c r="V126" i="1"/>
  <c r="U126" i="1"/>
  <c r="T126" i="1"/>
  <c r="S126" i="1"/>
  <c r="R126" i="1"/>
  <c r="Q126" i="1"/>
  <c r="P126" i="1"/>
  <c r="N126" i="1"/>
  <c r="L126" i="1"/>
  <c r="K126" i="1"/>
  <c r="I126" i="1"/>
  <c r="W125" i="1"/>
  <c r="V125" i="1"/>
  <c r="U125" i="1"/>
  <c r="T125" i="1"/>
  <c r="S125" i="1"/>
  <c r="R125" i="1"/>
  <c r="Q125" i="1"/>
  <c r="P125" i="1"/>
  <c r="N125" i="1"/>
  <c r="L125" i="1"/>
  <c r="K125" i="1"/>
  <c r="I125" i="1"/>
  <c r="W124" i="1"/>
  <c r="V124" i="1"/>
  <c r="U124" i="1"/>
  <c r="T124" i="1"/>
  <c r="S124" i="1"/>
  <c r="R124" i="1"/>
  <c r="Q124" i="1"/>
  <c r="P124" i="1"/>
  <c r="N124" i="1"/>
  <c r="L124" i="1"/>
  <c r="L134" i="1" s="1" a="1"/>
  <c r="L134" i="1" s="1"/>
  <c r="K124" i="1"/>
  <c r="I124" i="1"/>
  <c r="N123" i="1"/>
  <c r="I123" i="1"/>
  <c r="N122" i="1"/>
  <c r="I122" i="1"/>
  <c r="N121" i="1"/>
  <c r="I121" i="1"/>
  <c r="N120" i="1"/>
  <c r="I120" i="1"/>
  <c r="N119" i="1"/>
  <c r="I119" i="1"/>
  <c r="N118" i="1"/>
  <c r="I118" i="1"/>
  <c r="V117" i="1"/>
  <c r="T117" i="1"/>
  <c r="R117" i="1"/>
  <c r="P117" i="1"/>
  <c r="N117" i="1"/>
  <c r="K117" i="1"/>
  <c r="I117" i="1"/>
  <c r="W116" i="1"/>
  <c r="V116" i="1"/>
  <c r="U116" i="1"/>
  <c r="T116" i="1"/>
  <c r="S116" i="1"/>
  <c r="R116" i="1"/>
  <c r="Q116" i="1"/>
  <c r="P116" i="1"/>
  <c r="N116" i="1"/>
  <c r="L116" i="1"/>
  <c r="K116" i="1"/>
  <c r="I116" i="1"/>
  <c r="W115" i="1"/>
  <c r="V115" i="1"/>
  <c r="U115" i="1"/>
  <c r="T115" i="1"/>
  <c r="S115" i="1"/>
  <c r="R115" i="1"/>
  <c r="Q115" i="1"/>
  <c r="P115" i="1"/>
  <c r="N115" i="1"/>
  <c r="L115" i="1"/>
  <c r="K115" i="1"/>
  <c r="I115" i="1"/>
  <c r="W114" i="1"/>
  <c r="V114" i="1"/>
  <c r="U114" i="1"/>
  <c r="T114" i="1"/>
  <c r="S114" i="1"/>
  <c r="R114" i="1"/>
  <c r="Q114" i="1"/>
  <c r="P114" i="1"/>
  <c r="N114" i="1"/>
  <c r="L114" i="1"/>
  <c r="K114" i="1"/>
  <c r="I114" i="1"/>
  <c r="W113" i="1"/>
  <c r="V113" i="1"/>
  <c r="U113" i="1"/>
  <c r="T113" i="1"/>
  <c r="S113" i="1"/>
  <c r="R113" i="1"/>
  <c r="Q113" i="1"/>
  <c r="P113" i="1"/>
  <c r="N113" i="1"/>
  <c r="L113" i="1"/>
  <c r="K113" i="1"/>
  <c r="I113" i="1"/>
  <c r="W112" i="1"/>
  <c r="V112" i="1"/>
  <c r="U112" i="1"/>
  <c r="T112" i="1"/>
  <c r="S112" i="1"/>
  <c r="R112" i="1"/>
  <c r="Q112" i="1"/>
  <c r="P112" i="1"/>
  <c r="N112" i="1"/>
  <c r="L112" i="1"/>
  <c r="L120" i="1" s="1" a="1"/>
  <c r="L120" i="1" s="1"/>
  <c r="K112" i="1"/>
  <c r="I112" i="1"/>
  <c r="N105" i="1"/>
  <c r="I105" i="1"/>
  <c r="N104" i="1"/>
  <c r="I104" i="1"/>
  <c r="N103" i="1"/>
  <c r="I103" i="1"/>
  <c r="N102" i="1"/>
  <c r="I102" i="1"/>
  <c r="N101" i="1"/>
  <c r="I101" i="1"/>
  <c r="N100" i="1"/>
  <c r="I100" i="1"/>
  <c r="N99" i="1"/>
  <c r="I99" i="1"/>
  <c r="N98" i="1"/>
  <c r="I98" i="1"/>
  <c r="N97" i="1"/>
  <c r="I97" i="1"/>
  <c r="N96" i="1"/>
  <c r="I96" i="1"/>
  <c r="N95" i="1"/>
  <c r="I95" i="1"/>
  <c r="R94" i="1"/>
  <c r="N94" i="1"/>
  <c r="I94" i="1"/>
  <c r="V93" i="1"/>
  <c r="T93" i="1"/>
  <c r="R93" i="1"/>
  <c r="P93" i="1"/>
  <c r="N93" i="1"/>
  <c r="K93" i="1"/>
  <c r="I93" i="1"/>
  <c r="W92" i="1"/>
  <c r="V92" i="1"/>
  <c r="U92" i="1"/>
  <c r="T92" i="1"/>
  <c r="S92" i="1"/>
  <c r="R92" i="1"/>
  <c r="Q92" i="1"/>
  <c r="P92" i="1"/>
  <c r="N92" i="1"/>
  <c r="L92" i="1"/>
  <c r="L93" i="1" s="1"/>
  <c r="K92" i="1"/>
  <c r="I92" i="1"/>
  <c r="W91" i="1"/>
  <c r="V91" i="1"/>
  <c r="U91" i="1"/>
  <c r="T91" i="1"/>
  <c r="S91" i="1"/>
  <c r="R91" i="1"/>
  <c r="Q91" i="1"/>
  <c r="P91" i="1"/>
  <c r="N91" i="1"/>
  <c r="L91" i="1"/>
  <c r="K91" i="1"/>
  <c r="I91" i="1"/>
  <c r="W90" i="1"/>
  <c r="V90" i="1"/>
  <c r="U90" i="1"/>
  <c r="T90" i="1"/>
  <c r="S90" i="1"/>
  <c r="R90" i="1"/>
  <c r="Q90" i="1"/>
  <c r="P90" i="1"/>
  <c r="N90" i="1"/>
  <c r="L90" i="1"/>
  <c r="K90" i="1"/>
  <c r="I90" i="1"/>
  <c r="W89" i="1"/>
  <c r="V89" i="1"/>
  <c r="U89" i="1"/>
  <c r="T89" i="1"/>
  <c r="S89" i="1"/>
  <c r="R89" i="1"/>
  <c r="Q89" i="1"/>
  <c r="P89" i="1"/>
  <c r="N89" i="1"/>
  <c r="L89" i="1"/>
  <c r="K89" i="1"/>
  <c r="I89" i="1"/>
  <c r="AF88" i="1"/>
  <c r="AE88" i="1"/>
  <c r="AD88" i="1"/>
  <c r="AC88" i="1"/>
  <c r="W88" i="1"/>
  <c r="V88" i="1"/>
  <c r="U88" i="1"/>
  <c r="T88" i="1"/>
  <c r="S88" i="1"/>
  <c r="R88" i="1"/>
  <c r="Q88" i="1"/>
  <c r="P88" i="1"/>
  <c r="N88" i="1"/>
  <c r="L88" i="1"/>
  <c r="L98" i="1" s="1" a="1"/>
  <c r="L98" i="1" s="1"/>
  <c r="K88" i="1"/>
  <c r="I88" i="1"/>
  <c r="AF87" i="1"/>
  <c r="AE87" i="1"/>
  <c r="AD87" i="1"/>
  <c r="AC87" i="1"/>
  <c r="N87" i="1"/>
  <c r="I87" i="1"/>
  <c r="AF86" i="1"/>
  <c r="AE86" i="1"/>
  <c r="AD86" i="1"/>
  <c r="AC86" i="1"/>
  <c r="N86" i="1"/>
  <c r="I86" i="1"/>
  <c r="AF85" i="1"/>
  <c r="AE85" i="1"/>
  <c r="AD85" i="1"/>
  <c r="AC85" i="1"/>
  <c r="N85" i="1"/>
  <c r="I85" i="1"/>
  <c r="AF84" i="1"/>
  <c r="AE84" i="1"/>
  <c r="AD84" i="1"/>
  <c r="AC84" i="1"/>
  <c r="N84" i="1"/>
  <c r="I84" i="1"/>
  <c r="AF83" i="1"/>
  <c r="AE83" i="1"/>
  <c r="AD83" i="1"/>
  <c r="AC83" i="1"/>
  <c r="N83" i="1"/>
  <c r="I83" i="1"/>
  <c r="AF82" i="1"/>
  <c r="AE82" i="1"/>
  <c r="AD82" i="1"/>
  <c r="AC82" i="1"/>
  <c r="N82" i="1"/>
  <c r="I82" i="1"/>
  <c r="AF81" i="1"/>
  <c r="AE81" i="1"/>
  <c r="AD81" i="1"/>
  <c r="AC81" i="1"/>
  <c r="V81" i="1"/>
  <c r="T81" i="1"/>
  <c r="R81" i="1"/>
  <c r="P81" i="1"/>
  <c r="N81" i="1"/>
  <c r="K81" i="1"/>
  <c r="I81" i="1"/>
  <c r="AF80" i="1"/>
  <c r="AE80" i="1"/>
  <c r="AD80" i="1"/>
  <c r="AC80" i="1"/>
  <c r="W80" i="1"/>
  <c r="V80" i="1"/>
  <c r="U80" i="1"/>
  <c r="T80" i="1"/>
  <c r="S80" i="1"/>
  <c r="R80" i="1"/>
  <c r="Q80" i="1"/>
  <c r="P80" i="1"/>
  <c r="N80" i="1"/>
  <c r="L80" i="1"/>
  <c r="K80" i="1"/>
  <c r="I80" i="1"/>
  <c r="AF79" i="1"/>
  <c r="AE79" i="1"/>
  <c r="AD79" i="1"/>
  <c r="AC79" i="1"/>
  <c r="W79" i="1"/>
  <c r="V79" i="1"/>
  <c r="U79" i="1"/>
  <c r="T79" i="1"/>
  <c r="S79" i="1"/>
  <c r="R79" i="1"/>
  <c r="Q79" i="1"/>
  <c r="P79" i="1"/>
  <c r="N79" i="1"/>
  <c r="L79" i="1"/>
  <c r="K79" i="1"/>
  <c r="I79" i="1"/>
  <c r="AF78" i="1"/>
  <c r="AE78" i="1"/>
  <c r="AD78" i="1"/>
  <c r="AC78" i="1"/>
  <c r="W78" i="1"/>
  <c r="V78" i="1"/>
  <c r="U78" i="1"/>
  <c r="T78" i="1"/>
  <c r="S78" i="1"/>
  <c r="R78" i="1"/>
  <c r="Q78" i="1"/>
  <c r="P78" i="1"/>
  <c r="N78" i="1"/>
  <c r="L78" i="1"/>
  <c r="K78" i="1"/>
  <c r="I78" i="1"/>
  <c r="AF77" i="1"/>
  <c r="AE77" i="1"/>
  <c r="AD77" i="1"/>
  <c r="AC77" i="1"/>
  <c r="W77" i="1"/>
  <c r="V77" i="1"/>
  <c r="U77" i="1"/>
  <c r="T77" i="1"/>
  <c r="S77" i="1"/>
  <c r="R77" i="1"/>
  <c r="Q77" i="1"/>
  <c r="P77" i="1"/>
  <c r="N77" i="1"/>
  <c r="L77" i="1"/>
  <c r="K77" i="1"/>
  <c r="I77" i="1"/>
  <c r="AF76" i="1"/>
  <c r="AE76" i="1"/>
  <c r="AD76" i="1"/>
  <c r="AC76" i="1"/>
  <c r="W76" i="1"/>
  <c r="V76" i="1"/>
  <c r="U76" i="1"/>
  <c r="T76" i="1"/>
  <c r="S76" i="1"/>
  <c r="R76" i="1"/>
  <c r="Q76" i="1"/>
  <c r="P76" i="1"/>
  <c r="N76" i="1"/>
  <c r="L76" i="1"/>
  <c r="L84" i="1" s="1" a="1"/>
  <c r="L84" i="1" s="1"/>
  <c r="K76" i="1"/>
  <c r="I76" i="1"/>
  <c r="AF75" i="1"/>
  <c r="AE75" i="1"/>
  <c r="AD75" i="1"/>
  <c r="AC75" i="1"/>
  <c r="AF74" i="1"/>
  <c r="AE74" i="1"/>
  <c r="AD74" i="1"/>
  <c r="AC74" i="1"/>
  <c r="AF73" i="1"/>
  <c r="AE73" i="1"/>
  <c r="AD73" i="1"/>
  <c r="AC73" i="1"/>
  <c r="AF72" i="1"/>
  <c r="AE72" i="1"/>
  <c r="AD72" i="1"/>
  <c r="AC72" i="1"/>
  <c r="AF71" i="1"/>
  <c r="AE71" i="1"/>
  <c r="AD71" i="1"/>
  <c r="AC71" i="1"/>
  <c r="AF70" i="1"/>
  <c r="AE70" i="1"/>
  <c r="AD70" i="1"/>
  <c r="AC70" i="1"/>
  <c r="AF69" i="1"/>
  <c r="AE69" i="1"/>
  <c r="AD69" i="1"/>
  <c r="AC69" i="1"/>
  <c r="N69" i="1"/>
  <c r="I69" i="1"/>
  <c r="AF68" i="1"/>
  <c r="AE68" i="1"/>
  <c r="AD68" i="1"/>
  <c r="AC68" i="1"/>
  <c r="N68" i="1"/>
  <c r="I68" i="1"/>
  <c r="AF67" i="1"/>
  <c r="AE67" i="1"/>
  <c r="AD67" i="1"/>
  <c r="AC67" i="1"/>
  <c r="N67" i="1"/>
  <c r="I67" i="1"/>
  <c r="AF66" i="1"/>
  <c r="AE66" i="1"/>
  <c r="AD66" i="1"/>
  <c r="AC66" i="1"/>
  <c r="N66" i="1"/>
  <c r="I66" i="1"/>
  <c r="AF65" i="1"/>
  <c r="AE65" i="1"/>
  <c r="AD65" i="1"/>
  <c r="AC65" i="1"/>
  <c r="N65" i="1"/>
  <c r="I65" i="1"/>
  <c r="AF64" i="1"/>
  <c r="AE64" i="1"/>
  <c r="AD64" i="1"/>
  <c r="AC64" i="1"/>
  <c r="N64" i="1"/>
  <c r="I64" i="1"/>
  <c r="AF63" i="1"/>
  <c r="AE63" i="1"/>
  <c r="AD63" i="1"/>
  <c r="AC63" i="1"/>
  <c r="N63" i="1"/>
  <c r="I63" i="1"/>
  <c r="AF62" i="1"/>
  <c r="AE62" i="1"/>
  <c r="AD62" i="1"/>
  <c r="AC62" i="1"/>
  <c r="N62" i="1"/>
  <c r="I62" i="1"/>
  <c r="AF61" i="1"/>
  <c r="AE61" i="1"/>
  <c r="AD61" i="1"/>
  <c r="AC61" i="1"/>
  <c r="N61" i="1"/>
  <c r="I61" i="1"/>
  <c r="AF60" i="1"/>
  <c r="AE60" i="1"/>
  <c r="AD60" i="1"/>
  <c r="AC60" i="1"/>
  <c r="N60" i="1"/>
  <c r="I60" i="1"/>
  <c r="AF59" i="1"/>
  <c r="AE59" i="1"/>
  <c r="AD59" i="1"/>
  <c r="AC59" i="1"/>
  <c r="N59" i="1"/>
  <c r="I59" i="1"/>
  <c r="N58" i="1"/>
  <c r="I58" i="1"/>
  <c r="V57" i="1"/>
  <c r="T57" i="1"/>
  <c r="R57" i="1"/>
  <c r="P57" i="1"/>
  <c r="N57" i="1"/>
  <c r="K57" i="1"/>
  <c r="I57" i="1"/>
  <c r="W56" i="1"/>
  <c r="V56" i="1"/>
  <c r="U56" i="1"/>
  <c r="T56" i="1"/>
  <c r="S56" i="1"/>
  <c r="R56" i="1"/>
  <c r="Q56" i="1"/>
  <c r="P56" i="1"/>
  <c r="N56" i="1"/>
  <c r="L56" i="1"/>
  <c r="L57" i="1" s="1"/>
  <c r="K56" i="1"/>
  <c r="I56" i="1"/>
  <c r="W55" i="1"/>
  <c r="V55" i="1"/>
  <c r="U55" i="1"/>
  <c r="T55" i="1"/>
  <c r="S55" i="1"/>
  <c r="R55" i="1"/>
  <c r="Q55" i="1"/>
  <c r="P55" i="1"/>
  <c r="N55" i="1"/>
  <c r="L55" i="1"/>
  <c r="K55" i="1"/>
  <c r="I55" i="1"/>
  <c r="W54" i="1"/>
  <c r="V54" i="1"/>
  <c r="U54" i="1"/>
  <c r="T54" i="1"/>
  <c r="S54" i="1"/>
  <c r="R54" i="1"/>
  <c r="Q54" i="1"/>
  <c r="P54" i="1"/>
  <c r="N54" i="1"/>
  <c r="L54" i="1"/>
  <c r="K54" i="1"/>
  <c r="I54" i="1"/>
  <c r="W53" i="1"/>
  <c r="V53" i="1"/>
  <c r="U53" i="1"/>
  <c r="T53" i="1"/>
  <c r="S53" i="1"/>
  <c r="R53" i="1"/>
  <c r="Q53" i="1"/>
  <c r="P53" i="1"/>
  <c r="N53" i="1"/>
  <c r="L53" i="1"/>
  <c r="K53" i="1"/>
  <c r="I53" i="1"/>
  <c r="W52" i="1"/>
  <c r="V52" i="1"/>
  <c r="U52" i="1"/>
  <c r="T52" i="1"/>
  <c r="S52" i="1"/>
  <c r="R52" i="1"/>
  <c r="Q52" i="1"/>
  <c r="P52" i="1"/>
  <c r="N52" i="1"/>
  <c r="L52" i="1"/>
  <c r="L62" i="1" s="1" a="1"/>
  <c r="L62" i="1" s="1"/>
  <c r="K52" i="1"/>
  <c r="I52" i="1"/>
  <c r="N51" i="1"/>
  <c r="I51" i="1"/>
  <c r="N50" i="1"/>
  <c r="I50" i="1"/>
  <c r="N49" i="1"/>
  <c r="I49" i="1"/>
  <c r="N48" i="1"/>
  <c r="I48" i="1"/>
  <c r="N47" i="1"/>
  <c r="I47" i="1"/>
  <c r="N46" i="1"/>
  <c r="I46" i="1"/>
  <c r="V45" i="1"/>
  <c r="T45" i="1"/>
  <c r="R45" i="1"/>
  <c r="P45" i="1"/>
  <c r="N45" i="1"/>
  <c r="K45" i="1"/>
  <c r="I45" i="1"/>
  <c r="W44" i="1"/>
  <c r="V44" i="1"/>
  <c r="U44" i="1"/>
  <c r="T44" i="1"/>
  <c r="S44" i="1"/>
  <c r="R44" i="1"/>
  <c r="Q44" i="1"/>
  <c r="P44" i="1"/>
  <c r="N44" i="1"/>
  <c r="L44" i="1"/>
  <c r="K44" i="1"/>
  <c r="I44" i="1"/>
  <c r="AF43" i="1"/>
  <c r="AE43" i="1"/>
  <c r="AD43" i="1"/>
  <c r="AC43" i="1"/>
  <c r="W43" i="1"/>
  <c r="V43" i="1"/>
  <c r="U43" i="1"/>
  <c r="T43" i="1"/>
  <c r="S43" i="1"/>
  <c r="R43" i="1"/>
  <c r="Q43" i="1"/>
  <c r="P43" i="1"/>
  <c r="N43" i="1"/>
  <c r="L43" i="1"/>
  <c r="K43" i="1"/>
  <c r="I43" i="1"/>
  <c r="AF42" i="1"/>
  <c r="AE42" i="1"/>
  <c r="AD42" i="1"/>
  <c r="AC42" i="1"/>
  <c r="W42" i="1"/>
  <c r="V42" i="1"/>
  <c r="U42" i="1"/>
  <c r="T42" i="1"/>
  <c r="S42" i="1"/>
  <c r="R42" i="1"/>
  <c r="Q42" i="1"/>
  <c r="P42" i="1"/>
  <c r="N42" i="1"/>
  <c r="L42" i="1"/>
  <c r="K42" i="1"/>
  <c r="I42" i="1"/>
  <c r="AF41" i="1"/>
  <c r="AE41" i="1"/>
  <c r="AD41" i="1"/>
  <c r="AC41" i="1"/>
  <c r="W41" i="1"/>
  <c r="V41" i="1"/>
  <c r="U41" i="1"/>
  <c r="T41" i="1"/>
  <c r="S41" i="1"/>
  <c r="R41" i="1"/>
  <c r="Q41" i="1"/>
  <c r="P41" i="1"/>
  <c r="N41" i="1"/>
  <c r="L41" i="1"/>
  <c r="K41" i="1"/>
  <c r="I41" i="1"/>
  <c r="AF40" i="1"/>
  <c r="AE40" i="1"/>
  <c r="AD40" i="1"/>
  <c r="AC40" i="1"/>
  <c r="W40" i="1"/>
  <c r="V40" i="1"/>
  <c r="U40" i="1"/>
  <c r="T40" i="1"/>
  <c r="S40" i="1"/>
  <c r="R40" i="1"/>
  <c r="Q40" i="1"/>
  <c r="P40" i="1"/>
  <c r="N40" i="1"/>
  <c r="L40" i="1"/>
  <c r="L48" i="1" s="1" a="1"/>
  <c r="L48" i="1" s="1"/>
  <c r="K40" i="1"/>
  <c r="I40" i="1"/>
  <c r="AF39" i="1"/>
  <c r="AE39" i="1"/>
  <c r="AD39" i="1"/>
  <c r="AC39" i="1"/>
  <c r="AF38" i="1"/>
  <c r="AE38" i="1"/>
  <c r="AD38" i="1"/>
  <c r="AC38" i="1"/>
  <c r="AF37" i="1"/>
  <c r="AE37" i="1"/>
  <c r="AD37" i="1"/>
  <c r="AC37" i="1"/>
  <c r="AF36" i="1"/>
  <c r="AE36" i="1"/>
  <c r="AD36" i="1"/>
  <c r="AC36" i="1"/>
  <c r="AF35" i="1"/>
  <c r="AE35" i="1"/>
  <c r="AD35" i="1"/>
  <c r="AC35" i="1"/>
  <c r="AF34" i="1"/>
  <c r="AE34" i="1"/>
  <c r="AD34" i="1"/>
  <c r="AC34" i="1"/>
  <c r="AF33" i="1"/>
  <c r="AE33" i="1"/>
  <c r="AD33" i="1"/>
  <c r="AC33" i="1"/>
  <c r="N33" i="1"/>
  <c r="I33" i="1"/>
  <c r="AF32" i="1"/>
  <c r="AE32" i="1"/>
  <c r="AD32" i="1"/>
  <c r="AC32" i="1"/>
  <c r="N32" i="1"/>
  <c r="I32" i="1"/>
  <c r="AF31" i="1"/>
  <c r="AE31" i="1"/>
  <c r="AD31" i="1"/>
  <c r="AC31" i="1"/>
  <c r="N31" i="1"/>
  <c r="I31" i="1"/>
  <c r="AF30" i="1"/>
  <c r="AE30" i="1"/>
  <c r="AD30" i="1"/>
  <c r="AC30" i="1"/>
  <c r="N30" i="1"/>
  <c r="I30" i="1"/>
  <c r="AF29" i="1"/>
  <c r="AE29" i="1"/>
  <c r="AD29" i="1"/>
  <c r="AC29" i="1"/>
  <c r="N29" i="1"/>
  <c r="I29" i="1"/>
  <c r="AF28" i="1"/>
  <c r="AE28" i="1"/>
  <c r="AD28" i="1"/>
  <c r="AC28" i="1"/>
  <c r="N28" i="1"/>
  <c r="I28" i="1"/>
  <c r="AF27" i="1"/>
  <c r="AE27" i="1"/>
  <c r="AD27" i="1"/>
  <c r="AC27" i="1"/>
  <c r="N27" i="1"/>
  <c r="I27" i="1"/>
  <c r="AF26" i="1"/>
  <c r="AE26" i="1"/>
  <c r="AD26" i="1"/>
  <c r="AC26" i="1"/>
  <c r="N26" i="1"/>
  <c r="I26" i="1"/>
  <c r="AF25" i="1"/>
  <c r="AE25" i="1"/>
  <c r="AD25" i="1"/>
  <c r="AC25" i="1"/>
  <c r="N25" i="1"/>
  <c r="I25" i="1"/>
  <c r="AF24" i="1"/>
  <c r="AE24" i="1"/>
  <c r="AD24" i="1"/>
  <c r="AC24" i="1"/>
  <c r="N24" i="1"/>
  <c r="I24" i="1"/>
  <c r="AF23" i="1"/>
  <c r="AE23" i="1"/>
  <c r="AD23" i="1"/>
  <c r="AC23" i="1"/>
  <c r="N23" i="1"/>
  <c r="I23" i="1"/>
  <c r="AF22" i="1"/>
  <c r="AE22" i="1"/>
  <c r="AD22" i="1"/>
  <c r="AC22" i="1"/>
  <c r="N22" i="1"/>
  <c r="I22" i="1"/>
  <c r="AF21" i="1"/>
  <c r="AE21" i="1"/>
  <c r="AD21" i="1"/>
  <c r="AC21" i="1"/>
  <c r="V21" i="1"/>
  <c r="T21" i="1"/>
  <c r="R21" i="1"/>
  <c r="P21" i="1"/>
  <c r="N21" i="1"/>
  <c r="K21" i="1"/>
  <c r="I21" i="1"/>
  <c r="AF20" i="1"/>
  <c r="AE20" i="1"/>
  <c r="AD20" i="1"/>
  <c r="AC20" i="1"/>
  <c r="W20" i="1"/>
  <c r="V20" i="1"/>
  <c r="U20" i="1"/>
  <c r="T20" i="1"/>
  <c r="S20" i="1"/>
  <c r="R20" i="1"/>
  <c r="Q20" i="1"/>
  <c r="P20" i="1"/>
  <c r="N20" i="1"/>
  <c r="L20" i="1"/>
  <c r="L21" i="1" s="1"/>
  <c r="K20" i="1"/>
  <c r="I20" i="1"/>
  <c r="AF19" i="1"/>
  <c r="AE19" i="1"/>
  <c r="AD19" i="1"/>
  <c r="AC19" i="1"/>
  <c r="W19" i="1"/>
  <c r="V19" i="1"/>
  <c r="U19" i="1"/>
  <c r="T19" i="1"/>
  <c r="S19" i="1"/>
  <c r="R19" i="1"/>
  <c r="Q19" i="1"/>
  <c r="P19" i="1"/>
  <c r="N19" i="1"/>
  <c r="L19" i="1"/>
  <c r="K19" i="1"/>
  <c r="I19" i="1"/>
  <c r="AF18" i="1"/>
  <c r="AE18" i="1"/>
  <c r="AD18" i="1"/>
  <c r="AC18" i="1"/>
  <c r="W18" i="1"/>
  <c r="V18" i="1"/>
  <c r="U18" i="1"/>
  <c r="T18" i="1"/>
  <c r="S18" i="1"/>
  <c r="R18" i="1"/>
  <c r="Q18" i="1"/>
  <c r="P18" i="1"/>
  <c r="N18" i="1"/>
  <c r="L18" i="1"/>
  <c r="K18" i="1"/>
  <c r="I18" i="1"/>
  <c r="AF17" i="1"/>
  <c r="AE17" i="1"/>
  <c r="AD17" i="1"/>
  <c r="AC17" i="1"/>
  <c r="W17" i="1"/>
  <c r="V17" i="1"/>
  <c r="U17" i="1"/>
  <c r="T17" i="1"/>
  <c r="S17" i="1"/>
  <c r="R17" i="1"/>
  <c r="Q17" i="1"/>
  <c r="P17" i="1"/>
  <c r="N17" i="1"/>
  <c r="L17" i="1"/>
  <c r="K17" i="1"/>
  <c r="I17" i="1"/>
  <c r="AF16" i="1"/>
  <c r="AE16" i="1"/>
  <c r="AD16" i="1"/>
  <c r="AC16" i="1"/>
  <c r="W16" i="1"/>
  <c r="V16" i="1"/>
  <c r="U16" i="1"/>
  <c r="T16" i="1"/>
  <c r="S16" i="1"/>
  <c r="R16" i="1"/>
  <c r="Q16" i="1"/>
  <c r="P16" i="1"/>
  <c r="N16" i="1"/>
  <c r="L16" i="1"/>
  <c r="L26" i="1" s="1" a="1"/>
  <c r="L26" i="1" s="1"/>
  <c r="K16" i="1"/>
  <c r="I16" i="1"/>
  <c r="AF15" i="1"/>
  <c r="AE15" i="1"/>
  <c r="AD15" i="1"/>
  <c r="AC15" i="1"/>
  <c r="N15" i="1"/>
  <c r="I15" i="1"/>
  <c r="AF14" i="1"/>
  <c r="AE14" i="1"/>
  <c r="AD14" i="1"/>
  <c r="AC14" i="1"/>
  <c r="N14" i="1"/>
  <c r="I14" i="1"/>
  <c r="N13" i="1"/>
  <c r="I13" i="1"/>
  <c r="N12" i="1"/>
  <c r="I12" i="1"/>
  <c r="N11" i="1"/>
  <c r="I11" i="1"/>
  <c r="N10" i="1"/>
  <c r="I10" i="1"/>
  <c r="V9" i="1"/>
  <c r="T9" i="1"/>
  <c r="R9" i="1"/>
  <c r="P9" i="1"/>
  <c r="N9" i="1"/>
  <c r="K9" i="1"/>
  <c r="I9" i="1"/>
  <c r="W8" i="1"/>
  <c r="V8" i="1"/>
  <c r="U8" i="1"/>
  <c r="T8" i="1"/>
  <c r="S8" i="1"/>
  <c r="R8" i="1"/>
  <c r="Q8" i="1"/>
  <c r="P8" i="1"/>
  <c r="N8" i="1"/>
  <c r="L8" i="1"/>
  <c r="L9" i="1" s="1"/>
  <c r="K8" i="1"/>
  <c r="I8" i="1"/>
  <c r="AE7" i="1"/>
  <c r="AD7" i="1"/>
  <c r="AC7" i="1"/>
  <c r="AB7" i="1"/>
  <c r="W7" i="1"/>
  <c r="V7" i="1"/>
  <c r="U7" i="1"/>
  <c r="T7" i="1"/>
  <c r="S7" i="1"/>
  <c r="R7" i="1"/>
  <c r="Q7" i="1"/>
  <c r="P7" i="1"/>
  <c r="N7" i="1"/>
  <c r="L7" i="1"/>
  <c r="K7" i="1"/>
  <c r="I7" i="1"/>
  <c r="W6" i="1"/>
  <c r="V6" i="1"/>
  <c r="U6" i="1"/>
  <c r="T6" i="1"/>
  <c r="S6" i="1"/>
  <c r="R6" i="1"/>
  <c r="Q6" i="1"/>
  <c r="P6" i="1"/>
  <c r="N6" i="1"/>
  <c r="L6" i="1"/>
  <c r="K6" i="1"/>
  <c r="I6" i="1"/>
  <c r="W5" i="1"/>
  <c r="V5" i="1"/>
  <c r="U5" i="1"/>
  <c r="T5" i="1"/>
  <c r="S5" i="1"/>
  <c r="R5" i="1"/>
  <c r="Q5" i="1"/>
  <c r="P5" i="1"/>
  <c r="N5" i="1"/>
  <c r="L5" i="1"/>
  <c r="K5" i="1"/>
  <c r="I5" i="1"/>
  <c r="W4" i="1"/>
  <c r="V4" i="1"/>
  <c r="U4" i="1"/>
  <c r="T4" i="1"/>
  <c r="S4" i="1"/>
  <c r="R4" i="1"/>
  <c r="Q4" i="1"/>
  <c r="P4" i="1"/>
  <c r="N4" i="1"/>
  <c r="L4" i="1"/>
  <c r="L12" i="1" s="1" a="1"/>
  <c r="L12" i="1" s="1"/>
  <c r="K4" i="1"/>
  <c r="I4" i="1"/>
  <c r="O249" i="21"/>
  <c r="N249" i="21"/>
  <c r="O248" i="21"/>
  <c r="N248" i="21"/>
  <c r="O247" i="21"/>
  <c r="N247" i="21"/>
  <c r="O246" i="21"/>
  <c r="N246" i="21"/>
  <c r="O245" i="21"/>
  <c r="N245" i="21"/>
  <c r="O244" i="21"/>
  <c r="N244" i="21"/>
  <c r="O243" i="21"/>
  <c r="N243" i="21"/>
  <c r="T237" i="21"/>
  <c r="R237" i="21"/>
  <c r="P237" i="21"/>
  <c r="K237" i="21"/>
  <c r="V225" i="21"/>
  <c r="T225" i="21"/>
  <c r="R225" i="21"/>
  <c r="P225" i="21"/>
  <c r="K225" i="21"/>
  <c r="V224" i="21"/>
  <c r="T224" i="21"/>
  <c r="R224" i="21"/>
  <c r="P224" i="21"/>
  <c r="L224" i="21" a="1"/>
  <c r="L224" i="21" s="1"/>
  <c r="K224" i="21"/>
  <c r="V223" i="21"/>
  <c r="U223" i="21"/>
  <c r="T223" i="21"/>
  <c r="S223" i="21"/>
  <c r="R223" i="21"/>
  <c r="Q223" i="21"/>
  <c r="P223" i="21"/>
  <c r="O223" i="21"/>
  <c r="N223" i="21"/>
  <c r="L223" i="21" a="1"/>
  <c r="L223" i="21" s="1"/>
  <c r="K223" i="21"/>
  <c r="W222" i="21"/>
  <c r="V222" i="21"/>
  <c r="U222" i="21"/>
  <c r="T222" i="21"/>
  <c r="S222" i="21"/>
  <c r="R222" i="21"/>
  <c r="Q222" i="21"/>
  <c r="P222" i="21"/>
  <c r="O222" i="21"/>
  <c r="N222" i="21"/>
  <c r="L222" i="21" a="1"/>
  <c r="L222" i="21" s="1"/>
  <c r="K222" i="21"/>
  <c r="W221" i="21"/>
  <c r="V221" i="21"/>
  <c r="U221" i="21"/>
  <c r="T221" i="21"/>
  <c r="S221" i="21"/>
  <c r="R221" i="21"/>
  <c r="Q221" i="21"/>
  <c r="P221" i="21"/>
  <c r="O221" i="21"/>
  <c r="N221" i="21"/>
  <c r="L221" i="21" a="1"/>
  <c r="L221" i="21" s="1"/>
  <c r="K221" i="21"/>
  <c r="W220" i="21"/>
  <c r="V220" i="21"/>
  <c r="U220" i="21"/>
  <c r="T220" i="21"/>
  <c r="S220" i="21"/>
  <c r="R220" i="21"/>
  <c r="Q220" i="21"/>
  <c r="P220" i="21"/>
  <c r="O220" i="21"/>
  <c r="N220" i="21"/>
  <c r="L220" i="21" a="1"/>
  <c r="L220" i="21" s="1"/>
  <c r="L228" i="21" s="1" a="1"/>
  <c r="L228" i="21" s="1"/>
  <c r="K220" i="21"/>
  <c r="O212" i="21"/>
  <c r="N212" i="21"/>
  <c r="O211" i="21"/>
  <c r="N211" i="21"/>
  <c r="V189" i="21"/>
  <c r="T189" i="21"/>
  <c r="R189" i="21"/>
  <c r="P189" i="21"/>
  <c r="K189" i="21"/>
  <c r="AE7" i="21"/>
  <c r="I249" i="34"/>
  <c r="I248" i="34"/>
  <c r="I247" i="34"/>
  <c r="I246" i="34"/>
  <c r="I245" i="34"/>
  <c r="I244" i="34"/>
  <c r="I243" i="34"/>
  <c r="I242" i="34"/>
  <c r="I241" i="34"/>
  <c r="I240" i="34"/>
  <c r="I239" i="34"/>
  <c r="I238" i="34"/>
  <c r="I237" i="34"/>
  <c r="I236" i="34"/>
  <c r="I235" i="34"/>
  <c r="I234" i="34"/>
  <c r="I233" i="34"/>
  <c r="I232" i="34"/>
  <c r="I231" i="34"/>
  <c r="I230" i="34"/>
  <c r="I229" i="34"/>
  <c r="I228" i="34"/>
  <c r="I227" i="34"/>
  <c r="I226" i="34"/>
  <c r="I225" i="34"/>
  <c r="I224" i="34"/>
  <c r="I223" i="34"/>
  <c r="I222" i="34"/>
  <c r="I221" i="34"/>
  <c r="I220" i="34"/>
  <c r="I213" i="34"/>
  <c r="I212" i="34"/>
  <c r="I211" i="34"/>
  <c r="I210" i="34"/>
  <c r="I209" i="34"/>
  <c r="I203" i="34"/>
  <c r="I202" i="34"/>
  <c r="I201" i="34"/>
  <c r="I200" i="34"/>
  <c r="I199" i="34"/>
  <c r="I198" i="34"/>
  <c r="I197" i="34"/>
  <c r="I196" i="34"/>
  <c r="I195" i="34"/>
  <c r="I194" i="34"/>
  <c r="I193" i="34"/>
  <c r="I192" i="34"/>
  <c r="I191" i="34"/>
  <c r="I190" i="34"/>
  <c r="I189" i="34"/>
  <c r="I188" i="34"/>
  <c r="I187" i="34"/>
  <c r="I186" i="34"/>
  <c r="I185" i="34"/>
  <c r="I184" i="34"/>
  <c r="I177" i="34"/>
  <c r="I176" i="34"/>
  <c r="I175" i="34"/>
  <c r="I174" i="34"/>
  <c r="I173" i="34"/>
  <c r="I172" i="34"/>
  <c r="I171" i="34"/>
  <c r="I170" i="34"/>
  <c r="I169" i="34"/>
  <c r="I168" i="34"/>
  <c r="I167" i="34"/>
  <c r="I166" i="34"/>
  <c r="I165" i="34"/>
  <c r="I164" i="34"/>
  <c r="I163" i="34"/>
  <c r="I162" i="34"/>
  <c r="I161" i="34"/>
  <c r="I160" i="34"/>
  <c r="I159" i="34"/>
  <c r="I158" i="34"/>
  <c r="I157" i="34"/>
  <c r="I156" i="34"/>
  <c r="I155" i="34"/>
  <c r="I154" i="34"/>
  <c r="I153" i="34"/>
  <c r="I152" i="34"/>
  <c r="I151" i="34"/>
  <c r="I150" i="34"/>
  <c r="I149" i="34"/>
  <c r="I148" i="34"/>
  <c r="I141" i="34"/>
  <c r="I140" i="34"/>
  <c r="I139" i="34"/>
  <c r="I138" i="34"/>
  <c r="I137" i="34"/>
  <c r="I136" i="34"/>
  <c r="I135" i="34"/>
  <c r="I134" i="34"/>
  <c r="I133" i="34"/>
  <c r="I132" i="34"/>
  <c r="I131" i="34"/>
  <c r="I130" i="34"/>
  <c r="I129" i="34"/>
  <c r="I128" i="34"/>
  <c r="I127" i="34"/>
  <c r="I126" i="34"/>
  <c r="I125" i="34"/>
  <c r="I124" i="34"/>
  <c r="I123" i="34"/>
  <c r="I122" i="34"/>
  <c r="I121" i="34"/>
  <c r="I120" i="34"/>
  <c r="I119" i="34"/>
  <c r="I118" i="34"/>
  <c r="I117" i="34"/>
  <c r="I116" i="34"/>
  <c r="I115" i="34"/>
  <c r="I114" i="34"/>
  <c r="I113" i="34"/>
  <c r="I112" i="34"/>
  <c r="I105" i="34"/>
  <c r="I104" i="34"/>
  <c r="I103" i="34"/>
  <c r="I102" i="34"/>
  <c r="I101" i="34"/>
  <c r="I100" i="34"/>
  <c r="I99" i="34"/>
  <c r="I98" i="34"/>
  <c r="I97" i="34"/>
  <c r="I96" i="34"/>
  <c r="I95" i="34"/>
  <c r="I94" i="34"/>
  <c r="I93" i="34"/>
  <c r="I92" i="34"/>
  <c r="I91" i="34"/>
  <c r="I90" i="34"/>
  <c r="I89" i="34"/>
  <c r="I88" i="34"/>
  <c r="I87" i="34"/>
  <c r="I86" i="34"/>
  <c r="I85" i="34"/>
  <c r="I84" i="34"/>
  <c r="I83" i="34"/>
  <c r="I82" i="34"/>
  <c r="I81" i="34"/>
  <c r="I80" i="34"/>
  <c r="I79" i="34"/>
  <c r="I78" i="34"/>
  <c r="I77" i="34"/>
  <c r="I76" i="34"/>
  <c r="I69" i="34"/>
  <c r="I68" i="34"/>
  <c r="I67" i="34"/>
  <c r="I66" i="34"/>
  <c r="I65" i="34"/>
  <c r="I64" i="34"/>
  <c r="I63" i="34"/>
  <c r="I62" i="34"/>
  <c r="I61" i="34"/>
  <c r="I60" i="34"/>
  <c r="I59" i="34"/>
  <c r="I58" i="34"/>
  <c r="I57" i="34"/>
  <c r="I56" i="34"/>
  <c r="I55" i="34"/>
  <c r="I54" i="34"/>
  <c r="I53" i="34"/>
  <c r="I52" i="34"/>
  <c r="I51" i="34"/>
  <c r="I50" i="34"/>
  <c r="I49" i="34"/>
  <c r="I48" i="34"/>
  <c r="I47" i="34"/>
  <c r="I46" i="34"/>
  <c r="I45" i="34"/>
  <c r="I44" i="34"/>
  <c r="I43" i="34"/>
  <c r="I42" i="34"/>
  <c r="I41" i="34"/>
  <c r="I40" i="34"/>
  <c r="I33" i="34"/>
  <c r="I32" i="34"/>
  <c r="I31" i="34"/>
  <c r="I30" i="34"/>
  <c r="I29" i="34"/>
  <c r="I28" i="34"/>
  <c r="I27" i="34"/>
  <c r="I26" i="34"/>
  <c r="I25" i="34"/>
  <c r="I24" i="34"/>
  <c r="I23" i="34"/>
  <c r="I22" i="34"/>
  <c r="I21" i="34"/>
  <c r="I20" i="34"/>
  <c r="I19" i="34"/>
  <c r="I18" i="34"/>
  <c r="I17" i="34"/>
  <c r="I16" i="34"/>
  <c r="I15" i="34"/>
  <c r="I14" i="34"/>
  <c r="I13" i="34"/>
  <c r="I12" i="34"/>
  <c r="I11" i="34"/>
  <c r="I10" i="34"/>
  <c r="I9" i="34"/>
  <c r="I8" i="34"/>
  <c r="I7" i="34"/>
  <c r="I6" i="34"/>
  <c r="I5" i="34"/>
  <c r="I4" i="34"/>
  <c r="I249" i="33"/>
  <c r="I248" i="33"/>
  <c r="I247" i="33"/>
  <c r="I246" i="33"/>
  <c r="I245" i="33"/>
  <c r="I244" i="33"/>
  <c r="I243" i="33"/>
  <c r="I242" i="33"/>
  <c r="I241" i="33"/>
  <c r="I240" i="33"/>
  <c r="I239" i="33"/>
  <c r="I238" i="33"/>
  <c r="I237" i="33"/>
  <c r="I236" i="33"/>
  <c r="I235" i="33"/>
  <c r="I234" i="33"/>
  <c r="I233" i="33"/>
  <c r="I232" i="33"/>
  <c r="I231" i="33"/>
  <c r="I230" i="33"/>
  <c r="I229" i="33"/>
  <c r="I228" i="33"/>
  <c r="I227" i="33"/>
  <c r="I226" i="33"/>
  <c r="I225" i="33"/>
  <c r="I224" i="33"/>
  <c r="I223" i="33"/>
  <c r="I222" i="33"/>
  <c r="I221" i="33"/>
  <c r="I220" i="33"/>
  <c r="I213" i="33"/>
  <c r="I212" i="33"/>
  <c r="I211" i="33"/>
  <c r="I210" i="33"/>
  <c r="I209" i="33"/>
  <c r="I208" i="33"/>
  <c r="I207" i="33"/>
  <c r="I206" i="33"/>
  <c r="I205" i="33"/>
  <c r="I204" i="33"/>
  <c r="I203" i="33"/>
  <c r="I202" i="33"/>
  <c r="I201" i="33"/>
  <c r="I200" i="33"/>
  <c r="I199" i="33"/>
  <c r="I198" i="33"/>
  <c r="I197" i="33"/>
  <c r="I196" i="33"/>
  <c r="I195" i="33"/>
  <c r="I194" i="33"/>
  <c r="I193" i="33"/>
  <c r="I192" i="33"/>
  <c r="I191" i="33"/>
  <c r="I190" i="33"/>
  <c r="I189" i="33"/>
  <c r="I188" i="33"/>
  <c r="I187" i="33"/>
  <c r="I186" i="33"/>
  <c r="I185" i="33"/>
  <c r="I184" i="33"/>
  <c r="I177" i="33"/>
  <c r="I176" i="33"/>
  <c r="I175" i="33"/>
  <c r="I174" i="33"/>
  <c r="I173" i="33"/>
  <c r="I172" i="33"/>
  <c r="I171" i="33"/>
  <c r="I170" i="33"/>
  <c r="I169" i="33"/>
  <c r="I168" i="33"/>
  <c r="I167" i="33"/>
  <c r="I166" i="33"/>
  <c r="I165" i="33"/>
  <c r="I164" i="33"/>
  <c r="I163" i="33"/>
  <c r="I162" i="33"/>
  <c r="I161" i="33"/>
  <c r="I160" i="33"/>
  <c r="I159" i="33"/>
  <c r="I158" i="33"/>
  <c r="I157" i="33"/>
  <c r="I156" i="33"/>
  <c r="I155" i="33"/>
  <c r="I154" i="33"/>
  <c r="I153" i="33"/>
  <c r="I152" i="33"/>
  <c r="I151" i="33"/>
  <c r="I150" i="33"/>
  <c r="I149" i="33"/>
  <c r="I148" i="33"/>
  <c r="I141" i="33"/>
  <c r="I140" i="33"/>
  <c r="I139" i="33"/>
  <c r="I138" i="33"/>
  <c r="I137" i="33"/>
  <c r="I136" i="33"/>
  <c r="I135" i="33"/>
  <c r="I134" i="33"/>
  <c r="I133" i="33"/>
  <c r="I132" i="33"/>
  <c r="I131" i="33"/>
  <c r="I130" i="33"/>
  <c r="I129" i="33"/>
  <c r="I128" i="33"/>
  <c r="I127" i="33"/>
  <c r="I126" i="33"/>
  <c r="I125" i="33"/>
  <c r="I124" i="33"/>
  <c r="I123" i="33"/>
  <c r="I122" i="33"/>
  <c r="I121" i="33"/>
  <c r="I120" i="33"/>
  <c r="I119" i="33"/>
  <c r="I118" i="33"/>
  <c r="I117" i="33"/>
  <c r="I116" i="33"/>
  <c r="I115" i="33"/>
  <c r="I114" i="33"/>
  <c r="I113" i="33"/>
  <c r="I112" i="33"/>
  <c r="I105" i="33"/>
  <c r="I104" i="33"/>
  <c r="I103" i="33"/>
  <c r="I102" i="33"/>
  <c r="I101" i="33"/>
  <c r="I100" i="33"/>
  <c r="I99" i="33"/>
  <c r="I98" i="33"/>
  <c r="I97" i="33"/>
  <c r="I96" i="33"/>
  <c r="I95" i="33"/>
  <c r="I94" i="33"/>
  <c r="I93" i="33"/>
  <c r="I92" i="33"/>
  <c r="I91" i="33"/>
  <c r="I90" i="33"/>
  <c r="I89" i="33"/>
  <c r="I88" i="33"/>
  <c r="I87" i="33"/>
  <c r="I86" i="33"/>
  <c r="I85" i="33"/>
  <c r="I84" i="33"/>
  <c r="I83" i="33"/>
  <c r="I82" i="33"/>
  <c r="I81" i="33"/>
  <c r="I80" i="33"/>
  <c r="I79" i="33"/>
  <c r="I78" i="33"/>
  <c r="I77" i="33"/>
  <c r="I76" i="33"/>
  <c r="I69" i="33"/>
  <c r="I68" i="33"/>
  <c r="I67" i="33"/>
  <c r="I66" i="33"/>
  <c r="I65" i="33"/>
  <c r="I64" i="33"/>
  <c r="I63" i="33"/>
  <c r="I62" i="33"/>
  <c r="I61" i="33"/>
  <c r="I60" i="33"/>
  <c r="I59" i="33"/>
  <c r="I58" i="33"/>
  <c r="I57" i="33"/>
  <c r="I56" i="33"/>
  <c r="I55" i="33"/>
  <c r="I54" i="33"/>
  <c r="I53" i="33"/>
  <c r="I52" i="33"/>
  <c r="I51" i="33"/>
  <c r="I50" i="33"/>
  <c r="I49" i="33"/>
  <c r="I48" i="33"/>
  <c r="I47" i="33"/>
  <c r="I46" i="33"/>
  <c r="I45" i="33"/>
  <c r="I44" i="33"/>
  <c r="I43" i="33"/>
  <c r="I42" i="33"/>
  <c r="I41" i="33"/>
  <c r="I40" i="33"/>
  <c r="I33" i="33"/>
  <c r="I32" i="33"/>
  <c r="I31" i="33"/>
  <c r="I30" i="33"/>
  <c r="I29" i="33"/>
  <c r="I28" i="33"/>
  <c r="I27" i="33"/>
  <c r="I26" i="33"/>
  <c r="I25" i="33"/>
  <c r="I24" i="33"/>
  <c r="I23" i="33"/>
  <c r="I22" i="33"/>
  <c r="I21" i="33"/>
  <c r="I20" i="33"/>
  <c r="I19" i="33"/>
  <c r="I18" i="33"/>
  <c r="I17" i="33"/>
  <c r="I16" i="33"/>
  <c r="I15" i="33"/>
  <c r="I14" i="33"/>
  <c r="I13" i="33"/>
  <c r="I12" i="33"/>
  <c r="I11" i="33"/>
  <c r="I10" i="33"/>
  <c r="I9" i="33"/>
  <c r="I8" i="33"/>
  <c r="I7" i="33"/>
  <c r="I6" i="33"/>
  <c r="I5" i="33"/>
  <c r="I4" i="33"/>
  <c r="I249" i="32"/>
  <c r="I248" i="32"/>
  <c r="I247" i="32"/>
  <c r="I246" i="32"/>
  <c r="I245" i="32"/>
  <c r="I244" i="32"/>
  <c r="I243" i="32"/>
  <c r="I242" i="32"/>
  <c r="I241" i="32"/>
  <c r="I240" i="32"/>
  <c r="I239" i="32"/>
  <c r="I238" i="32"/>
  <c r="I237" i="32"/>
  <c r="I236" i="32"/>
  <c r="I235" i="32"/>
  <c r="I234" i="32"/>
  <c r="I233" i="32"/>
  <c r="I232" i="32"/>
  <c r="I231" i="32"/>
  <c r="I230" i="32"/>
  <c r="I229" i="32"/>
  <c r="I228" i="32"/>
  <c r="I227" i="32"/>
  <c r="I226" i="32"/>
  <c r="I225" i="32"/>
  <c r="I224" i="32"/>
  <c r="I223" i="32"/>
  <c r="I222" i="32"/>
  <c r="I221" i="32"/>
  <c r="I220" i="32"/>
  <c r="I213" i="32"/>
  <c r="I212" i="32"/>
  <c r="I211" i="32"/>
  <c r="I210" i="32"/>
  <c r="I209" i="32"/>
  <c r="I208" i="32"/>
  <c r="I207" i="32"/>
  <c r="I206" i="32"/>
  <c r="I205" i="32"/>
  <c r="I204" i="32"/>
  <c r="I203" i="32"/>
  <c r="I202" i="32"/>
  <c r="I201" i="32"/>
  <c r="I200" i="32"/>
  <c r="I199" i="32"/>
  <c r="I198" i="32"/>
  <c r="I197" i="32"/>
  <c r="I196" i="32"/>
  <c r="I195" i="32"/>
  <c r="I194" i="32"/>
  <c r="I193" i="32"/>
  <c r="I192" i="32"/>
  <c r="I191" i="32"/>
  <c r="I190" i="32"/>
  <c r="I189" i="32"/>
  <c r="I188" i="32"/>
  <c r="I187" i="32"/>
  <c r="I186" i="32"/>
  <c r="I185" i="32"/>
  <c r="I184" i="32"/>
  <c r="I177" i="32"/>
  <c r="I176" i="32"/>
  <c r="I175" i="32"/>
  <c r="I174" i="32"/>
  <c r="I173" i="32"/>
  <c r="I172" i="32"/>
  <c r="I171" i="32"/>
  <c r="I170" i="32"/>
  <c r="I169" i="32"/>
  <c r="I168" i="32"/>
  <c r="I167" i="32"/>
  <c r="I166" i="32"/>
  <c r="I165" i="32"/>
  <c r="I164" i="32"/>
  <c r="I163" i="32"/>
  <c r="I162" i="32"/>
  <c r="I161" i="32"/>
  <c r="I160" i="32"/>
  <c r="I159" i="32"/>
  <c r="I158" i="32"/>
  <c r="I157" i="32"/>
  <c r="I156" i="32"/>
  <c r="I155" i="32"/>
  <c r="I154" i="32"/>
  <c r="I153" i="32"/>
  <c r="I152" i="32"/>
  <c r="I151" i="32"/>
  <c r="I150" i="32"/>
  <c r="I149" i="32"/>
  <c r="I148" i="32"/>
  <c r="I141" i="32"/>
  <c r="I140" i="32"/>
  <c r="I139" i="32"/>
  <c r="I138" i="32"/>
  <c r="I137" i="32"/>
  <c r="I136" i="32"/>
  <c r="I135" i="32"/>
  <c r="I134" i="32"/>
  <c r="I133" i="32"/>
  <c r="I132" i="32"/>
  <c r="I131" i="32"/>
  <c r="I130" i="32"/>
  <c r="I129" i="32"/>
  <c r="I128" i="32"/>
  <c r="I127" i="32"/>
  <c r="I126" i="32"/>
  <c r="I125" i="32"/>
  <c r="I124" i="32"/>
  <c r="I123" i="32"/>
  <c r="I122" i="32"/>
  <c r="I121" i="32"/>
  <c r="I120" i="32"/>
  <c r="I119" i="32"/>
  <c r="I118" i="32"/>
  <c r="I117" i="32"/>
  <c r="I116" i="32"/>
  <c r="I115" i="32"/>
  <c r="I114" i="32"/>
  <c r="I113" i="32"/>
  <c r="I112" i="32"/>
  <c r="I105" i="32"/>
  <c r="I104" i="32"/>
  <c r="I103" i="32"/>
  <c r="I102" i="32"/>
  <c r="I101" i="32"/>
  <c r="I100" i="32"/>
  <c r="I99" i="32"/>
  <c r="I98" i="32"/>
  <c r="I97" i="32"/>
  <c r="I96" i="32"/>
  <c r="I95" i="32"/>
  <c r="I94" i="32"/>
  <c r="I93" i="32"/>
  <c r="I92" i="32"/>
  <c r="I91" i="32"/>
  <c r="I90" i="32"/>
  <c r="I89" i="32"/>
  <c r="I88" i="32"/>
  <c r="I87" i="32"/>
  <c r="I86" i="32"/>
  <c r="I85" i="32"/>
  <c r="I84" i="32"/>
  <c r="I83" i="32"/>
  <c r="I82" i="32"/>
  <c r="I81" i="32"/>
  <c r="I80" i="32"/>
  <c r="I79" i="32"/>
  <c r="I78" i="32"/>
  <c r="I77" i="32"/>
  <c r="I76" i="32"/>
  <c r="I69" i="32"/>
  <c r="I68" i="32"/>
  <c r="I67" i="32"/>
  <c r="I66" i="32"/>
  <c r="I65" i="32"/>
  <c r="I64" i="32"/>
  <c r="I63" i="32"/>
  <c r="I62" i="32"/>
  <c r="I61" i="32"/>
  <c r="I60" i="32"/>
  <c r="I59" i="32"/>
  <c r="I58" i="32"/>
  <c r="I57" i="32"/>
  <c r="I56" i="32"/>
  <c r="I55" i="32"/>
  <c r="I54" i="32"/>
  <c r="I53" i="32"/>
  <c r="I52" i="32"/>
  <c r="I51" i="32"/>
  <c r="I50" i="32"/>
  <c r="I49" i="32"/>
  <c r="I48" i="32"/>
  <c r="I47" i="32"/>
  <c r="I46" i="32"/>
  <c r="I45" i="32"/>
  <c r="I44" i="32"/>
  <c r="I43" i="32"/>
  <c r="I42" i="32"/>
  <c r="I41" i="32"/>
  <c r="I40" i="32"/>
  <c r="I33" i="32"/>
  <c r="I32" i="32"/>
  <c r="I31" i="32"/>
  <c r="I30" i="32"/>
  <c r="I29" i="32"/>
  <c r="I28" i="32"/>
  <c r="I27" i="32"/>
  <c r="I26" i="32"/>
  <c r="I25" i="32"/>
  <c r="I24" i="32"/>
  <c r="I23" i="32"/>
  <c r="I22" i="32"/>
  <c r="I21" i="32"/>
  <c r="I20" i="32"/>
  <c r="I19" i="32"/>
  <c r="I18" i="32"/>
  <c r="I17" i="32"/>
  <c r="I16" i="32"/>
  <c r="I15" i="32"/>
  <c r="I14" i="32"/>
  <c r="I13" i="32"/>
  <c r="I12" i="32"/>
  <c r="I11" i="32"/>
  <c r="I10" i="32"/>
  <c r="I9" i="32"/>
  <c r="I8" i="32"/>
  <c r="I7" i="32"/>
  <c r="I6" i="32"/>
  <c r="I5" i="32"/>
  <c r="I4" i="32"/>
  <c r="I249" i="31"/>
  <c r="I248" i="31"/>
  <c r="I247" i="31"/>
  <c r="I246" i="31"/>
  <c r="I245" i="31"/>
  <c r="I244" i="31"/>
  <c r="I243" i="31"/>
  <c r="I242" i="31"/>
  <c r="I241" i="31"/>
  <c r="I240" i="31"/>
  <c r="I239" i="31"/>
  <c r="I238" i="31"/>
  <c r="I237" i="31"/>
  <c r="I236" i="31"/>
  <c r="I235" i="31"/>
  <c r="I234" i="31"/>
  <c r="I233" i="31"/>
  <c r="I232" i="31"/>
  <c r="I231" i="31"/>
  <c r="I230" i="31"/>
  <c r="I229" i="31"/>
  <c r="I228" i="31"/>
  <c r="I227" i="31"/>
  <c r="I226" i="31"/>
  <c r="I225" i="31"/>
  <c r="I224" i="31"/>
  <c r="I223" i="31"/>
  <c r="I222" i="31"/>
  <c r="I221" i="31"/>
  <c r="I220" i="31"/>
  <c r="I213" i="31"/>
  <c r="I212" i="31"/>
  <c r="I211" i="31"/>
  <c r="I210" i="31"/>
  <c r="I209" i="31"/>
  <c r="I208" i="31"/>
  <c r="I207" i="31"/>
  <c r="I206" i="31"/>
  <c r="I205" i="31"/>
  <c r="I204" i="31"/>
  <c r="I203" i="31"/>
  <c r="I202" i="31"/>
  <c r="I201" i="31"/>
  <c r="I200" i="31"/>
  <c r="I199" i="31"/>
  <c r="I198" i="31"/>
  <c r="I197" i="31"/>
  <c r="I196" i="31"/>
  <c r="I195" i="31"/>
  <c r="I194" i="31"/>
  <c r="I193" i="31"/>
  <c r="I192" i="31"/>
  <c r="I191" i="31"/>
  <c r="I190" i="31"/>
  <c r="I189" i="31"/>
  <c r="I188" i="31"/>
  <c r="I187" i="31"/>
  <c r="I186" i="31"/>
  <c r="I185" i="31"/>
  <c r="I184" i="31"/>
  <c r="I177" i="31"/>
  <c r="I176" i="31"/>
  <c r="I175" i="31"/>
  <c r="I174" i="31"/>
  <c r="I173" i="31"/>
  <c r="I172" i="31"/>
  <c r="I171" i="31"/>
  <c r="I170" i="31"/>
  <c r="I169" i="31"/>
  <c r="I168" i="31"/>
  <c r="I167" i="31"/>
  <c r="I166" i="31"/>
  <c r="I165" i="31"/>
  <c r="I164" i="31"/>
  <c r="I163" i="31"/>
  <c r="I162" i="31"/>
  <c r="I161" i="31"/>
  <c r="I160" i="31"/>
  <c r="I159" i="31"/>
  <c r="I158" i="31"/>
  <c r="I157" i="31"/>
  <c r="I156" i="31"/>
  <c r="I155" i="31"/>
  <c r="I154" i="31"/>
  <c r="I153" i="31"/>
  <c r="I152" i="31"/>
  <c r="I151" i="31"/>
  <c r="I150" i="31"/>
  <c r="I149" i="31"/>
  <c r="I148" i="31"/>
  <c r="I141" i="31"/>
  <c r="I140" i="31"/>
  <c r="I139" i="31"/>
  <c r="I138" i="31"/>
  <c r="I137" i="31"/>
  <c r="I136" i="31"/>
  <c r="I135" i="31"/>
  <c r="I134" i="31"/>
  <c r="I133" i="31"/>
  <c r="I132" i="31"/>
  <c r="I131" i="31"/>
  <c r="I130" i="31"/>
  <c r="I129" i="31"/>
  <c r="I128" i="31"/>
  <c r="I127" i="31"/>
  <c r="I126" i="31"/>
  <c r="I125" i="31"/>
  <c r="I124" i="31"/>
  <c r="I123" i="31"/>
  <c r="I122" i="31"/>
  <c r="I121" i="31"/>
  <c r="I120" i="31"/>
  <c r="I119" i="31"/>
  <c r="I118" i="31"/>
  <c r="I117" i="31"/>
  <c r="I116" i="31"/>
  <c r="I115" i="31"/>
  <c r="I114" i="31"/>
  <c r="I113" i="31"/>
  <c r="I112" i="31"/>
  <c r="I105" i="31"/>
  <c r="I104" i="31"/>
  <c r="I103" i="31"/>
  <c r="I102" i="31"/>
  <c r="I101" i="31"/>
  <c r="I100" i="31"/>
  <c r="I99" i="31"/>
  <c r="I98" i="31"/>
  <c r="I97" i="31"/>
  <c r="I96" i="31"/>
  <c r="I95" i="31"/>
  <c r="I94" i="31"/>
  <c r="I93" i="31"/>
  <c r="I92" i="31"/>
  <c r="I91" i="31"/>
  <c r="I90" i="31"/>
  <c r="I89" i="31"/>
  <c r="I88" i="31"/>
  <c r="I87" i="31"/>
  <c r="I86" i="31"/>
  <c r="I85" i="31"/>
  <c r="I84" i="31"/>
  <c r="I83" i="31"/>
  <c r="I82" i="31"/>
  <c r="I81" i="31"/>
  <c r="I80" i="31"/>
  <c r="I79" i="31"/>
  <c r="I78" i="31"/>
  <c r="I77" i="31"/>
  <c r="I76" i="31"/>
  <c r="I69" i="31"/>
  <c r="I68" i="31"/>
  <c r="I67" i="31"/>
  <c r="I66" i="31"/>
  <c r="I65" i="31"/>
  <c r="I64" i="31"/>
  <c r="I63" i="31"/>
  <c r="I62" i="31"/>
  <c r="I61" i="31"/>
  <c r="I60" i="31"/>
  <c r="I59" i="31"/>
  <c r="I58" i="31"/>
  <c r="I57" i="31"/>
  <c r="I56" i="31"/>
  <c r="I55" i="31"/>
  <c r="I54" i="31"/>
  <c r="I53" i="31"/>
  <c r="I52" i="31"/>
  <c r="I51" i="31"/>
  <c r="I50" i="31"/>
  <c r="I49" i="31"/>
  <c r="I48" i="31"/>
  <c r="I47" i="31"/>
  <c r="I46" i="31"/>
  <c r="I45" i="31"/>
  <c r="I44" i="31"/>
  <c r="I43" i="31"/>
  <c r="I42" i="31"/>
  <c r="I41" i="31"/>
  <c r="I40" i="31"/>
  <c r="I33" i="31"/>
  <c r="I32" i="31"/>
  <c r="I31" i="31"/>
  <c r="I30" i="31"/>
  <c r="I29" i="31"/>
  <c r="I28" i="31"/>
  <c r="I27" i="31"/>
  <c r="I26" i="31"/>
  <c r="I25" i="31"/>
  <c r="I24" i="31"/>
  <c r="I23" i="31"/>
  <c r="I22" i="31"/>
  <c r="I21" i="31"/>
  <c r="I20" i="31"/>
  <c r="I19" i="31"/>
  <c r="I18" i="31"/>
  <c r="I17" i="31"/>
  <c r="I16" i="31"/>
  <c r="I15" i="31"/>
  <c r="I14" i="31"/>
  <c r="I13" i="31"/>
  <c r="I12" i="31"/>
  <c r="I11" i="31"/>
  <c r="I10" i="31"/>
  <c r="I9" i="31"/>
  <c r="I8" i="31"/>
  <c r="I7" i="31"/>
  <c r="I6" i="31"/>
  <c r="I5" i="31"/>
  <c r="I4" i="31"/>
  <c r="I244" i="30"/>
  <c r="I243" i="30"/>
  <c r="I242" i="30"/>
  <c r="I241" i="30"/>
  <c r="I240" i="30"/>
  <c r="I239" i="30"/>
  <c r="I238" i="30"/>
  <c r="I237" i="30"/>
  <c r="I236" i="30"/>
  <c r="I235" i="30"/>
  <c r="I234" i="30"/>
  <c r="I233" i="30"/>
  <c r="I232" i="30"/>
  <c r="I231" i="30"/>
  <c r="I230" i="30"/>
  <c r="I229" i="30"/>
  <c r="I228" i="30"/>
  <c r="I227" i="30"/>
  <c r="I226" i="30"/>
  <c r="I225" i="30"/>
  <c r="I224" i="30"/>
  <c r="I223" i="30"/>
  <c r="I222" i="30"/>
  <c r="I221" i="30"/>
  <c r="I220" i="30"/>
  <c r="I213" i="30"/>
  <c r="I212" i="30"/>
  <c r="I211" i="30"/>
  <c r="I210" i="30"/>
  <c r="I209" i="30"/>
  <c r="I208" i="30"/>
  <c r="I207" i="30"/>
  <c r="I206" i="30"/>
  <c r="I205" i="30"/>
  <c r="I204" i="30"/>
  <c r="I203" i="30"/>
  <c r="I202" i="30"/>
  <c r="I201" i="30"/>
  <c r="I200" i="30"/>
  <c r="I199" i="30"/>
  <c r="I198" i="30"/>
  <c r="I197" i="30"/>
  <c r="I196" i="30"/>
  <c r="I195" i="30"/>
  <c r="I194" i="30"/>
  <c r="I193" i="30"/>
  <c r="I192" i="30"/>
  <c r="I191" i="30"/>
  <c r="I190" i="30"/>
  <c r="I189" i="30"/>
  <c r="I188" i="30"/>
  <c r="I187" i="30"/>
  <c r="I186" i="30"/>
  <c r="I185" i="30"/>
  <c r="I184" i="30"/>
  <c r="I177" i="30"/>
  <c r="I176" i="30"/>
  <c r="I175" i="30"/>
  <c r="I174" i="30"/>
  <c r="I173" i="30"/>
  <c r="I172" i="30"/>
  <c r="I171" i="30"/>
  <c r="I170" i="30"/>
  <c r="I169" i="30"/>
  <c r="I168" i="30"/>
  <c r="I167" i="30"/>
  <c r="I166" i="30"/>
  <c r="I165" i="30"/>
  <c r="I164" i="30"/>
  <c r="I163" i="30"/>
  <c r="I162" i="30"/>
  <c r="I161" i="30"/>
  <c r="I160" i="30"/>
  <c r="I159" i="30"/>
  <c r="I158" i="30"/>
  <c r="I157" i="30"/>
  <c r="I156" i="30"/>
  <c r="I155" i="30"/>
  <c r="I154" i="30"/>
  <c r="I153" i="30"/>
  <c r="I152" i="30"/>
  <c r="I151" i="30"/>
  <c r="I150" i="30"/>
  <c r="I149" i="30"/>
  <c r="I148" i="30"/>
  <c r="I141" i="30"/>
  <c r="I140" i="30"/>
  <c r="I139" i="30"/>
  <c r="I138" i="30"/>
  <c r="I137" i="30"/>
  <c r="I136" i="30"/>
  <c r="I135" i="30"/>
  <c r="I134" i="30"/>
  <c r="I133" i="30"/>
  <c r="I132" i="30"/>
  <c r="I131" i="30"/>
  <c r="I130" i="30"/>
  <c r="I129" i="30"/>
  <c r="I128" i="30"/>
  <c r="I127" i="30"/>
  <c r="I126" i="30"/>
  <c r="I125" i="30"/>
  <c r="I124" i="30"/>
  <c r="I123" i="30"/>
  <c r="I122" i="30"/>
  <c r="I121" i="30"/>
  <c r="I120" i="30"/>
  <c r="I119" i="30"/>
  <c r="I118" i="30"/>
  <c r="I117" i="30"/>
  <c r="I116" i="30"/>
  <c r="I115" i="30"/>
  <c r="I114" i="30"/>
  <c r="I113" i="30"/>
  <c r="I112" i="30"/>
  <c r="I105" i="30"/>
  <c r="I104" i="30"/>
  <c r="I103" i="30"/>
  <c r="I102" i="30"/>
  <c r="I101" i="30"/>
  <c r="I100" i="30"/>
  <c r="I99" i="30"/>
  <c r="I98" i="30"/>
  <c r="I97" i="30"/>
  <c r="I96" i="30"/>
  <c r="I95" i="30"/>
  <c r="I94" i="30"/>
  <c r="I93" i="30"/>
  <c r="I92" i="30"/>
  <c r="I91" i="30"/>
  <c r="I90" i="30"/>
  <c r="I89" i="30"/>
  <c r="I88" i="30"/>
  <c r="I87" i="30"/>
  <c r="I86" i="30"/>
  <c r="I85" i="30"/>
  <c r="I84" i="30"/>
  <c r="I83" i="30"/>
  <c r="I82" i="30"/>
  <c r="I81" i="30"/>
  <c r="I80" i="30"/>
  <c r="I79" i="30"/>
  <c r="I78" i="30"/>
  <c r="I77" i="30"/>
  <c r="I76" i="30"/>
  <c r="I69" i="30"/>
  <c r="I68" i="30"/>
  <c r="I67" i="30"/>
  <c r="I66" i="30"/>
  <c r="I65" i="30"/>
  <c r="I64" i="30"/>
  <c r="I63" i="30"/>
  <c r="I62" i="30"/>
  <c r="I61" i="30"/>
  <c r="I60" i="30"/>
  <c r="I59" i="30"/>
  <c r="I58" i="30"/>
  <c r="I57" i="30"/>
  <c r="I56" i="30"/>
  <c r="I55" i="30"/>
  <c r="I54" i="30"/>
  <c r="I53" i="30"/>
  <c r="I52" i="30"/>
  <c r="I51" i="30"/>
  <c r="I50" i="30"/>
  <c r="I49" i="30"/>
  <c r="I48" i="30"/>
  <c r="I47" i="30"/>
  <c r="I46" i="30"/>
  <c r="I45" i="30"/>
  <c r="I44" i="30"/>
  <c r="I43" i="30"/>
  <c r="I42" i="30"/>
  <c r="I41" i="30"/>
  <c r="I40" i="30"/>
  <c r="I33" i="30"/>
  <c r="I32" i="30"/>
  <c r="I31" i="30"/>
  <c r="I30" i="30"/>
  <c r="I29" i="30"/>
  <c r="I28" i="30"/>
  <c r="I27" i="30"/>
  <c r="I26" i="30"/>
  <c r="I25" i="30"/>
  <c r="I24" i="30"/>
  <c r="I23" i="30"/>
  <c r="I22" i="30"/>
  <c r="I21" i="30"/>
  <c r="I20" i="30"/>
  <c r="I19" i="30"/>
  <c r="I18" i="30"/>
  <c r="I17" i="30"/>
  <c r="I16" i="30"/>
  <c r="I15" i="30"/>
  <c r="I14" i="30"/>
  <c r="I13" i="30"/>
  <c r="I12" i="30"/>
  <c r="I11" i="30"/>
  <c r="I10" i="30"/>
  <c r="I9" i="30"/>
  <c r="I8" i="30"/>
  <c r="I7" i="30"/>
  <c r="I6" i="30"/>
  <c r="I5" i="30"/>
  <c r="I4" i="30"/>
  <c r="I244" i="29"/>
  <c r="I243" i="29"/>
  <c r="I242" i="29"/>
  <c r="I241" i="29"/>
  <c r="I240" i="29"/>
  <c r="I239" i="29"/>
  <c r="I238" i="29"/>
  <c r="I237" i="29"/>
  <c r="I236" i="29"/>
  <c r="I235" i="29"/>
  <c r="I234" i="29"/>
  <c r="I233" i="29"/>
  <c r="I232" i="29"/>
  <c r="I231" i="29"/>
  <c r="I230" i="29"/>
  <c r="I229" i="29"/>
  <c r="I228" i="29"/>
  <c r="I227" i="29"/>
  <c r="I226" i="29"/>
  <c r="I225" i="29"/>
  <c r="I224" i="29"/>
  <c r="I223" i="29"/>
  <c r="I222" i="29"/>
  <c r="I221" i="29"/>
  <c r="I220" i="29"/>
  <c r="I213" i="29"/>
  <c r="I212" i="29"/>
  <c r="I211" i="29"/>
  <c r="I210" i="29"/>
  <c r="I209" i="29"/>
  <c r="I208" i="29"/>
  <c r="I207" i="29"/>
  <c r="I206" i="29"/>
  <c r="I205" i="29"/>
  <c r="I204" i="29"/>
  <c r="I203" i="29"/>
  <c r="I202" i="29"/>
  <c r="I201" i="29"/>
  <c r="I200" i="29"/>
  <c r="I199" i="29"/>
  <c r="I198" i="29"/>
  <c r="I197" i="29"/>
  <c r="I196" i="29"/>
  <c r="I195" i="29"/>
  <c r="I194" i="29"/>
  <c r="I193" i="29"/>
  <c r="I192" i="29"/>
  <c r="I191" i="29"/>
  <c r="I190" i="29"/>
  <c r="I189" i="29"/>
  <c r="I188" i="29"/>
  <c r="I187" i="29"/>
  <c r="I186" i="29"/>
  <c r="I185" i="29"/>
  <c r="I184" i="29"/>
  <c r="I177" i="29"/>
  <c r="I176" i="29"/>
  <c r="I175" i="29"/>
  <c r="I174" i="29"/>
  <c r="I173" i="29"/>
  <c r="I172" i="29"/>
  <c r="I171" i="29"/>
  <c r="I170" i="29"/>
  <c r="I169" i="29"/>
  <c r="I168" i="29"/>
  <c r="I167" i="29"/>
  <c r="I166" i="29"/>
  <c r="I165" i="29"/>
  <c r="I164" i="29"/>
  <c r="I163" i="29"/>
  <c r="I162" i="29"/>
  <c r="I161" i="29"/>
  <c r="I160" i="29"/>
  <c r="I159" i="29"/>
  <c r="I158" i="29"/>
  <c r="I157" i="29"/>
  <c r="I156" i="29"/>
  <c r="I155" i="29"/>
  <c r="I154" i="29"/>
  <c r="I153" i="29"/>
  <c r="I152" i="29"/>
  <c r="I151" i="29"/>
  <c r="I150" i="29"/>
  <c r="I149" i="29"/>
  <c r="I148" i="29"/>
  <c r="I141" i="29"/>
  <c r="I140" i="29"/>
  <c r="I139" i="29"/>
  <c r="I138" i="29"/>
  <c r="I137" i="29"/>
  <c r="I136" i="29"/>
  <c r="I135" i="29"/>
  <c r="I134" i="29"/>
  <c r="I133" i="29"/>
  <c r="I132" i="29"/>
  <c r="I131" i="29"/>
  <c r="I130" i="29"/>
  <c r="I129" i="29"/>
  <c r="I128" i="29"/>
  <c r="I127" i="29"/>
  <c r="I126" i="29"/>
  <c r="I125" i="29"/>
  <c r="I124" i="29"/>
  <c r="I123" i="29"/>
  <c r="I122" i="29"/>
  <c r="I121" i="29"/>
  <c r="I120" i="29"/>
  <c r="I119" i="29"/>
  <c r="I118" i="29"/>
  <c r="I117" i="29"/>
  <c r="I116" i="29"/>
  <c r="I115" i="29"/>
  <c r="I114" i="29"/>
  <c r="I113" i="29"/>
  <c r="I112" i="29"/>
  <c r="I105" i="29"/>
  <c r="I104" i="29"/>
  <c r="I103" i="29"/>
  <c r="I102" i="29"/>
  <c r="I101" i="29"/>
  <c r="I100" i="29"/>
  <c r="I99" i="29"/>
  <c r="I98" i="29"/>
  <c r="I97" i="29"/>
  <c r="I96" i="29"/>
  <c r="I95" i="29"/>
  <c r="I94" i="29"/>
  <c r="I93" i="29"/>
  <c r="I92" i="29"/>
  <c r="I91" i="29"/>
  <c r="I90" i="29"/>
  <c r="I89" i="29"/>
  <c r="I88" i="29"/>
  <c r="I87" i="29"/>
  <c r="I86" i="29"/>
  <c r="I85" i="29"/>
  <c r="I84" i="29"/>
  <c r="I83" i="29"/>
  <c r="I82" i="29"/>
  <c r="I81" i="29"/>
  <c r="I80" i="29"/>
  <c r="I79" i="29"/>
  <c r="I78" i="29"/>
  <c r="I77" i="29"/>
  <c r="I76" i="29"/>
  <c r="I69" i="29"/>
  <c r="I68" i="29"/>
  <c r="I67" i="29"/>
  <c r="I66" i="29"/>
  <c r="I65" i="29"/>
  <c r="I64" i="29"/>
  <c r="I63" i="29"/>
  <c r="I62" i="29"/>
  <c r="I61" i="29"/>
  <c r="I60" i="29"/>
  <c r="I59" i="29"/>
  <c r="I58" i="29"/>
  <c r="I57" i="29"/>
  <c r="I56" i="29"/>
  <c r="I55" i="29"/>
  <c r="I54" i="29"/>
  <c r="I53" i="29"/>
  <c r="I52" i="29"/>
  <c r="I51" i="29"/>
  <c r="I50" i="29"/>
  <c r="I49" i="29"/>
  <c r="I48" i="29"/>
  <c r="I47" i="29"/>
  <c r="I46" i="29"/>
  <c r="I45" i="29"/>
  <c r="I44" i="29"/>
  <c r="I43" i="29"/>
  <c r="I42" i="29"/>
  <c r="I41" i="29"/>
  <c r="I40" i="29"/>
  <c r="I33" i="29"/>
  <c r="I32" i="29"/>
  <c r="I31" i="29"/>
  <c r="I30" i="29"/>
  <c r="I29" i="29"/>
  <c r="I28" i="29"/>
  <c r="I27" i="29"/>
  <c r="I26" i="29"/>
  <c r="I25" i="29"/>
  <c r="I24" i="29"/>
  <c r="I23" i="29"/>
  <c r="I22" i="29"/>
  <c r="I21" i="29"/>
  <c r="I20" i="29"/>
  <c r="I19" i="29"/>
  <c r="I18" i="29"/>
  <c r="I17" i="29"/>
  <c r="I16" i="29"/>
  <c r="I15" i="29"/>
  <c r="I14" i="29"/>
  <c r="I13" i="29"/>
  <c r="I12" i="29"/>
  <c r="I11" i="29"/>
  <c r="I10" i="29"/>
  <c r="I9" i="29"/>
  <c r="I8" i="29"/>
  <c r="I7" i="29"/>
  <c r="I6" i="29"/>
  <c r="I5" i="29"/>
  <c r="I4" i="29"/>
  <c r="I249" i="28"/>
  <c r="I248" i="28"/>
  <c r="I247" i="28"/>
  <c r="I246" i="28"/>
  <c r="I245" i="28"/>
  <c r="I244" i="28"/>
  <c r="I243" i="28"/>
  <c r="I242" i="28"/>
  <c r="I241" i="28"/>
  <c r="I240" i="28"/>
  <c r="I239" i="28"/>
  <c r="I238" i="28"/>
  <c r="I237" i="28"/>
  <c r="I236" i="28"/>
  <c r="I235" i="28"/>
  <c r="I234" i="28"/>
  <c r="I233" i="28"/>
  <c r="I232" i="28"/>
  <c r="I231" i="28"/>
  <c r="I230" i="28"/>
  <c r="I229" i="28"/>
  <c r="I228" i="28"/>
  <c r="I227" i="28"/>
  <c r="I226" i="28"/>
  <c r="I225" i="28"/>
  <c r="I224" i="28"/>
  <c r="I223" i="28"/>
  <c r="I222" i="28"/>
  <c r="I221" i="28"/>
  <c r="I220" i="28"/>
  <c r="I213" i="28"/>
  <c r="I212" i="28"/>
  <c r="I211" i="28"/>
  <c r="I210" i="28"/>
  <c r="I209" i="28"/>
  <c r="I208" i="28"/>
  <c r="I207" i="28"/>
  <c r="I206" i="28"/>
  <c r="I205" i="28"/>
  <c r="I204" i="28"/>
  <c r="I203" i="28"/>
  <c r="I202" i="28"/>
  <c r="I201" i="28"/>
  <c r="I200" i="28"/>
  <c r="I199" i="28"/>
  <c r="I198" i="28"/>
  <c r="I197" i="28"/>
  <c r="I196" i="28"/>
  <c r="I195" i="28"/>
  <c r="I194" i="28"/>
  <c r="I193" i="28"/>
  <c r="I192" i="28"/>
  <c r="I191" i="28"/>
  <c r="I190" i="28"/>
  <c r="I189" i="28"/>
  <c r="I188" i="28"/>
  <c r="I187" i="28"/>
  <c r="I186" i="28"/>
  <c r="I185" i="28"/>
  <c r="I184" i="28"/>
  <c r="I177" i="28"/>
  <c r="I176" i="28"/>
  <c r="I175" i="28"/>
  <c r="I174" i="28"/>
  <c r="I173" i="28"/>
  <c r="I172" i="28"/>
  <c r="I171" i="28"/>
  <c r="I170" i="28"/>
  <c r="I169" i="28"/>
  <c r="I168" i="28"/>
  <c r="I167" i="28"/>
  <c r="I166" i="28"/>
  <c r="I165" i="28"/>
  <c r="I164" i="28"/>
  <c r="I163" i="28"/>
  <c r="I162" i="28"/>
  <c r="I161" i="28"/>
  <c r="I160" i="28"/>
  <c r="I159" i="28"/>
  <c r="I158" i="28"/>
  <c r="I157" i="28"/>
  <c r="I156" i="28"/>
  <c r="I155" i="28"/>
  <c r="I154" i="28"/>
  <c r="I153" i="28"/>
  <c r="I152" i="28"/>
  <c r="I151" i="28"/>
  <c r="I150" i="28"/>
  <c r="I149" i="28"/>
  <c r="I148" i="28"/>
  <c r="I141" i="28"/>
  <c r="I140" i="28"/>
  <c r="I139" i="28"/>
  <c r="I138" i="28"/>
  <c r="I137" i="28"/>
  <c r="I136" i="28"/>
  <c r="I135" i="28"/>
  <c r="I134" i="28"/>
  <c r="I133" i="28"/>
  <c r="I132" i="28"/>
  <c r="I131" i="28"/>
  <c r="I130" i="28"/>
  <c r="I129" i="28"/>
  <c r="I128" i="28"/>
  <c r="I127" i="28"/>
  <c r="I126" i="28"/>
  <c r="I125" i="28"/>
  <c r="I124" i="28"/>
  <c r="I123" i="28"/>
  <c r="I122" i="28"/>
  <c r="I121" i="28"/>
  <c r="I120" i="28"/>
  <c r="I119" i="28"/>
  <c r="I118" i="28"/>
  <c r="I117" i="28"/>
  <c r="I116" i="28"/>
  <c r="I115" i="28"/>
  <c r="I114" i="28"/>
  <c r="I113" i="28"/>
  <c r="I112" i="28"/>
  <c r="I105" i="28"/>
  <c r="I104" i="28"/>
  <c r="I103" i="28"/>
  <c r="I102" i="28"/>
  <c r="I101" i="28"/>
  <c r="I100" i="28"/>
  <c r="I99" i="28"/>
  <c r="I98" i="28"/>
  <c r="I97" i="28"/>
  <c r="I96" i="28"/>
  <c r="I95" i="28"/>
  <c r="I94" i="28"/>
  <c r="I93" i="28"/>
  <c r="I92" i="28"/>
  <c r="I91" i="28"/>
  <c r="I90" i="28"/>
  <c r="I89" i="28"/>
  <c r="I88" i="28"/>
  <c r="I87" i="28"/>
  <c r="I86" i="28"/>
  <c r="I85" i="28"/>
  <c r="I84" i="28"/>
  <c r="I83" i="28"/>
  <c r="I82" i="28"/>
  <c r="I81" i="28"/>
  <c r="I80" i="28"/>
  <c r="I79" i="28"/>
  <c r="I78" i="28"/>
  <c r="I77" i="28"/>
  <c r="I76" i="28"/>
  <c r="I69" i="28"/>
  <c r="I68" i="28"/>
  <c r="I67" i="28"/>
  <c r="I66" i="28"/>
  <c r="I65" i="28"/>
  <c r="I64" i="28"/>
  <c r="I63" i="28"/>
  <c r="I62" i="28"/>
  <c r="I61" i="28"/>
  <c r="I60" i="28"/>
  <c r="I59" i="28"/>
  <c r="I58" i="28"/>
  <c r="I57" i="28"/>
  <c r="I56" i="28"/>
  <c r="I55" i="28"/>
  <c r="I54" i="28"/>
  <c r="I53" i="28"/>
  <c r="I52" i="28"/>
  <c r="I51" i="28"/>
  <c r="I50" i="28"/>
  <c r="I49" i="28"/>
  <c r="I48" i="28"/>
  <c r="I47" i="28"/>
  <c r="I46" i="28"/>
  <c r="I45" i="28"/>
  <c r="I44" i="28"/>
  <c r="I43" i="28"/>
  <c r="I42" i="28"/>
  <c r="I41" i="28"/>
  <c r="I40" i="28"/>
  <c r="I33" i="28"/>
  <c r="I32" i="28"/>
  <c r="I31" i="28"/>
  <c r="I30" i="28"/>
  <c r="I29" i="28"/>
  <c r="I28" i="28"/>
  <c r="I27" i="28"/>
  <c r="I26" i="28"/>
  <c r="I25" i="28"/>
  <c r="I24" i="28"/>
  <c r="I23" i="28"/>
  <c r="I22" i="28"/>
  <c r="I21" i="28"/>
  <c r="I20" i="28"/>
  <c r="I19" i="28"/>
  <c r="I18" i="28"/>
  <c r="I17" i="28"/>
  <c r="I16" i="28"/>
  <c r="I15" i="28"/>
  <c r="I14" i="28"/>
  <c r="I13" i="28"/>
  <c r="I12" i="28"/>
  <c r="I11" i="28"/>
  <c r="I10" i="28"/>
  <c r="I9" i="28"/>
  <c r="I8" i="28"/>
  <c r="I7" i="28"/>
  <c r="I6" i="28"/>
  <c r="I5" i="28"/>
  <c r="I4" i="28"/>
  <c r="N249" i="27"/>
  <c r="N248" i="27"/>
  <c r="N247" i="27"/>
  <c r="N246" i="27"/>
  <c r="N245" i="27"/>
  <c r="N244" i="27"/>
  <c r="N243" i="27"/>
  <c r="N242" i="27"/>
  <c r="N241" i="27"/>
  <c r="N240" i="27"/>
  <c r="N239" i="27"/>
  <c r="N238" i="27"/>
  <c r="N237" i="27"/>
  <c r="Q236" i="27"/>
  <c r="N236" i="27"/>
  <c r="L237" i="27"/>
  <c r="V235" i="27"/>
  <c r="Q235" i="27"/>
  <c r="P235" i="27"/>
  <c r="N235" i="27"/>
  <c r="K235" i="27"/>
  <c r="V234" i="27"/>
  <c r="T234" i="27"/>
  <c r="R234" i="27"/>
  <c r="Q234" i="27"/>
  <c r="P234" i="27"/>
  <c r="N234" i="27"/>
  <c r="K234" i="27"/>
  <c r="V233" i="27"/>
  <c r="T233" i="27"/>
  <c r="R233" i="27"/>
  <c r="Q233" i="27"/>
  <c r="P233" i="27"/>
  <c r="N233" i="27"/>
  <c r="K233" i="27"/>
  <c r="V232" i="27"/>
  <c r="T232" i="27"/>
  <c r="R232" i="27"/>
  <c r="Q232" i="27"/>
  <c r="P232" i="27"/>
  <c r="N232" i="27"/>
  <c r="L242" i="27" a="1"/>
  <c r="L242" i="27" s="1"/>
  <c r="K232" i="27"/>
  <c r="N231" i="27"/>
  <c r="N230" i="27"/>
  <c r="N229" i="27"/>
  <c r="N228" i="27"/>
  <c r="N227" i="27"/>
  <c r="N226" i="27"/>
  <c r="V225" i="27"/>
  <c r="T225" i="27"/>
  <c r="R225" i="27"/>
  <c r="P225" i="27"/>
  <c r="N225" i="27"/>
  <c r="W224" i="27"/>
  <c r="V224" i="27"/>
  <c r="U224" i="27"/>
  <c r="T224" i="27"/>
  <c r="S224" i="27"/>
  <c r="R224" i="27"/>
  <c r="Q224" i="27"/>
  <c r="P224" i="27"/>
  <c r="N224" i="27"/>
  <c r="L225" i="27"/>
  <c r="W223" i="27"/>
  <c r="V223" i="27"/>
  <c r="U223" i="27"/>
  <c r="T223" i="27"/>
  <c r="S223" i="27"/>
  <c r="R223" i="27"/>
  <c r="Q223" i="27"/>
  <c r="P223" i="27"/>
  <c r="N223" i="27"/>
  <c r="W222" i="27"/>
  <c r="V222" i="27"/>
  <c r="U222" i="27"/>
  <c r="T222" i="27"/>
  <c r="S222" i="27"/>
  <c r="R222" i="27"/>
  <c r="Q222" i="27"/>
  <c r="P222" i="27"/>
  <c r="N222" i="27"/>
  <c r="W221" i="27"/>
  <c r="V221" i="27"/>
  <c r="U221" i="27"/>
  <c r="T221" i="27"/>
  <c r="S221" i="27"/>
  <c r="R221" i="27"/>
  <c r="Q221" i="27"/>
  <c r="P221" i="27"/>
  <c r="N221" i="27"/>
  <c r="W220" i="27"/>
  <c r="V220" i="27"/>
  <c r="U220" i="27"/>
  <c r="T220" i="27"/>
  <c r="S220" i="27"/>
  <c r="R220" i="27"/>
  <c r="Q220" i="27"/>
  <c r="P220" i="27"/>
  <c r="N220" i="27"/>
  <c r="L228" i="27" a="1"/>
  <c r="L228" i="27" s="1"/>
  <c r="T201" i="27"/>
  <c r="R201" i="27"/>
  <c r="P201" i="27"/>
  <c r="U200" i="27"/>
  <c r="T200" i="27"/>
  <c r="S200" i="27"/>
  <c r="R200" i="27"/>
  <c r="Q200" i="27"/>
  <c r="P200" i="27"/>
  <c r="L201" i="27"/>
  <c r="U199" i="27"/>
  <c r="T199" i="27"/>
  <c r="S199" i="27"/>
  <c r="R199" i="27"/>
  <c r="Q199" i="27"/>
  <c r="P199" i="27"/>
  <c r="V198" i="27"/>
  <c r="U198" i="27"/>
  <c r="T198" i="27"/>
  <c r="S198" i="27"/>
  <c r="R198" i="27"/>
  <c r="Q198" i="27"/>
  <c r="P198" i="27"/>
  <c r="V197" i="27"/>
  <c r="U197" i="27"/>
  <c r="T197" i="27"/>
  <c r="S197" i="27"/>
  <c r="R197" i="27"/>
  <c r="Q197" i="27"/>
  <c r="P197" i="27"/>
  <c r="K197" i="27"/>
  <c r="V196" i="27"/>
  <c r="U196" i="27"/>
  <c r="T196" i="27"/>
  <c r="S196" i="27"/>
  <c r="R196" i="27"/>
  <c r="Q196" i="27"/>
  <c r="P196" i="27"/>
  <c r="L206" i="27" a="1"/>
  <c r="L206" i="27" s="1"/>
  <c r="K196" i="27"/>
  <c r="V189" i="27"/>
  <c r="T189" i="27"/>
  <c r="R189" i="27"/>
  <c r="P189" i="27"/>
  <c r="W188" i="27"/>
  <c r="V188" i="27"/>
  <c r="U188" i="27"/>
  <c r="T188" i="27"/>
  <c r="S188" i="27"/>
  <c r="R188" i="27"/>
  <c r="Q188" i="27"/>
  <c r="P188" i="27"/>
  <c r="W187" i="27"/>
  <c r="V187" i="27"/>
  <c r="U187" i="27"/>
  <c r="T187" i="27"/>
  <c r="S187" i="27"/>
  <c r="R187" i="27"/>
  <c r="Q187" i="27"/>
  <c r="P187" i="27"/>
  <c r="W186" i="27"/>
  <c r="V186" i="27"/>
  <c r="U186" i="27"/>
  <c r="T186" i="27"/>
  <c r="S186" i="27"/>
  <c r="R186" i="27"/>
  <c r="Q186" i="27"/>
  <c r="P186" i="27"/>
  <c r="K186" i="27"/>
  <c r="W185" i="27"/>
  <c r="V185" i="27"/>
  <c r="U185" i="27"/>
  <c r="T185" i="27"/>
  <c r="S185" i="27"/>
  <c r="R185" i="27"/>
  <c r="Q185" i="27"/>
  <c r="P185" i="27"/>
  <c r="K185" i="27"/>
  <c r="W184" i="27"/>
  <c r="V184" i="27"/>
  <c r="U184" i="27"/>
  <c r="T184" i="27"/>
  <c r="S184" i="27"/>
  <c r="R184" i="27"/>
  <c r="Q184" i="27"/>
  <c r="P184" i="27"/>
  <c r="N184" i="27"/>
  <c r="L192" i="27" a="1"/>
  <c r="L192" i="27" s="1"/>
  <c r="K184" i="27"/>
  <c r="I184" i="27"/>
  <c r="N177" i="27"/>
  <c r="I177" i="27"/>
  <c r="N176" i="27"/>
  <c r="I176" i="27"/>
  <c r="N175" i="27"/>
  <c r="I175" i="27"/>
  <c r="N174" i="27"/>
  <c r="I174" i="27"/>
  <c r="N173" i="27"/>
  <c r="I173" i="27"/>
  <c r="N172" i="27"/>
  <c r="I172" i="27"/>
  <c r="N171" i="27"/>
  <c r="I171" i="27"/>
  <c r="N170" i="27"/>
  <c r="I170" i="27"/>
  <c r="N169" i="27"/>
  <c r="I169" i="27"/>
  <c r="N168" i="27"/>
  <c r="I168" i="27"/>
  <c r="N167" i="27"/>
  <c r="I167" i="27"/>
  <c r="N166" i="27"/>
  <c r="I166" i="27"/>
  <c r="V165" i="27"/>
  <c r="T165" i="27"/>
  <c r="R165" i="27"/>
  <c r="P165" i="27"/>
  <c r="N165" i="27"/>
  <c r="K165" i="27"/>
  <c r="I165" i="27"/>
  <c r="W164" i="27"/>
  <c r="V164" i="27"/>
  <c r="U164" i="27"/>
  <c r="T164" i="27"/>
  <c r="S164" i="27"/>
  <c r="R164" i="27"/>
  <c r="Q164" i="27"/>
  <c r="P164" i="27"/>
  <c r="N164" i="27"/>
  <c r="L164" i="27"/>
  <c r="L165" i="27" s="1"/>
  <c r="K164" i="27"/>
  <c r="I164" i="27"/>
  <c r="W163" i="27"/>
  <c r="V163" i="27"/>
  <c r="U163" i="27"/>
  <c r="T163" i="27"/>
  <c r="S163" i="27"/>
  <c r="R163" i="27"/>
  <c r="Q163" i="27"/>
  <c r="P163" i="27"/>
  <c r="N163" i="27"/>
  <c r="L163" i="27"/>
  <c r="K163" i="27"/>
  <c r="I163" i="27"/>
  <c r="W162" i="27"/>
  <c r="V162" i="27"/>
  <c r="U162" i="27"/>
  <c r="T162" i="27"/>
  <c r="S162" i="27"/>
  <c r="R162" i="27"/>
  <c r="Q162" i="27"/>
  <c r="P162" i="27"/>
  <c r="N162" i="27"/>
  <c r="L162" i="27"/>
  <c r="K162" i="27"/>
  <c r="I162" i="27"/>
  <c r="W161" i="27"/>
  <c r="V161" i="27"/>
  <c r="U161" i="27"/>
  <c r="T161" i="27"/>
  <c r="S161" i="27"/>
  <c r="R161" i="27"/>
  <c r="Q161" i="27"/>
  <c r="P161" i="27"/>
  <c r="N161" i="27"/>
  <c r="L161" i="27"/>
  <c r="K161" i="27"/>
  <c r="I161" i="27"/>
  <c r="W160" i="27"/>
  <c r="V160" i="27"/>
  <c r="U160" i="27"/>
  <c r="T160" i="27"/>
  <c r="S160" i="27"/>
  <c r="R160" i="27"/>
  <c r="Q160" i="27"/>
  <c r="P160" i="27"/>
  <c r="N160" i="27"/>
  <c r="L160" i="27"/>
  <c r="L170" i="27" s="1" a="1"/>
  <c r="L170" i="27" s="1"/>
  <c r="K160" i="27"/>
  <c r="I160" i="27"/>
  <c r="N159" i="27"/>
  <c r="I159" i="27"/>
  <c r="N158" i="27"/>
  <c r="I158" i="27"/>
  <c r="N157" i="27"/>
  <c r="I157" i="27"/>
  <c r="N156" i="27"/>
  <c r="I156" i="27"/>
  <c r="N155" i="27"/>
  <c r="I155" i="27"/>
  <c r="N154" i="27"/>
  <c r="I154" i="27"/>
  <c r="V153" i="27"/>
  <c r="T153" i="27"/>
  <c r="R153" i="27"/>
  <c r="P153" i="27"/>
  <c r="N153" i="27"/>
  <c r="K153" i="27"/>
  <c r="I153" i="27"/>
  <c r="W152" i="27"/>
  <c r="V152" i="27"/>
  <c r="U152" i="27"/>
  <c r="T152" i="27"/>
  <c r="S152" i="27"/>
  <c r="R152" i="27"/>
  <c r="Q152" i="27"/>
  <c r="P152" i="27"/>
  <c r="N152" i="27"/>
  <c r="L152" i="27"/>
  <c r="K152" i="27"/>
  <c r="I152" i="27"/>
  <c r="W151" i="27"/>
  <c r="V151" i="27"/>
  <c r="U151" i="27"/>
  <c r="T151" i="27"/>
  <c r="S151" i="27"/>
  <c r="R151" i="27"/>
  <c r="Q151" i="27"/>
  <c r="P151" i="27"/>
  <c r="N151" i="27"/>
  <c r="L151" i="27"/>
  <c r="K151" i="27"/>
  <c r="I151" i="27"/>
  <c r="W150" i="27"/>
  <c r="V150" i="27"/>
  <c r="U150" i="27"/>
  <c r="T150" i="27"/>
  <c r="S150" i="27"/>
  <c r="R150" i="27"/>
  <c r="Q150" i="27"/>
  <c r="P150" i="27"/>
  <c r="N150" i="27"/>
  <c r="L150" i="27"/>
  <c r="K150" i="27"/>
  <c r="I150" i="27"/>
  <c r="W149" i="27"/>
  <c r="V149" i="27"/>
  <c r="U149" i="27"/>
  <c r="T149" i="27"/>
  <c r="S149" i="27"/>
  <c r="R149" i="27"/>
  <c r="Q149" i="27"/>
  <c r="P149" i="27"/>
  <c r="N149" i="27"/>
  <c r="L149" i="27"/>
  <c r="K149" i="27"/>
  <c r="I149" i="27"/>
  <c r="W148" i="27"/>
  <c r="V148" i="27"/>
  <c r="U148" i="27"/>
  <c r="T148" i="27"/>
  <c r="S148" i="27"/>
  <c r="R148" i="27"/>
  <c r="Q148" i="27"/>
  <c r="P148" i="27"/>
  <c r="N148" i="27"/>
  <c r="L148" i="27"/>
  <c r="L156" i="27" s="1" a="1"/>
  <c r="L156" i="27" s="1"/>
  <c r="K148" i="27"/>
  <c r="I148" i="27"/>
  <c r="N141" i="27"/>
  <c r="I141" i="27"/>
  <c r="N140" i="27"/>
  <c r="I140" i="27"/>
  <c r="N139" i="27"/>
  <c r="I139" i="27"/>
  <c r="N138" i="27"/>
  <c r="I138" i="27"/>
  <c r="N137" i="27"/>
  <c r="I137" i="27"/>
  <c r="N136" i="27"/>
  <c r="I136" i="27"/>
  <c r="N135" i="27"/>
  <c r="I135" i="27"/>
  <c r="N134" i="27"/>
  <c r="I134" i="27"/>
  <c r="N133" i="27"/>
  <c r="I133" i="27"/>
  <c r="N132" i="27"/>
  <c r="I132" i="27"/>
  <c r="N131" i="27"/>
  <c r="I131" i="27"/>
  <c r="N130" i="27"/>
  <c r="I130" i="27"/>
  <c r="V129" i="27"/>
  <c r="T129" i="27"/>
  <c r="R129" i="27"/>
  <c r="P129" i="27"/>
  <c r="N129" i="27"/>
  <c r="K129" i="27"/>
  <c r="I129" i="27"/>
  <c r="W128" i="27"/>
  <c r="V128" i="27"/>
  <c r="U128" i="27"/>
  <c r="T128" i="27"/>
  <c r="S128" i="27"/>
  <c r="R128" i="27"/>
  <c r="Q128" i="27"/>
  <c r="P128" i="27"/>
  <c r="N128" i="27"/>
  <c r="L128" i="27"/>
  <c r="L129" i="27" s="1"/>
  <c r="K128" i="27"/>
  <c r="I128" i="27"/>
  <c r="W127" i="27"/>
  <c r="V127" i="27"/>
  <c r="U127" i="27"/>
  <c r="T127" i="27"/>
  <c r="S127" i="27"/>
  <c r="R127" i="27"/>
  <c r="Q127" i="27"/>
  <c r="P127" i="27"/>
  <c r="N127" i="27"/>
  <c r="L127" i="27"/>
  <c r="K127" i="27"/>
  <c r="I127" i="27"/>
  <c r="W126" i="27"/>
  <c r="V126" i="27"/>
  <c r="U126" i="27"/>
  <c r="T126" i="27"/>
  <c r="S126" i="27"/>
  <c r="R126" i="27"/>
  <c r="Q126" i="27"/>
  <c r="P126" i="27"/>
  <c r="N126" i="27"/>
  <c r="L126" i="27"/>
  <c r="K126" i="27"/>
  <c r="I126" i="27"/>
  <c r="W125" i="27"/>
  <c r="V125" i="27"/>
  <c r="U125" i="27"/>
  <c r="T125" i="27"/>
  <c r="S125" i="27"/>
  <c r="R125" i="27"/>
  <c r="Q125" i="27"/>
  <c r="P125" i="27"/>
  <c r="N125" i="27"/>
  <c r="L125" i="27"/>
  <c r="K125" i="27"/>
  <c r="I125" i="27"/>
  <c r="W124" i="27"/>
  <c r="V124" i="27"/>
  <c r="U124" i="27"/>
  <c r="T124" i="27"/>
  <c r="S124" i="27"/>
  <c r="R124" i="27"/>
  <c r="Q124" i="27"/>
  <c r="P124" i="27"/>
  <c r="N124" i="27"/>
  <c r="L124" i="27"/>
  <c r="L134" i="27" s="1" a="1"/>
  <c r="L134" i="27" s="1"/>
  <c r="K124" i="27"/>
  <c r="I124" i="27"/>
  <c r="N123" i="27"/>
  <c r="I123" i="27"/>
  <c r="N122" i="27"/>
  <c r="I122" i="27"/>
  <c r="N121" i="27"/>
  <c r="I121" i="27"/>
  <c r="N120" i="27"/>
  <c r="I120" i="27"/>
  <c r="N119" i="27"/>
  <c r="I119" i="27"/>
  <c r="N118" i="27"/>
  <c r="I118" i="27"/>
  <c r="V117" i="27"/>
  <c r="T117" i="27"/>
  <c r="R117" i="27"/>
  <c r="P117" i="27"/>
  <c r="N117" i="27"/>
  <c r="K117" i="27"/>
  <c r="I117" i="27"/>
  <c r="W116" i="27"/>
  <c r="V116" i="27"/>
  <c r="U116" i="27"/>
  <c r="T116" i="27"/>
  <c r="S116" i="27"/>
  <c r="R116" i="27"/>
  <c r="Q116" i="27"/>
  <c r="P116" i="27"/>
  <c r="N116" i="27"/>
  <c r="L116" i="27"/>
  <c r="K116" i="27"/>
  <c r="I116" i="27"/>
  <c r="W115" i="27"/>
  <c r="V115" i="27"/>
  <c r="U115" i="27"/>
  <c r="T115" i="27"/>
  <c r="S115" i="27"/>
  <c r="R115" i="27"/>
  <c r="Q115" i="27"/>
  <c r="P115" i="27"/>
  <c r="N115" i="27"/>
  <c r="L115" i="27"/>
  <c r="K115" i="27"/>
  <c r="I115" i="27"/>
  <c r="W114" i="27"/>
  <c r="V114" i="27"/>
  <c r="U114" i="27"/>
  <c r="T114" i="27"/>
  <c r="S114" i="27"/>
  <c r="R114" i="27"/>
  <c r="Q114" i="27"/>
  <c r="P114" i="27"/>
  <c r="N114" i="27"/>
  <c r="L114" i="27"/>
  <c r="K114" i="27"/>
  <c r="I114" i="27"/>
  <c r="W113" i="27"/>
  <c r="V113" i="27"/>
  <c r="U113" i="27"/>
  <c r="T113" i="27"/>
  <c r="S113" i="27"/>
  <c r="R113" i="27"/>
  <c r="Q113" i="27"/>
  <c r="P113" i="27"/>
  <c r="N113" i="27"/>
  <c r="L113" i="27"/>
  <c r="K113" i="27"/>
  <c r="I113" i="27"/>
  <c r="W112" i="27"/>
  <c r="V112" i="27"/>
  <c r="U112" i="27"/>
  <c r="T112" i="27"/>
  <c r="S112" i="27"/>
  <c r="R112" i="27"/>
  <c r="Q112" i="27"/>
  <c r="P112" i="27"/>
  <c r="N112" i="27"/>
  <c r="L112" i="27"/>
  <c r="L120" i="27" s="1" a="1"/>
  <c r="L120" i="27" s="1"/>
  <c r="K112" i="27"/>
  <c r="I112" i="27"/>
  <c r="N105" i="27"/>
  <c r="I105" i="27"/>
  <c r="N104" i="27"/>
  <c r="I104" i="27"/>
  <c r="N103" i="27"/>
  <c r="I103" i="27"/>
  <c r="N102" i="27"/>
  <c r="I102" i="27"/>
  <c r="N101" i="27"/>
  <c r="I101" i="27"/>
  <c r="N100" i="27"/>
  <c r="I100" i="27"/>
  <c r="N99" i="27"/>
  <c r="I99" i="27"/>
  <c r="N98" i="27"/>
  <c r="I98" i="27"/>
  <c r="N97" i="27"/>
  <c r="I97" i="27"/>
  <c r="N96" i="27"/>
  <c r="I96" i="27"/>
  <c r="N95" i="27"/>
  <c r="I95" i="27"/>
  <c r="N94" i="27"/>
  <c r="I94" i="27"/>
  <c r="V93" i="27"/>
  <c r="T93" i="27"/>
  <c r="R93" i="27"/>
  <c r="P93" i="27"/>
  <c r="N93" i="27"/>
  <c r="K93" i="27"/>
  <c r="I93" i="27"/>
  <c r="W92" i="27"/>
  <c r="V92" i="27"/>
  <c r="U92" i="27"/>
  <c r="T92" i="27"/>
  <c r="S92" i="27"/>
  <c r="R92" i="27"/>
  <c r="Q92" i="27"/>
  <c r="P92" i="27"/>
  <c r="N92" i="27"/>
  <c r="L92" i="27"/>
  <c r="L93" i="27" s="1"/>
  <c r="K92" i="27"/>
  <c r="I92" i="27"/>
  <c r="W91" i="27"/>
  <c r="V91" i="27"/>
  <c r="U91" i="27"/>
  <c r="T91" i="27"/>
  <c r="S91" i="27"/>
  <c r="R91" i="27"/>
  <c r="Q91" i="27"/>
  <c r="P91" i="27"/>
  <c r="N91" i="27"/>
  <c r="L91" i="27"/>
  <c r="K91" i="27"/>
  <c r="I91" i="27"/>
  <c r="W90" i="27"/>
  <c r="V90" i="27"/>
  <c r="U90" i="27"/>
  <c r="T90" i="27"/>
  <c r="S90" i="27"/>
  <c r="R90" i="27"/>
  <c r="Q90" i="27"/>
  <c r="P90" i="27"/>
  <c r="N90" i="27"/>
  <c r="L90" i="27"/>
  <c r="K90" i="27"/>
  <c r="I90" i="27"/>
  <c r="W89" i="27"/>
  <c r="V89" i="27"/>
  <c r="U89" i="27"/>
  <c r="T89" i="27"/>
  <c r="S89" i="27"/>
  <c r="R89" i="27"/>
  <c r="Q89" i="27"/>
  <c r="P89" i="27"/>
  <c r="N89" i="27"/>
  <c r="L89" i="27"/>
  <c r="K89" i="27"/>
  <c r="I89" i="27"/>
  <c r="AF88" i="27"/>
  <c r="AE88" i="27"/>
  <c r="AD88" i="27"/>
  <c r="AC88" i="27"/>
  <c r="W88" i="27"/>
  <c r="V88" i="27"/>
  <c r="U88" i="27"/>
  <c r="T88" i="27"/>
  <c r="S88" i="27"/>
  <c r="R88" i="27"/>
  <c r="Q88" i="27"/>
  <c r="P88" i="27"/>
  <c r="N88" i="27"/>
  <c r="L88" i="27"/>
  <c r="L98" i="27" s="1" a="1"/>
  <c r="L98" i="27" s="1"/>
  <c r="K88" i="27"/>
  <c r="I88" i="27"/>
  <c r="AF87" i="27"/>
  <c r="AE87" i="27"/>
  <c r="AD87" i="27"/>
  <c r="AC87" i="27"/>
  <c r="N87" i="27"/>
  <c r="I87" i="27"/>
  <c r="AF86" i="27"/>
  <c r="AE86" i="27"/>
  <c r="AD86" i="27"/>
  <c r="AC86" i="27"/>
  <c r="N86" i="27"/>
  <c r="I86" i="27"/>
  <c r="AF85" i="27"/>
  <c r="AE85" i="27"/>
  <c r="AD85" i="27"/>
  <c r="AC85" i="27"/>
  <c r="N85" i="27"/>
  <c r="I85" i="27"/>
  <c r="AF84" i="27"/>
  <c r="AE84" i="27"/>
  <c r="AD84" i="27"/>
  <c r="AC84" i="27"/>
  <c r="N84" i="27"/>
  <c r="I84" i="27"/>
  <c r="AF83" i="27"/>
  <c r="AE83" i="27"/>
  <c r="AD83" i="27"/>
  <c r="AC83" i="27"/>
  <c r="N83" i="27"/>
  <c r="I83" i="27"/>
  <c r="AF82" i="27"/>
  <c r="AE82" i="27"/>
  <c r="AD82" i="27"/>
  <c r="AC82" i="27"/>
  <c r="N82" i="27"/>
  <c r="I82" i="27"/>
  <c r="AF81" i="27"/>
  <c r="AE81" i="27"/>
  <c r="AD81" i="27"/>
  <c r="AC81" i="27"/>
  <c r="V81" i="27"/>
  <c r="T81" i="27"/>
  <c r="R81" i="27"/>
  <c r="P81" i="27"/>
  <c r="N81" i="27"/>
  <c r="K81" i="27"/>
  <c r="I81" i="27"/>
  <c r="AF80" i="27"/>
  <c r="AE80" i="27"/>
  <c r="AD80" i="27"/>
  <c r="AC80" i="27"/>
  <c r="W80" i="27"/>
  <c r="V80" i="27"/>
  <c r="U80" i="27"/>
  <c r="T80" i="27"/>
  <c r="S80" i="27"/>
  <c r="R80" i="27"/>
  <c r="Q80" i="27"/>
  <c r="P80" i="27"/>
  <c r="N80" i="27"/>
  <c r="L80" i="27"/>
  <c r="K80" i="27"/>
  <c r="I80" i="27"/>
  <c r="AF79" i="27"/>
  <c r="AE79" i="27"/>
  <c r="AD79" i="27"/>
  <c r="AC79" i="27"/>
  <c r="W79" i="27"/>
  <c r="V79" i="27"/>
  <c r="U79" i="27"/>
  <c r="T79" i="27"/>
  <c r="S79" i="27"/>
  <c r="R79" i="27"/>
  <c r="Q79" i="27"/>
  <c r="P79" i="27"/>
  <c r="N79" i="27"/>
  <c r="L79" i="27"/>
  <c r="K79" i="27"/>
  <c r="I79" i="27"/>
  <c r="AF78" i="27"/>
  <c r="AE78" i="27"/>
  <c r="AD78" i="27"/>
  <c r="AC78" i="27"/>
  <c r="W78" i="27"/>
  <c r="V78" i="27"/>
  <c r="U78" i="27"/>
  <c r="T78" i="27"/>
  <c r="S78" i="27"/>
  <c r="R78" i="27"/>
  <c r="Q78" i="27"/>
  <c r="P78" i="27"/>
  <c r="N78" i="27"/>
  <c r="L78" i="27"/>
  <c r="K78" i="27"/>
  <c r="I78" i="27"/>
  <c r="AF77" i="27"/>
  <c r="AE77" i="27"/>
  <c r="AD77" i="27"/>
  <c r="AC77" i="27"/>
  <c r="W77" i="27"/>
  <c r="V77" i="27"/>
  <c r="U77" i="27"/>
  <c r="T77" i="27"/>
  <c r="S77" i="27"/>
  <c r="R77" i="27"/>
  <c r="Q77" i="27"/>
  <c r="P77" i="27"/>
  <c r="N77" i="27"/>
  <c r="L77" i="27"/>
  <c r="K77" i="27"/>
  <c r="I77" i="27"/>
  <c r="AF76" i="27"/>
  <c r="AE76" i="27"/>
  <c r="AD76" i="27"/>
  <c r="AC76" i="27"/>
  <c r="W76" i="27"/>
  <c r="V76" i="27"/>
  <c r="U76" i="27"/>
  <c r="T76" i="27"/>
  <c r="S76" i="27"/>
  <c r="R76" i="27"/>
  <c r="Q76" i="27"/>
  <c r="P76" i="27"/>
  <c r="N76" i="27"/>
  <c r="L76" i="27"/>
  <c r="L84" i="27" s="1" a="1"/>
  <c r="L84" i="27" s="1"/>
  <c r="K76" i="27"/>
  <c r="I76" i="27"/>
  <c r="AF75" i="27"/>
  <c r="AE75" i="27"/>
  <c r="AD75" i="27"/>
  <c r="AC75" i="27"/>
  <c r="AF74" i="27"/>
  <c r="AE74" i="27"/>
  <c r="AD74" i="27"/>
  <c r="AC74" i="27"/>
  <c r="AF73" i="27"/>
  <c r="AE73" i="27"/>
  <c r="AD73" i="27"/>
  <c r="AC73" i="27"/>
  <c r="AF72" i="27"/>
  <c r="AE72" i="27"/>
  <c r="AD72" i="27"/>
  <c r="AC72" i="27"/>
  <c r="AF71" i="27"/>
  <c r="AE71" i="27"/>
  <c r="AD71" i="27"/>
  <c r="AC71" i="27"/>
  <c r="AF70" i="27"/>
  <c r="AE70" i="27"/>
  <c r="AD70" i="27"/>
  <c r="AC70" i="27"/>
  <c r="AF69" i="27"/>
  <c r="AE69" i="27"/>
  <c r="AD69" i="27"/>
  <c r="AC69" i="27"/>
  <c r="N69" i="27"/>
  <c r="I69" i="27"/>
  <c r="AF68" i="27"/>
  <c r="AE68" i="27"/>
  <c r="AD68" i="27"/>
  <c r="AC68" i="27"/>
  <c r="N68" i="27"/>
  <c r="I68" i="27"/>
  <c r="AF67" i="27"/>
  <c r="AE67" i="27"/>
  <c r="AD67" i="27"/>
  <c r="AC67" i="27"/>
  <c r="N67" i="27"/>
  <c r="I67" i="27"/>
  <c r="AF66" i="27"/>
  <c r="AE66" i="27"/>
  <c r="AD66" i="27"/>
  <c r="AC66" i="27"/>
  <c r="N66" i="27"/>
  <c r="I66" i="27"/>
  <c r="AF65" i="27"/>
  <c r="AE65" i="27"/>
  <c r="AD65" i="27"/>
  <c r="AC65" i="27"/>
  <c r="N65" i="27"/>
  <c r="I65" i="27"/>
  <c r="AF64" i="27"/>
  <c r="AE64" i="27"/>
  <c r="AD64" i="27"/>
  <c r="AC64" i="27"/>
  <c r="N64" i="27"/>
  <c r="I64" i="27"/>
  <c r="AF63" i="27"/>
  <c r="AE63" i="27"/>
  <c r="AD63" i="27"/>
  <c r="AC63" i="27"/>
  <c r="N63" i="27"/>
  <c r="I63" i="27"/>
  <c r="AF62" i="27"/>
  <c r="AE62" i="27"/>
  <c r="AD62" i="27"/>
  <c r="AC62" i="27"/>
  <c r="N62" i="27"/>
  <c r="I62" i="27"/>
  <c r="AF61" i="27"/>
  <c r="AE61" i="27"/>
  <c r="AD61" i="27"/>
  <c r="AC61" i="27"/>
  <c r="N61" i="27"/>
  <c r="I61" i="27"/>
  <c r="AF60" i="27"/>
  <c r="AE60" i="27"/>
  <c r="AD60" i="27"/>
  <c r="AC60" i="27"/>
  <c r="N60" i="27"/>
  <c r="I60" i="27"/>
  <c r="AF59" i="27"/>
  <c r="AE59" i="27"/>
  <c r="AD59" i="27"/>
  <c r="AC59" i="27"/>
  <c r="N59" i="27"/>
  <c r="I59" i="27"/>
  <c r="N58" i="27"/>
  <c r="I58" i="27"/>
  <c r="V57" i="27"/>
  <c r="T57" i="27"/>
  <c r="R57" i="27"/>
  <c r="P57" i="27"/>
  <c r="N57" i="27"/>
  <c r="K57" i="27"/>
  <c r="I57" i="27"/>
  <c r="W56" i="27"/>
  <c r="V56" i="27"/>
  <c r="U56" i="27"/>
  <c r="T56" i="27"/>
  <c r="S56" i="27"/>
  <c r="R56" i="27"/>
  <c r="Q56" i="27"/>
  <c r="P56" i="27"/>
  <c r="N56" i="27"/>
  <c r="L56" i="27"/>
  <c r="L57" i="27" s="1"/>
  <c r="K56" i="27"/>
  <c r="I56" i="27"/>
  <c r="W55" i="27"/>
  <c r="V55" i="27"/>
  <c r="U55" i="27"/>
  <c r="T55" i="27"/>
  <c r="S55" i="27"/>
  <c r="R55" i="27"/>
  <c r="Q55" i="27"/>
  <c r="P55" i="27"/>
  <c r="N55" i="27"/>
  <c r="L55" i="27"/>
  <c r="K55" i="27"/>
  <c r="I55" i="27"/>
  <c r="W54" i="27"/>
  <c r="V54" i="27"/>
  <c r="U54" i="27"/>
  <c r="T54" i="27"/>
  <c r="S54" i="27"/>
  <c r="R54" i="27"/>
  <c r="Q54" i="27"/>
  <c r="P54" i="27"/>
  <c r="N54" i="27"/>
  <c r="L54" i="27"/>
  <c r="K54" i="27"/>
  <c r="I54" i="27"/>
  <c r="W53" i="27"/>
  <c r="V53" i="27"/>
  <c r="U53" i="27"/>
  <c r="T53" i="27"/>
  <c r="S53" i="27"/>
  <c r="R53" i="27"/>
  <c r="Q53" i="27"/>
  <c r="P53" i="27"/>
  <c r="N53" i="27"/>
  <c r="L53" i="27"/>
  <c r="K53" i="27"/>
  <c r="I53" i="27"/>
  <c r="W52" i="27"/>
  <c r="V52" i="27"/>
  <c r="U52" i="27"/>
  <c r="T52" i="27"/>
  <c r="S52" i="27"/>
  <c r="R52" i="27"/>
  <c r="Q52" i="27"/>
  <c r="P52" i="27"/>
  <c r="N52" i="27"/>
  <c r="L52" i="27"/>
  <c r="L62" i="27" s="1" a="1"/>
  <c r="L62" i="27" s="1"/>
  <c r="K52" i="27"/>
  <c r="I52" i="27"/>
  <c r="N51" i="27"/>
  <c r="I51" i="27"/>
  <c r="N50" i="27"/>
  <c r="I50" i="27"/>
  <c r="N49" i="27"/>
  <c r="I49" i="27"/>
  <c r="N48" i="27"/>
  <c r="I48" i="27"/>
  <c r="N47" i="27"/>
  <c r="I47" i="27"/>
  <c r="N46" i="27"/>
  <c r="I46" i="27"/>
  <c r="V45" i="27"/>
  <c r="T45" i="27"/>
  <c r="R45" i="27"/>
  <c r="P45" i="27"/>
  <c r="N45" i="27"/>
  <c r="K45" i="27"/>
  <c r="I45" i="27"/>
  <c r="W44" i="27"/>
  <c r="V44" i="27"/>
  <c r="U44" i="27"/>
  <c r="T44" i="27"/>
  <c r="S44" i="27"/>
  <c r="R44" i="27"/>
  <c r="Q44" i="27"/>
  <c r="P44" i="27"/>
  <c r="N44" i="27"/>
  <c r="L44" i="27"/>
  <c r="K44" i="27"/>
  <c r="I44" i="27"/>
  <c r="AF43" i="27"/>
  <c r="AE43" i="27"/>
  <c r="AD43" i="27"/>
  <c r="AC43" i="27"/>
  <c r="W43" i="27"/>
  <c r="V43" i="27"/>
  <c r="U43" i="27"/>
  <c r="T43" i="27"/>
  <c r="S43" i="27"/>
  <c r="R43" i="27"/>
  <c r="Q43" i="27"/>
  <c r="P43" i="27"/>
  <c r="N43" i="27"/>
  <c r="L43" i="27"/>
  <c r="K43" i="27"/>
  <c r="I43" i="27"/>
  <c r="AF42" i="27"/>
  <c r="AE42" i="27"/>
  <c r="AD42" i="27"/>
  <c r="AC42" i="27"/>
  <c r="W42" i="27"/>
  <c r="V42" i="27"/>
  <c r="U42" i="27"/>
  <c r="T42" i="27"/>
  <c r="S42" i="27"/>
  <c r="R42" i="27"/>
  <c r="Q42" i="27"/>
  <c r="P42" i="27"/>
  <c r="N42" i="27"/>
  <c r="L42" i="27"/>
  <c r="K42" i="27"/>
  <c r="I42" i="27"/>
  <c r="AF41" i="27"/>
  <c r="AE41" i="27"/>
  <c r="AD41" i="27"/>
  <c r="AC41" i="27"/>
  <c r="W41" i="27"/>
  <c r="V41" i="27"/>
  <c r="U41" i="27"/>
  <c r="T41" i="27"/>
  <c r="S41" i="27"/>
  <c r="R41" i="27"/>
  <c r="Q41" i="27"/>
  <c r="P41" i="27"/>
  <c r="N41" i="27"/>
  <c r="L41" i="27"/>
  <c r="K41" i="27"/>
  <c r="I41" i="27"/>
  <c r="AF40" i="27"/>
  <c r="AE40" i="27"/>
  <c r="AD40" i="27"/>
  <c r="AC40" i="27"/>
  <c r="W40" i="27"/>
  <c r="V40" i="27"/>
  <c r="U40" i="27"/>
  <c r="T40" i="27"/>
  <c r="S40" i="27"/>
  <c r="R40" i="27"/>
  <c r="Q40" i="27"/>
  <c r="P40" i="27"/>
  <c r="N40" i="27"/>
  <c r="L40" i="27"/>
  <c r="L48" i="27" s="1" a="1"/>
  <c r="L48" i="27" s="1"/>
  <c r="K40" i="27"/>
  <c r="I40" i="27"/>
  <c r="AF39" i="27"/>
  <c r="AE39" i="27"/>
  <c r="AD39" i="27"/>
  <c r="AC39" i="27"/>
  <c r="AF38" i="27"/>
  <c r="AE38" i="27"/>
  <c r="AD38" i="27"/>
  <c r="AC38" i="27"/>
  <c r="AF37" i="27"/>
  <c r="AE37" i="27"/>
  <c r="AD37" i="27"/>
  <c r="AC37" i="27"/>
  <c r="AF36" i="27"/>
  <c r="AE36" i="27"/>
  <c r="AD36" i="27"/>
  <c r="AC36" i="27"/>
  <c r="AF35" i="27"/>
  <c r="AE35" i="27"/>
  <c r="AD35" i="27"/>
  <c r="AC35" i="27"/>
  <c r="AF34" i="27"/>
  <c r="AE34" i="27"/>
  <c r="AD34" i="27"/>
  <c r="AC34" i="27"/>
  <c r="AF33" i="27"/>
  <c r="AE33" i="27"/>
  <c r="AD33" i="27"/>
  <c r="AC33" i="27"/>
  <c r="N33" i="27"/>
  <c r="I33" i="27"/>
  <c r="AF32" i="27"/>
  <c r="AE32" i="27"/>
  <c r="AD32" i="27"/>
  <c r="AC32" i="27"/>
  <c r="N32" i="27"/>
  <c r="I32" i="27"/>
  <c r="AF31" i="27"/>
  <c r="AE31" i="27"/>
  <c r="AD31" i="27"/>
  <c r="AC31" i="27"/>
  <c r="N31" i="27"/>
  <c r="I31" i="27"/>
  <c r="AF30" i="27"/>
  <c r="AE30" i="27"/>
  <c r="AD30" i="27"/>
  <c r="AC30" i="27"/>
  <c r="N30" i="27"/>
  <c r="I30" i="27"/>
  <c r="AF29" i="27"/>
  <c r="AE29" i="27"/>
  <c r="AD29" i="27"/>
  <c r="AC29" i="27"/>
  <c r="N29" i="27"/>
  <c r="I29" i="27"/>
  <c r="AF28" i="27"/>
  <c r="AE28" i="27"/>
  <c r="AD28" i="27"/>
  <c r="AC28" i="27"/>
  <c r="N28" i="27"/>
  <c r="I28" i="27"/>
  <c r="AF27" i="27"/>
  <c r="AE27" i="27"/>
  <c r="AD27" i="27"/>
  <c r="AC27" i="27"/>
  <c r="N27" i="27"/>
  <c r="I27" i="27"/>
  <c r="AF26" i="27"/>
  <c r="AE26" i="27"/>
  <c r="AD26" i="27"/>
  <c r="AC26" i="27"/>
  <c r="N26" i="27"/>
  <c r="I26" i="27"/>
  <c r="AF25" i="27"/>
  <c r="AE25" i="27"/>
  <c r="AD25" i="27"/>
  <c r="AC25" i="27"/>
  <c r="N25" i="27"/>
  <c r="I25" i="27"/>
  <c r="AF24" i="27"/>
  <c r="AE24" i="27"/>
  <c r="AD24" i="27"/>
  <c r="AC24" i="27"/>
  <c r="N24" i="27"/>
  <c r="I24" i="27"/>
  <c r="AF23" i="27"/>
  <c r="AE23" i="27"/>
  <c r="AD23" i="27"/>
  <c r="AC23" i="27"/>
  <c r="N23" i="27"/>
  <c r="I23" i="27"/>
  <c r="AF22" i="27"/>
  <c r="AE22" i="27"/>
  <c r="AD22" i="27"/>
  <c r="AC22" i="27"/>
  <c r="N22" i="27"/>
  <c r="I22" i="27"/>
  <c r="AF21" i="27"/>
  <c r="AE21" i="27"/>
  <c r="AD21" i="27"/>
  <c r="AC21" i="27"/>
  <c r="V21" i="27"/>
  <c r="T21" i="27"/>
  <c r="R21" i="27"/>
  <c r="P21" i="27"/>
  <c r="N21" i="27"/>
  <c r="K21" i="27"/>
  <c r="I21" i="27"/>
  <c r="AF20" i="27"/>
  <c r="AE20" i="27"/>
  <c r="AD20" i="27"/>
  <c r="AC20" i="27"/>
  <c r="W20" i="27"/>
  <c r="V20" i="27"/>
  <c r="U20" i="27"/>
  <c r="T20" i="27"/>
  <c r="S20" i="27"/>
  <c r="R20" i="27"/>
  <c r="Q20" i="27"/>
  <c r="P20" i="27"/>
  <c r="N20" i="27"/>
  <c r="L20" i="27"/>
  <c r="L21" i="27" s="1"/>
  <c r="K20" i="27"/>
  <c r="I20" i="27"/>
  <c r="AF19" i="27"/>
  <c r="AE19" i="27"/>
  <c r="AD19" i="27"/>
  <c r="AC19" i="27"/>
  <c r="W19" i="27"/>
  <c r="V19" i="27"/>
  <c r="U19" i="27"/>
  <c r="T19" i="27"/>
  <c r="S19" i="27"/>
  <c r="R19" i="27"/>
  <c r="Q19" i="27"/>
  <c r="P19" i="27"/>
  <c r="N19" i="27"/>
  <c r="L19" i="27"/>
  <c r="K19" i="27"/>
  <c r="I19" i="27"/>
  <c r="AF18" i="27"/>
  <c r="AE18" i="27"/>
  <c r="AD18" i="27"/>
  <c r="AC18" i="27"/>
  <c r="W18" i="27"/>
  <c r="V18" i="27"/>
  <c r="U18" i="27"/>
  <c r="T18" i="27"/>
  <c r="S18" i="27"/>
  <c r="R18" i="27"/>
  <c r="Q18" i="27"/>
  <c r="P18" i="27"/>
  <c r="N18" i="27"/>
  <c r="L18" i="27"/>
  <c r="K18" i="27"/>
  <c r="I18" i="27"/>
  <c r="AF17" i="27"/>
  <c r="AE17" i="27"/>
  <c r="AD17" i="27"/>
  <c r="AC17" i="27"/>
  <c r="W17" i="27"/>
  <c r="V17" i="27"/>
  <c r="U17" i="27"/>
  <c r="T17" i="27"/>
  <c r="S17" i="27"/>
  <c r="R17" i="27"/>
  <c r="Q17" i="27"/>
  <c r="P17" i="27"/>
  <c r="N17" i="27"/>
  <c r="L17" i="27"/>
  <c r="K17" i="27"/>
  <c r="I17" i="27"/>
  <c r="AF16" i="27"/>
  <c r="AE16" i="27"/>
  <c r="AD16" i="27"/>
  <c r="AC16" i="27"/>
  <c r="W16" i="27"/>
  <c r="V16" i="27"/>
  <c r="U16" i="27"/>
  <c r="T16" i="27"/>
  <c r="S16" i="27"/>
  <c r="R16" i="27"/>
  <c r="Q16" i="27"/>
  <c r="P16" i="27"/>
  <c r="N16" i="27"/>
  <c r="L16" i="27"/>
  <c r="L26" i="27" s="1" a="1"/>
  <c r="L26" i="27" s="1"/>
  <c r="K16" i="27"/>
  <c r="I16" i="27"/>
  <c r="AF15" i="27"/>
  <c r="AE15" i="27"/>
  <c r="AD15" i="27"/>
  <c r="AC15" i="27"/>
  <c r="N15" i="27"/>
  <c r="I15" i="27"/>
  <c r="AF14" i="27"/>
  <c r="AE14" i="27"/>
  <c r="AD14" i="27"/>
  <c r="AC14" i="27"/>
  <c r="N14" i="27"/>
  <c r="I14" i="27"/>
  <c r="N13" i="27"/>
  <c r="I13" i="27"/>
  <c r="N12" i="27"/>
  <c r="I12" i="27"/>
  <c r="N11" i="27"/>
  <c r="I11" i="27"/>
  <c r="N10" i="27"/>
  <c r="I10" i="27"/>
  <c r="V9" i="27"/>
  <c r="T9" i="27"/>
  <c r="R9" i="27"/>
  <c r="P9" i="27"/>
  <c r="N9" i="27"/>
  <c r="K9" i="27"/>
  <c r="I9" i="27"/>
  <c r="W8" i="27"/>
  <c r="V8" i="27"/>
  <c r="U8" i="27"/>
  <c r="T8" i="27"/>
  <c r="S8" i="27"/>
  <c r="R8" i="27"/>
  <c r="Q8" i="27"/>
  <c r="P8" i="27"/>
  <c r="N8" i="27"/>
  <c r="L8" i="27"/>
  <c r="L9" i="27" s="1"/>
  <c r="K8" i="27"/>
  <c r="I8" i="27"/>
  <c r="AE7" i="27"/>
  <c r="AD7" i="27"/>
  <c r="AC7" i="27"/>
  <c r="AB7" i="27"/>
  <c r="W7" i="27"/>
  <c r="V7" i="27"/>
  <c r="U7" i="27"/>
  <c r="T7" i="27"/>
  <c r="S7" i="27"/>
  <c r="R7" i="27"/>
  <c r="Q7" i="27"/>
  <c r="P7" i="27"/>
  <c r="N7" i="27"/>
  <c r="L7" i="27"/>
  <c r="K7" i="27"/>
  <c r="I7" i="27"/>
  <c r="W6" i="27"/>
  <c r="V6" i="27"/>
  <c r="U6" i="27"/>
  <c r="T6" i="27"/>
  <c r="S6" i="27"/>
  <c r="R6" i="27"/>
  <c r="Q6" i="27"/>
  <c r="P6" i="27"/>
  <c r="N6" i="27"/>
  <c r="L6" i="27"/>
  <c r="K6" i="27"/>
  <c r="I6" i="27"/>
  <c r="W5" i="27"/>
  <c r="V5" i="27"/>
  <c r="U5" i="27"/>
  <c r="T5" i="27"/>
  <c r="S5" i="27"/>
  <c r="R5" i="27"/>
  <c r="Q5" i="27"/>
  <c r="P5" i="27"/>
  <c r="N5" i="27"/>
  <c r="L5" i="27"/>
  <c r="K5" i="27"/>
  <c r="I5" i="27"/>
  <c r="W4" i="27"/>
  <c r="V4" i="27"/>
  <c r="U4" i="27"/>
  <c r="T4" i="27"/>
  <c r="S4" i="27"/>
  <c r="R4" i="27"/>
  <c r="Q4" i="27"/>
  <c r="P4" i="27"/>
  <c r="N4" i="27"/>
  <c r="L4" i="27"/>
  <c r="L12" i="27" s="1" a="1"/>
  <c r="L12" i="27" s="1"/>
  <c r="K4" i="27"/>
  <c r="I4" i="27"/>
  <c r="H249" i="21"/>
  <c r="H248" i="21"/>
  <c r="H247" i="21"/>
  <c r="H246" i="21"/>
  <c r="H245" i="21"/>
  <c r="H244" i="21"/>
  <c r="H243" i="21"/>
  <c r="H242" i="21"/>
  <c r="H241" i="21"/>
  <c r="H240" i="21"/>
  <c r="H239" i="21"/>
  <c r="H238" i="21"/>
  <c r="H237" i="21"/>
  <c r="H236" i="21"/>
  <c r="H235" i="21"/>
  <c r="H234" i="21"/>
  <c r="H233" i="21"/>
  <c r="H232" i="21"/>
  <c r="H231" i="21"/>
  <c r="H230" i="21"/>
  <c r="H229" i="21"/>
  <c r="H228" i="21"/>
  <c r="H227" i="21"/>
  <c r="H226" i="21"/>
  <c r="H225" i="21"/>
  <c r="H224" i="21"/>
  <c r="H223" i="21"/>
  <c r="H222" i="21"/>
  <c r="H221" i="21"/>
  <c r="H220" i="21"/>
  <c r="H213" i="21"/>
  <c r="H212" i="21"/>
  <c r="H211" i="21"/>
  <c r="H210" i="21"/>
  <c r="H209" i="21"/>
  <c r="H208" i="21"/>
  <c r="H207" i="21"/>
  <c r="H206" i="21"/>
  <c r="H205" i="21"/>
  <c r="H204" i="21"/>
  <c r="H203" i="21"/>
  <c r="H202" i="21"/>
  <c r="H201" i="21"/>
  <c r="H200" i="21"/>
  <c r="H199" i="21"/>
  <c r="H198" i="21"/>
  <c r="H197" i="21"/>
  <c r="H196" i="21"/>
  <c r="H195" i="21"/>
  <c r="H194" i="21"/>
  <c r="H193" i="21"/>
  <c r="H192" i="21"/>
  <c r="H191" i="21"/>
  <c r="H190" i="21"/>
  <c r="H189" i="21"/>
  <c r="H188" i="21"/>
  <c r="H187" i="21"/>
  <c r="H186" i="21"/>
  <c r="H185" i="21"/>
  <c r="H184" i="21"/>
  <c r="H177" i="21"/>
  <c r="H176" i="21"/>
  <c r="H175" i="21"/>
  <c r="H174" i="21"/>
  <c r="H173" i="21"/>
  <c r="H172" i="21"/>
  <c r="H171" i="21"/>
  <c r="H170" i="21"/>
  <c r="H169" i="21"/>
  <c r="H168" i="21"/>
  <c r="H167" i="21"/>
  <c r="H166" i="21"/>
  <c r="H165" i="21"/>
  <c r="H164" i="21"/>
  <c r="H163" i="21"/>
  <c r="H162" i="21"/>
  <c r="H161" i="21"/>
  <c r="H160" i="21"/>
  <c r="H159" i="21"/>
  <c r="H158" i="21"/>
  <c r="H157" i="21"/>
  <c r="H156" i="21"/>
  <c r="H155" i="21"/>
  <c r="H154" i="21"/>
  <c r="H153" i="21"/>
  <c r="H152" i="21"/>
  <c r="H151" i="21"/>
  <c r="H150" i="21"/>
  <c r="H149" i="21"/>
  <c r="H148" i="21"/>
  <c r="H141" i="21"/>
  <c r="H140" i="21"/>
  <c r="H139" i="21"/>
  <c r="H138" i="21"/>
  <c r="H137" i="21"/>
  <c r="H136" i="21"/>
  <c r="H135" i="21"/>
  <c r="H134" i="21"/>
  <c r="H133" i="21"/>
  <c r="H132" i="21"/>
  <c r="H131" i="21"/>
  <c r="H130" i="21"/>
  <c r="H129" i="21"/>
  <c r="H128" i="21"/>
  <c r="H127" i="21"/>
  <c r="H126" i="21"/>
  <c r="H125" i="21"/>
  <c r="H124" i="21"/>
  <c r="H123" i="21"/>
  <c r="H122" i="21"/>
  <c r="H121" i="21"/>
  <c r="H120" i="21"/>
  <c r="H119" i="21"/>
  <c r="H118" i="21"/>
  <c r="H117" i="21"/>
  <c r="H116" i="21"/>
  <c r="H115" i="21"/>
  <c r="H114" i="21"/>
  <c r="H113" i="21"/>
  <c r="H112" i="21"/>
  <c r="H105" i="21"/>
  <c r="H104" i="21"/>
  <c r="H103" i="21"/>
  <c r="H102" i="21"/>
  <c r="H101" i="21"/>
  <c r="H100" i="21"/>
  <c r="H99" i="21"/>
  <c r="H98" i="21"/>
  <c r="H97" i="21"/>
  <c r="H96" i="21"/>
  <c r="H95" i="21"/>
  <c r="H94" i="21"/>
  <c r="H93" i="21"/>
  <c r="H92" i="21"/>
  <c r="H91" i="21"/>
  <c r="H90" i="21"/>
  <c r="H89" i="21"/>
  <c r="H88" i="21"/>
  <c r="H87" i="21"/>
  <c r="H86" i="21"/>
  <c r="H85" i="21"/>
  <c r="H84" i="21"/>
  <c r="H83" i="21"/>
  <c r="H82" i="21"/>
  <c r="H81" i="21"/>
  <c r="H80" i="21"/>
  <c r="H79" i="21"/>
  <c r="H78" i="21"/>
  <c r="H77" i="21"/>
  <c r="H76" i="21"/>
  <c r="H69" i="21"/>
  <c r="H68" i="21"/>
  <c r="H67" i="21"/>
  <c r="H66" i="21"/>
  <c r="H65" i="21"/>
  <c r="H64" i="21"/>
  <c r="H63" i="21"/>
  <c r="H62" i="21"/>
  <c r="H61" i="21"/>
  <c r="H60" i="21"/>
  <c r="H59" i="21"/>
  <c r="H58" i="21"/>
  <c r="H57" i="21"/>
  <c r="H56" i="21"/>
  <c r="H55" i="21"/>
  <c r="H54" i="21"/>
  <c r="H53" i="21"/>
  <c r="H52" i="21"/>
  <c r="H51" i="21"/>
  <c r="H50" i="21"/>
  <c r="H49" i="21"/>
  <c r="H48" i="21"/>
  <c r="H47" i="21"/>
  <c r="H46" i="21"/>
  <c r="H45" i="21"/>
  <c r="H44" i="21"/>
  <c r="H43" i="21"/>
  <c r="H42" i="21"/>
  <c r="H41" i="21"/>
  <c r="H40" i="21"/>
  <c r="H33" i="21"/>
  <c r="H32" i="21"/>
  <c r="H31" i="21"/>
  <c r="H30" i="21"/>
  <c r="H29" i="21"/>
  <c r="H28" i="21"/>
  <c r="H27" i="21"/>
  <c r="H26" i="21"/>
  <c r="H25" i="21"/>
  <c r="H24" i="21"/>
  <c r="H23" i="21"/>
  <c r="H22" i="21"/>
  <c r="H21" i="21"/>
  <c r="H20" i="21"/>
  <c r="H19" i="21"/>
  <c r="H18" i="21"/>
  <c r="H17" i="21"/>
  <c r="H16" i="21"/>
  <c r="H15" i="21"/>
  <c r="H14" i="21"/>
  <c r="H13" i="21"/>
  <c r="H12" i="21"/>
  <c r="H11" i="21"/>
  <c r="H10" i="21"/>
  <c r="H9" i="21"/>
  <c r="H8" i="21"/>
  <c r="H7" i="21"/>
  <c r="H6" i="21"/>
  <c r="H5" i="21"/>
  <c r="H4" i="21"/>
  <c r="G249" i="23"/>
  <c r="F249" i="23"/>
  <c r="E249" i="23"/>
  <c r="D249" i="23"/>
  <c r="G248" i="23"/>
  <c r="F248" i="23"/>
  <c r="E248" i="23"/>
  <c r="D248" i="23"/>
  <c r="G247" i="23"/>
  <c r="F247" i="23"/>
  <c r="E247" i="23"/>
  <c r="D247" i="23"/>
  <c r="G246" i="23"/>
  <c r="F246" i="23"/>
  <c r="E246" i="23"/>
  <c r="D246" i="23"/>
  <c r="G245" i="23"/>
  <c r="F245" i="23"/>
  <c r="E245" i="23"/>
  <c r="D245" i="23"/>
  <c r="G244" i="23"/>
  <c r="F244" i="23"/>
  <c r="E244" i="23"/>
  <c r="D244" i="23"/>
  <c r="G243" i="23"/>
  <c r="F243" i="23"/>
  <c r="E243" i="23"/>
  <c r="D243" i="23"/>
  <c r="G242" i="23"/>
  <c r="F242" i="23"/>
  <c r="E242" i="23"/>
  <c r="D242" i="23"/>
  <c r="G241" i="23"/>
  <c r="F241" i="23"/>
  <c r="E241" i="23"/>
  <c r="D241" i="23"/>
  <c r="G240" i="23"/>
  <c r="F240" i="23"/>
  <c r="E240" i="23"/>
  <c r="D240" i="23"/>
  <c r="G239" i="23"/>
  <c r="F239" i="23"/>
  <c r="E239" i="23"/>
  <c r="D239" i="23"/>
  <c r="G238" i="23"/>
  <c r="F238" i="23"/>
  <c r="E238" i="23"/>
  <c r="D238" i="23"/>
  <c r="G237" i="23"/>
  <c r="F237" i="23"/>
  <c r="E237" i="23"/>
  <c r="D237" i="23"/>
  <c r="G236" i="23"/>
  <c r="F236" i="23"/>
  <c r="E236" i="23"/>
  <c r="D236" i="23"/>
  <c r="G235" i="23"/>
  <c r="F235" i="23"/>
  <c r="E235" i="23"/>
  <c r="D235" i="23"/>
  <c r="G234" i="23"/>
  <c r="F234" i="23"/>
  <c r="E234" i="23"/>
  <c r="D234" i="23"/>
  <c r="G233" i="23"/>
  <c r="F233" i="23"/>
  <c r="E233" i="23"/>
  <c r="D233" i="23"/>
  <c r="G232" i="23"/>
  <c r="F232" i="23"/>
  <c r="E232" i="23"/>
  <c r="D232" i="23"/>
  <c r="G231" i="23"/>
  <c r="F231" i="23"/>
  <c r="E231" i="23"/>
  <c r="D231" i="23"/>
  <c r="G230" i="23"/>
  <c r="F230" i="23"/>
  <c r="E230" i="23"/>
  <c r="D230" i="23"/>
  <c r="G229" i="23"/>
  <c r="F229" i="23"/>
  <c r="E229" i="23"/>
  <c r="D229" i="23"/>
  <c r="G228" i="23"/>
  <c r="F228" i="23"/>
  <c r="E228" i="23"/>
  <c r="D228" i="23"/>
  <c r="G227" i="23"/>
  <c r="F227" i="23"/>
  <c r="E227" i="23"/>
  <c r="D227" i="23"/>
  <c r="G226" i="23"/>
  <c r="F226" i="23"/>
  <c r="E226" i="23"/>
  <c r="D226" i="23"/>
  <c r="G225" i="23"/>
  <c r="F225" i="23"/>
  <c r="E225" i="23"/>
  <c r="D225" i="23"/>
  <c r="G224" i="23"/>
  <c r="F224" i="23"/>
  <c r="E224" i="23"/>
  <c r="D224" i="23"/>
  <c r="G223" i="23"/>
  <c r="F223" i="23"/>
  <c r="E223" i="23"/>
  <c r="D223" i="23"/>
  <c r="G222" i="23"/>
  <c r="F222" i="23"/>
  <c r="E222" i="23"/>
  <c r="D222" i="23"/>
  <c r="G221" i="23"/>
  <c r="F221" i="23"/>
  <c r="E221" i="23"/>
  <c r="D221" i="23"/>
  <c r="G220" i="23"/>
  <c r="F220" i="23"/>
  <c r="E220" i="23"/>
  <c r="D220" i="23"/>
  <c r="G213" i="23"/>
  <c r="F213" i="23"/>
  <c r="E213" i="23"/>
  <c r="D213" i="23"/>
  <c r="G212" i="23"/>
  <c r="F212" i="23"/>
  <c r="E212" i="23"/>
  <c r="D212" i="23"/>
  <c r="G211" i="23"/>
  <c r="F211" i="23"/>
  <c r="E211" i="23"/>
  <c r="D211" i="23"/>
  <c r="G210" i="23"/>
  <c r="F210" i="23"/>
  <c r="E210" i="23"/>
  <c r="D210" i="23"/>
  <c r="G209" i="23"/>
  <c r="F209" i="23"/>
  <c r="E209" i="23"/>
  <c r="D209" i="23"/>
  <c r="G208" i="23"/>
  <c r="F208" i="23"/>
  <c r="E208" i="23"/>
  <c r="D208" i="23"/>
  <c r="G207" i="23"/>
  <c r="F207" i="23"/>
  <c r="E207" i="23"/>
  <c r="D207" i="23"/>
  <c r="G206" i="23"/>
  <c r="F206" i="23"/>
  <c r="E206" i="23"/>
  <c r="D206" i="23"/>
  <c r="G205" i="23"/>
  <c r="F205" i="23"/>
  <c r="E205" i="23"/>
  <c r="D205" i="23"/>
  <c r="G204" i="23"/>
  <c r="F204" i="23"/>
  <c r="E204" i="23"/>
  <c r="D204" i="23"/>
  <c r="G203" i="23"/>
  <c r="F203" i="23"/>
  <c r="E203" i="23"/>
  <c r="D203" i="23"/>
  <c r="G202" i="23"/>
  <c r="F202" i="23"/>
  <c r="E202" i="23"/>
  <c r="D202" i="23"/>
  <c r="G201" i="23"/>
  <c r="F201" i="23"/>
  <c r="E201" i="23"/>
  <c r="D201" i="23"/>
  <c r="G200" i="23"/>
  <c r="F200" i="23"/>
  <c r="E200" i="23"/>
  <c r="D200" i="23"/>
  <c r="G199" i="23"/>
  <c r="F199" i="23"/>
  <c r="E199" i="23"/>
  <c r="D199" i="23"/>
  <c r="G198" i="23"/>
  <c r="F198" i="23"/>
  <c r="E198" i="23"/>
  <c r="D198" i="23"/>
  <c r="G197" i="23"/>
  <c r="F197" i="23"/>
  <c r="E197" i="23"/>
  <c r="D197" i="23"/>
  <c r="G196" i="23"/>
  <c r="F196" i="23"/>
  <c r="E196" i="23"/>
  <c r="D196" i="23"/>
  <c r="G195" i="23"/>
  <c r="F195" i="23"/>
  <c r="E195" i="23"/>
  <c r="D195" i="23"/>
  <c r="G194" i="23"/>
  <c r="F194" i="23"/>
  <c r="E194" i="23"/>
  <c r="D194" i="23"/>
  <c r="G193" i="23"/>
  <c r="F193" i="23"/>
  <c r="E193" i="23"/>
  <c r="D193" i="23"/>
  <c r="G192" i="23"/>
  <c r="F192" i="23"/>
  <c r="E192" i="23"/>
  <c r="D192" i="23"/>
  <c r="G191" i="23"/>
  <c r="F191" i="23"/>
  <c r="E191" i="23"/>
  <c r="D191" i="23"/>
  <c r="G190" i="23"/>
  <c r="F190" i="23"/>
  <c r="E190" i="23"/>
  <c r="D190" i="23"/>
  <c r="G189" i="23"/>
  <c r="F189" i="23"/>
  <c r="E189" i="23"/>
  <c r="D189" i="23"/>
  <c r="G188" i="23"/>
  <c r="F188" i="23"/>
  <c r="E188" i="23"/>
  <c r="D188" i="23"/>
  <c r="G187" i="23"/>
  <c r="F187" i="23"/>
  <c r="E187" i="23"/>
  <c r="D187" i="23"/>
  <c r="G186" i="23"/>
  <c r="F186" i="23"/>
  <c r="E186" i="23"/>
  <c r="D186" i="23"/>
  <c r="G185" i="23"/>
  <c r="F185" i="23"/>
  <c r="E185" i="23"/>
  <c r="D185" i="23"/>
  <c r="G184" i="23"/>
  <c r="F184" i="23"/>
  <c r="E184" i="23"/>
  <c r="D184" i="23"/>
  <c r="G177" i="23"/>
  <c r="F177" i="23"/>
  <c r="E177" i="23"/>
  <c r="D177" i="23"/>
  <c r="G176" i="23"/>
  <c r="F176" i="23"/>
  <c r="E176" i="23"/>
  <c r="D176" i="23"/>
  <c r="G175" i="23"/>
  <c r="F175" i="23"/>
  <c r="E175" i="23"/>
  <c r="D175" i="23"/>
  <c r="G174" i="23"/>
  <c r="F174" i="23"/>
  <c r="E174" i="23"/>
  <c r="D174" i="23"/>
  <c r="G173" i="23"/>
  <c r="F173" i="23"/>
  <c r="E173" i="23"/>
  <c r="D173" i="23"/>
  <c r="G172" i="23"/>
  <c r="F172" i="23"/>
  <c r="E172" i="23"/>
  <c r="D172" i="23"/>
  <c r="G171" i="23"/>
  <c r="F171" i="23"/>
  <c r="E171" i="23"/>
  <c r="D171" i="23"/>
  <c r="G170" i="23"/>
  <c r="F170" i="23"/>
  <c r="E170" i="23"/>
  <c r="D170" i="23"/>
  <c r="G169" i="23"/>
  <c r="F169" i="23"/>
  <c r="E169" i="23"/>
  <c r="D169" i="23"/>
  <c r="G168" i="23"/>
  <c r="F168" i="23"/>
  <c r="E168" i="23"/>
  <c r="D168" i="23"/>
  <c r="G167" i="23"/>
  <c r="F167" i="23"/>
  <c r="E167" i="23"/>
  <c r="D167" i="23"/>
  <c r="G166" i="23"/>
  <c r="F166" i="23"/>
  <c r="E166" i="23"/>
  <c r="D166" i="23"/>
  <c r="G165" i="23"/>
  <c r="F165" i="23"/>
  <c r="E165" i="23"/>
  <c r="D165" i="23"/>
  <c r="G164" i="23"/>
  <c r="F164" i="23"/>
  <c r="E164" i="23"/>
  <c r="D164" i="23"/>
  <c r="G163" i="23"/>
  <c r="F163" i="23"/>
  <c r="E163" i="23"/>
  <c r="D163" i="23"/>
  <c r="G162" i="23"/>
  <c r="F162" i="23"/>
  <c r="E162" i="23"/>
  <c r="D162" i="23"/>
  <c r="G161" i="23"/>
  <c r="F161" i="23"/>
  <c r="E161" i="23"/>
  <c r="D161" i="23"/>
  <c r="G160" i="23"/>
  <c r="F160" i="23"/>
  <c r="E160" i="23"/>
  <c r="D160" i="23"/>
  <c r="G159" i="23"/>
  <c r="F159" i="23"/>
  <c r="E159" i="23"/>
  <c r="D159" i="23"/>
  <c r="G158" i="23"/>
  <c r="F158" i="23"/>
  <c r="E158" i="23"/>
  <c r="D158" i="23"/>
  <c r="G157" i="23"/>
  <c r="F157" i="23"/>
  <c r="E157" i="23"/>
  <c r="D157" i="23"/>
  <c r="G156" i="23"/>
  <c r="F156" i="23"/>
  <c r="E156" i="23"/>
  <c r="D156" i="23"/>
  <c r="G155" i="23"/>
  <c r="F155" i="23"/>
  <c r="E155" i="23"/>
  <c r="D155" i="23"/>
  <c r="G154" i="23"/>
  <c r="F154" i="23"/>
  <c r="E154" i="23"/>
  <c r="D154" i="23"/>
  <c r="G153" i="23"/>
  <c r="F153" i="23"/>
  <c r="E153" i="23"/>
  <c r="D153" i="23"/>
  <c r="G152" i="23"/>
  <c r="F152" i="23"/>
  <c r="E152" i="23"/>
  <c r="D152" i="23"/>
  <c r="G151" i="23"/>
  <c r="F151" i="23"/>
  <c r="E151" i="23"/>
  <c r="D151" i="23"/>
  <c r="G150" i="23"/>
  <c r="F150" i="23"/>
  <c r="E150" i="23"/>
  <c r="D150" i="23"/>
  <c r="G149" i="23"/>
  <c r="F149" i="23"/>
  <c r="E149" i="23"/>
  <c r="D149" i="23"/>
  <c r="G148" i="23"/>
  <c r="F148" i="23"/>
  <c r="E148" i="23"/>
  <c r="D148" i="23"/>
  <c r="G141" i="23"/>
  <c r="F141" i="23"/>
  <c r="E141" i="23"/>
  <c r="D141" i="23"/>
  <c r="G140" i="23"/>
  <c r="F140" i="23"/>
  <c r="E140" i="23"/>
  <c r="D140" i="23"/>
  <c r="G139" i="23"/>
  <c r="F139" i="23"/>
  <c r="E139" i="23"/>
  <c r="D139" i="23"/>
  <c r="G138" i="23"/>
  <c r="F138" i="23"/>
  <c r="E138" i="23"/>
  <c r="D138" i="23"/>
  <c r="G137" i="23"/>
  <c r="F137" i="23"/>
  <c r="E137" i="23"/>
  <c r="D137" i="23"/>
  <c r="G136" i="23"/>
  <c r="F136" i="23"/>
  <c r="E136" i="23"/>
  <c r="D136" i="23"/>
  <c r="G135" i="23"/>
  <c r="F135" i="23"/>
  <c r="E135" i="23"/>
  <c r="D135" i="23"/>
  <c r="G134" i="23"/>
  <c r="F134" i="23"/>
  <c r="E134" i="23"/>
  <c r="D134" i="23"/>
  <c r="G133" i="23"/>
  <c r="F133" i="23"/>
  <c r="E133" i="23"/>
  <c r="D133" i="23"/>
  <c r="G132" i="23"/>
  <c r="F132" i="23"/>
  <c r="E132" i="23"/>
  <c r="D132" i="23"/>
  <c r="G131" i="23"/>
  <c r="F131" i="23"/>
  <c r="E131" i="23"/>
  <c r="D131" i="23"/>
  <c r="G130" i="23"/>
  <c r="F130" i="23"/>
  <c r="E130" i="23"/>
  <c r="D130" i="23"/>
  <c r="G129" i="23"/>
  <c r="F129" i="23"/>
  <c r="E129" i="23"/>
  <c r="D129" i="23"/>
  <c r="G128" i="23"/>
  <c r="F128" i="23"/>
  <c r="E128" i="23"/>
  <c r="D128" i="23"/>
  <c r="G127" i="23"/>
  <c r="F127" i="23"/>
  <c r="E127" i="23"/>
  <c r="D127" i="23"/>
  <c r="G126" i="23"/>
  <c r="F126" i="23"/>
  <c r="E126" i="23"/>
  <c r="D126" i="23"/>
  <c r="G125" i="23"/>
  <c r="F125" i="23"/>
  <c r="E125" i="23"/>
  <c r="D125" i="23"/>
  <c r="G124" i="23"/>
  <c r="F124" i="23"/>
  <c r="E124" i="23"/>
  <c r="D124" i="23"/>
  <c r="G123" i="23"/>
  <c r="F123" i="23"/>
  <c r="E123" i="23"/>
  <c r="D123" i="23"/>
  <c r="G122" i="23"/>
  <c r="F122" i="23"/>
  <c r="E122" i="23"/>
  <c r="D122" i="23"/>
  <c r="G121" i="23"/>
  <c r="F121" i="23"/>
  <c r="E121" i="23"/>
  <c r="D121" i="23"/>
  <c r="G120" i="23"/>
  <c r="F120" i="23"/>
  <c r="E120" i="23"/>
  <c r="D120" i="23"/>
  <c r="G119" i="23"/>
  <c r="F119" i="23"/>
  <c r="E119" i="23"/>
  <c r="D119" i="23"/>
  <c r="G118" i="23"/>
  <c r="F118" i="23"/>
  <c r="E118" i="23"/>
  <c r="D118" i="23"/>
  <c r="G117" i="23"/>
  <c r="F117" i="23"/>
  <c r="E117" i="23"/>
  <c r="D117" i="23"/>
  <c r="G116" i="23"/>
  <c r="F116" i="23"/>
  <c r="E116" i="23"/>
  <c r="D116" i="23"/>
  <c r="G115" i="23"/>
  <c r="F115" i="23"/>
  <c r="E115" i="23"/>
  <c r="D115" i="23"/>
  <c r="G114" i="23"/>
  <c r="F114" i="23"/>
  <c r="E114" i="23"/>
  <c r="D114" i="23"/>
  <c r="G113" i="23"/>
  <c r="F113" i="23"/>
  <c r="E113" i="23"/>
  <c r="D113" i="23"/>
  <c r="G112" i="23"/>
  <c r="F112" i="23"/>
  <c r="E112" i="23"/>
  <c r="D112" i="23"/>
  <c r="G105" i="23"/>
  <c r="F105" i="23"/>
  <c r="E105" i="23"/>
  <c r="D105" i="23"/>
  <c r="G104" i="23"/>
  <c r="F104" i="23"/>
  <c r="E104" i="23"/>
  <c r="D104" i="23"/>
  <c r="G103" i="23"/>
  <c r="F103" i="23"/>
  <c r="E103" i="23"/>
  <c r="D103" i="23"/>
  <c r="G102" i="23"/>
  <c r="F102" i="23"/>
  <c r="E102" i="23"/>
  <c r="D102" i="23"/>
  <c r="G101" i="23"/>
  <c r="F101" i="23"/>
  <c r="E101" i="23"/>
  <c r="D101" i="23"/>
  <c r="G100" i="23"/>
  <c r="F100" i="23"/>
  <c r="E100" i="23"/>
  <c r="D100" i="23"/>
  <c r="G99" i="23"/>
  <c r="F99" i="23"/>
  <c r="E99" i="23"/>
  <c r="D99" i="23"/>
  <c r="G98" i="23"/>
  <c r="F98" i="23"/>
  <c r="E98" i="23"/>
  <c r="D98" i="23"/>
  <c r="G97" i="23"/>
  <c r="F97" i="23"/>
  <c r="E97" i="23"/>
  <c r="D97" i="23"/>
  <c r="G96" i="23"/>
  <c r="F96" i="23"/>
  <c r="E96" i="23"/>
  <c r="D96" i="23"/>
  <c r="G95" i="23"/>
  <c r="F95" i="23"/>
  <c r="E95" i="23"/>
  <c r="D95" i="23"/>
  <c r="G94" i="23"/>
  <c r="F94" i="23"/>
  <c r="E94" i="23"/>
  <c r="D94" i="23"/>
  <c r="G93" i="23"/>
  <c r="F93" i="23"/>
  <c r="E93" i="23"/>
  <c r="D93" i="23"/>
  <c r="G92" i="23"/>
  <c r="F92" i="23"/>
  <c r="E92" i="23"/>
  <c r="D92" i="23"/>
  <c r="G91" i="23"/>
  <c r="F91" i="23"/>
  <c r="E91" i="23"/>
  <c r="D91" i="23"/>
  <c r="G90" i="23"/>
  <c r="F90" i="23"/>
  <c r="E90" i="23"/>
  <c r="D90" i="23"/>
  <c r="G89" i="23"/>
  <c r="F89" i="23"/>
  <c r="E89" i="23"/>
  <c r="D89" i="23"/>
  <c r="G88" i="23"/>
  <c r="F88" i="23"/>
  <c r="E88" i="23"/>
  <c r="D88" i="23"/>
  <c r="G87" i="23"/>
  <c r="F87" i="23"/>
  <c r="E87" i="23"/>
  <c r="D87" i="23"/>
  <c r="G86" i="23"/>
  <c r="F86" i="23"/>
  <c r="E86" i="23"/>
  <c r="D86" i="23"/>
  <c r="G85" i="23"/>
  <c r="F85" i="23"/>
  <c r="E85" i="23"/>
  <c r="D85" i="23"/>
  <c r="G84" i="23"/>
  <c r="F84" i="23"/>
  <c r="E84" i="23"/>
  <c r="D84" i="23"/>
  <c r="G83" i="23"/>
  <c r="F83" i="23"/>
  <c r="E83" i="23"/>
  <c r="D83" i="23"/>
  <c r="G82" i="23"/>
  <c r="F82" i="23"/>
  <c r="E82" i="23"/>
  <c r="D82" i="23"/>
  <c r="G81" i="23"/>
  <c r="F81" i="23"/>
  <c r="E81" i="23"/>
  <c r="D81" i="23"/>
  <c r="G80" i="23"/>
  <c r="F80" i="23"/>
  <c r="E80" i="23"/>
  <c r="D80" i="23"/>
  <c r="G79" i="23"/>
  <c r="F79" i="23"/>
  <c r="E79" i="23"/>
  <c r="D79" i="23"/>
  <c r="G78" i="23"/>
  <c r="F78" i="23"/>
  <c r="E78" i="23"/>
  <c r="D78" i="23"/>
  <c r="G77" i="23"/>
  <c r="F77" i="23"/>
  <c r="E77" i="23"/>
  <c r="D77" i="23"/>
  <c r="G76" i="23"/>
  <c r="F76" i="23"/>
  <c r="E76" i="23"/>
  <c r="D76" i="23"/>
  <c r="G69" i="23"/>
  <c r="F69" i="23"/>
  <c r="E69" i="23"/>
  <c r="D69" i="23"/>
  <c r="G68" i="23"/>
  <c r="F68" i="23"/>
  <c r="E68" i="23"/>
  <c r="D68" i="23"/>
  <c r="G67" i="23"/>
  <c r="F67" i="23"/>
  <c r="E67" i="23"/>
  <c r="D67" i="23"/>
  <c r="G66" i="23"/>
  <c r="F66" i="23"/>
  <c r="E66" i="23"/>
  <c r="D66" i="23"/>
  <c r="G65" i="23"/>
  <c r="F65" i="23"/>
  <c r="E65" i="23"/>
  <c r="D65" i="23"/>
  <c r="G64" i="23"/>
  <c r="F64" i="23"/>
  <c r="E64" i="23"/>
  <c r="D64" i="23"/>
  <c r="G63" i="23"/>
  <c r="F63" i="23"/>
  <c r="E63" i="23"/>
  <c r="D63" i="23"/>
  <c r="G62" i="23"/>
  <c r="F62" i="23"/>
  <c r="E62" i="23"/>
  <c r="D62" i="23"/>
  <c r="G61" i="23"/>
  <c r="F61" i="23"/>
  <c r="E61" i="23"/>
  <c r="D61" i="23"/>
  <c r="G60" i="23"/>
  <c r="F60" i="23"/>
  <c r="E60" i="23"/>
  <c r="D60" i="23"/>
  <c r="G59" i="23"/>
  <c r="F59" i="23"/>
  <c r="E59" i="23"/>
  <c r="D59" i="23"/>
  <c r="G58" i="23"/>
  <c r="F58" i="23"/>
  <c r="E58" i="23"/>
  <c r="D58" i="23"/>
  <c r="G57" i="23"/>
  <c r="F57" i="23"/>
  <c r="E57" i="23"/>
  <c r="D57" i="23"/>
  <c r="G56" i="23"/>
  <c r="F56" i="23"/>
  <c r="E56" i="23"/>
  <c r="D56" i="23"/>
  <c r="G55" i="23"/>
  <c r="F55" i="23"/>
  <c r="E55" i="23"/>
  <c r="D55" i="23"/>
  <c r="G54" i="23"/>
  <c r="F54" i="23"/>
  <c r="E54" i="23"/>
  <c r="D54" i="23"/>
  <c r="G53" i="23"/>
  <c r="F53" i="23"/>
  <c r="E53" i="23"/>
  <c r="D53" i="23"/>
  <c r="G52" i="23"/>
  <c r="F52" i="23"/>
  <c r="E52" i="23"/>
  <c r="D52" i="23"/>
  <c r="G51" i="23"/>
  <c r="F51" i="23"/>
  <c r="E51" i="23"/>
  <c r="D51" i="23"/>
  <c r="G50" i="23"/>
  <c r="F50" i="23"/>
  <c r="E50" i="23"/>
  <c r="D50" i="23"/>
  <c r="G49" i="23"/>
  <c r="F49" i="23"/>
  <c r="E49" i="23"/>
  <c r="D49" i="23"/>
  <c r="G48" i="23"/>
  <c r="F48" i="23"/>
  <c r="E48" i="23"/>
  <c r="D48" i="23"/>
  <c r="G47" i="23"/>
  <c r="F47" i="23"/>
  <c r="E47" i="23"/>
  <c r="D47" i="23"/>
  <c r="G46" i="23"/>
  <c r="F46" i="23"/>
  <c r="E46" i="23"/>
  <c r="D46" i="23"/>
  <c r="G45" i="23"/>
  <c r="F45" i="23"/>
  <c r="E45" i="23"/>
  <c r="D45" i="23"/>
  <c r="G44" i="23"/>
  <c r="F44" i="23"/>
  <c r="E44" i="23"/>
  <c r="D44" i="23"/>
  <c r="G43" i="23"/>
  <c r="F43" i="23"/>
  <c r="E43" i="23"/>
  <c r="D43" i="23"/>
  <c r="G42" i="23"/>
  <c r="F42" i="23"/>
  <c r="E42" i="23"/>
  <c r="D42" i="23"/>
  <c r="G41" i="23"/>
  <c r="F41" i="23"/>
  <c r="E41" i="23"/>
  <c r="D41" i="23"/>
  <c r="G40" i="23"/>
  <c r="F40" i="23"/>
  <c r="E40" i="23"/>
  <c r="D40" i="23"/>
  <c r="G33" i="23"/>
  <c r="F33" i="23"/>
  <c r="E33" i="23"/>
  <c r="D33" i="23"/>
  <c r="G32" i="23"/>
  <c r="F32" i="23"/>
  <c r="E32" i="23"/>
  <c r="D32" i="23"/>
  <c r="G31" i="23"/>
  <c r="F31" i="23"/>
  <c r="E31" i="23"/>
  <c r="D31" i="23"/>
  <c r="G30" i="23"/>
  <c r="F30" i="23"/>
  <c r="E30" i="23"/>
  <c r="D30" i="23"/>
  <c r="G29" i="23"/>
  <c r="F29" i="23"/>
  <c r="E29" i="23"/>
  <c r="D29" i="23"/>
  <c r="G28" i="23"/>
  <c r="F28" i="23"/>
  <c r="E28" i="23"/>
  <c r="D28" i="23"/>
  <c r="G27" i="23"/>
  <c r="F27" i="23"/>
  <c r="E27" i="23"/>
  <c r="D27" i="23"/>
  <c r="G26" i="23"/>
  <c r="F26" i="23"/>
  <c r="E26" i="23"/>
  <c r="D26" i="23"/>
  <c r="G25" i="23"/>
  <c r="F25" i="23"/>
  <c r="E25" i="23"/>
  <c r="D25" i="23"/>
  <c r="G24" i="23"/>
  <c r="F24" i="23"/>
  <c r="E24" i="23"/>
  <c r="D24" i="23"/>
  <c r="G23" i="23"/>
  <c r="F23" i="23"/>
  <c r="E23" i="23"/>
  <c r="D23" i="23"/>
  <c r="G22" i="23"/>
  <c r="F22" i="23"/>
  <c r="E22" i="23"/>
  <c r="D22" i="23"/>
  <c r="G21" i="23"/>
  <c r="F21" i="23"/>
  <c r="E21" i="23"/>
  <c r="D21" i="23"/>
  <c r="G20" i="23"/>
  <c r="F20" i="23"/>
  <c r="E20" i="23"/>
  <c r="D20" i="23"/>
  <c r="G19" i="23"/>
  <c r="F19" i="23"/>
  <c r="E19" i="23"/>
  <c r="D19" i="23"/>
  <c r="G18" i="23"/>
  <c r="F18" i="23"/>
  <c r="E18" i="23"/>
  <c r="D18" i="23"/>
  <c r="G17" i="23"/>
  <c r="F17" i="23"/>
  <c r="E17" i="23"/>
  <c r="D17" i="23"/>
  <c r="G16" i="23"/>
  <c r="F16" i="23"/>
  <c r="E16" i="23"/>
  <c r="D16" i="23"/>
  <c r="G15" i="23"/>
  <c r="F15" i="23"/>
  <c r="E15" i="23"/>
  <c r="D15" i="23"/>
  <c r="G14" i="23"/>
  <c r="F14" i="23"/>
  <c r="E14" i="23"/>
  <c r="D14" i="23"/>
  <c r="G13" i="23"/>
  <c r="F13" i="23"/>
  <c r="E13" i="23"/>
  <c r="D13" i="23"/>
  <c r="G12" i="23"/>
  <c r="F12" i="23"/>
  <c r="E12" i="23"/>
  <c r="D12" i="23"/>
  <c r="G11" i="23"/>
  <c r="F11" i="23"/>
  <c r="E11" i="23"/>
  <c r="D11" i="23"/>
  <c r="G10" i="23"/>
  <c r="F10" i="23"/>
  <c r="E10" i="23"/>
  <c r="D10" i="23"/>
  <c r="G9" i="23"/>
  <c r="F9" i="23"/>
  <c r="E9" i="23"/>
  <c r="D9" i="23"/>
  <c r="G8" i="23"/>
  <c r="F8" i="23"/>
  <c r="E8" i="23"/>
  <c r="D8" i="23"/>
  <c r="G7" i="23"/>
  <c r="F7" i="23"/>
  <c r="E7" i="23"/>
  <c r="D7" i="23"/>
  <c r="G6" i="23"/>
  <c r="F6" i="23"/>
  <c r="E6" i="23"/>
  <c r="D6" i="23"/>
  <c r="G5" i="23"/>
  <c r="F5" i="23"/>
  <c r="E5" i="23"/>
  <c r="D5" i="23"/>
  <c r="G4" i="23"/>
  <c r="F4" i="23"/>
  <c r="E4" i="23"/>
  <c r="D4" i="23"/>
  <c r="G249" i="19"/>
  <c r="F249" i="19"/>
  <c r="E249" i="19"/>
  <c r="D249" i="19"/>
  <c r="G248" i="19"/>
  <c r="F248" i="19"/>
  <c r="E248" i="19"/>
  <c r="D248" i="19"/>
  <c r="G247" i="19"/>
  <c r="F247" i="19"/>
  <c r="E247" i="19"/>
  <c r="D247" i="19"/>
  <c r="G246" i="19"/>
  <c r="F246" i="19"/>
  <c r="E246" i="19"/>
  <c r="D246" i="19"/>
  <c r="G245" i="19"/>
  <c r="F245" i="19"/>
  <c r="E245" i="19"/>
  <c r="D245" i="19"/>
  <c r="G244" i="19"/>
  <c r="F244" i="19"/>
  <c r="E244" i="19"/>
  <c r="D244" i="19"/>
  <c r="G243" i="19"/>
  <c r="F243" i="19"/>
  <c r="E243" i="19"/>
  <c r="D243" i="19"/>
  <c r="G242" i="19"/>
  <c r="F242" i="19"/>
  <c r="E242" i="19"/>
  <c r="D242" i="19"/>
  <c r="G241" i="19"/>
  <c r="F241" i="19"/>
  <c r="E241" i="19"/>
  <c r="D241" i="19"/>
  <c r="G240" i="19"/>
  <c r="F240" i="19"/>
  <c r="E240" i="19"/>
  <c r="D240" i="19"/>
  <c r="G239" i="19"/>
  <c r="F239" i="19"/>
  <c r="E239" i="19"/>
  <c r="D239" i="19"/>
  <c r="G238" i="19"/>
  <c r="F238" i="19"/>
  <c r="E238" i="19"/>
  <c r="D238" i="19"/>
  <c r="G237" i="19"/>
  <c r="F237" i="19"/>
  <c r="E237" i="19"/>
  <c r="D237" i="19"/>
  <c r="G236" i="19"/>
  <c r="F236" i="19"/>
  <c r="E236" i="19"/>
  <c r="D236" i="19"/>
  <c r="G235" i="19"/>
  <c r="F235" i="19"/>
  <c r="E235" i="19"/>
  <c r="D235" i="19"/>
  <c r="G234" i="19"/>
  <c r="F234" i="19"/>
  <c r="E234" i="19"/>
  <c r="D234" i="19"/>
  <c r="G233" i="19"/>
  <c r="F233" i="19"/>
  <c r="E233" i="19"/>
  <c r="D233" i="19"/>
  <c r="G232" i="19"/>
  <c r="F232" i="19"/>
  <c r="E232" i="19"/>
  <c r="D232" i="19"/>
  <c r="G231" i="19"/>
  <c r="F231" i="19"/>
  <c r="E231" i="19"/>
  <c r="D231" i="19"/>
  <c r="G230" i="19"/>
  <c r="F230" i="19"/>
  <c r="E230" i="19"/>
  <c r="D230" i="19"/>
  <c r="G229" i="19"/>
  <c r="F229" i="19"/>
  <c r="E229" i="19"/>
  <c r="D229" i="19"/>
  <c r="G228" i="19"/>
  <c r="F228" i="19"/>
  <c r="E228" i="19"/>
  <c r="D228" i="19"/>
  <c r="G227" i="19"/>
  <c r="F227" i="19"/>
  <c r="E227" i="19"/>
  <c r="D227" i="19"/>
  <c r="G226" i="19"/>
  <c r="F226" i="19"/>
  <c r="E226" i="19"/>
  <c r="D226" i="19"/>
  <c r="G225" i="19"/>
  <c r="F225" i="19"/>
  <c r="E225" i="19"/>
  <c r="D225" i="19"/>
  <c r="G224" i="19"/>
  <c r="F224" i="19"/>
  <c r="E224" i="19"/>
  <c r="D224" i="19"/>
  <c r="G223" i="19"/>
  <c r="F223" i="19"/>
  <c r="E223" i="19"/>
  <c r="D223" i="19"/>
  <c r="G222" i="19"/>
  <c r="F222" i="19"/>
  <c r="E222" i="19"/>
  <c r="D222" i="19"/>
  <c r="G221" i="19"/>
  <c r="F221" i="19"/>
  <c r="E221" i="19"/>
  <c r="D221" i="19"/>
  <c r="G220" i="19"/>
  <c r="F220" i="19"/>
  <c r="E220" i="19"/>
  <c r="D220" i="19"/>
  <c r="G213" i="19"/>
  <c r="F213" i="19"/>
  <c r="E213" i="19"/>
  <c r="D213" i="19"/>
  <c r="G212" i="19"/>
  <c r="F212" i="19"/>
  <c r="E212" i="19"/>
  <c r="D212" i="19"/>
  <c r="G211" i="19"/>
  <c r="F211" i="19"/>
  <c r="E211" i="19"/>
  <c r="D211" i="19"/>
  <c r="G210" i="19"/>
  <c r="F210" i="19"/>
  <c r="E210" i="19"/>
  <c r="D210" i="19"/>
  <c r="G209" i="19"/>
  <c r="F209" i="19"/>
  <c r="E209" i="19"/>
  <c r="D209" i="19"/>
  <c r="G208" i="19"/>
  <c r="F208" i="19"/>
  <c r="E208" i="19"/>
  <c r="D208" i="19"/>
  <c r="G207" i="19"/>
  <c r="F207" i="19"/>
  <c r="E207" i="19"/>
  <c r="D207" i="19"/>
  <c r="G206" i="19"/>
  <c r="F206" i="19"/>
  <c r="E206" i="19"/>
  <c r="D206" i="19"/>
  <c r="G205" i="19"/>
  <c r="F205" i="19"/>
  <c r="E205" i="19"/>
  <c r="D205" i="19"/>
  <c r="G204" i="19"/>
  <c r="F204" i="19"/>
  <c r="E204" i="19"/>
  <c r="D204" i="19"/>
  <c r="G203" i="19"/>
  <c r="F203" i="19"/>
  <c r="E203" i="19"/>
  <c r="D203" i="19"/>
  <c r="G202" i="19"/>
  <c r="F202" i="19"/>
  <c r="E202" i="19"/>
  <c r="D202" i="19"/>
  <c r="G201" i="19"/>
  <c r="F201" i="19"/>
  <c r="E201" i="19"/>
  <c r="D201" i="19"/>
  <c r="G200" i="19"/>
  <c r="F200" i="19"/>
  <c r="E200" i="19"/>
  <c r="D200" i="19"/>
  <c r="G199" i="19"/>
  <c r="F199" i="19"/>
  <c r="E199" i="19"/>
  <c r="D199" i="19"/>
  <c r="G198" i="19"/>
  <c r="F198" i="19"/>
  <c r="E198" i="19"/>
  <c r="D198" i="19"/>
  <c r="G197" i="19"/>
  <c r="F197" i="19"/>
  <c r="E197" i="19"/>
  <c r="D197" i="19"/>
  <c r="G196" i="19"/>
  <c r="F196" i="19"/>
  <c r="E196" i="19"/>
  <c r="D196" i="19"/>
  <c r="G195" i="19"/>
  <c r="F195" i="19"/>
  <c r="E195" i="19"/>
  <c r="D195" i="19"/>
  <c r="G194" i="19"/>
  <c r="F194" i="19"/>
  <c r="E194" i="19"/>
  <c r="D194" i="19"/>
  <c r="G193" i="19"/>
  <c r="F193" i="19"/>
  <c r="E193" i="19"/>
  <c r="D193" i="19"/>
  <c r="G192" i="19"/>
  <c r="F192" i="19"/>
  <c r="E192" i="19"/>
  <c r="D192" i="19"/>
  <c r="G191" i="19"/>
  <c r="F191" i="19"/>
  <c r="E191" i="19"/>
  <c r="D191" i="19"/>
  <c r="G190" i="19"/>
  <c r="F190" i="19"/>
  <c r="E190" i="19"/>
  <c r="D190" i="19"/>
  <c r="G189" i="19"/>
  <c r="F189" i="19"/>
  <c r="E189" i="19"/>
  <c r="D189" i="19"/>
  <c r="G188" i="19"/>
  <c r="F188" i="19"/>
  <c r="E188" i="19"/>
  <c r="D188" i="19"/>
  <c r="G187" i="19"/>
  <c r="F187" i="19"/>
  <c r="E187" i="19"/>
  <c r="D187" i="19"/>
  <c r="G186" i="19"/>
  <c r="F186" i="19"/>
  <c r="E186" i="19"/>
  <c r="D186" i="19"/>
  <c r="G185" i="19"/>
  <c r="F185" i="19"/>
  <c r="E185" i="19"/>
  <c r="D185" i="19"/>
  <c r="G184" i="19"/>
  <c r="F184" i="19"/>
  <c r="E184" i="19"/>
  <c r="D184" i="19"/>
  <c r="G177" i="19"/>
  <c r="F177" i="19"/>
  <c r="E177" i="19"/>
  <c r="D177" i="19"/>
  <c r="G176" i="19"/>
  <c r="F176" i="19"/>
  <c r="E176" i="19"/>
  <c r="D176" i="19"/>
  <c r="G175" i="19"/>
  <c r="F175" i="19"/>
  <c r="E175" i="19"/>
  <c r="D175" i="19"/>
  <c r="G174" i="19"/>
  <c r="F174" i="19"/>
  <c r="E174" i="19"/>
  <c r="D174" i="19"/>
  <c r="G173" i="19"/>
  <c r="F173" i="19"/>
  <c r="E173" i="19"/>
  <c r="D173" i="19"/>
  <c r="G172" i="19"/>
  <c r="F172" i="19"/>
  <c r="E172" i="19"/>
  <c r="D172" i="19"/>
  <c r="G171" i="19"/>
  <c r="F171" i="19"/>
  <c r="E171" i="19"/>
  <c r="D171" i="19"/>
  <c r="G170" i="19"/>
  <c r="F170" i="19"/>
  <c r="E170" i="19"/>
  <c r="D170" i="19"/>
  <c r="G169" i="19"/>
  <c r="F169" i="19"/>
  <c r="E169" i="19"/>
  <c r="D169" i="19"/>
  <c r="G168" i="19"/>
  <c r="F168" i="19"/>
  <c r="E168" i="19"/>
  <c r="D168" i="19"/>
  <c r="G167" i="19"/>
  <c r="F167" i="19"/>
  <c r="E167" i="19"/>
  <c r="D167" i="19"/>
  <c r="G166" i="19"/>
  <c r="F166" i="19"/>
  <c r="E166" i="19"/>
  <c r="D166" i="19"/>
  <c r="G165" i="19"/>
  <c r="F165" i="19"/>
  <c r="E165" i="19"/>
  <c r="D165" i="19"/>
  <c r="G164" i="19"/>
  <c r="F164" i="19"/>
  <c r="E164" i="19"/>
  <c r="D164" i="19"/>
  <c r="G163" i="19"/>
  <c r="F163" i="19"/>
  <c r="E163" i="19"/>
  <c r="D163" i="19"/>
  <c r="G162" i="19"/>
  <c r="F162" i="19"/>
  <c r="E162" i="19"/>
  <c r="D162" i="19"/>
  <c r="G161" i="19"/>
  <c r="F161" i="19"/>
  <c r="E161" i="19"/>
  <c r="D161" i="19"/>
  <c r="G160" i="19"/>
  <c r="F160" i="19"/>
  <c r="E160" i="19"/>
  <c r="D160" i="19"/>
  <c r="G159" i="19"/>
  <c r="F159" i="19"/>
  <c r="E159" i="19"/>
  <c r="D159" i="19"/>
  <c r="G158" i="19"/>
  <c r="F158" i="19"/>
  <c r="E158" i="19"/>
  <c r="D158" i="19"/>
  <c r="G157" i="19"/>
  <c r="F157" i="19"/>
  <c r="E157" i="19"/>
  <c r="D157" i="19"/>
  <c r="G156" i="19"/>
  <c r="F156" i="19"/>
  <c r="E156" i="19"/>
  <c r="D156" i="19"/>
  <c r="G155" i="19"/>
  <c r="F155" i="19"/>
  <c r="E155" i="19"/>
  <c r="D155" i="19"/>
  <c r="G154" i="19"/>
  <c r="F154" i="19"/>
  <c r="E154" i="19"/>
  <c r="D154" i="19"/>
  <c r="G153" i="19"/>
  <c r="F153" i="19"/>
  <c r="E153" i="19"/>
  <c r="D153" i="19"/>
  <c r="G152" i="19"/>
  <c r="F152" i="19"/>
  <c r="E152" i="19"/>
  <c r="D152" i="19"/>
  <c r="G151" i="19"/>
  <c r="F151" i="19"/>
  <c r="E151" i="19"/>
  <c r="D151" i="19"/>
  <c r="G150" i="19"/>
  <c r="F150" i="19"/>
  <c r="E150" i="19"/>
  <c r="D150" i="19"/>
  <c r="G149" i="19"/>
  <c r="F149" i="19"/>
  <c r="E149" i="19"/>
  <c r="D149" i="19"/>
  <c r="G148" i="19"/>
  <c r="F148" i="19"/>
  <c r="E148" i="19"/>
  <c r="D148" i="19"/>
  <c r="G141" i="19"/>
  <c r="F141" i="19"/>
  <c r="E141" i="19"/>
  <c r="D141" i="19"/>
  <c r="G140" i="19"/>
  <c r="F140" i="19"/>
  <c r="E140" i="19"/>
  <c r="D140" i="19"/>
  <c r="G139" i="19"/>
  <c r="F139" i="19"/>
  <c r="E139" i="19"/>
  <c r="D139" i="19"/>
  <c r="G138" i="19"/>
  <c r="F138" i="19"/>
  <c r="E138" i="19"/>
  <c r="D138" i="19"/>
  <c r="G137" i="19"/>
  <c r="F137" i="19"/>
  <c r="E137" i="19"/>
  <c r="D137" i="19"/>
  <c r="G136" i="19"/>
  <c r="F136" i="19"/>
  <c r="E136" i="19"/>
  <c r="D136" i="19"/>
  <c r="G135" i="19"/>
  <c r="F135" i="19"/>
  <c r="E135" i="19"/>
  <c r="D135" i="19"/>
  <c r="G134" i="19"/>
  <c r="F134" i="19"/>
  <c r="E134" i="19"/>
  <c r="D134" i="19"/>
  <c r="G133" i="19"/>
  <c r="F133" i="19"/>
  <c r="E133" i="19"/>
  <c r="D133" i="19"/>
  <c r="G132" i="19"/>
  <c r="F132" i="19"/>
  <c r="E132" i="19"/>
  <c r="D132" i="19"/>
  <c r="G131" i="19"/>
  <c r="F131" i="19"/>
  <c r="E131" i="19"/>
  <c r="D131" i="19"/>
  <c r="G130" i="19"/>
  <c r="F130" i="19"/>
  <c r="E130" i="19"/>
  <c r="D130" i="19"/>
  <c r="G129" i="19"/>
  <c r="F129" i="19"/>
  <c r="E129" i="19"/>
  <c r="D129" i="19"/>
  <c r="G128" i="19"/>
  <c r="F128" i="19"/>
  <c r="E128" i="19"/>
  <c r="D128" i="19"/>
  <c r="G127" i="19"/>
  <c r="F127" i="19"/>
  <c r="E127" i="19"/>
  <c r="D127" i="19"/>
  <c r="G126" i="19"/>
  <c r="F126" i="19"/>
  <c r="E126" i="19"/>
  <c r="D126" i="19"/>
  <c r="G125" i="19"/>
  <c r="F125" i="19"/>
  <c r="E125" i="19"/>
  <c r="D125" i="19"/>
  <c r="G124" i="19"/>
  <c r="F124" i="19"/>
  <c r="E124" i="19"/>
  <c r="D124" i="19"/>
  <c r="G123" i="19"/>
  <c r="F123" i="19"/>
  <c r="E123" i="19"/>
  <c r="D123" i="19"/>
  <c r="G122" i="19"/>
  <c r="F122" i="19"/>
  <c r="E122" i="19"/>
  <c r="D122" i="19"/>
  <c r="G121" i="19"/>
  <c r="F121" i="19"/>
  <c r="E121" i="19"/>
  <c r="D121" i="19"/>
  <c r="G120" i="19"/>
  <c r="F120" i="19"/>
  <c r="E120" i="19"/>
  <c r="D120" i="19"/>
  <c r="G119" i="19"/>
  <c r="F119" i="19"/>
  <c r="E119" i="19"/>
  <c r="D119" i="19"/>
  <c r="G118" i="19"/>
  <c r="F118" i="19"/>
  <c r="E118" i="19"/>
  <c r="D118" i="19"/>
  <c r="G117" i="19"/>
  <c r="F117" i="19"/>
  <c r="E117" i="19"/>
  <c r="D117" i="19"/>
  <c r="G116" i="19"/>
  <c r="F116" i="19"/>
  <c r="E116" i="19"/>
  <c r="D116" i="19"/>
  <c r="G115" i="19"/>
  <c r="F115" i="19"/>
  <c r="E115" i="19"/>
  <c r="D115" i="19"/>
  <c r="G114" i="19"/>
  <c r="F114" i="19"/>
  <c r="E114" i="19"/>
  <c r="D114" i="19"/>
  <c r="G113" i="19"/>
  <c r="F113" i="19"/>
  <c r="E113" i="19"/>
  <c r="D113" i="19"/>
  <c r="G112" i="19"/>
  <c r="F112" i="19"/>
  <c r="E112" i="19"/>
  <c r="D112" i="19"/>
  <c r="G105" i="19"/>
  <c r="F105" i="19"/>
  <c r="E105" i="19"/>
  <c r="D105" i="19"/>
  <c r="G104" i="19"/>
  <c r="F104" i="19"/>
  <c r="E104" i="19"/>
  <c r="D104" i="19"/>
  <c r="G103" i="19"/>
  <c r="F103" i="19"/>
  <c r="E103" i="19"/>
  <c r="D103" i="19"/>
  <c r="G102" i="19"/>
  <c r="F102" i="19"/>
  <c r="E102" i="19"/>
  <c r="D102" i="19"/>
  <c r="G101" i="19"/>
  <c r="F101" i="19"/>
  <c r="E101" i="19"/>
  <c r="D101" i="19"/>
  <c r="G100" i="19"/>
  <c r="F100" i="19"/>
  <c r="E100" i="19"/>
  <c r="D100" i="19"/>
  <c r="G99" i="19"/>
  <c r="F99" i="19"/>
  <c r="E99" i="19"/>
  <c r="D99" i="19"/>
  <c r="G98" i="19"/>
  <c r="F98" i="19"/>
  <c r="E98" i="19"/>
  <c r="D98" i="19"/>
  <c r="G97" i="19"/>
  <c r="F97" i="19"/>
  <c r="E97" i="19"/>
  <c r="D97" i="19"/>
  <c r="G96" i="19"/>
  <c r="F96" i="19"/>
  <c r="E96" i="19"/>
  <c r="D96" i="19"/>
  <c r="G95" i="19"/>
  <c r="F95" i="19"/>
  <c r="E95" i="19"/>
  <c r="D95" i="19"/>
  <c r="G94" i="19"/>
  <c r="F94" i="19"/>
  <c r="E94" i="19"/>
  <c r="D94" i="19"/>
  <c r="G93" i="19"/>
  <c r="F93" i="19"/>
  <c r="E93" i="19"/>
  <c r="D93" i="19"/>
  <c r="G92" i="19"/>
  <c r="F92" i="19"/>
  <c r="E92" i="19"/>
  <c r="D92" i="19"/>
  <c r="G91" i="19"/>
  <c r="F91" i="19"/>
  <c r="E91" i="19"/>
  <c r="D91" i="19"/>
  <c r="G90" i="19"/>
  <c r="F90" i="19"/>
  <c r="E90" i="19"/>
  <c r="D90" i="19"/>
  <c r="G89" i="19"/>
  <c r="F89" i="19"/>
  <c r="E89" i="19"/>
  <c r="D89" i="19"/>
  <c r="G88" i="19"/>
  <c r="F88" i="19"/>
  <c r="E88" i="19"/>
  <c r="D88" i="19"/>
  <c r="G87" i="19"/>
  <c r="F87" i="19"/>
  <c r="E87" i="19"/>
  <c r="D87" i="19"/>
  <c r="G86" i="19"/>
  <c r="F86" i="19"/>
  <c r="E86" i="19"/>
  <c r="D86" i="19"/>
  <c r="G85" i="19"/>
  <c r="F85" i="19"/>
  <c r="E85" i="19"/>
  <c r="D85" i="19"/>
  <c r="G84" i="19"/>
  <c r="F84" i="19"/>
  <c r="E84" i="19"/>
  <c r="D84" i="19"/>
  <c r="G83" i="19"/>
  <c r="F83" i="19"/>
  <c r="E83" i="19"/>
  <c r="D83" i="19"/>
  <c r="G82" i="19"/>
  <c r="F82" i="19"/>
  <c r="E82" i="19"/>
  <c r="D82" i="19"/>
  <c r="G81" i="19"/>
  <c r="F81" i="19"/>
  <c r="E81" i="19"/>
  <c r="D81" i="19"/>
  <c r="G80" i="19"/>
  <c r="F80" i="19"/>
  <c r="E80" i="19"/>
  <c r="D80" i="19"/>
  <c r="G79" i="19"/>
  <c r="F79" i="19"/>
  <c r="E79" i="19"/>
  <c r="D79" i="19"/>
  <c r="G78" i="19"/>
  <c r="F78" i="19"/>
  <c r="E78" i="19"/>
  <c r="D78" i="19"/>
  <c r="G77" i="19"/>
  <c r="F77" i="19"/>
  <c r="E77" i="19"/>
  <c r="D77" i="19"/>
  <c r="G76" i="19"/>
  <c r="F76" i="19"/>
  <c r="E76" i="19"/>
  <c r="D76" i="19"/>
  <c r="G69" i="19"/>
  <c r="F69" i="19"/>
  <c r="E69" i="19"/>
  <c r="D69" i="19"/>
  <c r="G68" i="19"/>
  <c r="F68" i="19"/>
  <c r="E68" i="19"/>
  <c r="D68" i="19"/>
  <c r="G67" i="19"/>
  <c r="F67" i="19"/>
  <c r="E67" i="19"/>
  <c r="D67" i="19"/>
  <c r="G66" i="19"/>
  <c r="F66" i="19"/>
  <c r="E66" i="19"/>
  <c r="D66" i="19"/>
  <c r="G65" i="19"/>
  <c r="F65" i="19"/>
  <c r="E65" i="19"/>
  <c r="D65" i="19"/>
  <c r="G64" i="19"/>
  <c r="F64" i="19"/>
  <c r="E64" i="19"/>
  <c r="D64" i="19"/>
  <c r="G63" i="19"/>
  <c r="F63" i="19"/>
  <c r="E63" i="19"/>
  <c r="D63" i="19"/>
  <c r="G62" i="19"/>
  <c r="F62" i="19"/>
  <c r="E62" i="19"/>
  <c r="D62" i="19"/>
  <c r="G61" i="19"/>
  <c r="F61" i="19"/>
  <c r="E61" i="19"/>
  <c r="D61" i="19"/>
  <c r="G60" i="19"/>
  <c r="F60" i="19"/>
  <c r="E60" i="19"/>
  <c r="D60" i="19"/>
  <c r="G59" i="19"/>
  <c r="F59" i="19"/>
  <c r="E59" i="19"/>
  <c r="D59" i="19"/>
  <c r="G58" i="19"/>
  <c r="F58" i="19"/>
  <c r="E58" i="19"/>
  <c r="D58" i="19"/>
  <c r="G57" i="19"/>
  <c r="F57" i="19"/>
  <c r="E57" i="19"/>
  <c r="D57" i="19"/>
  <c r="G56" i="19"/>
  <c r="F56" i="19"/>
  <c r="E56" i="19"/>
  <c r="D56" i="19"/>
  <c r="G55" i="19"/>
  <c r="F55" i="19"/>
  <c r="E55" i="19"/>
  <c r="D55" i="19"/>
  <c r="G54" i="19"/>
  <c r="F54" i="19"/>
  <c r="E54" i="19"/>
  <c r="D54" i="19"/>
  <c r="G53" i="19"/>
  <c r="F53" i="19"/>
  <c r="E53" i="19"/>
  <c r="D53" i="19"/>
  <c r="G52" i="19"/>
  <c r="F52" i="19"/>
  <c r="E52" i="19"/>
  <c r="D52" i="19"/>
  <c r="G51" i="19"/>
  <c r="F51" i="19"/>
  <c r="E51" i="19"/>
  <c r="D51" i="19"/>
  <c r="G50" i="19"/>
  <c r="F50" i="19"/>
  <c r="E50" i="19"/>
  <c r="D50" i="19"/>
  <c r="G49" i="19"/>
  <c r="F49" i="19"/>
  <c r="E49" i="19"/>
  <c r="D49" i="19"/>
  <c r="G48" i="19"/>
  <c r="F48" i="19"/>
  <c r="E48" i="19"/>
  <c r="D48" i="19"/>
  <c r="G47" i="19"/>
  <c r="F47" i="19"/>
  <c r="E47" i="19"/>
  <c r="D47" i="19"/>
  <c r="G46" i="19"/>
  <c r="F46" i="19"/>
  <c r="E46" i="19"/>
  <c r="D46" i="19"/>
  <c r="G45" i="19"/>
  <c r="F45" i="19"/>
  <c r="E45" i="19"/>
  <c r="D45" i="19"/>
  <c r="G44" i="19"/>
  <c r="F44" i="19"/>
  <c r="E44" i="19"/>
  <c r="D44" i="19"/>
  <c r="G43" i="19"/>
  <c r="F43" i="19"/>
  <c r="E43" i="19"/>
  <c r="D43" i="19"/>
  <c r="G42" i="19"/>
  <c r="F42" i="19"/>
  <c r="E42" i="19"/>
  <c r="D42" i="19"/>
  <c r="G41" i="19"/>
  <c r="F41" i="19"/>
  <c r="E41" i="19"/>
  <c r="D41" i="19"/>
  <c r="G40" i="19"/>
  <c r="F40" i="19"/>
  <c r="E40" i="19"/>
  <c r="D40" i="19"/>
  <c r="G33" i="19"/>
  <c r="F33" i="19"/>
  <c r="E33" i="19"/>
  <c r="D33" i="19"/>
  <c r="G32" i="19"/>
  <c r="F32" i="19"/>
  <c r="E32" i="19"/>
  <c r="D32" i="19"/>
  <c r="G31" i="19"/>
  <c r="F31" i="19"/>
  <c r="E31" i="19"/>
  <c r="D31" i="19"/>
  <c r="G30" i="19"/>
  <c r="F30" i="19"/>
  <c r="E30" i="19"/>
  <c r="D30" i="19"/>
  <c r="G29" i="19"/>
  <c r="F29" i="19"/>
  <c r="E29" i="19"/>
  <c r="D29" i="19"/>
  <c r="G28" i="19"/>
  <c r="F28" i="19"/>
  <c r="E28" i="19"/>
  <c r="D28" i="19"/>
  <c r="G27" i="19"/>
  <c r="F27" i="19"/>
  <c r="E27" i="19"/>
  <c r="D27" i="19"/>
  <c r="G26" i="19"/>
  <c r="F26" i="19"/>
  <c r="E26" i="19"/>
  <c r="D26" i="19"/>
  <c r="G25" i="19"/>
  <c r="F25" i="19"/>
  <c r="E25" i="19"/>
  <c r="D25" i="19"/>
  <c r="G24" i="19"/>
  <c r="F24" i="19"/>
  <c r="E24" i="19"/>
  <c r="D24" i="19"/>
  <c r="G23" i="19"/>
  <c r="F23" i="19"/>
  <c r="E23" i="19"/>
  <c r="D23" i="19"/>
  <c r="G22" i="19"/>
  <c r="F22" i="19"/>
  <c r="E22" i="19"/>
  <c r="D22" i="19"/>
  <c r="G21" i="19"/>
  <c r="F21" i="19"/>
  <c r="E21" i="19"/>
  <c r="D21" i="19"/>
  <c r="G20" i="19"/>
  <c r="F20" i="19"/>
  <c r="E20" i="19"/>
  <c r="D20" i="19"/>
  <c r="G19" i="19"/>
  <c r="F19" i="19"/>
  <c r="E19" i="19"/>
  <c r="D19" i="19"/>
  <c r="G18" i="19"/>
  <c r="F18" i="19"/>
  <c r="E18" i="19"/>
  <c r="D18" i="19"/>
  <c r="G17" i="19"/>
  <c r="F17" i="19"/>
  <c r="E17" i="19"/>
  <c r="D17" i="19"/>
  <c r="G16" i="19"/>
  <c r="F16" i="19"/>
  <c r="E16" i="19"/>
  <c r="D16" i="19"/>
  <c r="G15" i="19"/>
  <c r="F15" i="19"/>
  <c r="E15" i="19"/>
  <c r="D15" i="19"/>
  <c r="G14" i="19"/>
  <c r="F14" i="19"/>
  <c r="E14" i="19"/>
  <c r="D14" i="19"/>
  <c r="G13" i="19"/>
  <c r="F13" i="19"/>
  <c r="E13" i="19"/>
  <c r="D13" i="19"/>
  <c r="G12" i="19"/>
  <c r="F12" i="19"/>
  <c r="E12" i="19"/>
  <c r="D12" i="19"/>
  <c r="G11" i="19"/>
  <c r="F11" i="19"/>
  <c r="E11" i="19"/>
  <c r="D11" i="19"/>
  <c r="G10" i="19"/>
  <c r="F10" i="19"/>
  <c r="E10" i="19"/>
  <c r="D10" i="19"/>
  <c r="G9" i="19"/>
  <c r="F9" i="19"/>
  <c r="E9" i="19"/>
  <c r="D9" i="19"/>
  <c r="G8" i="19"/>
  <c r="F8" i="19"/>
  <c r="E8" i="19"/>
  <c r="D8" i="19"/>
  <c r="G7" i="19"/>
  <c r="F7" i="19"/>
  <c r="E7" i="19"/>
  <c r="D7" i="19"/>
  <c r="G6" i="19"/>
  <c r="F6" i="19"/>
  <c r="E6" i="19"/>
  <c r="D6" i="19"/>
  <c r="G5" i="19"/>
  <c r="F5" i="19"/>
  <c r="E5" i="19"/>
  <c r="D5" i="19"/>
  <c r="G4" i="19"/>
  <c r="F4" i="19"/>
  <c r="E4" i="19"/>
  <c r="D4" i="19"/>
  <c r="K196" i="22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3" i="23"/>
  <c r="H212" i="23"/>
  <c r="H211" i="23"/>
  <c r="H210" i="23"/>
  <c r="H209" i="23"/>
  <c r="H208" i="23"/>
  <c r="H207" i="23"/>
  <c r="H206" i="23"/>
  <c r="H205" i="23"/>
  <c r="H204" i="23"/>
  <c r="H203" i="23"/>
  <c r="H202" i="23"/>
  <c r="H201" i="23"/>
  <c r="H200" i="23"/>
  <c r="H199" i="23"/>
  <c r="H198" i="23"/>
  <c r="H197" i="23"/>
  <c r="H196" i="23"/>
  <c r="H195" i="23"/>
  <c r="H194" i="23"/>
  <c r="H193" i="23"/>
  <c r="H192" i="23"/>
  <c r="H191" i="23"/>
  <c r="H190" i="23"/>
  <c r="H189" i="23"/>
  <c r="H188" i="23"/>
  <c r="H187" i="23"/>
  <c r="H186" i="23"/>
  <c r="H185" i="23"/>
  <c r="H184" i="23"/>
  <c r="H177" i="23"/>
  <c r="H176" i="23"/>
  <c r="H175" i="23"/>
  <c r="H174" i="23"/>
  <c r="H173" i="23"/>
  <c r="H172" i="23"/>
  <c r="H171" i="23"/>
  <c r="H170" i="23"/>
  <c r="H169" i="23"/>
  <c r="H168" i="23"/>
  <c r="H167" i="23"/>
  <c r="H166" i="23"/>
  <c r="H165" i="23"/>
  <c r="H164" i="23"/>
  <c r="H163" i="23"/>
  <c r="H162" i="23"/>
  <c r="H161" i="23"/>
  <c r="H160" i="23"/>
  <c r="H159" i="23"/>
  <c r="H158" i="23"/>
  <c r="H157" i="23"/>
  <c r="H156" i="23"/>
  <c r="H155" i="23"/>
  <c r="H154" i="23"/>
  <c r="H153" i="23"/>
  <c r="H152" i="23"/>
  <c r="H151" i="23"/>
  <c r="H150" i="23"/>
  <c r="H149" i="23"/>
  <c r="H148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82" i="23"/>
  <c r="H81" i="23"/>
  <c r="H80" i="23"/>
  <c r="H79" i="23"/>
  <c r="H78" i="23"/>
  <c r="H77" i="23"/>
  <c r="H76" i="23"/>
  <c r="H69" i="23"/>
  <c r="H68" i="23"/>
  <c r="H67" i="23"/>
  <c r="H66" i="23"/>
  <c r="H65" i="23"/>
  <c r="H64" i="23"/>
  <c r="H63" i="23"/>
  <c r="H62" i="23"/>
  <c r="H61" i="23"/>
  <c r="H60" i="23"/>
  <c r="H59" i="23"/>
  <c r="H58" i="23"/>
  <c r="H57" i="23"/>
  <c r="H56" i="23"/>
  <c r="H55" i="23"/>
  <c r="H54" i="23"/>
  <c r="H53" i="23"/>
  <c r="H52" i="23"/>
  <c r="H51" i="23"/>
  <c r="H50" i="23"/>
  <c r="H49" i="23"/>
  <c r="H48" i="23"/>
  <c r="H47" i="23"/>
  <c r="H46" i="23"/>
  <c r="H45" i="23"/>
  <c r="H44" i="23"/>
  <c r="H43" i="23"/>
  <c r="H42" i="23"/>
  <c r="H41" i="23"/>
  <c r="H40" i="23"/>
  <c r="H33" i="23"/>
  <c r="H32" i="23"/>
  <c r="H31" i="23"/>
  <c r="H30" i="23"/>
  <c r="H29" i="23"/>
  <c r="H28" i="23"/>
  <c r="H27" i="23"/>
  <c r="H26" i="23"/>
  <c r="H25" i="23"/>
  <c r="H24" i="23"/>
  <c r="H23" i="23"/>
  <c r="H22" i="23"/>
  <c r="H21" i="23"/>
  <c r="H20" i="23"/>
  <c r="H19" i="23"/>
  <c r="H18" i="23"/>
  <c r="H17" i="23"/>
  <c r="H16" i="23"/>
  <c r="H15" i="23"/>
  <c r="H14" i="23"/>
  <c r="H13" i="23"/>
  <c r="H12" i="23"/>
  <c r="H11" i="23"/>
  <c r="H10" i="23"/>
  <c r="H9" i="23"/>
  <c r="H8" i="23"/>
  <c r="H7" i="23"/>
  <c r="H6" i="23"/>
  <c r="H5" i="23"/>
  <c r="H4" i="23"/>
  <c r="H249" i="25"/>
  <c r="G249" i="25"/>
  <c r="F249" i="25"/>
  <c r="E249" i="25"/>
  <c r="D249" i="25"/>
  <c r="H248" i="25"/>
  <c r="G248" i="25"/>
  <c r="F248" i="25"/>
  <c r="E248" i="25"/>
  <c r="D248" i="25"/>
  <c r="H247" i="25"/>
  <c r="G247" i="25"/>
  <c r="F247" i="25"/>
  <c r="E247" i="25"/>
  <c r="D247" i="25"/>
  <c r="H246" i="25"/>
  <c r="G246" i="25"/>
  <c r="F246" i="25"/>
  <c r="E246" i="25"/>
  <c r="D246" i="25"/>
  <c r="H245" i="25"/>
  <c r="G245" i="25"/>
  <c r="F245" i="25"/>
  <c r="E245" i="25"/>
  <c r="D245" i="25"/>
  <c r="H244" i="25"/>
  <c r="G244" i="25"/>
  <c r="F244" i="25"/>
  <c r="E244" i="25"/>
  <c r="D244" i="25"/>
  <c r="H243" i="25"/>
  <c r="G243" i="25"/>
  <c r="F243" i="25"/>
  <c r="E243" i="25"/>
  <c r="D243" i="25"/>
  <c r="H242" i="25"/>
  <c r="G242" i="25"/>
  <c r="F242" i="25"/>
  <c r="E242" i="25"/>
  <c r="D242" i="25"/>
  <c r="H241" i="25"/>
  <c r="G241" i="25"/>
  <c r="F241" i="25"/>
  <c r="E241" i="25"/>
  <c r="D241" i="25"/>
  <c r="H240" i="25"/>
  <c r="G240" i="25"/>
  <c r="F240" i="25"/>
  <c r="E240" i="25"/>
  <c r="D240" i="25"/>
  <c r="H239" i="25"/>
  <c r="G239" i="25"/>
  <c r="F239" i="25"/>
  <c r="E239" i="25"/>
  <c r="D239" i="25"/>
  <c r="H238" i="25"/>
  <c r="G238" i="25"/>
  <c r="F238" i="25"/>
  <c r="E238" i="25"/>
  <c r="D238" i="25"/>
  <c r="H237" i="25"/>
  <c r="G237" i="25"/>
  <c r="F237" i="25"/>
  <c r="E237" i="25"/>
  <c r="D237" i="25"/>
  <c r="H236" i="25"/>
  <c r="G236" i="25"/>
  <c r="F236" i="25"/>
  <c r="E236" i="25"/>
  <c r="D236" i="25"/>
  <c r="H235" i="25"/>
  <c r="G235" i="25"/>
  <c r="F235" i="25"/>
  <c r="E235" i="25"/>
  <c r="D235" i="25"/>
  <c r="H234" i="25"/>
  <c r="G234" i="25"/>
  <c r="F234" i="25"/>
  <c r="E234" i="25"/>
  <c r="D234" i="25"/>
  <c r="H233" i="25"/>
  <c r="G233" i="25"/>
  <c r="F233" i="25"/>
  <c r="E233" i="25"/>
  <c r="D233" i="25"/>
  <c r="H232" i="25"/>
  <c r="G232" i="25"/>
  <c r="F232" i="25"/>
  <c r="E232" i="25"/>
  <c r="D232" i="25"/>
  <c r="H231" i="25"/>
  <c r="G231" i="25"/>
  <c r="F231" i="25"/>
  <c r="E231" i="25"/>
  <c r="D231" i="25"/>
  <c r="H230" i="25"/>
  <c r="G230" i="25"/>
  <c r="F230" i="25"/>
  <c r="E230" i="25"/>
  <c r="D230" i="25"/>
  <c r="H229" i="25"/>
  <c r="G229" i="25"/>
  <c r="F229" i="25"/>
  <c r="E229" i="25"/>
  <c r="D229" i="25"/>
  <c r="H228" i="25"/>
  <c r="G228" i="25"/>
  <c r="F228" i="25"/>
  <c r="E228" i="25"/>
  <c r="D228" i="25"/>
  <c r="H227" i="25"/>
  <c r="G227" i="25"/>
  <c r="F227" i="25"/>
  <c r="E227" i="25"/>
  <c r="D227" i="25"/>
  <c r="H226" i="25"/>
  <c r="G226" i="25"/>
  <c r="F226" i="25"/>
  <c r="E226" i="25"/>
  <c r="D226" i="25"/>
  <c r="H225" i="25"/>
  <c r="G225" i="25"/>
  <c r="F225" i="25"/>
  <c r="E225" i="25"/>
  <c r="D225" i="25"/>
  <c r="H224" i="25"/>
  <c r="G224" i="25"/>
  <c r="F224" i="25"/>
  <c r="E224" i="25"/>
  <c r="D224" i="25"/>
  <c r="H223" i="25"/>
  <c r="G223" i="25"/>
  <c r="F223" i="25"/>
  <c r="E223" i="25"/>
  <c r="D223" i="25"/>
  <c r="H222" i="25"/>
  <c r="G222" i="25"/>
  <c r="F222" i="25"/>
  <c r="E222" i="25"/>
  <c r="D222" i="25"/>
  <c r="H221" i="25"/>
  <c r="G221" i="25"/>
  <c r="F221" i="25"/>
  <c r="E221" i="25"/>
  <c r="D221" i="25"/>
  <c r="H220" i="25"/>
  <c r="G220" i="25"/>
  <c r="F220" i="25"/>
  <c r="E220" i="25"/>
  <c r="D220" i="25"/>
  <c r="H213" i="25"/>
  <c r="G213" i="25"/>
  <c r="F213" i="25"/>
  <c r="E213" i="25"/>
  <c r="D213" i="25"/>
  <c r="H212" i="25"/>
  <c r="G212" i="25"/>
  <c r="F212" i="25"/>
  <c r="E212" i="25"/>
  <c r="D212" i="25"/>
  <c r="H211" i="25"/>
  <c r="G211" i="25"/>
  <c r="F211" i="25"/>
  <c r="E211" i="25"/>
  <c r="D211" i="25"/>
  <c r="H210" i="25"/>
  <c r="G210" i="25"/>
  <c r="F210" i="25"/>
  <c r="E210" i="25"/>
  <c r="D210" i="25"/>
  <c r="H209" i="25"/>
  <c r="G209" i="25"/>
  <c r="F209" i="25"/>
  <c r="E209" i="25"/>
  <c r="D209" i="25"/>
  <c r="H208" i="25"/>
  <c r="G208" i="25"/>
  <c r="F208" i="25"/>
  <c r="E208" i="25"/>
  <c r="D208" i="25"/>
  <c r="H207" i="25"/>
  <c r="G207" i="25"/>
  <c r="F207" i="25"/>
  <c r="E207" i="25"/>
  <c r="D207" i="25"/>
  <c r="H206" i="25"/>
  <c r="G206" i="25"/>
  <c r="F206" i="25"/>
  <c r="E206" i="25"/>
  <c r="D206" i="25"/>
  <c r="H205" i="25"/>
  <c r="G205" i="25"/>
  <c r="F205" i="25"/>
  <c r="E205" i="25"/>
  <c r="D205" i="25"/>
  <c r="H204" i="25"/>
  <c r="G204" i="25"/>
  <c r="F204" i="25"/>
  <c r="E204" i="25"/>
  <c r="D204" i="25"/>
  <c r="H203" i="25"/>
  <c r="G203" i="25"/>
  <c r="F203" i="25"/>
  <c r="E203" i="25"/>
  <c r="D203" i="25"/>
  <c r="H202" i="25"/>
  <c r="G202" i="25"/>
  <c r="F202" i="25"/>
  <c r="E202" i="25"/>
  <c r="D202" i="25"/>
  <c r="H201" i="25"/>
  <c r="G201" i="25"/>
  <c r="F201" i="25"/>
  <c r="E201" i="25"/>
  <c r="D201" i="25"/>
  <c r="H200" i="25"/>
  <c r="G200" i="25"/>
  <c r="F200" i="25"/>
  <c r="E200" i="25"/>
  <c r="D200" i="25"/>
  <c r="H199" i="25"/>
  <c r="G199" i="25"/>
  <c r="F199" i="25"/>
  <c r="E199" i="25"/>
  <c r="D199" i="25"/>
  <c r="H198" i="25"/>
  <c r="G198" i="25"/>
  <c r="F198" i="25"/>
  <c r="E198" i="25"/>
  <c r="D198" i="25"/>
  <c r="H197" i="25"/>
  <c r="G197" i="25"/>
  <c r="F197" i="25"/>
  <c r="E197" i="25"/>
  <c r="D197" i="25"/>
  <c r="H196" i="25"/>
  <c r="G196" i="25"/>
  <c r="F196" i="25"/>
  <c r="E196" i="25"/>
  <c r="D196" i="25"/>
  <c r="H195" i="25"/>
  <c r="G195" i="25"/>
  <c r="F195" i="25"/>
  <c r="E195" i="25"/>
  <c r="D195" i="25"/>
  <c r="H194" i="25"/>
  <c r="G194" i="25"/>
  <c r="F194" i="25"/>
  <c r="E194" i="25"/>
  <c r="D194" i="25"/>
  <c r="H193" i="25"/>
  <c r="G193" i="25"/>
  <c r="F193" i="25"/>
  <c r="E193" i="25"/>
  <c r="D193" i="25"/>
  <c r="H192" i="25"/>
  <c r="G192" i="25"/>
  <c r="F192" i="25"/>
  <c r="E192" i="25"/>
  <c r="D192" i="25"/>
  <c r="H191" i="25"/>
  <c r="G191" i="25"/>
  <c r="F191" i="25"/>
  <c r="E191" i="25"/>
  <c r="D191" i="25"/>
  <c r="H190" i="25"/>
  <c r="G190" i="25"/>
  <c r="F190" i="25"/>
  <c r="E190" i="25"/>
  <c r="D190" i="25"/>
  <c r="H189" i="25"/>
  <c r="G189" i="25"/>
  <c r="F189" i="25"/>
  <c r="E189" i="25"/>
  <c r="D189" i="25"/>
  <c r="H188" i="25"/>
  <c r="G188" i="25"/>
  <c r="F188" i="25"/>
  <c r="E188" i="25"/>
  <c r="D188" i="25"/>
  <c r="H187" i="25"/>
  <c r="G187" i="25"/>
  <c r="F187" i="25"/>
  <c r="E187" i="25"/>
  <c r="D187" i="25"/>
  <c r="H186" i="25"/>
  <c r="G186" i="25"/>
  <c r="F186" i="25"/>
  <c r="E186" i="25"/>
  <c r="D186" i="25"/>
  <c r="H185" i="25"/>
  <c r="G185" i="25"/>
  <c r="F185" i="25"/>
  <c r="E185" i="25"/>
  <c r="D185" i="25"/>
  <c r="H184" i="25"/>
  <c r="G184" i="25"/>
  <c r="F184" i="25"/>
  <c r="E184" i="25"/>
  <c r="D184" i="25"/>
  <c r="H177" i="25"/>
  <c r="G177" i="25"/>
  <c r="F177" i="25"/>
  <c r="E177" i="25"/>
  <c r="D177" i="25"/>
  <c r="H176" i="25"/>
  <c r="G176" i="25"/>
  <c r="F176" i="25"/>
  <c r="E176" i="25"/>
  <c r="D176" i="25"/>
  <c r="H175" i="25"/>
  <c r="G175" i="25"/>
  <c r="F175" i="25"/>
  <c r="E175" i="25"/>
  <c r="D175" i="25"/>
  <c r="H174" i="25"/>
  <c r="G174" i="25"/>
  <c r="F174" i="25"/>
  <c r="E174" i="25"/>
  <c r="D174" i="25"/>
  <c r="H173" i="25"/>
  <c r="G173" i="25"/>
  <c r="F173" i="25"/>
  <c r="E173" i="25"/>
  <c r="D173" i="25"/>
  <c r="H172" i="25"/>
  <c r="G172" i="25"/>
  <c r="F172" i="25"/>
  <c r="E172" i="25"/>
  <c r="D172" i="25"/>
  <c r="H171" i="25"/>
  <c r="G171" i="25"/>
  <c r="F171" i="25"/>
  <c r="E171" i="25"/>
  <c r="D171" i="25"/>
  <c r="H170" i="25"/>
  <c r="G170" i="25"/>
  <c r="F170" i="25"/>
  <c r="E170" i="25"/>
  <c r="D170" i="25"/>
  <c r="H169" i="25"/>
  <c r="G169" i="25"/>
  <c r="F169" i="25"/>
  <c r="E169" i="25"/>
  <c r="D169" i="25"/>
  <c r="H168" i="25"/>
  <c r="G168" i="25"/>
  <c r="F168" i="25"/>
  <c r="E168" i="25"/>
  <c r="D168" i="25"/>
  <c r="H167" i="25"/>
  <c r="G167" i="25"/>
  <c r="F167" i="25"/>
  <c r="E167" i="25"/>
  <c r="D167" i="25"/>
  <c r="H166" i="25"/>
  <c r="G166" i="25"/>
  <c r="F166" i="25"/>
  <c r="E166" i="25"/>
  <c r="D166" i="25"/>
  <c r="H165" i="25"/>
  <c r="G165" i="25"/>
  <c r="F165" i="25"/>
  <c r="E165" i="25"/>
  <c r="D165" i="25"/>
  <c r="H164" i="25"/>
  <c r="G164" i="25"/>
  <c r="F164" i="25"/>
  <c r="E164" i="25"/>
  <c r="D164" i="25"/>
  <c r="H163" i="25"/>
  <c r="G163" i="25"/>
  <c r="F163" i="25"/>
  <c r="E163" i="25"/>
  <c r="D163" i="25"/>
  <c r="H162" i="25"/>
  <c r="G162" i="25"/>
  <c r="F162" i="25"/>
  <c r="E162" i="25"/>
  <c r="D162" i="25"/>
  <c r="H161" i="25"/>
  <c r="G161" i="25"/>
  <c r="F161" i="25"/>
  <c r="E161" i="25"/>
  <c r="D161" i="25"/>
  <c r="H160" i="25"/>
  <c r="G160" i="25"/>
  <c r="F160" i="25"/>
  <c r="E160" i="25"/>
  <c r="D160" i="25"/>
  <c r="H159" i="25"/>
  <c r="G159" i="25"/>
  <c r="F159" i="25"/>
  <c r="E159" i="25"/>
  <c r="D159" i="25"/>
  <c r="H158" i="25"/>
  <c r="G158" i="25"/>
  <c r="F158" i="25"/>
  <c r="E158" i="25"/>
  <c r="D158" i="25"/>
  <c r="H157" i="25"/>
  <c r="G157" i="25"/>
  <c r="F157" i="25"/>
  <c r="E157" i="25"/>
  <c r="D157" i="25"/>
  <c r="H156" i="25"/>
  <c r="G156" i="25"/>
  <c r="F156" i="25"/>
  <c r="E156" i="25"/>
  <c r="D156" i="25"/>
  <c r="H155" i="25"/>
  <c r="G155" i="25"/>
  <c r="F155" i="25"/>
  <c r="E155" i="25"/>
  <c r="D155" i="25"/>
  <c r="H154" i="25"/>
  <c r="G154" i="25"/>
  <c r="F154" i="25"/>
  <c r="E154" i="25"/>
  <c r="D154" i="25"/>
  <c r="H153" i="25"/>
  <c r="G153" i="25"/>
  <c r="F153" i="25"/>
  <c r="E153" i="25"/>
  <c r="D153" i="25"/>
  <c r="H152" i="25"/>
  <c r="G152" i="25"/>
  <c r="F152" i="25"/>
  <c r="E152" i="25"/>
  <c r="D152" i="25"/>
  <c r="H151" i="25"/>
  <c r="G151" i="25"/>
  <c r="F151" i="25"/>
  <c r="E151" i="25"/>
  <c r="D151" i="25"/>
  <c r="H150" i="25"/>
  <c r="G150" i="25"/>
  <c r="F150" i="25"/>
  <c r="E150" i="25"/>
  <c r="D150" i="25"/>
  <c r="H149" i="25"/>
  <c r="G149" i="25"/>
  <c r="F149" i="25"/>
  <c r="E149" i="25"/>
  <c r="D149" i="25"/>
  <c r="H148" i="25"/>
  <c r="G148" i="25"/>
  <c r="F148" i="25"/>
  <c r="E148" i="25"/>
  <c r="D148" i="25"/>
  <c r="H141" i="25"/>
  <c r="G141" i="25"/>
  <c r="F141" i="25"/>
  <c r="E141" i="25"/>
  <c r="D141" i="25"/>
  <c r="H140" i="25"/>
  <c r="G140" i="25"/>
  <c r="F140" i="25"/>
  <c r="E140" i="25"/>
  <c r="D140" i="25"/>
  <c r="H139" i="25"/>
  <c r="G139" i="25"/>
  <c r="F139" i="25"/>
  <c r="E139" i="25"/>
  <c r="D139" i="25"/>
  <c r="H138" i="25"/>
  <c r="G138" i="25"/>
  <c r="F138" i="25"/>
  <c r="E138" i="25"/>
  <c r="D138" i="25"/>
  <c r="H137" i="25"/>
  <c r="G137" i="25"/>
  <c r="F137" i="25"/>
  <c r="E137" i="25"/>
  <c r="D137" i="25"/>
  <c r="H136" i="25"/>
  <c r="G136" i="25"/>
  <c r="F136" i="25"/>
  <c r="E136" i="25"/>
  <c r="D136" i="25"/>
  <c r="H135" i="25"/>
  <c r="G135" i="25"/>
  <c r="F135" i="25"/>
  <c r="E135" i="25"/>
  <c r="D135" i="25"/>
  <c r="H134" i="25"/>
  <c r="G134" i="25"/>
  <c r="F134" i="25"/>
  <c r="E134" i="25"/>
  <c r="D134" i="25"/>
  <c r="H133" i="25"/>
  <c r="G133" i="25"/>
  <c r="F133" i="25"/>
  <c r="E133" i="25"/>
  <c r="D133" i="25"/>
  <c r="H132" i="25"/>
  <c r="G132" i="25"/>
  <c r="F132" i="25"/>
  <c r="E132" i="25"/>
  <c r="D132" i="25"/>
  <c r="H131" i="25"/>
  <c r="G131" i="25"/>
  <c r="F131" i="25"/>
  <c r="E131" i="25"/>
  <c r="D131" i="25"/>
  <c r="H130" i="25"/>
  <c r="G130" i="25"/>
  <c r="F130" i="25"/>
  <c r="E130" i="25"/>
  <c r="D130" i="25"/>
  <c r="H129" i="25"/>
  <c r="G129" i="25"/>
  <c r="F129" i="25"/>
  <c r="E129" i="25"/>
  <c r="D129" i="25"/>
  <c r="H128" i="25"/>
  <c r="G128" i="25"/>
  <c r="F128" i="25"/>
  <c r="E128" i="25"/>
  <c r="D128" i="25"/>
  <c r="H127" i="25"/>
  <c r="G127" i="25"/>
  <c r="F127" i="25"/>
  <c r="E127" i="25"/>
  <c r="D127" i="25"/>
  <c r="H126" i="25"/>
  <c r="G126" i="25"/>
  <c r="F126" i="25"/>
  <c r="E126" i="25"/>
  <c r="D126" i="25"/>
  <c r="H125" i="25"/>
  <c r="G125" i="25"/>
  <c r="F125" i="25"/>
  <c r="E125" i="25"/>
  <c r="D125" i="25"/>
  <c r="H124" i="25"/>
  <c r="G124" i="25"/>
  <c r="F124" i="25"/>
  <c r="E124" i="25"/>
  <c r="D124" i="25"/>
  <c r="H123" i="25"/>
  <c r="G123" i="25"/>
  <c r="F123" i="25"/>
  <c r="E123" i="25"/>
  <c r="D123" i="25"/>
  <c r="H122" i="25"/>
  <c r="G122" i="25"/>
  <c r="F122" i="25"/>
  <c r="E122" i="25"/>
  <c r="D122" i="25"/>
  <c r="H121" i="25"/>
  <c r="G121" i="25"/>
  <c r="F121" i="25"/>
  <c r="E121" i="25"/>
  <c r="D121" i="25"/>
  <c r="H120" i="25"/>
  <c r="G120" i="25"/>
  <c r="F120" i="25"/>
  <c r="E120" i="25"/>
  <c r="D120" i="25"/>
  <c r="H119" i="25"/>
  <c r="G119" i="25"/>
  <c r="F119" i="25"/>
  <c r="E119" i="25"/>
  <c r="D119" i="25"/>
  <c r="H118" i="25"/>
  <c r="G118" i="25"/>
  <c r="F118" i="25"/>
  <c r="E118" i="25"/>
  <c r="D118" i="25"/>
  <c r="H117" i="25"/>
  <c r="G117" i="25"/>
  <c r="F117" i="25"/>
  <c r="E117" i="25"/>
  <c r="D117" i="25"/>
  <c r="H116" i="25"/>
  <c r="G116" i="25"/>
  <c r="F116" i="25"/>
  <c r="E116" i="25"/>
  <c r="D116" i="25"/>
  <c r="H115" i="25"/>
  <c r="G115" i="25"/>
  <c r="F115" i="25"/>
  <c r="E115" i="25"/>
  <c r="D115" i="25"/>
  <c r="H114" i="25"/>
  <c r="G114" i="25"/>
  <c r="F114" i="25"/>
  <c r="E114" i="25"/>
  <c r="D114" i="25"/>
  <c r="H113" i="25"/>
  <c r="G113" i="25"/>
  <c r="F113" i="25"/>
  <c r="E113" i="25"/>
  <c r="D113" i="25"/>
  <c r="H112" i="25"/>
  <c r="G112" i="25"/>
  <c r="F112" i="25"/>
  <c r="E112" i="25"/>
  <c r="D112" i="25"/>
  <c r="H105" i="25"/>
  <c r="G105" i="25"/>
  <c r="F105" i="25"/>
  <c r="E105" i="25"/>
  <c r="D105" i="25"/>
  <c r="H104" i="25"/>
  <c r="G104" i="25"/>
  <c r="F104" i="25"/>
  <c r="E104" i="25"/>
  <c r="D104" i="25"/>
  <c r="H103" i="25"/>
  <c r="G103" i="25"/>
  <c r="F103" i="25"/>
  <c r="E103" i="25"/>
  <c r="D103" i="25"/>
  <c r="H102" i="25"/>
  <c r="G102" i="25"/>
  <c r="F102" i="25"/>
  <c r="E102" i="25"/>
  <c r="D102" i="25"/>
  <c r="H101" i="25"/>
  <c r="G101" i="25"/>
  <c r="F101" i="25"/>
  <c r="E101" i="25"/>
  <c r="D101" i="25"/>
  <c r="H100" i="25"/>
  <c r="G100" i="25"/>
  <c r="F100" i="25"/>
  <c r="E100" i="25"/>
  <c r="D100" i="25"/>
  <c r="H99" i="25"/>
  <c r="G99" i="25"/>
  <c r="F99" i="25"/>
  <c r="E99" i="25"/>
  <c r="D99" i="25"/>
  <c r="H98" i="25"/>
  <c r="G98" i="25"/>
  <c r="F98" i="25"/>
  <c r="E98" i="25"/>
  <c r="D98" i="25"/>
  <c r="H97" i="25"/>
  <c r="G97" i="25"/>
  <c r="F97" i="25"/>
  <c r="E97" i="25"/>
  <c r="D97" i="25"/>
  <c r="H96" i="25"/>
  <c r="G96" i="25"/>
  <c r="F96" i="25"/>
  <c r="E96" i="25"/>
  <c r="D96" i="25"/>
  <c r="H95" i="25"/>
  <c r="G95" i="25"/>
  <c r="F95" i="25"/>
  <c r="E95" i="25"/>
  <c r="D95" i="25"/>
  <c r="H94" i="25"/>
  <c r="G94" i="25"/>
  <c r="F94" i="25"/>
  <c r="E94" i="25"/>
  <c r="D94" i="25"/>
  <c r="H93" i="25"/>
  <c r="G93" i="25"/>
  <c r="F93" i="25"/>
  <c r="E93" i="25"/>
  <c r="D93" i="25"/>
  <c r="H92" i="25"/>
  <c r="G92" i="25"/>
  <c r="F92" i="25"/>
  <c r="E92" i="25"/>
  <c r="D92" i="25"/>
  <c r="H91" i="25"/>
  <c r="G91" i="25"/>
  <c r="F91" i="25"/>
  <c r="E91" i="25"/>
  <c r="D91" i="25"/>
  <c r="H90" i="25"/>
  <c r="G90" i="25"/>
  <c r="F90" i="25"/>
  <c r="E90" i="25"/>
  <c r="D90" i="25"/>
  <c r="H89" i="25"/>
  <c r="G89" i="25"/>
  <c r="F89" i="25"/>
  <c r="E89" i="25"/>
  <c r="D89" i="25"/>
  <c r="H88" i="25"/>
  <c r="G88" i="25"/>
  <c r="F88" i="25"/>
  <c r="E88" i="25"/>
  <c r="D88" i="25"/>
  <c r="H87" i="25"/>
  <c r="G87" i="25"/>
  <c r="F87" i="25"/>
  <c r="E87" i="25"/>
  <c r="D87" i="25"/>
  <c r="H86" i="25"/>
  <c r="G86" i="25"/>
  <c r="F86" i="25"/>
  <c r="E86" i="25"/>
  <c r="D86" i="25"/>
  <c r="H85" i="25"/>
  <c r="G85" i="25"/>
  <c r="F85" i="25"/>
  <c r="E85" i="25"/>
  <c r="D85" i="25"/>
  <c r="H84" i="25"/>
  <c r="G84" i="25"/>
  <c r="F84" i="25"/>
  <c r="E84" i="25"/>
  <c r="D84" i="25"/>
  <c r="H83" i="25"/>
  <c r="G83" i="25"/>
  <c r="F83" i="25"/>
  <c r="E83" i="25"/>
  <c r="D83" i="25"/>
  <c r="H82" i="25"/>
  <c r="G82" i="25"/>
  <c r="F82" i="25"/>
  <c r="E82" i="25"/>
  <c r="D82" i="25"/>
  <c r="H81" i="25"/>
  <c r="G81" i="25"/>
  <c r="F81" i="25"/>
  <c r="E81" i="25"/>
  <c r="D81" i="25"/>
  <c r="H80" i="25"/>
  <c r="G80" i="25"/>
  <c r="F80" i="25"/>
  <c r="E80" i="25"/>
  <c r="D80" i="25"/>
  <c r="H79" i="25"/>
  <c r="G79" i="25"/>
  <c r="F79" i="25"/>
  <c r="E79" i="25"/>
  <c r="D79" i="25"/>
  <c r="H78" i="25"/>
  <c r="G78" i="25"/>
  <c r="F78" i="25"/>
  <c r="E78" i="25"/>
  <c r="D78" i="25"/>
  <c r="H77" i="25"/>
  <c r="G77" i="25"/>
  <c r="F77" i="25"/>
  <c r="E77" i="25"/>
  <c r="D77" i="25"/>
  <c r="H76" i="25"/>
  <c r="G76" i="25"/>
  <c r="F76" i="25"/>
  <c r="E76" i="25"/>
  <c r="D76" i="25"/>
  <c r="H69" i="25"/>
  <c r="G69" i="25"/>
  <c r="F69" i="25"/>
  <c r="E69" i="25"/>
  <c r="D69" i="25"/>
  <c r="H68" i="25"/>
  <c r="G68" i="25"/>
  <c r="F68" i="25"/>
  <c r="E68" i="25"/>
  <c r="D68" i="25"/>
  <c r="H67" i="25"/>
  <c r="G67" i="25"/>
  <c r="F67" i="25"/>
  <c r="E67" i="25"/>
  <c r="D67" i="25"/>
  <c r="H66" i="25"/>
  <c r="G66" i="25"/>
  <c r="F66" i="25"/>
  <c r="E66" i="25"/>
  <c r="D66" i="25"/>
  <c r="H65" i="25"/>
  <c r="G65" i="25"/>
  <c r="F65" i="25"/>
  <c r="E65" i="25"/>
  <c r="D65" i="25"/>
  <c r="H64" i="25"/>
  <c r="G64" i="25"/>
  <c r="F64" i="25"/>
  <c r="E64" i="25"/>
  <c r="D64" i="25"/>
  <c r="H63" i="25"/>
  <c r="G63" i="25"/>
  <c r="F63" i="25"/>
  <c r="E63" i="25"/>
  <c r="D63" i="25"/>
  <c r="H62" i="25"/>
  <c r="G62" i="25"/>
  <c r="F62" i="25"/>
  <c r="E62" i="25"/>
  <c r="D62" i="25"/>
  <c r="H61" i="25"/>
  <c r="G61" i="25"/>
  <c r="F61" i="25"/>
  <c r="E61" i="25"/>
  <c r="D61" i="25"/>
  <c r="H60" i="25"/>
  <c r="G60" i="25"/>
  <c r="F60" i="25"/>
  <c r="E60" i="25"/>
  <c r="D60" i="25"/>
  <c r="H59" i="25"/>
  <c r="G59" i="25"/>
  <c r="F59" i="25"/>
  <c r="E59" i="25"/>
  <c r="D59" i="25"/>
  <c r="H58" i="25"/>
  <c r="G58" i="25"/>
  <c r="F58" i="25"/>
  <c r="E58" i="25"/>
  <c r="D58" i="25"/>
  <c r="H57" i="25"/>
  <c r="G57" i="25"/>
  <c r="F57" i="25"/>
  <c r="E57" i="25"/>
  <c r="D57" i="25"/>
  <c r="H56" i="25"/>
  <c r="G56" i="25"/>
  <c r="F56" i="25"/>
  <c r="E56" i="25"/>
  <c r="D56" i="25"/>
  <c r="H55" i="25"/>
  <c r="G55" i="25"/>
  <c r="F55" i="25"/>
  <c r="E55" i="25"/>
  <c r="D55" i="25"/>
  <c r="H54" i="25"/>
  <c r="G54" i="25"/>
  <c r="F54" i="25"/>
  <c r="E54" i="25"/>
  <c r="D54" i="25"/>
  <c r="H53" i="25"/>
  <c r="G53" i="25"/>
  <c r="F53" i="25"/>
  <c r="E53" i="25"/>
  <c r="D53" i="25"/>
  <c r="H52" i="25"/>
  <c r="G52" i="25"/>
  <c r="F52" i="25"/>
  <c r="E52" i="25"/>
  <c r="D52" i="25"/>
  <c r="H51" i="25"/>
  <c r="G51" i="25"/>
  <c r="F51" i="25"/>
  <c r="E51" i="25"/>
  <c r="D51" i="25"/>
  <c r="H50" i="25"/>
  <c r="G50" i="25"/>
  <c r="F50" i="25"/>
  <c r="E50" i="25"/>
  <c r="D50" i="25"/>
  <c r="H49" i="25"/>
  <c r="G49" i="25"/>
  <c r="F49" i="25"/>
  <c r="E49" i="25"/>
  <c r="D49" i="25"/>
  <c r="H48" i="25"/>
  <c r="G48" i="25"/>
  <c r="F48" i="25"/>
  <c r="E48" i="25"/>
  <c r="D48" i="25"/>
  <c r="H47" i="25"/>
  <c r="G47" i="25"/>
  <c r="F47" i="25"/>
  <c r="E47" i="25"/>
  <c r="D47" i="25"/>
  <c r="H46" i="25"/>
  <c r="G46" i="25"/>
  <c r="F46" i="25"/>
  <c r="E46" i="25"/>
  <c r="D46" i="25"/>
  <c r="H45" i="25"/>
  <c r="G45" i="25"/>
  <c r="F45" i="25"/>
  <c r="E45" i="25"/>
  <c r="D45" i="25"/>
  <c r="H44" i="25"/>
  <c r="G44" i="25"/>
  <c r="F44" i="25"/>
  <c r="E44" i="25"/>
  <c r="D44" i="25"/>
  <c r="H43" i="25"/>
  <c r="G43" i="25"/>
  <c r="F43" i="25"/>
  <c r="E43" i="25"/>
  <c r="D43" i="25"/>
  <c r="H42" i="25"/>
  <c r="G42" i="25"/>
  <c r="F42" i="25"/>
  <c r="E42" i="25"/>
  <c r="D42" i="25"/>
  <c r="H41" i="25"/>
  <c r="G41" i="25"/>
  <c r="F41" i="25"/>
  <c r="E41" i="25"/>
  <c r="D41" i="25"/>
  <c r="H40" i="25"/>
  <c r="G40" i="25"/>
  <c r="F40" i="25"/>
  <c r="E40" i="25"/>
  <c r="D40" i="25"/>
  <c r="H33" i="25"/>
  <c r="G33" i="25"/>
  <c r="F33" i="25"/>
  <c r="E33" i="25"/>
  <c r="D33" i="25"/>
  <c r="H32" i="25"/>
  <c r="G32" i="25"/>
  <c r="F32" i="25"/>
  <c r="E32" i="25"/>
  <c r="D32" i="25"/>
  <c r="H31" i="25"/>
  <c r="G31" i="25"/>
  <c r="F31" i="25"/>
  <c r="E31" i="25"/>
  <c r="D31" i="25"/>
  <c r="H30" i="25"/>
  <c r="G30" i="25"/>
  <c r="F30" i="25"/>
  <c r="E30" i="25"/>
  <c r="D30" i="25"/>
  <c r="H29" i="25"/>
  <c r="G29" i="25"/>
  <c r="F29" i="25"/>
  <c r="E29" i="25"/>
  <c r="D29" i="25"/>
  <c r="H28" i="25"/>
  <c r="G28" i="25"/>
  <c r="F28" i="25"/>
  <c r="E28" i="25"/>
  <c r="D28" i="25"/>
  <c r="H27" i="25"/>
  <c r="G27" i="25"/>
  <c r="F27" i="25"/>
  <c r="E27" i="25"/>
  <c r="D27" i="25"/>
  <c r="H26" i="25"/>
  <c r="G26" i="25"/>
  <c r="F26" i="25"/>
  <c r="E26" i="25"/>
  <c r="D26" i="25"/>
  <c r="H25" i="25"/>
  <c r="G25" i="25"/>
  <c r="F25" i="25"/>
  <c r="E25" i="25"/>
  <c r="D25" i="25"/>
  <c r="H24" i="25"/>
  <c r="G24" i="25"/>
  <c r="F24" i="25"/>
  <c r="E24" i="25"/>
  <c r="D24" i="25"/>
  <c r="H23" i="25"/>
  <c r="G23" i="25"/>
  <c r="F23" i="25"/>
  <c r="E23" i="25"/>
  <c r="D23" i="25"/>
  <c r="H22" i="25"/>
  <c r="G22" i="25"/>
  <c r="F22" i="25"/>
  <c r="E22" i="25"/>
  <c r="D22" i="25"/>
  <c r="H21" i="25"/>
  <c r="G21" i="25"/>
  <c r="F21" i="25"/>
  <c r="E21" i="25"/>
  <c r="D21" i="25"/>
  <c r="H20" i="25"/>
  <c r="G20" i="25"/>
  <c r="F20" i="25"/>
  <c r="E20" i="25"/>
  <c r="D20" i="25"/>
  <c r="H19" i="25"/>
  <c r="G19" i="25"/>
  <c r="F19" i="25"/>
  <c r="E19" i="25"/>
  <c r="D19" i="25"/>
  <c r="H18" i="25"/>
  <c r="G18" i="25"/>
  <c r="F18" i="25"/>
  <c r="E18" i="25"/>
  <c r="D18" i="25"/>
  <c r="H17" i="25"/>
  <c r="G17" i="25"/>
  <c r="F17" i="25"/>
  <c r="E17" i="25"/>
  <c r="D17" i="25"/>
  <c r="H16" i="25"/>
  <c r="G16" i="25"/>
  <c r="F16" i="25"/>
  <c r="E16" i="25"/>
  <c r="D16" i="25"/>
  <c r="H15" i="25"/>
  <c r="G15" i="25"/>
  <c r="F15" i="25"/>
  <c r="E15" i="25"/>
  <c r="D15" i="25"/>
  <c r="H14" i="25"/>
  <c r="G14" i="25"/>
  <c r="F14" i="25"/>
  <c r="E14" i="25"/>
  <c r="D14" i="25"/>
  <c r="H13" i="25"/>
  <c r="G13" i="25"/>
  <c r="F13" i="25"/>
  <c r="E13" i="25"/>
  <c r="D13" i="25"/>
  <c r="H12" i="25"/>
  <c r="G12" i="25"/>
  <c r="F12" i="25"/>
  <c r="E12" i="25"/>
  <c r="D12" i="25"/>
  <c r="H11" i="25"/>
  <c r="G11" i="25"/>
  <c r="F11" i="25"/>
  <c r="E11" i="25"/>
  <c r="D11" i="25"/>
  <c r="H10" i="25"/>
  <c r="G10" i="25"/>
  <c r="F10" i="25"/>
  <c r="E10" i="25"/>
  <c r="D10" i="25"/>
  <c r="H9" i="25"/>
  <c r="G9" i="25"/>
  <c r="F9" i="25"/>
  <c r="E9" i="25"/>
  <c r="D9" i="25"/>
  <c r="H8" i="25"/>
  <c r="G8" i="25"/>
  <c r="F8" i="25"/>
  <c r="E8" i="25"/>
  <c r="D8" i="25"/>
  <c r="H7" i="25"/>
  <c r="G7" i="25"/>
  <c r="F7" i="25"/>
  <c r="E7" i="25"/>
  <c r="D7" i="25"/>
  <c r="H6" i="25"/>
  <c r="G6" i="25"/>
  <c r="F6" i="25"/>
  <c r="E6" i="25"/>
  <c r="D6" i="25"/>
  <c r="H5" i="25"/>
  <c r="G5" i="25"/>
  <c r="F5" i="25"/>
  <c r="E5" i="25"/>
  <c r="D5" i="25"/>
  <c r="H4" i="25"/>
  <c r="G4" i="25"/>
  <c r="F4" i="25"/>
  <c r="E4" i="25"/>
  <c r="D4" i="25"/>
  <c r="H249" i="24"/>
  <c r="G249" i="24"/>
  <c r="G249" i="22" s="1"/>
  <c r="F249" i="24"/>
  <c r="F249" i="22" s="1"/>
  <c r="E249" i="24"/>
  <c r="E249" i="22" s="1"/>
  <c r="D249" i="24"/>
  <c r="D249" i="22" s="1"/>
  <c r="H248" i="24"/>
  <c r="G248" i="24"/>
  <c r="G248" i="22" s="1"/>
  <c r="F248" i="24"/>
  <c r="F248" i="22" s="1"/>
  <c r="E248" i="24"/>
  <c r="E248" i="22" s="1"/>
  <c r="D248" i="24"/>
  <c r="D248" i="22" s="1"/>
  <c r="H247" i="24"/>
  <c r="G247" i="24"/>
  <c r="G247" i="22" s="1"/>
  <c r="F247" i="24"/>
  <c r="F247" i="22" s="1"/>
  <c r="E247" i="24"/>
  <c r="E247" i="22" s="1"/>
  <c r="D247" i="24"/>
  <c r="D247" i="22" s="1"/>
  <c r="H246" i="24"/>
  <c r="G246" i="24"/>
  <c r="G246" i="22" s="1"/>
  <c r="F246" i="24"/>
  <c r="F246" i="22" s="1"/>
  <c r="E246" i="24"/>
  <c r="E246" i="22" s="1"/>
  <c r="D246" i="24"/>
  <c r="D246" i="22" s="1"/>
  <c r="H245" i="24"/>
  <c r="G245" i="24"/>
  <c r="G245" i="22" s="1"/>
  <c r="F245" i="24"/>
  <c r="F245" i="22" s="1"/>
  <c r="E245" i="24"/>
  <c r="E245" i="22" s="1"/>
  <c r="D245" i="24"/>
  <c r="D245" i="22" s="1"/>
  <c r="H244" i="24"/>
  <c r="G244" i="24"/>
  <c r="G244" i="22" s="1"/>
  <c r="F244" i="24"/>
  <c r="F244" i="22" s="1"/>
  <c r="E244" i="24"/>
  <c r="E244" i="22" s="1"/>
  <c r="D244" i="24"/>
  <c r="D244" i="22" s="1"/>
  <c r="H243" i="24"/>
  <c r="G243" i="24"/>
  <c r="G243" i="22" s="1"/>
  <c r="F243" i="24"/>
  <c r="F243" i="22" s="1"/>
  <c r="E243" i="24"/>
  <c r="E243" i="22" s="1"/>
  <c r="D243" i="24"/>
  <c r="D243" i="22" s="1"/>
  <c r="H242" i="24"/>
  <c r="G242" i="24"/>
  <c r="G242" i="22" s="1"/>
  <c r="F242" i="24"/>
  <c r="F242" i="22" s="1"/>
  <c r="E242" i="24"/>
  <c r="E242" i="22" s="1"/>
  <c r="D242" i="24"/>
  <c r="D242" i="22" s="1"/>
  <c r="H241" i="24"/>
  <c r="G241" i="24"/>
  <c r="G241" i="22" s="1"/>
  <c r="F241" i="24"/>
  <c r="F241" i="22" s="1"/>
  <c r="E241" i="24"/>
  <c r="E241" i="22" s="1"/>
  <c r="D241" i="24"/>
  <c r="D241" i="22" s="1"/>
  <c r="H240" i="24"/>
  <c r="G240" i="24"/>
  <c r="G240" i="22" s="1"/>
  <c r="F240" i="24"/>
  <c r="F240" i="22" s="1"/>
  <c r="E240" i="24"/>
  <c r="E240" i="22" s="1"/>
  <c r="D240" i="24"/>
  <c r="D240" i="22" s="1"/>
  <c r="H239" i="24"/>
  <c r="G239" i="24"/>
  <c r="G239" i="22" s="1"/>
  <c r="F239" i="24"/>
  <c r="F239" i="22" s="1"/>
  <c r="E239" i="24"/>
  <c r="E239" i="22" s="1"/>
  <c r="D239" i="24"/>
  <c r="D239" i="22" s="1"/>
  <c r="H238" i="24"/>
  <c r="G238" i="24"/>
  <c r="G238" i="22" s="1"/>
  <c r="F238" i="24"/>
  <c r="F238" i="22" s="1"/>
  <c r="E238" i="24"/>
  <c r="E238" i="22" s="1"/>
  <c r="D238" i="24"/>
  <c r="D238" i="22" s="1"/>
  <c r="H237" i="24"/>
  <c r="G237" i="24"/>
  <c r="G237" i="22" s="1"/>
  <c r="F237" i="24"/>
  <c r="F237" i="22" s="1"/>
  <c r="E237" i="24"/>
  <c r="E237" i="22" s="1"/>
  <c r="D237" i="24"/>
  <c r="D237" i="22" s="1"/>
  <c r="H236" i="24"/>
  <c r="G236" i="24"/>
  <c r="G236" i="22" s="1"/>
  <c r="F236" i="24"/>
  <c r="F236" i="22" s="1"/>
  <c r="E236" i="24"/>
  <c r="E236" i="22" s="1"/>
  <c r="D236" i="24"/>
  <c r="D236" i="22" s="1"/>
  <c r="H235" i="24"/>
  <c r="G235" i="24"/>
  <c r="G235" i="22" s="1"/>
  <c r="F235" i="24"/>
  <c r="F235" i="22" s="1"/>
  <c r="E235" i="24"/>
  <c r="E235" i="22" s="1"/>
  <c r="D235" i="24"/>
  <c r="D235" i="22" s="1"/>
  <c r="H234" i="24"/>
  <c r="G234" i="24"/>
  <c r="G234" i="22" s="1"/>
  <c r="F234" i="24"/>
  <c r="F234" i="22" s="1"/>
  <c r="E234" i="24"/>
  <c r="E234" i="22" s="1"/>
  <c r="D234" i="24"/>
  <c r="D234" i="22" s="1"/>
  <c r="H233" i="24"/>
  <c r="G233" i="24"/>
  <c r="G233" i="22" s="1"/>
  <c r="F233" i="24"/>
  <c r="F233" i="22" s="1"/>
  <c r="E233" i="24"/>
  <c r="E233" i="22" s="1"/>
  <c r="D233" i="24"/>
  <c r="D233" i="22" s="1"/>
  <c r="H232" i="24"/>
  <c r="G232" i="24"/>
  <c r="G232" i="22" s="1"/>
  <c r="F232" i="24"/>
  <c r="F232" i="22" s="1"/>
  <c r="E232" i="24"/>
  <c r="E232" i="22" s="1"/>
  <c r="D232" i="24"/>
  <c r="D232" i="22" s="1"/>
  <c r="H231" i="24"/>
  <c r="G231" i="24"/>
  <c r="G231" i="22" s="1"/>
  <c r="F231" i="24"/>
  <c r="F231" i="22" s="1"/>
  <c r="E231" i="24"/>
  <c r="E231" i="22" s="1"/>
  <c r="D231" i="24"/>
  <c r="D231" i="22" s="1"/>
  <c r="H230" i="24"/>
  <c r="G230" i="24"/>
  <c r="G230" i="22" s="1"/>
  <c r="F230" i="24"/>
  <c r="F230" i="22" s="1"/>
  <c r="E230" i="24"/>
  <c r="E230" i="22" s="1"/>
  <c r="D230" i="24"/>
  <c r="D230" i="22" s="1"/>
  <c r="H229" i="24"/>
  <c r="G229" i="24"/>
  <c r="G229" i="22" s="1"/>
  <c r="F229" i="24"/>
  <c r="F229" i="22" s="1"/>
  <c r="E229" i="24"/>
  <c r="E229" i="22" s="1"/>
  <c r="D229" i="24"/>
  <c r="D229" i="22" s="1"/>
  <c r="H228" i="24"/>
  <c r="G228" i="24"/>
  <c r="G228" i="22" s="1"/>
  <c r="F228" i="24"/>
  <c r="F228" i="22" s="1"/>
  <c r="E228" i="24"/>
  <c r="E228" i="22" s="1"/>
  <c r="D228" i="24"/>
  <c r="D228" i="22" s="1"/>
  <c r="H227" i="24"/>
  <c r="G227" i="24"/>
  <c r="G227" i="22" s="1"/>
  <c r="F227" i="24"/>
  <c r="F227" i="22" s="1"/>
  <c r="E227" i="24"/>
  <c r="E227" i="22" s="1"/>
  <c r="D227" i="24"/>
  <c r="D227" i="22" s="1"/>
  <c r="H226" i="24"/>
  <c r="G226" i="24"/>
  <c r="G226" i="22" s="1"/>
  <c r="F226" i="24"/>
  <c r="F226" i="22" s="1"/>
  <c r="E226" i="24"/>
  <c r="E226" i="22" s="1"/>
  <c r="D226" i="24"/>
  <c r="D226" i="22" s="1"/>
  <c r="H225" i="24"/>
  <c r="G225" i="24"/>
  <c r="G225" i="22" s="1"/>
  <c r="F225" i="24"/>
  <c r="F225" i="22" s="1"/>
  <c r="E225" i="24"/>
  <c r="E225" i="22" s="1"/>
  <c r="D225" i="24"/>
  <c r="D225" i="22" s="1"/>
  <c r="H224" i="24"/>
  <c r="G224" i="24"/>
  <c r="G224" i="22" s="1"/>
  <c r="F224" i="24"/>
  <c r="F224" i="22" s="1"/>
  <c r="E224" i="24"/>
  <c r="E224" i="22" s="1"/>
  <c r="D224" i="24"/>
  <c r="D224" i="22" s="1"/>
  <c r="H223" i="24"/>
  <c r="G223" i="24"/>
  <c r="G223" i="22" s="1"/>
  <c r="F223" i="24"/>
  <c r="F223" i="22" s="1"/>
  <c r="E223" i="24"/>
  <c r="E223" i="22" s="1"/>
  <c r="D223" i="24"/>
  <c r="D223" i="22" s="1"/>
  <c r="H222" i="24"/>
  <c r="G222" i="24"/>
  <c r="G222" i="22" s="1"/>
  <c r="F222" i="24"/>
  <c r="F222" i="22" s="1"/>
  <c r="E222" i="24"/>
  <c r="E222" i="22" s="1"/>
  <c r="D222" i="24"/>
  <c r="D222" i="22" s="1"/>
  <c r="H221" i="24"/>
  <c r="G221" i="24"/>
  <c r="G221" i="22" s="1"/>
  <c r="F221" i="24"/>
  <c r="F221" i="22" s="1"/>
  <c r="E221" i="24"/>
  <c r="E221" i="22" s="1"/>
  <c r="D221" i="24"/>
  <c r="D221" i="22" s="1"/>
  <c r="H220" i="24"/>
  <c r="G220" i="24"/>
  <c r="G220" i="22" s="1"/>
  <c r="F220" i="24"/>
  <c r="F220" i="22" s="1"/>
  <c r="E220" i="24"/>
  <c r="E220" i="22" s="1"/>
  <c r="D220" i="24"/>
  <c r="D220" i="22" s="1"/>
  <c r="H213" i="24"/>
  <c r="G213" i="24"/>
  <c r="F213" i="24"/>
  <c r="F213" i="22" s="1"/>
  <c r="E213" i="24"/>
  <c r="E213" i="22" s="1"/>
  <c r="D213" i="24"/>
  <c r="D213" i="22" s="1"/>
  <c r="H212" i="24"/>
  <c r="G212" i="24"/>
  <c r="G212" i="22" s="1"/>
  <c r="F212" i="24"/>
  <c r="F212" i="22" s="1"/>
  <c r="E212" i="24"/>
  <c r="E212" i="22" s="1"/>
  <c r="D212" i="24"/>
  <c r="D212" i="22" s="1"/>
  <c r="H211" i="24"/>
  <c r="G211" i="24"/>
  <c r="G211" i="22" s="1"/>
  <c r="F211" i="24"/>
  <c r="F211" i="22" s="1"/>
  <c r="E211" i="24"/>
  <c r="E211" i="22" s="1"/>
  <c r="D211" i="24"/>
  <c r="D211" i="22" s="1"/>
  <c r="H210" i="24"/>
  <c r="G210" i="24"/>
  <c r="G210" i="22" s="1"/>
  <c r="F210" i="24"/>
  <c r="F210" i="22" s="1"/>
  <c r="E210" i="24"/>
  <c r="E210" i="22" s="1"/>
  <c r="D210" i="24"/>
  <c r="D210" i="22" s="1"/>
  <c r="H209" i="24"/>
  <c r="G209" i="24"/>
  <c r="G209" i="22" s="1"/>
  <c r="F209" i="24"/>
  <c r="F209" i="22" s="1"/>
  <c r="E209" i="24"/>
  <c r="E209" i="22" s="1"/>
  <c r="D209" i="24"/>
  <c r="D209" i="22" s="1"/>
  <c r="H208" i="24"/>
  <c r="G208" i="24"/>
  <c r="G208" i="22" s="1"/>
  <c r="F208" i="24"/>
  <c r="F208" i="22" s="1"/>
  <c r="E208" i="24"/>
  <c r="E208" i="22" s="1"/>
  <c r="D208" i="24"/>
  <c r="D208" i="22" s="1"/>
  <c r="H207" i="24"/>
  <c r="G207" i="24"/>
  <c r="G207" i="22" s="1"/>
  <c r="F207" i="24"/>
  <c r="F207" i="22" s="1"/>
  <c r="E207" i="24"/>
  <c r="E207" i="22" s="1"/>
  <c r="D207" i="24"/>
  <c r="D207" i="22" s="1"/>
  <c r="H206" i="24"/>
  <c r="G206" i="24"/>
  <c r="G206" i="22" s="1"/>
  <c r="F206" i="24"/>
  <c r="F206" i="22" s="1"/>
  <c r="E206" i="24"/>
  <c r="E206" i="22" s="1"/>
  <c r="D206" i="24"/>
  <c r="D206" i="22" s="1"/>
  <c r="H205" i="24"/>
  <c r="G205" i="24"/>
  <c r="G205" i="22" s="1"/>
  <c r="F205" i="24"/>
  <c r="F205" i="22" s="1"/>
  <c r="E205" i="24"/>
  <c r="E205" i="22" s="1"/>
  <c r="D205" i="24"/>
  <c r="D205" i="22" s="1"/>
  <c r="H204" i="24"/>
  <c r="G204" i="24"/>
  <c r="G204" i="22" s="1"/>
  <c r="F204" i="24"/>
  <c r="F204" i="22" s="1"/>
  <c r="E204" i="24"/>
  <c r="E204" i="22" s="1"/>
  <c r="D204" i="24"/>
  <c r="D204" i="22" s="1"/>
  <c r="H203" i="24"/>
  <c r="G203" i="24"/>
  <c r="G203" i="22" s="1"/>
  <c r="F203" i="24"/>
  <c r="F203" i="22" s="1"/>
  <c r="E203" i="24"/>
  <c r="E203" i="22" s="1"/>
  <c r="D203" i="24"/>
  <c r="D203" i="22" s="1"/>
  <c r="H202" i="24"/>
  <c r="G202" i="24"/>
  <c r="G202" i="22" s="1"/>
  <c r="F202" i="24"/>
  <c r="F202" i="22" s="1"/>
  <c r="E202" i="24"/>
  <c r="E202" i="22" s="1"/>
  <c r="D202" i="24"/>
  <c r="D202" i="22" s="1"/>
  <c r="H201" i="24"/>
  <c r="G201" i="24"/>
  <c r="G201" i="22" s="1"/>
  <c r="F201" i="24"/>
  <c r="F201" i="22" s="1"/>
  <c r="E201" i="24"/>
  <c r="E201" i="22" s="1"/>
  <c r="D201" i="24"/>
  <c r="D201" i="22" s="1"/>
  <c r="H200" i="24"/>
  <c r="G200" i="24"/>
  <c r="G200" i="22" s="1"/>
  <c r="F200" i="24"/>
  <c r="F200" i="22" s="1"/>
  <c r="E200" i="24"/>
  <c r="E200" i="22" s="1"/>
  <c r="D200" i="24"/>
  <c r="D200" i="22" s="1"/>
  <c r="H199" i="24"/>
  <c r="G199" i="24"/>
  <c r="G199" i="22" s="1"/>
  <c r="F199" i="24"/>
  <c r="F199" i="22" s="1"/>
  <c r="E199" i="24"/>
  <c r="E199" i="22" s="1"/>
  <c r="D199" i="24"/>
  <c r="D199" i="22" s="1"/>
  <c r="H198" i="24"/>
  <c r="G198" i="24"/>
  <c r="G198" i="22" s="1"/>
  <c r="F198" i="24"/>
  <c r="F198" i="22" s="1"/>
  <c r="E198" i="24"/>
  <c r="E198" i="22" s="1"/>
  <c r="D198" i="24"/>
  <c r="D198" i="22" s="1"/>
  <c r="H197" i="24"/>
  <c r="G197" i="24"/>
  <c r="G197" i="22" s="1"/>
  <c r="F197" i="24"/>
  <c r="F197" i="22" s="1"/>
  <c r="E197" i="24"/>
  <c r="E197" i="22" s="1"/>
  <c r="D197" i="24"/>
  <c r="D197" i="22" s="1"/>
  <c r="H196" i="24"/>
  <c r="G196" i="24"/>
  <c r="G196" i="22" s="1"/>
  <c r="F196" i="24"/>
  <c r="F196" i="22" s="1"/>
  <c r="E196" i="24"/>
  <c r="E196" i="22" s="1"/>
  <c r="D196" i="24"/>
  <c r="D196" i="22" s="1"/>
  <c r="H195" i="24"/>
  <c r="G195" i="24"/>
  <c r="G195" i="22" s="1"/>
  <c r="F195" i="24"/>
  <c r="F195" i="22" s="1"/>
  <c r="E195" i="24"/>
  <c r="E195" i="22" s="1"/>
  <c r="D195" i="24"/>
  <c r="D195" i="22" s="1"/>
  <c r="H194" i="24"/>
  <c r="G194" i="24"/>
  <c r="G194" i="22" s="1"/>
  <c r="F194" i="24"/>
  <c r="F194" i="22" s="1"/>
  <c r="E194" i="24"/>
  <c r="E194" i="22" s="1"/>
  <c r="D194" i="24"/>
  <c r="D194" i="22" s="1"/>
  <c r="H193" i="24"/>
  <c r="G193" i="24"/>
  <c r="G193" i="22" s="1"/>
  <c r="F193" i="24"/>
  <c r="F193" i="22" s="1"/>
  <c r="E193" i="24"/>
  <c r="E193" i="22" s="1"/>
  <c r="D193" i="24"/>
  <c r="D193" i="22" s="1"/>
  <c r="H192" i="24"/>
  <c r="G192" i="24"/>
  <c r="G192" i="22" s="1"/>
  <c r="F192" i="24"/>
  <c r="F192" i="22" s="1"/>
  <c r="E192" i="24"/>
  <c r="E192" i="22" s="1"/>
  <c r="D192" i="24"/>
  <c r="D192" i="22" s="1"/>
  <c r="H191" i="24"/>
  <c r="G191" i="24"/>
  <c r="G191" i="22" s="1"/>
  <c r="F191" i="24"/>
  <c r="F191" i="22" s="1"/>
  <c r="E191" i="24"/>
  <c r="E191" i="22" s="1"/>
  <c r="D191" i="24"/>
  <c r="D191" i="22" s="1"/>
  <c r="H190" i="24"/>
  <c r="G190" i="24"/>
  <c r="G190" i="22" s="1"/>
  <c r="F190" i="24"/>
  <c r="F190" i="22" s="1"/>
  <c r="E190" i="24"/>
  <c r="E190" i="22" s="1"/>
  <c r="D190" i="24"/>
  <c r="D190" i="22" s="1"/>
  <c r="H189" i="24"/>
  <c r="G189" i="24"/>
  <c r="G189" i="22" s="1"/>
  <c r="F189" i="24"/>
  <c r="F189" i="22" s="1"/>
  <c r="E189" i="24"/>
  <c r="E189" i="22" s="1"/>
  <c r="D189" i="24"/>
  <c r="D189" i="22" s="1"/>
  <c r="H188" i="24"/>
  <c r="G188" i="24"/>
  <c r="G188" i="22" s="1"/>
  <c r="F188" i="24"/>
  <c r="F188" i="22" s="1"/>
  <c r="E188" i="24"/>
  <c r="E188" i="22" s="1"/>
  <c r="D188" i="24"/>
  <c r="D188" i="22" s="1"/>
  <c r="H187" i="24"/>
  <c r="G187" i="24"/>
  <c r="G187" i="22" s="1"/>
  <c r="F187" i="24"/>
  <c r="F187" i="22" s="1"/>
  <c r="E187" i="24"/>
  <c r="E187" i="22" s="1"/>
  <c r="D187" i="24"/>
  <c r="D187" i="22" s="1"/>
  <c r="H186" i="24"/>
  <c r="G186" i="24"/>
  <c r="G186" i="22" s="1"/>
  <c r="F186" i="24"/>
  <c r="F186" i="22" s="1"/>
  <c r="E186" i="24"/>
  <c r="E186" i="22" s="1"/>
  <c r="D186" i="24"/>
  <c r="D186" i="22" s="1"/>
  <c r="H185" i="24"/>
  <c r="G185" i="24"/>
  <c r="G185" i="22" s="1"/>
  <c r="F185" i="24"/>
  <c r="F185" i="22" s="1"/>
  <c r="E185" i="24"/>
  <c r="E185" i="22" s="1"/>
  <c r="D185" i="24"/>
  <c r="D185" i="22" s="1"/>
  <c r="H184" i="24"/>
  <c r="G184" i="24"/>
  <c r="G184" i="22" s="1"/>
  <c r="F184" i="24"/>
  <c r="F184" i="22" s="1"/>
  <c r="E184" i="24"/>
  <c r="E184" i="22" s="1"/>
  <c r="D184" i="24"/>
  <c r="D184" i="22" s="1"/>
  <c r="H177" i="24"/>
  <c r="G177" i="24"/>
  <c r="G177" i="22" s="1"/>
  <c r="F177" i="24"/>
  <c r="F177" i="22" s="1"/>
  <c r="E177" i="24"/>
  <c r="E177" i="22" s="1"/>
  <c r="D177" i="24"/>
  <c r="D177" i="22" s="1"/>
  <c r="H176" i="24"/>
  <c r="G176" i="24"/>
  <c r="G176" i="22" s="1"/>
  <c r="F176" i="24"/>
  <c r="F176" i="22" s="1"/>
  <c r="E176" i="24"/>
  <c r="E176" i="22" s="1"/>
  <c r="D176" i="24"/>
  <c r="D176" i="22" s="1"/>
  <c r="H175" i="24"/>
  <c r="G175" i="24"/>
  <c r="G175" i="22" s="1"/>
  <c r="F175" i="24"/>
  <c r="F175" i="22" s="1"/>
  <c r="E175" i="24"/>
  <c r="E175" i="22" s="1"/>
  <c r="D175" i="24"/>
  <c r="D175" i="22" s="1"/>
  <c r="H174" i="24"/>
  <c r="G174" i="24"/>
  <c r="G174" i="22" s="1"/>
  <c r="F174" i="24"/>
  <c r="F174" i="22" s="1"/>
  <c r="E174" i="24"/>
  <c r="E174" i="22" s="1"/>
  <c r="D174" i="24"/>
  <c r="D174" i="22" s="1"/>
  <c r="H173" i="24"/>
  <c r="G173" i="24"/>
  <c r="G173" i="22" s="1"/>
  <c r="F173" i="24"/>
  <c r="F173" i="22" s="1"/>
  <c r="E173" i="24"/>
  <c r="E173" i="22" s="1"/>
  <c r="D173" i="24"/>
  <c r="D173" i="22" s="1"/>
  <c r="H172" i="24"/>
  <c r="G172" i="24"/>
  <c r="G172" i="22" s="1"/>
  <c r="F172" i="24"/>
  <c r="F172" i="22" s="1"/>
  <c r="E172" i="24"/>
  <c r="E172" i="22" s="1"/>
  <c r="D172" i="24"/>
  <c r="D172" i="22" s="1"/>
  <c r="H171" i="24"/>
  <c r="G171" i="24"/>
  <c r="G171" i="22" s="1"/>
  <c r="F171" i="24"/>
  <c r="F171" i="22" s="1"/>
  <c r="E171" i="24"/>
  <c r="E171" i="22" s="1"/>
  <c r="D171" i="24"/>
  <c r="D171" i="22" s="1"/>
  <c r="H170" i="24"/>
  <c r="G170" i="24"/>
  <c r="G170" i="22" s="1"/>
  <c r="F170" i="24"/>
  <c r="F170" i="22" s="1"/>
  <c r="E170" i="24"/>
  <c r="E170" i="22" s="1"/>
  <c r="D170" i="24"/>
  <c r="D170" i="22" s="1"/>
  <c r="H169" i="24"/>
  <c r="G169" i="24"/>
  <c r="G169" i="22" s="1"/>
  <c r="F169" i="24"/>
  <c r="F169" i="22" s="1"/>
  <c r="E169" i="24"/>
  <c r="E169" i="22" s="1"/>
  <c r="D169" i="24"/>
  <c r="D169" i="22" s="1"/>
  <c r="H168" i="24"/>
  <c r="G168" i="24"/>
  <c r="G168" i="22" s="1"/>
  <c r="F168" i="24"/>
  <c r="F168" i="22" s="1"/>
  <c r="E168" i="24"/>
  <c r="E168" i="22" s="1"/>
  <c r="D168" i="24"/>
  <c r="D168" i="22" s="1"/>
  <c r="H167" i="24"/>
  <c r="G167" i="24"/>
  <c r="G167" i="22" s="1"/>
  <c r="F167" i="24"/>
  <c r="F167" i="22" s="1"/>
  <c r="E167" i="24"/>
  <c r="E167" i="22" s="1"/>
  <c r="D167" i="24"/>
  <c r="D167" i="22" s="1"/>
  <c r="H166" i="24"/>
  <c r="G166" i="24"/>
  <c r="G166" i="22" s="1"/>
  <c r="F166" i="24"/>
  <c r="F166" i="22" s="1"/>
  <c r="E166" i="24"/>
  <c r="E166" i="22" s="1"/>
  <c r="D166" i="24"/>
  <c r="D166" i="22" s="1"/>
  <c r="H165" i="24"/>
  <c r="G165" i="24"/>
  <c r="G165" i="22" s="1"/>
  <c r="F165" i="24"/>
  <c r="F165" i="22" s="1"/>
  <c r="E165" i="24"/>
  <c r="E165" i="22" s="1"/>
  <c r="D165" i="24"/>
  <c r="D165" i="22" s="1"/>
  <c r="H164" i="24"/>
  <c r="G164" i="24"/>
  <c r="G164" i="22" s="1"/>
  <c r="F164" i="24"/>
  <c r="F164" i="22" s="1"/>
  <c r="E164" i="24"/>
  <c r="E164" i="22" s="1"/>
  <c r="D164" i="24"/>
  <c r="D164" i="22" s="1"/>
  <c r="H163" i="24"/>
  <c r="G163" i="24"/>
  <c r="G163" i="22" s="1"/>
  <c r="F163" i="24"/>
  <c r="F163" i="22" s="1"/>
  <c r="E163" i="24"/>
  <c r="E163" i="22" s="1"/>
  <c r="D163" i="24"/>
  <c r="D163" i="22" s="1"/>
  <c r="H162" i="24"/>
  <c r="G162" i="24"/>
  <c r="G162" i="22" s="1"/>
  <c r="F162" i="24"/>
  <c r="F162" i="22" s="1"/>
  <c r="E162" i="24"/>
  <c r="E162" i="22" s="1"/>
  <c r="D162" i="24"/>
  <c r="D162" i="22" s="1"/>
  <c r="H161" i="24"/>
  <c r="G161" i="24"/>
  <c r="G161" i="22" s="1"/>
  <c r="F161" i="24"/>
  <c r="F161" i="22" s="1"/>
  <c r="E161" i="24"/>
  <c r="E161" i="22" s="1"/>
  <c r="D161" i="24"/>
  <c r="D161" i="22" s="1"/>
  <c r="H160" i="24"/>
  <c r="G160" i="24"/>
  <c r="G160" i="22" s="1"/>
  <c r="F160" i="24"/>
  <c r="F160" i="22" s="1"/>
  <c r="E160" i="24"/>
  <c r="E160" i="22" s="1"/>
  <c r="D160" i="24"/>
  <c r="D160" i="22" s="1"/>
  <c r="H159" i="24"/>
  <c r="G159" i="24"/>
  <c r="G159" i="22" s="1"/>
  <c r="F159" i="24"/>
  <c r="F159" i="22" s="1"/>
  <c r="E159" i="24"/>
  <c r="E159" i="22" s="1"/>
  <c r="D159" i="24"/>
  <c r="D159" i="22" s="1"/>
  <c r="H158" i="24"/>
  <c r="G158" i="24"/>
  <c r="G158" i="22" s="1"/>
  <c r="F158" i="24"/>
  <c r="F158" i="22" s="1"/>
  <c r="E158" i="24"/>
  <c r="E158" i="22" s="1"/>
  <c r="D158" i="24"/>
  <c r="D158" i="22" s="1"/>
  <c r="H157" i="24"/>
  <c r="G157" i="24"/>
  <c r="G157" i="22" s="1"/>
  <c r="F157" i="24"/>
  <c r="F157" i="22" s="1"/>
  <c r="E157" i="24"/>
  <c r="E157" i="22" s="1"/>
  <c r="D157" i="24"/>
  <c r="D157" i="22" s="1"/>
  <c r="H156" i="24"/>
  <c r="G156" i="24"/>
  <c r="G156" i="22" s="1"/>
  <c r="F156" i="24"/>
  <c r="F156" i="22" s="1"/>
  <c r="E156" i="24"/>
  <c r="E156" i="22" s="1"/>
  <c r="D156" i="24"/>
  <c r="D156" i="22" s="1"/>
  <c r="H155" i="24"/>
  <c r="G155" i="24"/>
  <c r="G155" i="22" s="1"/>
  <c r="F155" i="24"/>
  <c r="F155" i="22" s="1"/>
  <c r="E155" i="24"/>
  <c r="E155" i="22" s="1"/>
  <c r="D155" i="24"/>
  <c r="D155" i="22" s="1"/>
  <c r="H154" i="24"/>
  <c r="G154" i="24"/>
  <c r="G154" i="22" s="1"/>
  <c r="F154" i="24"/>
  <c r="F154" i="22" s="1"/>
  <c r="E154" i="24"/>
  <c r="E154" i="22" s="1"/>
  <c r="D154" i="24"/>
  <c r="D154" i="22" s="1"/>
  <c r="H153" i="24"/>
  <c r="G153" i="24"/>
  <c r="G153" i="22" s="1"/>
  <c r="F153" i="24"/>
  <c r="F153" i="22" s="1"/>
  <c r="E153" i="24"/>
  <c r="E153" i="22" s="1"/>
  <c r="D153" i="24"/>
  <c r="D153" i="22" s="1"/>
  <c r="H152" i="24"/>
  <c r="G152" i="24"/>
  <c r="G152" i="22" s="1"/>
  <c r="F152" i="24"/>
  <c r="F152" i="22" s="1"/>
  <c r="E152" i="24"/>
  <c r="E152" i="22" s="1"/>
  <c r="D152" i="24"/>
  <c r="D152" i="22" s="1"/>
  <c r="H151" i="24"/>
  <c r="G151" i="24"/>
  <c r="G151" i="22" s="1"/>
  <c r="F151" i="24"/>
  <c r="F151" i="22" s="1"/>
  <c r="E151" i="24"/>
  <c r="E151" i="22" s="1"/>
  <c r="D151" i="24"/>
  <c r="D151" i="22" s="1"/>
  <c r="H150" i="24"/>
  <c r="G150" i="24"/>
  <c r="G150" i="22" s="1"/>
  <c r="F150" i="24"/>
  <c r="F150" i="22" s="1"/>
  <c r="E150" i="24"/>
  <c r="E150" i="22" s="1"/>
  <c r="D150" i="24"/>
  <c r="D150" i="22" s="1"/>
  <c r="H149" i="24"/>
  <c r="G149" i="24"/>
  <c r="G149" i="22" s="1"/>
  <c r="F149" i="24"/>
  <c r="F149" i="22" s="1"/>
  <c r="E149" i="24"/>
  <c r="E149" i="22" s="1"/>
  <c r="D149" i="24"/>
  <c r="D149" i="22" s="1"/>
  <c r="H148" i="24"/>
  <c r="G148" i="24"/>
  <c r="G148" i="22" s="1"/>
  <c r="F148" i="24"/>
  <c r="F148" i="22" s="1"/>
  <c r="E148" i="24"/>
  <c r="E148" i="22" s="1"/>
  <c r="D148" i="24"/>
  <c r="D148" i="22" s="1"/>
  <c r="H141" i="24"/>
  <c r="G141" i="24"/>
  <c r="G141" i="22" s="1"/>
  <c r="F141" i="24"/>
  <c r="F141" i="22" s="1"/>
  <c r="E141" i="24"/>
  <c r="E141" i="22" s="1"/>
  <c r="D141" i="24"/>
  <c r="D141" i="22" s="1"/>
  <c r="H140" i="24"/>
  <c r="G140" i="24"/>
  <c r="G140" i="22" s="1"/>
  <c r="F140" i="24"/>
  <c r="F140" i="22" s="1"/>
  <c r="E140" i="24"/>
  <c r="E140" i="22" s="1"/>
  <c r="D140" i="24"/>
  <c r="D140" i="22" s="1"/>
  <c r="H139" i="24"/>
  <c r="G139" i="24"/>
  <c r="G139" i="22" s="1"/>
  <c r="F139" i="24"/>
  <c r="F139" i="22" s="1"/>
  <c r="E139" i="24"/>
  <c r="E139" i="22" s="1"/>
  <c r="D139" i="24"/>
  <c r="D139" i="22" s="1"/>
  <c r="H138" i="24"/>
  <c r="G138" i="24"/>
  <c r="G138" i="22" s="1"/>
  <c r="F138" i="24"/>
  <c r="F138" i="22" s="1"/>
  <c r="E138" i="24"/>
  <c r="E138" i="22" s="1"/>
  <c r="D138" i="24"/>
  <c r="D138" i="22" s="1"/>
  <c r="H137" i="24"/>
  <c r="G137" i="24"/>
  <c r="G137" i="22" s="1"/>
  <c r="F137" i="24"/>
  <c r="F137" i="22" s="1"/>
  <c r="E137" i="24"/>
  <c r="E137" i="22" s="1"/>
  <c r="D137" i="24"/>
  <c r="D137" i="22" s="1"/>
  <c r="H136" i="24"/>
  <c r="G136" i="24"/>
  <c r="G136" i="22" s="1"/>
  <c r="F136" i="24"/>
  <c r="F136" i="22" s="1"/>
  <c r="E136" i="24"/>
  <c r="E136" i="22" s="1"/>
  <c r="D136" i="24"/>
  <c r="D136" i="22" s="1"/>
  <c r="H135" i="24"/>
  <c r="G135" i="24"/>
  <c r="G135" i="22" s="1"/>
  <c r="F135" i="24"/>
  <c r="F135" i="22" s="1"/>
  <c r="E135" i="24"/>
  <c r="E135" i="22" s="1"/>
  <c r="D135" i="24"/>
  <c r="D135" i="22" s="1"/>
  <c r="H134" i="24"/>
  <c r="G134" i="24"/>
  <c r="G134" i="22" s="1"/>
  <c r="F134" i="24"/>
  <c r="F134" i="22" s="1"/>
  <c r="E134" i="24"/>
  <c r="E134" i="22" s="1"/>
  <c r="D134" i="24"/>
  <c r="D134" i="22" s="1"/>
  <c r="H133" i="24"/>
  <c r="G133" i="24"/>
  <c r="G133" i="22" s="1"/>
  <c r="F133" i="24"/>
  <c r="F133" i="22" s="1"/>
  <c r="E133" i="24"/>
  <c r="E133" i="22" s="1"/>
  <c r="D133" i="24"/>
  <c r="D133" i="22" s="1"/>
  <c r="H132" i="24"/>
  <c r="G132" i="24"/>
  <c r="G132" i="22" s="1"/>
  <c r="F132" i="24"/>
  <c r="F132" i="22" s="1"/>
  <c r="E132" i="24"/>
  <c r="E132" i="22" s="1"/>
  <c r="D132" i="24"/>
  <c r="D132" i="22" s="1"/>
  <c r="H131" i="24"/>
  <c r="G131" i="24"/>
  <c r="G131" i="22" s="1"/>
  <c r="F131" i="24"/>
  <c r="F131" i="22" s="1"/>
  <c r="E131" i="24"/>
  <c r="E131" i="22" s="1"/>
  <c r="D131" i="24"/>
  <c r="D131" i="22" s="1"/>
  <c r="H130" i="24"/>
  <c r="G130" i="24"/>
  <c r="G130" i="22" s="1"/>
  <c r="F130" i="24"/>
  <c r="F130" i="22" s="1"/>
  <c r="E130" i="24"/>
  <c r="E130" i="22" s="1"/>
  <c r="D130" i="24"/>
  <c r="D130" i="22" s="1"/>
  <c r="H129" i="24"/>
  <c r="G129" i="24"/>
  <c r="G129" i="22" s="1"/>
  <c r="F129" i="24"/>
  <c r="F129" i="22" s="1"/>
  <c r="E129" i="24"/>
  <c r="E129" i="22" s="1"/>
  <c r="D129" i="24"/>
  <c r="D129" i="22" s="1"/>
  <c r="H128" i="24"/>
  <c r="G128" i="24"/>
  <c r="G128" i="22" s="1"/>
  <c r="F128" i="24"/>
  <c r="F128" i="22" s="1"/>
  <c r="E128" i="24"/>
  <c r="E128" i="22" s="1"/>
  <c r="D128" i="24"/>
  <c r="D128" i="22" s="1"/>
  <c r="H127" i="24"/>
  <c r="G127" i="24"/>
  <c r="G127" i="22" s="1"/>
  <c r="F127" i="24"/>
  <c r="F127" i="22" s="1"/>
  <c r="E127" i="24"/>
  <c r="E127" i="22" s="1"/>
  <c r="D127" i="24"/>
  <c r="D127" i="22" s="1"/>
  <c r="H126" i="24"/>
  <c r="G126" i="24"/>
  <c r="G126" i="22" s="1"/>
  <c r="F126" i="24"/>
  <c r="F126" i="22" s="1"/>
  <c r="E126" i="24"/>
  <c r="E126" i="22" s="1"/>
  <c r="D126" i="24"/>
  <c r="D126" i="22" s="1"/>
  <c r="H125" i="24"/>
  <c r="G125" i="24"/>
  <c r="G125" i="22" s="1"/>
  <c r="F125" i="24"/>
  <c r="F125" i="22" s="1"/>
  <c r="E125" i="24"/>
  <c r="E125" i="22" s="1"/>
  <c r="D125" i="24"/>
  <c r="D125" i="22" s="1"/>
  <c r="H124" i="24"/>
  <c r="G124" i="24"/>
  <c r="G124" i="22" s="1"/>
  <c r="F124" i="24"/>
  <c r="F124" i="22" s="1"/>
  <c r="E124" i="24"/>
  <c r="E124" i="22" s="1"/>
  <c r="D124" i="24"/>
  <c r="D124" i="22" s="1"/>
  <c r="H123" i="24"/>
  <c r="G123" i="24"/>
  <c r="G123" i="22" s="1"/>
  <c r="F123" i="24"/>
  <c r="F123" i="22" s="1"/>
  <c r="E123" i="24"/>
  <c r="E123" i="22" s="1"/>
  <c r="D123" i="24"/>
  <c r="D123" i="22" s="1"/>
  <c r="H122" i="24"/>
  <c r="G122" i="24"/>
  <c r="G122" i="22" s="1"/>
  <c r="F122" i="24"/>
  <c r="F122" i="22" s="1"/>
  <c r="E122" i="24"/>
  <c r="E122" i="22" s="1"/>
  <c r="D122" i="24"/>
  <c r="D122" i="22" s="1"/>
  <c r="H121" i="24"/>
  <c r="G121" i="24"/>
  <c r="G121" i="22" s="1"/>
  <c r="F121" i="24"/>
  <c r="F121" i="22" s="1"/>
  <c r="E121" i="24"/>
  <c r="E121" i="22" s="1"/>
  <c r="D121" i="24"/>
  <c r="D121" i="22" s="1"/>
  <c r="H120" i="24"/>
  <c r="G120" i="24"/>
  <c r="G120" i="22" s="1"/>
  <c r="F120" i="24"/>
  <c r="F120" i="22" s="1"/>
  <c r="E120" i="24"/>
  <c r="E120" i="22" s="1"/>
  <c r="D120" i="24"/>
  <c r="D120" i="22" s="1"/>
  <c r="H119" i="24"/>
  <c r="G119" i="24"/>
  <c r="G119" i="22" s="1"/>
  <c r="F119" i="24"/>
  <c r="F119" i="22" s="1"/>
  <c r="E119" i="24"/>
  <c r="E119" i="22" s="1"/>
  <c r="D119" i="24"/>
  <c r="D119" i="22" s="1"/>
  <c r="H118" i="24"/>
  <c r="G118" i="24"/>
  <c r="G118" i="22" s="1"/>
  <c r="F118" i="24"/>
  <c r="F118" i="22" s="1"/>
  <c r="E118" i="24"/>
  <c r="E118" i="22" s="1"/>
  <c r="D118" i="24"/>
  <c r="D118" i="22" s="1"/>
  <c r="H117" i="24"/>
  <c r="G117" i="24"/>
  <c r="G117" i="22" s="1"/>
  <c r="F117" i="24"/>
  <c r="F117" i="22" s="1"/>
  <c r="E117" i="24"/>
  <c r="E117" i="22" s="1"/>
  <c r="D117" i="24"/>
  <c r="D117" i="22" s="1"/>
  <c r="H116" i="24"/>
  <c r="G116" i="24"/>
  <c r="G116" i="22" s="1"/>
  <c r="F116" i="24"/>
  <c r="F116" i="22" s="1"/>
  <c r="E116" i="24"/>
  <c r="E116" i="22" s="1"/>
  <c r="D116" i="24"/>
  <c r="D116" i="22" s="1"/>
  <c r="H115" i="24"/>
  <c r="G115" i="24"/>
  <c r="G115" i="22" s="1"/>
  <c r="F115" i="24"/>
  <c r="F115" i="22" s="1"/>
  <c r="E115" i="24"/>
  <c r="E115" i="22" s="1"/>
  <c r="D115" i="24"/>
  <c r="D115" i="22" s="1"/>
  <c r="H114" i="24"/>
  <c r="G114" i="24"/>
  <c r="G114" i="22" s="1"/>
  <c r="F114" i="24"/>
  <c r="F114" i="22" s="1"/>
  <c r="E114" i="24"/>
  <c r="E114" i="22" s="1"/>
  <c r="D114" i="24"/>
  <c r="D114" i="22" s="1"/>
  <c r="H113" i="24"/>
  <c r="G113" i="24"/>
  <c r="G113" i="22" s="1"/>
  <c r="F113" i="24"/>
  <c r="F113" i="22" s="1"/>
  <c r="E113" i="24"/>
  <c r="E113" i="22" s="1"/>
  <c r="D113" i="24"/>
  <c r="D113" i="22" s="1"/>
  <c r="H112" i="24"/>
  <c r="G112" i="24"/>
  <c r="G112" i="22" s="1"/>
  <c r="F112" i="24"/>
  <c r="F112" i="22" s="1"/>
  <c r="E112" i="24"/>
  <c r="E112" i="22" s="1"/>
  <c r="D112" i="24"/>
  <c r="D112" i="22" s="1"/>
  <c r="H105" i="24"/>
  <c r="G105" i="24"/>
  <c r="G105" i="22" s="1"/>
  <c r="F105" i="24"/>
  <c r="F105" i="22" s="1"/>
  <c r="E105" i="24"/>
  <c r="E105" i="22" s="1"/>
  <c r="D105" i="24"/>
  <c r="D105" i="22" s="1"/>
  <c r="H104" i="24"/>
  <c r="G104" i="24"/>
  <c r="G104" i="22" s="1"/>
  <c r="F104" i="24"/>
  <c r="F104" i="22" s="1"/>
  <c r="E104" i="24"/>
  <c r="E104" i="22" s="1"/>
  <c r="D104" i="24"/>
  <c r="D104" i="22" s="1"/>
  <c r="H103" i="24"/>
  <c r="G103" i="24"/>
  <c r="G103" i="22" s="1"/>
  <c r="F103" i="24"/>
  <c r="F103" i="22" s="1"/>
  <c r="E103" i="24"/>
  <c r="E103" i="22" s="1"/>
  <c r="D103" i="24"/>
  <c r="D103" i="22" s="1"/>
  <c r="H102" i="24"/>
  <c r="G102" i="24"/>
  <c r="G102" i="22" s="1"/>
  <c r="F102" i="24"/>
  <c r="F102" i="22" s="1"/>
  <c r="E102" i="24"/>
  <c r="E102" i="22" s="1"/>
  <c r="D102" i="24"/>
  <c r="D102" i="22" s="1"/>
  <c r="H101" i="24"/>
  <c r="G101" i="24"/>
  <c r="G101" i="22" s="1"/>
  <c r="F101" i="24"/>
  <c r="F101" i="22" s="1"/>
  <c r="E101" i="24"/>
  <c r="E101" i="22" s="1"/>
  <c r="D101" i="24"/>
  <c r="D101" i="22" s="1"/>
  <c r="H100" i="24"/>
  <c r="G100" i="24"/>
  <c r="G100" i="22" s="1"/>
  <c r="F100" i="24"/>
  <c r="F100" i="22" s="1"/>
  <c r="E100" i="24"/>
  <c r="E100" i="22" s="1"/>
  <c r="D100" i="24"/>
  <c r="D100" i="22" s="1"/>
  <c r="H99" i="24"/>
  <c r="G99" i="24"/>
  <c r="G99" i="22" s="1"/>
  <c r="F99" i="24"/>
  <c r="F99" i="22" s="1"/>
  <c r="E99" i="24"/>
  <c r="E99" i="22" s="1"/>
  <c r="D99" i="24"/>
  <c r="D99" i="22" s="1"/>
  <c r="H98" i="24"/>
  <c r="G98" i="24"/>
  <c r="G98" i="22" s="1"/>
  <c r="F98" i="24"/>
  <c r="F98" i="22" s="1"/>
  <c r="E98" i="24"/>
  <c r="E98" i="22" s="1"/>
  <c r="D98" i="24"/>
  <c r="D98" i="22" s="1"/>
  <c r="H97" i="24"/>
  <c r="G97" i="24"/>
  <c r="G97" i="22" s="1"/>
  <c r="F97" i="24"/>
  <c r="F97" i="22" s="1"/>
  <c r="E97" i="24"/>
  <c r="E97" i="22" s="1"/>
  <c r="D97" i="24"/>
  <c r="D97" i="22" s="1"/>
  <c r="H96" i="24"/>
  <c r="G96" i="24"/>
  <c r="G96" i="22" s="1"/>
  <c r="F96" i="24"/>
  <c r="F96" i="22" s="1"/>
  <c r="E96" i="24"/>
  <c r="E96" i="22" s="1"/>
  <c r="D96" i="24"/>
  <c r="D96" i="22" s="1"/>
  <c r="H95" i="24"/>
  <c r="G95" i="24"/>
  <c r="G95" i="22" s="1"/>
  <c r="F95" i="24"/>
  <c r="F95" i="22" s="1"/>
  <c r="E95" i="24"/>
  <c r="E95" i="22" s="1"/>
  <c r="D95" i="24"/>
  <c r="D95" i="22" s="1"/>
  <c r="H94" i="24"/>
  <c r="G94" i="24"/>
  <c r="G94" i="22" s="1"/>
  <c r="F94" i="24"/>
  <c r="F94" i="22" s="1"/>
  <c r="E94" i="24"/>
  <c r="E94" i="22" s="1"/>
  <c r="D94" i="24"/>
  <c r="D94" i="22" s="1"/>
  <c r="H93" i="24"/>
  <c r="G93" i="24"/>
  <c r="G93" i="22" s="1"/>
  <c r="F93" i="24"/>
  <c r="F93" i="22" s="1"/>
  <c r="E93" i="24"/>
  <c r="E93" i="22" s="1"/>
  <c r="D93" i="24"/>
  <c r="D93" i="22" s="1"/>
  <c r="H92" i="24"/>
  <c r="G92" i="24"/>
  <c r="G92" i="22" s="1"/>
  <c r="F92" i="24"/>
  <c r="F92" i="22" s="1"/>
  <c r="E92" i="24"/>
  <c r="E92" i="22" s="1"/>
  <c r="D92" i="24"/>
  <c r="D92" i="22" s="1"/>
  <c r="H91" i="24"/>
  <c r="G91" i="24"/>
  <c r="G91" i="22" s="1"/>
  <c r="F91" i="24"/>
  <c r="F91" i="22" s="1"/>
  <c r="E91" i="24"/>
  <c r="E91" i="22" s="1"/>
  <c r="D91" i="24"/>
  <c r="D91" i="22" s="1"/>
  <c r="H90" i="24"/>
  <c r="G90" i="24"/>
  <c r="G90" i="22" s="1"/>
  <c r="F90" i="24"/>
  <c r="F90" i="22" s="1"/>
  <c r="E90" i="24"/>
  <c r="E90" i="22" s="1"/>
  <c r="D90" i="24"/>
  <c r="D90" i="22" s="1"/>
  <c r="H89" i="24"/>
  <c r="G89" i="24"/>
  <c r="G89" i="22" s="1"/>
  <c r="F89" i="24"/>
  <c r="F89" i="22" s="1"/>
  <c r="E89" i="24"/>
  <c r="E89" i="22" s="1"/>
  <c r="D89" i="24"/>
  <c r="D89" i="22" s="1"/>
  <c r="H88" i="24"/>
  <c r="G88" i="24"/>
  <c r="G88" i="22" s="1"/>
  <c r="F88" i="24"/>
  <c r="F88" i="22" s="1"/>
  <c r="E88" i="24"/>
  <c r="E88" i="22" s="1"/>
  <c r="D88" i="24"/>
  <c r="D88" i="22" s="1"/>
  <c r="H87" i="24"/>
  <c r="G87" i="24"/>
  <c r="G87" i="22" s="1"/>
  <c r="F87" i="24"/>
  <c r="F87" i="22" s="1"/>
  <c r="E87" i="24"/>
  <c r="E87" i="22" s="1"/>
  <c r="D87" i="24"/>
  <c r="D87" i="22" s="1"/>
  <c r="H86" i="24"/>
  <c r="G86" i="24"/>
  <c r="G86" i="22" s="1"/>
  <c r="F86" i="24"/>
  <c r="F86" i="22" s="1"/>
  <c r="E86" i="24"/>
  <c r="E86" i="22" s="1"/>
  <c r="D86" i="24"/>
  <c r="D86" i="22" s="1"/>
  <c r="H85" i="24"/>
  <c r="G85" i="24"/>
  <c r="G85" i="22" s="1"/>
  <c r="F85" i="24"/>
  <c r="F85" i="22" s="1"/>
  <c r="E85" i="24"/>
  <c r="E85" i="22" s="1"/>
  <c r="D85" i="24"/>
  <c r="D85" i="22" s="1"/>
  <c r="H84" i="24"/>
  <c r="G84" i="24"/>
  <c r="G84" i="22" s="1"/>
  <c r="F84" i="24"/>
  <c r="F84" i="22" s="1"/>
  <c r="E84" i="24"/>
  <c r="E84" i="22" s="1"/>
  <c r="D84" i="24"/>
  <c r="D84" i="22" s="1"/>
  <c r="H83" i="24"/>
  <c r="G83" i="24"/>
  <c r="G83" i="22" s="1"/>
  <c r="F83" i="24"/>
  <c r="F83" i="22" s="1"/>
  <c r="E83" i="24"/>
  <c r="E83" i="22" s="1"/>
  <c r="D83" i="24"/>
  <c r="D83" i="22" s="1"/>
  <c r="H82" i="24"/>
  <c r="G82" i="24"/>
  <c r="G82" i="22" s="1"/>
  <c r="F82" i="24"/>
  <c r="F82" i="22" s="1"/>
  <c r="E82" i="24"/>
  <c r="E82" i="22" s="1"/>
  <c r="D82" i="24"/>
  <c r="D82" i="22" s="1"/>
  <c r="H81" i="24"/>
  <c r="G81" i="24"/>
  <c r="G81" i="22" s="1"/>
  <c r="F81" i="24"/>
  <c r="F81" i="22" s="1"/>
  <c r="E81" i="24"/>
  <c r="E81" i="22" s="1"/>
  <c r="D81" i="24"/>
  <c r="D81" i="22" s="1"/>
  <c r="H80" i="24"/>
  <c r="G80" i="24"/>
  <c r="G80" i="22" s="1"/>
  <c r="F80" i="24"/>
  <c r="F80" i="22" s="1"/>
  <c r="E80" i="24"/>
  <c r="E80" i="22" s="1"/>
  <c r="D80" i="24"/>
  <c r="D80" i="22" s="1"/>
  <c r="H79" i="24"/>
  <c r="G79" i="24"/>
  <c r="G79" i="22" s="1"/>
  <c r="F79" i="24"/>
  <c r="F79" i="22" s="1"/>
  <c r="E79" i="24"/>
  <c r="E79" i="22" s="1"/>
  <c r="D79" i="24"/>
  <c r="D79" i="22" s="1"/>
  <c r="H78" i="24"/>
  <c r="G78" i="24"/>
  <c r="G78" i="22" s="1"/>
  <c r="F78" i="24"/>
  <c r="F78" i="22" s="1"/>
  <c r="E78" i="24"/>
  <c r="E78" i="22" s="1"/>
  <c r="D78" i="24"/>
  <c r="D78" i="22" s="1"/>
  <c r="H77" i="24"/>
  <c r="G77" i="24"/>
  <c r="G77" i="22" s="1"/>
  <c r="F77" i="24"/>
  <c r="F77" i="22" s="1"/>
  <c r="E77" i="24"/>
  <c r="E77" i="22" s="1"/>
  <c r="D77" i="24"/>
  <c r="D77" i="22" s="1"/>
  <c r="H76" i="24"/>
  <c r="G76" i="24"/>
  <c r="G76" i="22" s="1"/>
  <c r="F76" i="24"/>
  <c r="F76" i="22" s="1"/>
  <c r="E76" i="24"/>
  <c r="E76" i="22" s="1"/>
  <c r="D76" i="24"/>
  <c r="D76" i="22" s="1"/>
  <c r="H69" i="24"/>
  <c r="G69" i="24"/>
  <c r="G69" i="22" s="1"/>
  <c r="F69" i="24"/>
  <c r="F69" i="22" s="1"/>
  <c r="E69" i="24"/>
  <c r="E69" i="22" s="1"/>
  <c r="D69" i="24"/>
  <c r="D69" i="22" s="1"/>
  <c r="H68" i="24"/>
  <c r="G68" i="24"/>
  <c r="G68" i="22" s="1"/>
  <c r="F68" i="24"/>
  <c r="F68" i="22" s="1"/>
  <c r="E68" i="24"/>
  <c r="E68" i="22" s="1"/>
  <c r="D68" i="24"/>
  <c r="D68" i="22" s="1"/>
  <c r="H67" i="24"/>
  <c r="G67" i="24"/>
  <c r="G67" i="22" s="1"/>
  <c r="F67" i="24"/>
  <c r="F67" i="22" s="1"/>
  <c r="E67" i="24"/>
  <c r="E67" i="22" s="1"/>
  <c r="D67" i="24"/>
  <c r="D67" i="22" s="1"/>
  <c r="H66" i="24"/>
  <c r="G66" i="24"/>
  <c r="G66" i="22" s="1"/>
  <c r="F66" i="24"/>
  <c r="F66" i="22" s="1"/>
  <c r="E66" i="24"/>
  <c r="E66" i="22" s="1"/>
  <c r="D66" i="24"/>
  <c r="D66" i="22" s="1"/>
  <c r="H65" i="24"/>
  <c r="G65" i="24"/>
  <c r="G65" i="22" s="1"/>
  <c r="F65" i="24"/>
  <c r="F65" i="22" s="1"/>
  <c r="E65" i="24"/>
  <c r="E65" i="22" s="1"/>
  <c r="D65" i="24"/>
  <c r="D65" i="22" s="1"/>
  <c r="H64" i="24"/>
  <c r="G64" i="24"/>
  <c r="G64" i="22" s="1"/>
  <c r="F64" i="24"/>
  <c r="F64" i="22" s="1"/>
  <c r="E64" i="24"/>
  <c r="E64" i="22" s="1"/>
  <c r="D64" i="24"/>
  <c r="D64" i="22" s="1"/>
  <c r="H63" i="24"/>
  <c r="G63" i="24"/>
  <c r="G63" i="22" s="1"/>
  <c r="F63" i="24"/>
  <c r="F63" i="22" s="1"/>
  <c r="E63" i="24"/>
  <c r="E63" i="22" s="1"/>
  <c r="D63" i="24"/>
  <c r="D63" i="22" s="1"/>
  <c r="H62" i="24"/>
  <c r="G62" i="24"/>
  <c r="G62" i="22" s="1"/>
  <c r="F62" i="24"/>
  <c r="F62" i="22" s="1"/>
  <c r="E62" i="24"/>
  <c r="E62" i="22" s="1"/>
  <c r="D62" i="24"/>
  <c r="D62" i="22" s="1"/>
  <c r="H61" i="24"/>
  <c r="G61" i="24"/>
  <c r="G61" i="22" s="1"/>
  <c r="F61" i="24"/>
  <c r="F61" i="22" s="1"/>
  <c r="E61" i="24"/>
  <c r="E61" i="22" s="1"/>
  <c r="D61" i="24"/>
  <c r="D61" i="22" s="1"/>
  <c r="H60" i="24"/>
  <c r="G60" i="24"/>
  <c r="G60" i="22" s="1"/>
  <c r="F60" i="24"/>
  <c r="F60" i="22" s="1"/>
  <c r="E60" i="24"/>
  <c r="E60" i="22" s="1"/>
  <c r="D60" i="24"/>
  <c r="D60" i="22" s="1"/>
  <c r="H59" i="24"/>
  <c r="G59" i="24"/>
  <c r="G59" i="22" s="1"/>
  <c r="F59" i="24"/>
  <c r="F59" i="22" s="1"/>
  <c r="E59" i="24"/>
  <c r="E59" i="22" s="1"/>
  <c r="D59" i="24"/>
  <c r="D59" i="22" s="1"/>
  <c r="H58" i="24"/>
  <c r="G58" i="24"/>
  <c r="G58" i="22" s="1"/>
  <c r="F58" i="24"/>
  <c r="F58" i="22" s="1"/>
  <c r="E58" i="24"/>
  <c r="E58" i="22" s="1"/>
  <c r="D58" i="24"/>
  <c r="D58" i="22" s="1"/>
  <c r="H57" i="24"/>
  <c r="G57" i="24"/>
  <c r="G57" i="22" s="1"/>
  <c r="F57" i="24"/>
  <c r="F57" i="22" s="1"/>
  <c r="E57" i="24"/>
  <c r="E57" i="22" s="1"/>
  <c r="D57" i="24"/>
  <c r="D57" i="22" s="1"/>
  <c r="H56" i="24"/>
  <c r="G56" i="24"/>
  <c r="G56" i="22" s="1"/>
  <c r="F56" i="24"/>
  <c r="F56" i="22" s="1"/>
  <c r="E56" i="24"/>
  <c r="E56" i="22" s="1"/>
  <c r="D56" i="24"/>
  <c r="D56" i="22" s="1"/>
  <c r="H55" i="24"/>
  <c r="G55" i="24"/>
  <c r="G55" i="22" s="1"/>
  <c r="F55" i="24"/>
  <c r="F55" i="22" s="1"/>
  <c r="E55" i="24"/>
  <c r="E55" i="22" s="1"/>
  <c r="D55" i="24"/>
  <c r="D55" i="22" s="1"/>
  <c r="H54" i="24"/>
  <c r="G54" i="24"/>
  <c r="G54" i="22" s="1"/>
  <c r="F54" i="24"/>
  <c r="F54" i="22" s="1"/>
  <c r="E54" i="24"/>
  <c r="E54" i="22" s="1"/>
  <c r="D54" i="24"/>
  <c r="D54" i="22" s="1"/>
  <c r="H53" i="24"/>
  <c r="G53" i="24"/>
  <c r="G53" i="22" s="1"/>
  <c r="F53" i="24"/>
  <c r="F53" i="22" s="1"/>
  <c r="E53" i="24"/>
  <c r="E53" i="22" s="1"/>
  <c r="D53" i="24"/>
  <c r="D53" i="22" s="1"/>
  <c r="H52" i="24"/>
  <c r="G52" i="24"/>
  <c r="G52" i="22" s="1"/>
  <c r="F52" i="24"/>
  <c r="F52" i="22" s="1"/>
  <c r="E52" i="24"/>
  <c r="E52" i="22" s="1"/>
  <c r="D52" i="24"/>
  <c r="D52" i="22" s="1"/>
  <c r="H51" i="24"/>
  <c r="G51" i="24"/>
  <c r="G51" i="22" s="1"/>
  <c r="F51" i="24"/>
  <c r="F51" i="22" s="1"/>
  <c r="E51" i="24"/>
  <c r="E51" i="22" s="1"/>
  <c r="D51" i="24"/>
  <c r="D51" i="22" s="1"/>
  <c r="H50" i="24"/>
  <c r="G50" i="24"/>
  <c r="G50" i="22" s="1"/>
  <c r="F50" i="24"/>
  <c r="F50" i="22" s="1"/>
  <c r="E50" i="24"/>
  <c r="E50" i="22" s="1"/>
  <c r="D50" i="24"/>
  <c r="D50" i="22" s="1"/>
  <c r="H49" i="24"/>
  <c r="G49" i="24"/>
  <c r="G49" i="22" s="1"/>
  <c r="F49" i="24"/>
  <c r="F49" i="22" s="1"/>
  <c r="E49" i="24"/>
  <c r="E49" i="22" s="1"/>
  <c r="D49" i="24"/>
  <c r="D49" i="22" s="1"/>
  <c r="H48" i="24"/>
  <c r="G48" i="24"/>
  <c r="G48" i="22" s="1"/>
  <c r="F48" i="24"/>
  <c r="F48" i="22" s="1"/>
  <c r="E48" i="24"/>
  <c r="E48" i="22" s="1"/>
  <c r="D48" i="24"/>
  <c r="D48" i="22" s="1"/>
  <c r="H47" i="24"/>
  <c r="G47" i="24"/>
  <c r="G47" i="22" s="1"/>
  <c r="F47" i="24"/>
  <c r="F47" i="22" s="1"/>
  <c r="E47" i="24"/>
  <c r="E47" i="22" s="1"/>
  <c r="D47" i="24"/>
  <c r="D47" i="22" s="1"/>
  <c r="H46" i="24"/>
  <c r="G46" i="24"/>
  <c r="G46" i="22" s="1"/>
  <c r="F46" i="24"/>
  <c r="F46" i="22" s="1"/>
  <c r="E46" i="24"/>
  <c r="E46" i="22" s="1"/>
  <c r="D46" i="24"/>
  <c r="D46" i="22" s="1"/>
  <c r="H45" i="24"/>
  <c r="G45" i="24"/>
  <c r="G45" i="22" s="1"/>
  <c r="F45" i="24"/>
  <c r="F45" i="22" s="1"/>
  <c r="E45" i="24"/>
  <c r="E45" i="22" s="1"/>
  <c r="D45" i="24"/>
  <c r="D45" i="22" s="1"/>
  <c r="H44" i="24"/>
  <c r="G44" i="24"/>
  <c r="G44" i="22" s="1"/>
  <c r="F44" i="24"/>
  <c r="F44" i="22" s="1"/>
  <c r="E44" i="24"/>
  <c r="E44" i="22" s="1"/>
  <c r="D44" i="24"/>
  <c r="D44" i="22" s="1"/>
  <c r="H43" i="24"/>
  <c r="G43" i="24"/>
  <c r="G43" i="22" s="1"/>
  <c r="F43" i="24"/>
  <c r="F43" i="22" s="1"/>
  <c r="E43" i="24"/>
  <c r="E43" i="22" s="1"/>
  <c r="D43" i="24"/>
  <c r="D43" i="22" s="1"/>
  <c r="H42" i="24"/>
  <c r="G42" i="24"/>
  <c r="G42" i="22" s="1"/>
  <c r="F42" i="24"/>
  <c r="F42" i="22" s="1"/>
  <c r="E42" i="24"/>
  <c r="E42" i="22" s="1"/>
  <c r="D42" i="24"/>
  <c r="D42" i="22" s="1"/>
  <c r="H41" i="24"/>
  <c r="G41" i="24"/>
  <c r="G41" i="22" s="1"/>
  <c r="F41" i="24"/>
  <c r="F41" i="22" s="1"/>
  <c r="E41" i="24"/>
  <c r="E41" i="22" s="1"/>
  <c r="D41" i="24"/>
  <c r="D41" i="22" s="1"/>
  <c r="H40" i="24"/>
  <c r="G40" i="24"/>
  <c r="G40" i="22" s="1"/>
  <c r="F40" i="24"/>
  <c r="F40" i="22" s="1"/>
  <c r="E40" i="24"/>
  <c r="E40" i="22" s="1"/>
  <c r="D40" i="24"/>
  <c r="D40" i="22" s="1"/>
  <c r="H33" i="24"/>
  <c r="G33" i="24"/>
  <c r="G33" i="22" s="1"/>
  <c r="F33" i="24"/>
  <c r="F33" i="22" s="1"/>
  <c r="E33" i="24"/>
  <c r="E33" i="22" s="1"/>
  <c r="D33" i="24"/>
  <c r="D33" i="22" s="1"/>
  <c r="H32" i="24"/>
  <c r="G32" i="24"/>
  <c r="G32" i="22" s="1"/>
  <c r="F32" i="24"/>
  <c r="F32" i="22" s="1"/>
  <c r="E32" i="24"/>
  <c r="E32" i="22" s="1"/>
  <c r="D32" i="24"/>
  <c r="D32" i="22" s="1"/>
  <c r="H31" i="24"/>
  <c r="G31" i="24"/>
  <c r="G31" i="22" s="1"/>
  <c r="F31" i="24"/>
  <c r="F31" i="22" s="1"/>
  <c r="E31" i="24"/>
  <c r="E31" i="22" s="1"/>
  <c r="D31" i="24"/>
  <c r="D31" i="22" s="1"/>
  <c r="H30" i="24"/>
  <c r="G30" i="24"/>
  <c r="G30" i="22" s="1"/>
  <c r="F30" i="24"/>
  <c r="F30" i="22" s="1"/>
  <c r="E30" i="24"/>
  <c r="E30" i="22" s="1"/>
  <c r="D30" i="24"/>
  <c r="D30" i="22" s="1"/>
  <c r="H29" i="24"/>
  <c r="G29" i="24"/>
  <c r="G29" i="22" s="1"/>
  <c r="F29" i="24"/>
  <c r="F29" i="22" s="1"/>
  <c r="E29" i="24"/>
  <c r="E29" i="22" s="1"/>
  <c r="D29" i="24"/>
  <c r="D29" i="22" s="1"/>
  <c r="H28" i="24"/>
  <c r="G28" i="24"/>
  <c r="G28" i="22" s="1"/>
  <c r="F28" i="24"/>
  <c r="F28" i="22" s="1"/>
  <c r="E28" i="24"/>
  <c r="E28" i="22" s="1"/>
  <c r="D28" i="24"/>
  <c r="D28" i="22" s="1"/>
  <c r="H27" i="24"/>
  <c r="G27" i="24"/>
  <c r="G27" i="22" s="1"/>
  <c r="F27" i="24"/>
  <c r="F27" i="22" s="1"/>
  <c r="E27" i="24"/>
  <c r="E27" i="22" s="1"/>
  <c r="D27" i="24"/>
  <c r="D27" i="22" s="1"/>
  <c r="H26" i="24"/>
  <c r="G26" i="24"/>
  <c r="G26" i="22" s="1"/>
  <c r="F26" i="24"/>
  <c r="F26" i="22" s="1"/>
  <c r="E26" i="24"/>
  <c r="E26" i="22" s="1"/>
  <c r="D26" i="24"/>
  <c r="D26" i="22" s="1"/>
  <c r="H25" i="24"/>
  <c r="G25" i="24"/>
  <c r="G25" i="22" s="1"/>
  <c r="F25" i="24"/>
  <c r="F25" i="22" s="1"/>
  <c r="E25" i="24"/>
  <c r="E25" i="22" s="1"/>
  <c r="D25" i="24"/>
  <c r="D25" i="22" s="1"/>
  <c r="H24" i="24"/>
  <c r="G24" i="24"/>
  <c r="G24" i="22" s="1"/>
  <c r="F24" i="24"/>
  <c r="F24" i="22" s="1"/>
  <c r="E24" i="24"/>
  <c r="E24" i="22" s="1"/>
  <c r="D24" i="24"/>
  <c r="D24" i="22" s="1"/>
  <c r="H23" i="24"/>
  <c r="G23" i="24"/>
  <c r="G23" i="22" s="1"/>
  <c r="F23" i="24"/>
  <c r="F23" i="22" s="1"/>
  <c r="E23" i="24"/>
  <c r="E23" i="22" s="1"/>
  <c r="D23" i="24"/>
  <c r="D23" i="22" s="1"/>
  <c r="H22" i="24"/>
  <c r="G22" i="24"/>
  <c r="G22" i="22" s="1"/>
  <c r="F22" i="24"/>
  <c r="F22" i="22" s="1"/>
  <c r="E22" i="24"/>
  <c r="E22" i="22" s="1"/>
  <c r="D22" i="24"/>
  <c r="D22" i="22" s="1"/>
  <c r="H21" i="24"/>
  <c r="G21" i="24"/>
  <c r="G21" i="22" s="1"/>
  <c r="F21" i="24"/>
  <c r="F21" i="22" s="1"/>
  <c r="E21" i="24"/>
  <c r="E21" i="22" s="1"/>
  <c r="D21" i="24"/>
  <c r="D21" i="22" s="1"/>
  <c r="H20" i="24"/>
  <c r="G20" i="24"/>
  <c r="G20" i="22" s="1"/>
  <c r="F20" i="24"/>
  <c r="F20" i="22" s="1"/>
  <c r="E20" i="24"/>
  <c r="E20" i="22" s="1"/>
  <c r="D20" i="24"/>
  <c r="D20" i="22" s="1"/>
  <c r="H19" i="24"/>
  <c r="G19" i="24"/>
  <c r="G19" i="22" s="1"/>
  <c r="F19" i="24"/>
  <c r="F19" i="22" s="1"/>
  <c r="E19" i="24"/>
  <c r="E19" i="22" s="1"/>
  <c r="D19" i="24"/>
  <c r="D19" i="22" s="1"/>
  <c r="H18" i="24"/>
  <c r="G18" i="24"/>
  <c r="G18" i="22" s="1"/>
  <c r="F18" i="24"/>
  <c r="F18" i="22" s="1"/>
  <c r="E18" i="24"/>
  <c r="E18" i="22" s="1"/>
  <c r="D18" i="24"/>
  <c r="D18" i="22" s="1"/>
  <c r="H17" i="24"/>
  <c r="G17" i="24"/>
  <c r="G17" i="22" s="1"/>
  <c r="F17" i="24"/>
  <c r="F17" i="22" s="1"/>
  <c r="E17" i="24"/>
  <c r="E17" i="22" s="1"/>
  <c r="D17" i="24"/>
  <c r="D17" i="22" s="1"/>
  <c r="H16" i="24"/>
  <c r="G16" i="24"/>
  <c r="G16" i="22" s="1"/>
  <c r="F16" i="24"/>
  <c r="F16" i="22" s="1"/>
  <c r="E16" i="24"/>
  <c r="E16" i="22" s="1"/>
  <c r="D16" i="24"/>
  <c r="D16" i="22" s="1"/>
  <c r="H15" i="24"/>
  <c r="G15" i="24"/>
  <c r="G15" i="22" s="1"/>
  <c r="F15" i="24"/>
  <c r="F15" i="22" s="1"/>
  <c r="E15" i="24"/>
  <c r="E15" i="22" s="1"/>
  <c r="D15" i="24"/>
  <c r="D15" i="22" s="1"/>
  <c r="H14" i="24"/>
  <c r="G14" i="24"/>
  <c r="G14" i="22" s="1"/>
  <c r="F14" i="24"/>
  <c r="F14" i="22" s="1"/>
  <c r="E14" i="24"/>
  <c r="E14" i="22" s="1"/>
  <c r="D14" i="24"/>
  <c r="D14" i="22" s="1"/>
  <c r="H13" i="24"/>
  <c r="G13" i="24"/>
  <c r="G13" i="22" s="1"/>
  <c r="F13" i="24"/>
  <c r="F13" i="22" s="1"/>
  <c r="E13" i="24"/>
  <c r="E13" i="22" s="1"/>
  <c r="D13" i="24"/>
  <c r="D13" i="22" s="1"/>
  <c r="H12" i="24"/>
  <c r="G12" i="24"/>
  <c r="G12" i="22" s="1"/>
  <c r="F12" i="24"/>
  <c r="F12" i="22" s="1"/>
  <c r="E12" i="24"/>
  <c r="E12" i="22" s="1"/>
  <c r="D12" i="24"/>
  <c r="D12" i="22" s="1"/>
  <c r="H11" i="24"/>
  <c r="G11" i="24"/>
  <c r="G11" i="22" s="1"/>
  <c r="F11" i="24"/>
  <c r="F11" i="22" s="1"/>
  <c r="E11" i="24"/>
  <c r="E11" i="22" s="1"/>
  <c r="D11" i="24"/>
  <c r="D11" i="22" s="1"/>
  <c r="H10" i="24"/>
  <c r="G10" i="24"/>
  <c r="G10" i="22" s="1"/>
  <c r="F10" i="24"/>
  <c r="F10" i="22" s="1"/>
  <c r="E10" i="24"/>
  <c r="E10" i="22" s="1"/>
  <c r="D10" i="24"/>
  <c r="D10" i="22" s="1"/>
  <c r="H9" i="24"/>
  <c r="G9" i="24"/>
  <c r="G9" i="22" s="1"/>
  <c r="F9" i="24"/>
  <c r="F9" i="22" s="1"/>
  <c r="E9" i="24"/>
  <c r="E9" i="22" s="1"/>
  <c r="D9" i="24"/>
  <c r="D9" i="22" s="1"/>
  <c r="H8" i="24"/>
  <c r="G8" i="24"/>
  <c r="G8" i="22" s="1"/>
  <c r="F8" i="24"/>
  <c r="F8" i="22" s="1"/>
  <c r="E8" i="24"/>
  <c r="E8" i="22" s="1"/>
  <c r="D8" i="24"/>
  <c r="D8" i="22" s="1"/>
  <c r="H7" i="24"/>
  <c r="G7" i="24"/>
  <c r="G7" i="22" s="1"/>
  <c r="F7" i="24"/>
  <c r="F7" i="22" s="1"/>
  <c r="E7" i="24"/>
  <c r="E7" i="22" s="1"/>
  <c r="D7" i="24"/>
  <c r="D7" i="22" s="1"/>
  <c r="H6" i="24"/>
  <c r="G6" i="24"/>
  <c r="G6" i="22" s="1"/>
  <c r="F6" i="24"/>
  <c r="F6" i="22" s="1"/>
  <c r="E6" i="24"/>
  <c r="E6" i="22" s="1"/>
  <c r="D6" i="24"/>
  <c r="D6" i="22" s="1"/>
  <c r="H5" i="24"/>
  <c r="G5" i="24"/>
  <c r="G5" i="22" s="1"/>
  <c r="F5" i="24"/>
  <c r="F5" i="22" s="1"/>
  <c r="E5" i="24"/>
  <c r="E5" i="22" s="1"/>
  <c r="D5" i="24"/>
  <c r="D5" i="22" s="1"/>
  <c r="H4" i="24"/>
  <c r="G4" i="24"/>
  <c r="G4" i="22" s="1"/>
  <c r="F4" i="24"/>
  <c r="F4" i="22" s="1"/>
  <c r="E4" i="24"/>
  <c r="E4" i="22" s="1"/>
  <c r="D4" i="24"/>
  <c r="D4" i="22" s="1"/>
  <c r="H249" i="22"/>
  <c r="H248" i="22"/>
  <c r="H247" i="22"/>
  <c r="H246" i="22"/>
  <c r="H245" i="22"/>
  <c r="H244" i="22"/>
  <c r="H243" i="22"/>
  <c r="H242" i="22"/>
  <c r="H241" i="22"/>
  <c r="H240" i="22"/>
  <c r="H239" i="22"/>
  <c r="H238" i="22"/>
  <c r="H237" i="22"/>
  <c r="H236" i="22"/>
  <c r="H235" i="22"/>
  <c r="H234" i="22"/>
  <c r="H233" i="22"/>
  <c r="H232" i="22"/>
  <c r="H231" i="22"/>
  <c r="H230" i="22"/>
  <c r="H229" i="22"/>
  <c r="H228" i="22"/>
  <c r="H227" i="22"/>
  <c r="H226" i="22"/>
  <c r="H225" i="22"/>
  <c r="H224" i="22"/>
  <c r="H223" i="22"/>
  <c r="H222" i="22"/>
  <c r="H221" i="22"/>
  <c r="H220" i="22"/>
  <c r="H213" i="22"/>
  <c r="H212" i="22"/>
  <c r="H211" i="22"/>
  <c r="H210" i="22"/>
  <c r="H209" i="22"/>
  <c r="H208" i="22"/>
  <c r="H207" i="22"/>
  <c r="H206" i="22"/>
  <c r="H205" i="22"/>
  <c r="H204" i="22"/>
  <c r="H203" i="22"/>
  <c r="H202" i="22"/>
  <c r="H201" i="22"/>
  <c r="H200" i="22"/>
  <c r="H199" i="22"/>
  <c r="H198" i="22"/>
  <c r="H197" i="22"/>
  <c r="H196" i="22"/>
  <c r="H195" i="22"/>
  <c r="H194" i="22"/>
  <c r="H193" i="22"/>
  <c r="H192" i="22"/>
  <c r="H191" i="22"/>
  <c r="H190" i="22"/>
  <c r="H189" i="22"/>
  <c r="H188" i="22"/>
  <c r="H187" i="22"/>
  <c r="H186" i="22"/>
  <c r="H185" i="22"/>
  <c r="H184" i="22"/>
  <c r="H177" i="22"/>
  <c r="H176" i="22"/>
  <c r="H175" i="22"/>
  <c r="H174" i="22"/>
  <c r="H173" i="22"/>
  <c r="H172" i="22"/>
  <c r="H171" i="22"/>
  <c r="H170" i="22"/>
  <c r="H169" i="22"/>
  <c r="H168" i="22"/>
  <c r="H167" i="22"/>
  <c r="H166" i="22"/>
  <c r="H165" i="22"/>
  <c r="H164" i="22"/>
  <c r="H163" i="22"/>
  <c r="H162" i="22"/>
  <c r="H161" i="22"/>
  <c r="H160" i="22"/>
  <c r="H159" i="22"/>
  <c r="H158" i="22"/>
  <c r="H157" i="22"/>
  <c r="H156" i="22"/>
  <c r="H155" i="22"/>
  <c r="H154" i="22"/>
  <c r="H153" i="22"/>
  <c r="H152" i="22"/>
  <c r="H151" i="22"/>
  <c r="H150" i="22"/>
  <c r="H149" i="22"/>
  <c r="H148" i="22"/>
  <c r="H141" i="22"/>
  <c r="H140" i="22"/>
  <c r="H139" i="22"/>
  <c r="H138" i="22"/>
  <c r="H137" i="22"/>
  <c r="H136" i="22"/>
  <c r="H135" i="22"/>
  <c r="H134" i="22"/>
  <c r="H133" i="22"/>
  <c r="H132" i="22"/>
  <c r="H131" i="22"/>
  <c r="H130" i="22"/>
  <c r="H129" i="22"/>
  <c r="H128" i="22"/>
  <c r="H127" i="22"/>
  <c r="H126" i="22"/>
  <c r="H125" i="22"/>
  <c r="H124" i="22"/>
  <c r="H123" i="22"/>
  <c r="H122" i="22"/>
  <c r="H121" i="22"/>
  <c r="H120" i="22"/>
  <c r="H119" i="22"/>
  <c r="H118" i="22"/>
  <c r="H117" i="22"/>
  <c r="H116" i="22"/>
  <c r="H115" i="22"/>
  <c r="H114" i="22"/>
  <c r="H113" i="22"/>
  <c r="H112" i="22"/>
  <c r="H105" i="22"/>
  <c r="H104" i="22"/>
  <c r="H103" i="22"/>
  <c r="H102" i="22"/>
  <c r="H101" i="22"/>
  <c r="H100" i="22"/>
  <c r="H99" i="22"/>
  <c r="H98" i="22"/>
  <c r="H97" i="22"/>
  <c r="H96" i="22"/>
  <c r="H95" i="22"/>
  <c r="H94" i="22"/>
  <c r="H93" i="22"/>
  <c r="H92" i="22"/>
  <c r="H91" i="22"/>
  <c r="H90" i="22"/>
  <c r="H89" i="22"/>
  <c r="H88" i="22"/>
  <c r="H87" i="22"/>
  <c r="H86" i="22"/>
  <c r="H85" i="22"/>
  <c r="H84" i="22"/>
  <c r="H83" i="22"/>
  <c r="H82" i="22"/>
  <c r="H81" i="22"/>
  <c r="H80" i="22"/>
  <c r="H79" i="22"/>
  <c r="H78" i="22"/>
  <c r="H77" i="22"/>
  <c r="H76" i="22"/>
  <c r="H69" i="22"/>
  <c r="H68" i="22"/>
  <c r="H67" i="22"/>
  <c r="H66" i="22"/>
  <c r="H65" i="22"/>
  <c r="H64" i="22"/>
  <c r="H63" i="22"/>
  <c r="H62" i="22"/>
  <c r="H61" i="22"/>
  <c r="H60" i="22"/>
  <c r="H59" i="22"/>
  <c r="H58" i="22"/>
  <c r="H57" i="22"/>
  <c r="H56" i="22"/>
  <c r="H55" i="22"/>
  <c r="H54" i="22"/>
  <c r="H53" i="22"/>
  <c r="H52" i="22"/>
  <c r="H51" i="22"/>
  <c r="H50" i="22"/>
  <c r="H49" i="22"/>
  <c r="H48" i="22"/>
  <c r="H47" i="22"/>
  <c r="H46" i="22"/>
  <c r="H45" i="22"/>
  <c r="H44" i="22"/>
  <c r="H43" i="22"/>
  <c r="H42" i="22"/>
  <c r="H41" i="22"/>
  <c r="H40" i="22"/>
  <c r="H33" i="22"/>
  <c r="H32" i="22"/>
  <c r="H31" i="22"/>
  <c r="H30" i="22"/>
  <c r="H29" i="22"/>
  <c r="H28" i="22"/>
  <c r="H27" i="22"/>
  <c r="H26" i="22"/>
  <c r="H25" i="22"/>
  <c r="H24" i="22"/>
  <c r="H23" i="22"/>
  <c r="H22" i="22"/>
  <c r="H21" i="22"/>
  <c r="H20" i="22"/>
  <c r="H19" i="22"/>
  <c r="H18" i="22"/>
  <c r="H17" i="22"/>
  <c r="H16" i="22"/>
  <c r="H15" i="22"/>
  <c r="H14" i="22"/>
  <c r="H13" i="22"/>
  <c r="H12" i="22"/>
  <c r="H11" i="22"/>
  <c r="H10" i="22"/>
  <c r="H9" i="22"/>
  <c r="H8" i="22"/>
  <c r="H7" i="22"/>
  <c r="H6" i="22"/>
  <c r="H5" i="22"/>
  <c r="H4" i="22"/>
  <c r="H249" i="20"/>
  <c r="G249" i="20"/>
  <c r="F249" i="20"/>
  <c r="E249" i="20"/>
  <c r="D249" i="20"/>
  <c r="H248" i="20"/>
  <c r="G248" i="20"/>
  <c r="F248" i="20"/>
  <c r="E248" i="20"/>
  <c r="D248" i="20"/>
  <c r="H247" i="20"/>
  <c r="G247" i="20"/>
  <c r="F247" i="20"/>
  <c r="E247" i="20"/>
  <c r="D247" i="20"/>
  <c r="H246" i="20"/>
  <c r="G246" i="20"/>
  <c r="F246" i="20"/>
  <c r="E246" i="20"/>
  <c r="D246" i="20"/>
  <c r="H245" i="20"/>
  <c r="G245" i="20"/>
  <c r="F245" i="20"/>
  <c r="E245" i="20"/>
  <c r="D245" i="20"/>
  <c r="H244" i="20"/>
  <c r="G244" i="20"/>
  <c r="F244" i="20"/>
  <c r="E244" i="20"/>
  <c r="D244" i="20"/>
  <c r="H243" i="20"/>
  <c r="G243" i="20"/>
  <c r="F243" i="20"/>
  <c r="E243" i="20"/>
  <c r="D243" i="20"/>
  <c r="H242" i="20"/>
  <c r="G242" i="20"/>
  <c r="F242" i="20"/>
  <c r="E242" i="20"/>
  <c r="D242" i="20"/>
  <c r="H241" i="20"/>
  <c r="G241" i="20"/>
  <c r="F241" i="20"/>
  <c r="E241" i="20"/>
  <c r="D241" i="20"/>
  <c r="H240" i="20"/>
  <c r="G240" i="20"/>
  <c r="F240" i="20"/>
  <c r="E240" i="20"/>
  <c r="D240" i="20"/>
  <c r="H239" i="20"/>
  <c r="G239" i="20"/>
  <c r="F239" i="20"/>
  <c r="E239" i="20"/>
  <c r="D239" i="20"/>
  <c r="H238" i="20"/>
  <c r="G238" i="20"/>
  <c r="F238" i="20"/>
  <c r="E238" i="20"/>
  <c r="D238" i="20"/>
  <c r="H237" i="20"/>
  <c r="G237" i="20"/>
  <c r="F237" i="20"/>
  <c r="E237" i="20"/>
  <c r="D237" i="20"/>
  <c r="H236" i="20"/>
  <c r="G236" i="20"/>
  <c r="F236" i="20"/>
  <c r="E236" i="20"/>
  <c r="D236" i="20"/>
  <c r="H235" i="20"/>
  <c r="G235" i="20"/>
  <c r="F235" i="20"/>
  <c r="E235" i="20"/>
  <c r="D235" i="20"/>
  <c r="H234" i="20"/>
  <c r="G234" i="20"/>
  <c r="F234" i="20"/>
  <c r="E234" i="20"/>
  <c r="D234" i="20"/>
  <c r="H233" i="20"/>
  <c r="G233" i="20"/>
  <c r="F233" i="20"/>
  <c r="E233" i="20"/>
  <c r="D233" i="20"/>
  <c r="H232" i="20"/>
  <c r="G232" i="20"/>
  <c r="F232" i="20"/>
  <c r="E232" i="20"/>
  <c r="D232" i="20"/>
  <c r="H231" i="20"/>
  <c r="G231" i="20"/>
  <c r="F231" i="20"/>
  <c r="E231" i="20"/>
  <c r="D231" i="20"/>
  <c r="H230" i="20"/>
  <c r="G230" i="20"/>
  <c r="F230" i="20"/>
  <c r="E230" i="20"/>
  <c r="D230" i="20"/>
  <c r="H229" i="20"/>
  <c r="G229" i="20"/>
  <c r="F229" i="20"/>
  <c r="E229" i="20"/>
  <c r="D229" i="20"/>
  <c r="H228" i="20"/>
  <c r="G228" i="20"/>
  <c r="F228" i="20"/>
  <c r="E228" i="20"/>
  <c r="D228" i="20"/>
  <c r="H227" i="20"/>
  <c r="G227" i="20"/>
  <c r="F227" i="20"/>
  <c r="E227" i="20"/>
  <c r="D227" i="20"/>
  <c r="H226" i="20"/>
  <c r="G226" i="20"/>
  <c r="F226" i="20"/>
  <c r="E226" i="20"/>
  <c r="D226" i="20"/>
  <c r="H225" i="20"/>
  <c r="G225" i="20"/>
  <c r="F225" i="20"/>
  <c r="E225" i="20"/>
  <c r="D225" i="20"/>
  <c r="H224" i="20"/>
  <c r="G224" i="20"/>
  <c r="F224" i="20"/>
  <c r="E224" i="20"/>
  <c r="D224" i="20"/>
  <c r="H223" i="20"/>
  <c r="G223" i="20"/>
  <c r="F223" i="20"/>
  <c r="E223" i="20"/>
  <c r="D223" i="20"/>
  <c r="H222" i="20"/>
  <c r="G222" i="20"/>
  <c r="F222" i="20"/>
  <c r="E222" i="20"/>
  <c r="D222" i="20"/>
  <c r="H221" i="20"/>
  <c r="G221" i="20"/>
  <c r="F221" i="20"/>
  <c r="E221" i="20"/>
  <c r="D221" i="20"/>
  <c r="H220" i="20"/>
  <c r="G220" i="20"/>
  <c r="F220" i="20"/>
  <c r="E220" i="20"/>
  <c r="D220" i="20"/>
  <c r="H213" i="20"/>
  <c r="G213" i="20"/>
  <c r="F213" i="20"/>
  <c r="E213" i="20"/>
  <c r="D213" i="20"/>
  <c r="H212" i="20"/>
  <c r="G212" i="20"/>
  <c r="F212" i="20"/>
  <c r="E212" i="20"/>
  <c r="D212" i="20"/>
  <c r="H211" i="20"/>
  <c r="G211" i="20"/>
  <c r="F211" i="20"/>
  <c r="E211" i="20"/>
  <c r="D211" i="20"/>
  <c r="H210" i="20"/>
  <c r="G210" i="20"/>
  <c r="F210" i="20"/>
  <c r="E210" i="20"/>
  <c r="D210" i="20"/>
  <c r="H209" i="20"/>
  <c r="G209" i="20"/>
  <c r="F209" i="20"/>
  <c r="E209" i="20"/>
  <c r="D209" i="20"/>
  <c r="H208" i="20"/>
  <c r="G208" i="20"/>
  <c r="F208" i="20"/>
  <c r="E208" i="20"/>
  <c r="D208" i="20"/>
  <c r="H207" i="20"/>
  <c r="G207" i="20"/>
  <c r="F207" i="20"/>
  <c r="E207" i="20"/>
  <c r="D207" i="20"/>
  <c r="H206" i="20"/>
  <c r="G206" i="20"/>
  <c r="F206" i="20"/>
  <c r="E206" i="20"/>
  <c r="D206" i="20"/>
  <c r="H205" i="20"/>
  <c r="G205" i="20"/>
  <c r="F205" i="20"/>
  <c r="E205" i="20"/>
  <c r="D205" i="20"/>
  <c r="H204" i="20"/>
  <c r="G204" i="20"/>
  <c r="F204" i="20"/>
  <c r="E204" i="20"/>
  <c r="D204" i="20"/>
  <c r="H203" i="20"/>
  <c r="G203" i="20"/>
  <c r="F203" i="20"/>
  <c r="E203" i="20"/>
  <c r="D203" i="20"/>
  <c r="H202" i="20"/>
  <c r="G202" i="20"/>
  <c r="F202" i="20"/>
  <c r="E202" i="20"/>
  <c r="D202" i="20"/>
  <c r="H201" i="20"/>
  <c r="G201" i="20"/>
  <c r="F201" i="20"/>
  <c r="E201" i="20"/>
  <c r="D201" i="20"/>
  <c r="H200" i="20"/>
  <c r="G200" i="20"/>
  <c r="F200" i="20"/>
  <c r="E200" i="20"/>
  <c r="D200" i="20"/>
  <c r="H199" i="20"/>
  <c r="G199" i="20"/>
  <c r="F199" i="20"/>
  <c r="E199" i="20"/>
  <c r="D199" i="20"/>
  <c r="H198" i="20"/>
  <c r="G198" i="20"/>
  <c r="F198" i="20"/>
  <c r="E198" i="20"/>
  <c r="D198" i="20"/>
  <c r="H197" i="20"/>
  <c r="G197" i="20"/>
  <c r="F197" i="20"/>
  <c r="E197" i="20"/>
  <c r="D197" i="20"/>
  <c r="H196" i="20"/>
  <c r="G196" i="20"/>
  <c r="F196" i="20"/>
  <c r="E196" i="20"/>
  <c r="D196" i="20"/>
  <c r="H195" i="20"/>
  <c r="G195" i="20"/>
  <c r="F195" i="20"/>
  <c r="E195" i="20"/>
  <c r="D195" i="20"/>
  <c r="H194" i="20"/>
  <c r="G194" i="20"/>
  <c r="F194" i="20"/>
  <c r="E194" i="20"/>
  <c r="D194" i="20"/>
  <c r="H193" i="20"/>
  <c r="G193" i="20"/>
  <c r="F193" i="20"/>
  <c r="E193" i="20"/>
  <c r="D193" i="20"/>
  <c r="H192" i="20"/>
  <c r="G192" i="20"/>
  <c r="F192" i="20"/>
  <c r="E192" i="20"/>
  <c r="D192" i="20"/>
  <c r="H191" i="20"/>
  <c r="G191" i="20"/>
  <c r="F191" i="20"/>
  <c r="E191" i="20"/>
  <c r="D191" i="20"/>
  <c r="H190" i="20"/>
  <c r="G190" i="20"/>
  <c r="F190" i="20"/>
  <c r="E190" i="20"/>
  <c r="D190" i="20"/>
  <c r="H189" i="20"/>
  <c r="G189" i="20"/>
  <c r="F189" i="20"/>
  <c r="E189" i="20"/>
  <c r="D189" i="20"/>
  <c r="H188" i="20"/>
  <c r="G188" i="20"/>
  <c r="F188" i="20"/>
  <c r="E188" i="20"/>
  <c r="D188" i="20"/>
  <c r="H187" i="20"/>
  <c r="G187" i="20"/>
  <c r="F187" i="20"/>
  <c r="E187" i="20"/>
  <c r="D187" i="20"/>
  <c r="H186" i="20"/>
  <c r="G186" i="20"/>
  <c r="F186" i="20"/>
  <c r="E186" i="20"/>
  <c r="D186" i="20"/>
  <c r="H185" i="20"/>
  <c r="G185" i="20"/>
  <c r="F185" i="20"/>
  <c r="E185" i="20"/>
  <c r="D185" i="20"/>
  <c r="H184" i="20"/>
  <c r="G184" i="20"/>
  <c r="F184" i="20"/>
  <c r="E184" i="20"/>
  <c r="D184" i="20"/>
  <c r="H177" i="20"/>
  <c r="G177" i="20"/>
  <c r="F177" i="20"/>
  <c r="E177" i="20"/>
  <c r="D177" i="20"/>
  <c r="H176" i="20"/>
  <c r="G176" i="20"/>
  <c r="F176" i="20"/>
  <c r="E176" i="20"/>
  <c r="D176" i="20"/>
  <c r="H175" i="20"/>
  <c r="G175" i="20"/>
  <c r="F175" i="20"/>
  <c r="E175" i="20"/>
  <c r="D175" i="20"/>
  <c r="H174" i="20"/>
  <c r="G174" i="20"/>
  <c r="F174" i="20"/>
  <c r="E174" i="20"/>
  <c r="D174" i="20"/>
  <c r="H173" i="20"/>
  <c r="G173" i="20"/>
  <c r="F173" i="20"/>
  <c r="E173" i="20"/>
  <c r="D173" i="20"/>
  <c r="H172" i="20"/>
  <c r="G172" i="20"/>
  <c r="F172" i="20"/>
  <c r="E172" i="20"/>
  <c r="D172" i="20"/>
  <c r="H171" i="20"/>
  <c r="G171" i="20"/>
  <c r="F171" i="20"/>
  <c r="E171" i="20"/>
  <c r="D171" i="20"/>
  <c r="H170" i="20"/>
  <c r="G170" i="20"/>
  <c r="F170" i="20"/>
  <c r="E170" i="20"/>
  <c r="D170" i="20"/>
  <c r="H169" i="20"/>
  <c r="G169" i="20"/>
  <c r="F169" i="20"/>
  <c r="E169" i="20"/>
  <c r="D169" i="20"/>
  <c r="H168" i="20"/>
  <c r="G168" i="20"/>
  <c r="F168" i="20"/>
  <c r="E168" i="20"/>
  <c r="D168" i="20"/>
  <c r="H167" i="20"/>
  <c r="G167" i="20"/>
  <c r="F167" i="20"/>
  <c r="E167" i="20"/>
  <c r="D167" i="20"/>
  <c r="H166" i="20"/>
  <c r="G166" i="20"/>
  <c r="F166" i="20"/>
  <c r="E166" i="20"/>
  <c r="D166" i="20"/>
  <c r="H165" i="20"/>
  <c r="G165" i="20"/>
  <c r="F165" i="20"/>
  <c r="E165" i="20"/>
  <c r="D165" i="20"/>
  <c r="H164" i="20"/>
  <c r="G164" i="20"/>
  <c r="F164" i="20"/>
  <c r="E164" i="20"/>
  <c r="D164" i="20"/>
  <c r="H163" i="20"/>
  <c r="G163" i="20"/>
  <c r="F163" i="20"/>
  <c r="E163" i="20"/>
  <c r="D163" i="20"/>
  <c r="H162" i="20"/>
  <c r="G162" i="20"/>
  <c r="F162" i="20"/>
  <c r="E162" i="20"/>
  <c r="D162" i="20"/>
  <c r="H161" i="20"/>
  <c r="G161" i="20"/>
  <c r="F161" i="20"/>
  <c r="E161" i="20"/>
  <c r="D161" i="20"/>
  <c r="H160" i="20"/>
  <c r="G160" i="20"/>
  <c r="F160" i="20"/>
  <c r="E160" i="20"/>
  <c r="D160" i="20"/>
  <c r="H159" i="20"/>
  <c r="G159" i="20"/>
  <c r="F159" i="20"/>
  <c r="E159" i="20"/>
  <c r="D159" i="20"/>
  <c r="H158" i="20"/>
  <c r="G158" i="20"/>
  <c r="F158" i="20"/>
  <c r="E158" i="20"/>
  <c r="D158" i="20"/>
  <c r="H157" i="20"/>
  <c r="G157" i="20"/>
  <c r="F157" i="20"/>
  <c r="E157" i="20"/>
  <c r="D157" i="20"/>
  <c r="H156" i="20"/>
  <c r="G156" i="20"/>
  <c r="F156" i="20"/>
  <c r="E156" i="20"/>
  <c r="D156" i="20"/>
  <c r="H155" i="20"/>
  <c r="G155" i="20"/>
  <c r="F155" i="20"/>
  <c r="E155" i="20"/>
  <c r="D155" i="20"/>
  <c r="H154" i="20"/>
  <c r="G154" i="20"/>
  <c r="F154" i="20"/>
  <c r="E154" i="20"/>
  <c r="D154" i="20"/>
  <c r="H153" i="20"/>
  <c r="G153" i="20"/>
  <c r="F153" i="20"/>
  <c r="E153" i="20"/>
  <c r="D153" i="20"/>
  <c r="H152" i="20"/>
  <c r="G152" i="20"/>
  <c r="F152" i="20"/>
  <c r="E152" i="20"/>
  <c r="D152" i="20"/>
  <c r="H151" i="20"/>
  <c r="G151" i="20"/>
  <c r="F151" i="20"/>
  <c r="E151" i="20"/>
  <c r="D151" i="20"/>
  <c r="H150" i="20"/>
  <c r="G150" i="20"/>
  <c r="F150" i="20"/>
  <c r="E150" i="20"/>
  <c r="D150" i="20"/>
  <c r="H149" i="20"/>
  <c r="G149" i="20"/>
  <c r="F149" i="20"/>
  <c r="E149" i="20"/>
  <c r="D149" i="20"/>
  <c r="H148" i="20"/>
  <c r="G148" i="20"/>
  <c r="F148" i="20"/>
  <c r="E148" i="20"/>
  <c r="D148" i="20"/>
  <c r="H141" i="20"/>
  <c r="G141" i="20"/>
  <c r="F141" i="20"/>
  <c r="E141" i="20"/>
  <c r="D141" i="20"/>
  <c r="H140" i="20"/>
  <c r="G140" i="20"/>
  <c r="F140" i="20"/>
  <c r="E140" i="20"/>
  <c r="D140" i="20"/>
  <c r="H139" i="20"/>
  <c r="G139" i="20"/>
  <c r="F139" i="20"/>
  <c r="E139" i="20"/>
  <c r="D139" i="20"/>
  <c r="H138" i="20"/>
  <c r="G138" i="20"/>
  <c r="F138" i="20"/>
  <c r="E138" i="20"/>
  <c r="D138" i="20"/>
  <c r="H137" i="20"/>
  <c r="G137" i="20"/>
  <c r="F137" i="20"/>
  <c r="E137" i="20"/>
  <c r="D137" i="20"/>
  <c r="H136" i="20"/>
  <c r="G136" i="20"/>
  <c r="F136" i="20"/>
  <c r="E136" i="20"/>
  <c r="D136" i="20"/>
  <c r="H135" i="20"/>
  <c r="G135" i="20"/>
  <c r="F135" i="20"/>
  <c r="E135" i="20"/>
  <c r="D135" i="20"/>
  <c r="H134" i="20"/>
  <c r="G134" i="20"/>
  <c r="F134" i="20"/>
  <c r="E134" i="20"/>
  <c r="D134" i="20"/>
  <c r="H133" i="20"/>
  <c r="G133" i="20"/>
  <c r="F133" i="20"/>
  <c r="E133" i="20"/>
  <c r="D133" i="20"/>
  <c r="H132" i="20"/>
  <c r="G132" i="20"/>
  <c r="F132" i="20"/>
  <c r="E132" i="20"/>
  <c r="D132" i="20"/>
  <c r="H131" i="20"/>
  <c r="G131" i="20"/>
  <c r="F131" i="20"/>
  <c r="E131" i="20"/>
  <c r="D131" i="20"/>
  <c r="H130" i="20"/>
  <c r="G130" i="20"/>
  <c r="F130" i="20"/>
  <c r="E130" i="20"/>
  <c r="D130" i="20"/>
  <c r="H129" i="20"/>
  <c r="G129" i="20"/>
  <c r="F129" i="20"/>
  <c r="E129" i="20"/>
  <c r="D129" i="20"/>
  <c r="H128" i="20"/>
  <c r="G128" i="20"/>
  <c r="F128" i="20"/>
  <c r="E128" i="20"/>
  <c r="D128" i="20"/>
  <c r="H127" i="20"/>
  <c r="G127" i="20"/>
  <c r="F127" i="20"/>
  <c r="E127" i="20"/>
  <c r="D127" i="20"/>
  <c r="H126" i="20"/>
  <c r="G126" i="20"/>
  <c r="F126" i="20"/>
  <c r="E126" i="20"/>
  <c r="D126" i="20"/>
  <c r="H125" i="20"/>
  <c r="G125" i="20"/>
  <c r="F125" i="20"/>
  <c r="E125" i="20"/>
  <c r="D125" i="20"/>
  <c r="H124" i="20"/>
  <c r="G124" i="20"/>
  <c r="F124" i="20"/>
  <c r="E124" i="20"/>
  <c r="D124" i="20"/>
  <c r="H123" i="20"/>
  <c r="G123" i="20"/>
  <c r="F123" i="20"/>
  <c r="E123" i="20"/>
  <c r="D123" i="20"/>
  <c r="H122" i="20"/>
  <c r="G122" i="20"/>
  <c r="F122" i="20"/>
  <c r="E122" i="20"/>
  <c r="D122" i="20"/>
  <c r="H121" i="20"/>
  <c r="G121" i="20"/>
  <c r="F121" i="20"/>
  <c r="E121" i="20"/>
  <c r="D121" i="20"/>
  <c r="H120" i="20"/>
  <c r="G120" i="20"/>
  <c r="F120" i="20"/>
  <c r="E120" i="20"/>
  <c r="D120" i="20"/>
  <c r="H119" i="20"/>
  <c r="G119" i="20"/>
  <c r="F119" i="20"/>
  <c r="E119" i="20"/>
  <c r="D119" i="20"/>
  <c r="H118" i="20"/>
  <c r="G118" i="20"/>
  <c r="F118" i="20"/>
  <c r="E118" i="20"/>
  <c r="D118" i="20"/>
  <c r="H117" i="20"/>
  <c r="G117" i="20"/>
  <c r="F117" i="20"/>
  <c r="E117" i="20"/>
  <c r="D117" i="20"/>
  <c r="H116" i="20"/>
  <c r="G116" i="20"/>
  <c r="F116" i="20"/>
  <c r="E116" i="20"/>
  <c r="D116" i="20"/>
  <c r="H115" i="20"/>
  <c r="G115" i="20"/>
  <c r="F115" i="20"/>
  <c r="E115" i="20"/>
  <c r="D115" i="20"/>
  <c r="H114" i="20"/>
  <c r="G114" i="20"/>
  <c r="F114" i="20"/>
  <c r="E114" i="20"/>
  <c r="D114" i="20"/>
  <c r="H113" i="20"/>
  <c r="G113" i="20"/>
  <c r="F113" i="20"/>
  <c r="E113" i="20"/>
  <c r="D113" i="20"/>
  <c r="H112" i="20"/>
  <c r="G112" i="20"/>
  <c r="F112" i="20"/>
  <c r="E112" i="20"/>
  <c r="D112" i="20"/>
  <c r="H105" i="20"/>
  <c r="G105" i="20"/>
  <c r="F105" i="20"/>
  <c r="E105" i="20"/>
  <c r="D105" i="20"/>
  <c r="H104" i="20"/>
  <c r="G104" i="20"/>
  <c r="F104" i="20"/>
  <c r="E104" i="20"/>
  <c r="D104" i="20"/>
  <c r="H103" i="20"/>
  <c r="G103" i="20"/>
  <c r="F103" i="20"/>
  <c r="E103" i="20"/>
  <c r="D103" i="20"/>
  <c r="H102" i="20"/>
  <c r="G102" i="20"/>
  <c r="F102" i="20"/>
  <c r="E102" i="20"/>
  <c r="D102" i="20"/>
  <c r="H101" i="20"/>
  <c r="G101" i="20"/>
  <c r="F101" i="20"/>
  <c r="E101" i="20"/>
  <c r="D101" i="20"/>
  <c r="H100" i="20"/>
  <c r="G100" i="20"/>
  <c r="F100" i="20"/>
  <c r="E100" i="20"/>
  <c r="D100" i="20"/>
  <c r="H99" i="20"/>
  <c r="G99" i="20"/>
  <c r="F99" i="20"/>
  <c r="E99" i="20"/>
  <c r="D99" i="20"/>
  <c r="H98" i="20"/>
  <c r="G98" i="20"/>
  <c r="F98" i="20"/>
  <c r="E98" i="20"/>
  <c r="D98" i="20"/>
  <c r="H97" i="20"/>
  <c r="G97" i="20"/>
  <c r="F97" i="20"/>
  <c r="E97" i="20"/>
  <c r="D97" i="20"/>
  <c r="H96" i="20"/>
  <c r="G96" i="20"/>
  <c r="F96" i="20"/>
  <c r="E96" i="20"/>
  <c r="D96" i="20"/>
  <c r="H95" i="20"/>
  <c r="G95" i="20"/>
  <c r="F95" i="20"/>
  <c r="E95" i="20"/>
  <c r="D95" i="20"/>
  <c r="H94" i="20"/>
  <c r="G94" i="20"/>
  <c r="F94" i="20"/>
  <c r="E94" i="20"/>
  <c r="D94" i="20"/>
  <c r="H93" i="20"/>
  <c r="G93" i="20"/>
  <c r="F93" i="20"/>
  <c r="E93" i="20"/>
  <c r="D93" i="20"/>
  <c r="H92" i="20"/>
  <c r="G92" i="20"/>
  <c r="F92" i="20"/>
  <c r="E92" i="20"/>
  <c r="D92" i="20"/>
  <c r="H91" i="20"/>
  <c r="G91" i="20"/>
  <c r="F91" i="20"/>
  <c r="E91" i="20"/>
  <c r="D91" i="20"/>
  <c r="H90" i="20"/>
  <c r="G90" i="20"/>
  <c r="F90" i="20"/>
  <c r="E90" i="20"/>
  <c r="D90" i="20"/>
  <c r="H89" i="20"/>
  <c r="G89" i="20"/>
  <c r="F89" i="20"/>
  <c r="E89" i="20"/>
  <c r="D89" i="20"/>
  <c r="H88" i="20"/>
  <c r="G88" i="20"/>
  <c r="F88" i="20"/>
  <c r="E88" i="20"/>
  <c r="D88" i="20"/>
  <c r="H87" i="20"/>
  <c r="G87" i="20"/>
  <c r="F87" i="20"/>
  <c r="E87" i="20"/>
  <c r="D87" i="20"/>
  <c r="H86" i="20"/>
  <c r="G86" i="20"/>
  <c r="F86" i="20"/>
  <c r="E86" i="20"/>
  <c r="D86" i="20"/>
  <c r="H85" i="20"/>
  <c r="G85" i="20"/>
  <c r="F85" i="20"/>
  <c r="E85" i="20"/>
  <c r="D85" i="20"/>
  <c r="H84" i="20"/>
  <c r="G84" i="20"/>
  <c r="F84" i="20"/>
  <c r="E84" i="20"/>
  <c r="D84" i="20"/>
  <c r="H83" i="20"/>
  <c r="G83" i="20"/>
  <c r="F83" i="20"/>
  <c r="E83" i="20"/>
  <c r="D83" i="20"/>
  <c r="H82" i="20"/>
  <c r="G82" i="20"/>
  <c r="F82" i="20"/>
  <c r="E82" i="20"/>
  <c r="D82" i="20"/>
  <c r="H81" i="20"/>
  <c r="G81" i="20"/>
  <c r="F81" i="20"/>
  <c r="E81" i="20"/>
  <c r="D81" i="20"/>
  <c r="H80" i="20"/>
  <c r="G80" i="20"/>
  <c r="F80" i="20"/>
  <c r="E80" i="20"/>
  <c r="D80" i="20"/>
  <c r="H79" i="20"/>
  <c r="G79" i="20"/>
  <c r="F79" i="20"/>
  <c r="E79" i="20"/>
  <c r="D79" i="20"/>
  <c r="H78" i="20"/>
  <c r="G78" i="20"/>
  <c r="F78" i="20"/>
  <c r="E78" i="20"/>
  <c r="D78" i="20"/>
  <c r="H77" i="20"/>
  <c r="G77" i="20"/>
  <c r="F77" i="20"/>
  <c r="E77" i="20"/>
  <c r="D77" i="20"/>
  <c r="H76" i="20"/>
  <c r="G76" i="20"/>
  <c r="F76" i="20"/>
  <c r="E76" i="20"/>
  <c r="D76" i="20"/>
  <c r="H69" i="20"/>
  <c r="G69" i="20"/>
  <c r="F69" i="20"/>
  <c r="E69" i="20"/>
  <c r="D69" i="20"/>
  <c r="H68" i="20"/>
  <c r="G68" i="20"/>
  <c r="F68" i="20"/>
  <c r="E68" i="20"/>
  <c r="D68" i="20"/>
  <c r="H67" i="20"/>
  <c r="G67" i="20"/>
  <c r="F67" i="20"/>
  <c r="E67" i="20"/>
  <c r="D67" i="20"/>
  <c r="H66" i="20"/>
  <c r="G66" i="20"/>
  <c r="F66" i="20"/>
  <c r="E66" i="20"/>
  <c r="D66" i="20"/>
  <c r="H65" i="20"/>
  <c r="G65" i="20"/>
  <c r="F65" i="20"/>
  <c r="E65" i="20"/>
  <c r="D65" i="20"/>
  <c r="H64" i="20"/>
  <c r="G64" i="20"/>
  <c r="F64" i="20"/>
  <c r="E64" i="20"/>
  <c r="D64" i="20"/>
  <c r="H63" i="20"/>
  <c r="G63" i="20"/>
  <c r="F63" i="20"/>
  <c r="E63" i="20"/>
  <c r="D63" i="20"/>
  <c r="H62" i="20"/>
  <c r="G62" i="20"/>
  <c r="F62" i="20"/>
  <c r="E62" i="20"/>
  <c r="D62" i="20"/>
  <c r="H61" i="20"/>
  <c r="G61" i="20"/>
  <c r="F61" i="20"/>
  <c r="E61" i="20"/>
  <c r="D61" i="20"/>
  <c r="H60" i="20"/>
  <c r="G60" i="20"/>
  <c r="F60" i="20"/>
  <c r="E60" i="20"/>
  <c r="D60" i="20"/>
  <c r="H59" i="20"/>
  <c r="G59" i="20"/>
  <c r="F59" i="20"/>
  <c r="E59" i="20"/>
  <c r="D59" i="20"/>
  <c r="H58" i="20"/>
  <c r="G58" i="20"/>
  <c r="F58" i="20"/>
  <c r="E58" i="20"/>
  <c r="D58" i="20"/>
  <c r="H57" i="20"/>
  <c r="G57" i="20"/>
  <c r="F57" i="20"/>
  <c r="E57" i="20"/>
  <c r="D57" i="20"/>
  <c r="H56" i="20"/>
  <c r="G56" i="20"/>
  <c r="F56" i="20"/>
  <c r="E56" i="20"/>
  <c r="D56" i="20"/>
  <c r="H55" i="20"/>
  <c r="G55" i="20"/>
  <c r="F55" i="20"/>
  <c r="E55" i="20"/>
  <c r="D55" i="20"/>
  <c r="H54" i="20"/>
  <c r="G54" i="20"/>
  <c r="F54" i="20"/>
  <c r="E54" i="20"/>
  <c r="D54" i="20"/>
  <c r="H53" i="20"/>
  <c r="G53" i="20"/>
  <c r="F53" i="20"/>
  <c r="E53" i="20"/>
  <c r="D53" i="20"/>
  <c r="H52" i="20"/>
  <c r="G52" i="20"/>
  <c r="F52" i="20"/>
  <c r="E52" i="20"/>
  <c r="D52" i="20"/>
  <c r="H51" i="20"/>
  <c r="G51" i="20"/>
  <c r="F51" i="20"/>
  <c r="E51" i="20"/>
  <c r="D51" i="20"/>
  <c r="H50" i="20"/>
  <c r="G50" i="20"/>
  <c r="F50" i="20"/>
  <c r="E50" i="20"/>
  <c r="D50" i="20"/>
  <c r="H49" i="20"/>
  <c r="G49" i="20"/>
  <c r="F49" i="20"/>
  <c r="E49" i="20"/>
  <c r="D49" i="20"/>
  <c r="H48" i="20"/>
  <c r="G48" i="20"/>
  <c r="F48" i="20"/>
  <c r="E48" i="20"/>
  <c r="D48" i="20"/>
  <c r="H47" i="20"/>
  <c r="G47" i="20"/>
  <c r="F47" i="20"/>
  <c r="E47" i="20"/>
  <c r="D47" i="20"/>
  <c r="H46" i="20"/>
  <c r="G46" i="20"/>
  <c r="F46" i="20"/>
  <c r="E46" i="20"/>
  <c r="D46" i="20"/>
  <c r="H45" i="20"/>
  <c r="G45" i="20"/>
  <c r="F45" i="20"/>
  <c r="E45" i="20"/>
  <c r="D45" i="20"/>
  <c r="H44" i="20"/>
  <c r="G44" i="20"/>
  <c r="F44" i="20"/>
  <c r="E44" i="20"/>
  <c r="D44" i="20"/>
  <c r="H43" i="20"/>
  <c r="G43" i="20"/>
  <c r="F43" i="20"/>
  <c r="E43" i="20"/>
  <c r="D43" i="20"/>
  <c r="H42" i="20"/>
  <c r="G42" i="20"/>
  <c r="F42" i="20"/>
  <c r="E42" i="20"/>
  <c r="D42" i="20"/>
  <c r="H41" i="20"/>
  <c r="G41" i="20"/>
  <c r="F41" i="20"/>
  <c r="E41" i="20"/>
  <c r="D41" i="20"/>
  <c r="H40" i="20"/>
  <c r="G40" i="20"/>
  <c r="F40" i="20"/>
  <c r="E40" i="20"/>
  <c r="D40" i="20"/>
  <c r="H33" i="20"/>
  <c r="G33" i="20"/>
  <c r="F33" i="20"/>
  <c r="E33" i="20"/>
  <c r="D33" i="20"/>
  <c r="H32" i="20"/>
  <c r="G32" i="20"/>
  <c r="F32" i="20"/>
  <c r="E32" i="20"/>
  <c r="D32" i="20"/>
  <c r="H31" i="20"/>
  <c r="G31" i="20"/>
  <c r="F31" i="20"/>
  <c r="E31" i="20"/>
  <c r="D31" i="20"/>
  <c r="H30" i="20"/>
  <c r="G30" i="20"/>
  <c r="F30" i="20"/>
  <c r="E30" i="20"/>
  <c r="D30" i="20"/>
  <c r="H29" i="20"/>
  <c r="G29" i="20"/>
  <c r="F29" i="20"/>
  <c r="E29" i="20"/>
  <c r="D29" i="20"/>
  <c r="H28" i="20"/>
  <c r="G28" i="20"/>
  <c r="F28" i="20"/>
  <c r="E28" i="20"/>
  <c r="D28" i="20"/>
  <c r="H27" i="20"/>
  <c r="G27" i="20"/>
  <c r="F27" i="20"/>
  <c r="E27" i="20"/>
  <c r="D27" i="20"/>
  <c r="H26" i="20"/>
  <c r="G26" i="20"/>
  <c r="F26" i="20"/>
  <c r="E26" i="20"/>
  <c r="D26" i="20"/>
  <c r="H25" i="20"/>
  <c r="G25" i="20"/>
  <c r="F25" i="20"/>
  <c r="E25" i="20"/>
  <c r="D25" i="20"/>
  <c r="H24" i="20"/>
  <c r="G24" i="20"/>
  <c r="F24" i="20"/>
  <c r="E24" i="20"/>
  <c r="D24" i="20"/>
  <c r="H23" i="20"/>
  <c r="G23" i="20"/>
  <c r="F23" i="20"/>
  <c r="E23" i="20"/>
  <c r="D23" i="20"/>
  <c r="H22" i="20"/>
  <c r="G22" i="20"/>
  <c r="F22" i="20"/>
  <c r="E22" i="20"/>
  <c r="D22" i="20"/>
  <c r="H21" i="20"/>
  <c r="G21" i="20"/>
  <c r="F21" i="20"/>
  <c r="E21" i="20"/>
  <c r="D21" i="20"/>
  <c r="H20" i="20"/>
  <c r="G20" i="20"/>
  <c r="F20" i="20"/>
  <c r="E20" i="20"/>
  <c r="D20" i="20"/>
  <c r="H19" i="20"/>
  <c r="G19" i="20"/>
  <c r="F19" i="20"/>
  <c r="E19" i="20"/>
  <c r="D19" i="20"/>
  <c r="H18" i="20"/>
  <c r="G18" i="20"/>
  <c r="F18" i="20"/>
  <c r="E18" i="20"/>
  <c r="D18" i="20"/>
  <c r="H17" i="20"/>
  <c r="G17" i="20"/>
  <c r="F17" i="20"/>
  <c r="E17" i="20"/>
  <c r="D17" i="20"/>
  <c r="H16" i="20"/>
  <c r="G16" i="20"/>
  <c r="F16" i="20"/>
  <c r="E16" i="20"/>
  <c r="D16" i="20"/>
  <c r="H15" i="20"/>
  <c r="G15" i="20"/>
  <c r="F15" i="20"/>
  <c r="E15" i="20"/>
  <c r="D15" i="20"/>
  <c r="H14" i="20"/>
  <c r="G14" i="20"/>
  <c r="F14" i="20"/>
  <c r="E14" i="20"/>
  <c r="D14" i="20"/>
  <c r="H13" i="20"/>
  <c r="G13" i="20"/>
  <c r="F13" i="20"/>
  <c r="E13" i="20"/>
  <c r="D13" i="20"/>
  <c r="H12" i="20"/>
  <c r="G12" i="20"/>
  <c r="F12" i="20"/>
  <c r="E12" i="20"/>
  <c r="D12" i="20"/>
  <c r="H11" i="20"/>
  <c r="G11" i="20"/>
  <c r="F11" i="20"/>
  <c r="E11" i="20"/>
  <c r="D11" i="20"/>
  <c r="H10" i="20"/>
  <c r="G10" i="20"/>
  <c r="F10" i="20"/>
  <c r="E10" i="20"/>
  <c r="D10" i="20"/>
  <c r="H9" i="20"/>
  <c r="G9" i="20"/>
  <c r="F9" i="20"/>
  <c r="E9" i="20"/>
  <c r="D9" i="20"/>
  <c r="H8" i="20"/>
  <c r="G8" i="20"/>
  <c r="F8" i="20"/>
  <c r="E8" i="20"/>
  <c r="D8" i="20"/>
  <c r="H7" i="20"/>
  <c r="G7" i="20"/>
  <c r="F7" i="20"/>
  <c r="E7" i="20"/>
  <c r="D7" i="20"/>
  <c r="H6" i="20"/>
  <c r="G6" i="20"/>
  <c r="F6" i="20"/>
  <c r="E6" i="20"/>
  <c r="D6" i="20"/>
  <c r="H5" i="20"/>
  <c r="G5" i="20"/>
  <c r="F5" i="20"/>
  <c r="E5" i="20"/>
  <c r="D5" i="20"/>
  <c r="H4" i="20"/>
  <c r="G4" i="20"/>
  <c r="F4" i="20"/>
  <c r="E4" i="20"/>
  <c r="D4" i="20"/>
  <c r="H249" i="19"/>
  <c r="H248" i="19"/>
  <c r="H247" i="19"/>
  <c r="H246" i="19"/>
  <c r="H245" i="19"/>
  <c r="H244" i="19"/>
  <c r="H243" i="19"/>
  <c r="H242" i="19"/>
  <c r="H241" i="19"/>
  <c r="H240" i="19"/>
  <c r="H239" i="19"/>
  <c r="H238" i="19"/>
  <c r="H237" i="19"/>
  <c r="H236" i="19"/>
  <c r="H235" i="19"/>
  <c r="H234" i="19"/>
  <c r="H233" i="19"/>
  <c r="H232" i="19"/>
  <c r="H231" i="19"/>
  <c r="H230" i="19"/>
  <c r="H229" i="19"/>
  <c r="H228" i="19"/>
  <c r="H227" i="19"/>
  <c r="H226" i="19"/>
  <c r="H225" i="19"/>
  <c r="H224" i="19"/>
  <c r="H223" i="19"/>
  <c r="H222" i="19"/>
  <c r="H221" i="19"/>
  <c r="H220" i="19"/>
  <c r="H213" i="19"/>
  <c r="H212" i="19"/>
  <c r="H211" i="19"/>
  <c r="H210" i="19"/>
  <c r="H209" i="19"/>
  <c r="H208" i="19"/>
  <c r="H207" i="19"/>
  <c r="H206" i="19"/>
  <c r="H205" i="19"/>
  <c r="H204" i="19"/>
  <c r="H203" i="19"/>
  <c r="H202" i="19"/>
  <c r="H201" i="19"/>
  <c r="H200" i="19"/>
  <c r="H199" i="19"/>
  <c r="H198" i="19"/>
  <c r="H197" i="19"/>
  <c r="H196" i="19"/>
  <c r="H195" i="19"/>
  <c r="H194" i="19"/>
  <c r="H193" i="19"/>
  <c r="H192" i="19"/>
  <c r="H191" i="19"/>
  <c r="H190" i="19"/>
  <c r="H189" i="19"/>
  <c r="H188" i="19"/>
  <c r="H187" i="19"/>
  <c r="H186" i="19"/>
  <c r="H185" i="19"/>
  <c r="H184" i="19"/>
  <c r="H177" i="19"/>
  <c r="H176" i="19"/>
  <c r="H175" i="19"/>
  <c r="H174" i="19"/>
  <c r="H173" i="19"/>
  <c r="H172" i="19"/>
  <c r="H171" i="19"/>
  <c r="H170" i="19"/>
  <c r="H169" i="19"/>
  <c r="H168" i="19"/>
  <c r="H167" i="19"/>
  <c r="H166" i="19"/>
  <c r="H165" i="19"/>
  <c r="H164" i="19"/>
  <c r="H163" i="19"/>
  <c r="H162" i="19"/>
  <c r="H161" i="19"/>
  <c r="H160" i="19"/>
  <c r="H159" i="19"/>
  <c r="H158" i="19"/>
  <c r="H157" i="19"/>
  <c r="H156" i="19"/>
  <c r="H155" i="19"/>
  <c r="H154" i="19"/>
  <c r="H153" i="19"/>
  <c r="H152" i="19"/>
  <c r="H151" i="19"/>
  <c r="H150" i="19"/>
  <c r="H149" i="19"/>
  <c r="H148" i="19"/>
  <c r="H141" i="19"/>
  <c r="H140" i="19"/>
  <c r="H139" i="19"/>
  <c r="H138" i="19"/>
  <c r="H137" i="19"/>
  <c r="H136" i="19"/>
  <c r="H135" i="19"/>
  <c r="H134" i="19"/>
  <c r="H133" i="19"/>
  <c r="H132" i="19"/>
  <c r="H131" i="19"/>
  <c r="H130" i="19"/>
  <c r="H129" i="19"/>
  <c r="H128" i="19"/>
  <c r="H127" i="19"/>
  <c r="H126" i="19"/>
  <c r="H125" i="19"/>
  <c r="H124" i="19"/>
  <c r="H123" i="19"/>
  <c r="H122" i="19"/>
  <c r="H121" i="19"/>
  <c r="H120" i="19"/>
  <c r="H119" i="19"/>
  <c r="H118" i="19"/>
  <c r="H117" i="19"/>
  <c r="H116" i="19"/>
  <c r="H115" i="19"/>
  <c r="H114" i="19"/>
  <c r="H113" i="19"/>
  <c r="H112" i="19"/>
  <c r="H105" i="19"/>
  <c r="H104" i="19"/>
  <c r="H103" i="19"/>
  <c r="H102" i="19"/>
  <c r="H101" i="19"/>
  <c r="H100" i="19"/>
  <c r="H99" i="19"/>
  <c r="H98" i="19"/>
  <c r="H97" i="19"/>
  <c r="H96" i="19"/>
  <c r="H95" i="19"/>
  <c r="H94" i="19"/>
  <c r="H93" i="19"/>
  <c r="H92" i="19"/>
  <c r="H91" i="19"/>
  <c r="H90" i="19"/>
  <c r="H89" i="19"/>
  <c r="H88" i="19"/>
  <c r="H87" i="19"/>
  <c r="H86" i="19"/>
  <c r="H85" i="19"/>
  <c r="H84" i="19"/>
  <c r="H83" i="19"/>
  <c r="H82" i="19"/>
  <c r="H81" i="19"/>
  <c r="H80" i="19"/>
  <c r="H79" i="19"/>
  <c r="H78" i="19"/>
  <c r="H77" i="19"/>
  <c r="H76" i="19"/>
  <c r="H69" i="19"/>
  <c r="H68" i="19"/>
  <c r="H67" i="19"/>
  <c r="H66" i="19"/>
  <c r="H65" i="19"/>
  <c r="H64" i="19"/>
  <c r="H63" i="19"/>
  <c r="H62" i="19"/>
  <c r="H61" i="19"/>
  <c r="H60" i="19"/>
  <c r="H59" i="19"/>
  <c r="H58" i="19"/>
  <c r="H57" i="19"/>
  <c r="H56" i="19"/>
  <c r="H55" i="19"/>
  <c r="H54" i="19"/>
  <c r="H53" i="19"/>
  <c r="H52" i="19"/>
  <c r="H51" i="19"/>
  <c r="H50" i="19"/>
  <c r="H49" i="19"/>
  <c r="H48" i="19"/>
  <c r="H47" i="19"/>
  <c r="H46" i="19"/>
  <c r="H45" i="19"/>
  <c r="H44" i="19"/>
  <c r="H43" i="19"/>
  <c r="H42" i="19"/>
  <c r="H41" i="19"/>
  <c r="H40" i="19"/>
  <c r="H33" i="19"/>
  <c r="H32" i="19"/>
  <c r="H31" i="19"/>
  <c r="H30" i="19"/>
  <c r="H29" i="19"/>
  <c r="H28" i="19"/>
  <c r="H27" i="19"/>
  <c r="H26" i="19"/>
  <c r="H25" i="19"/>
  <c r="H24" i="19"/>
  <c r="H23" i="19"/>
  <c r="H22" i="19"/>
  <c r="H21" i="19"/>
  <c r="H20" i="19"/>
  <c r="H19" i="19"/>
  <c r="H18" i="19"/>
  <c r="H17" i="19"/>
  <c r="H16" i="19"/>
  <c r="H15" i="19"/>
  <c r="H14" i="19"/>
  <c r="H13" i="19"/>
  <c r="H12" i="19"/>
  <c r="H11" i="19"/>
  <c r="H10" i="19"/>
  <c r="H9" i="19"/>
  <c r="H8" i="19"/>
  <c r="H7" i="19"/>
  <c r="H6" i="19"/>
  <c r="H5" i="19"/>
  <c r="H4" i="19"/>
  <c r="AI5" i="35" l="1"/>
  <c r="AI4" i="35"/>
  <c r="AK5" i="35"/>
  <c r="AK4" i="35"/>
  <c r="K153" i="35"/>
  <c r="P165" i="35"/>
  <c r="K165" i="35"/>
  <c r="P153" i="35"/>
  <c r="O249" i="35"/>
  <c r="N249" i="35"/>
  <c r="O248" i="35"/>
  <c r="N248" i="35"/>
  <c r="N247" i="35"/>
  <c r="O247" i="35"/>
  <c r="N246" i="35"/>
  <c r="O246" i="35"/>
  <c r="N245" i="35"/>
  <c r="O245" i="35"/>
  <c r="O244" i="35"/>
  <c r="N244" i="35"/>
  <c r="O243" i="35"/>
  <c r="N243" i="35"/>
  <c r="O242" i="35"/>
  <c r="N242" i="35"/>
  <c r="N241" i="35"/>
  <c r="O241" i="35"/>
  <c r="O240" i="35"/>
  <c r="N240" i="35"/>
  <c r="O239" i="35"/>
  <c r="N239" i="35"/>
  <c r="N238" i="35"/>
  <c r="O238" i="35"/>
  <c r="O237" i="35"/>
  <c r="N237" i="35"/>
  <c r="N236" i="35"/>
  <c r="O236" i="35"/>
  <c r="P235" i="35"/>
  <c r="K235" i="35"/>
  <c r="O235" i="35"/>
  <c r="N235" i="35"/>
  <c r="O234" i="35"/>
  <c r="N234" i="35"/>
  <c r="N233" i="35"/>
  <c r="O233" i="35"/>
  <c r="O232" i="35"/>
  <c r="N232" i="35"/>
  <c r="O231" i="35"/>
  <c r="N231" i="35"/>
  <c r="N230" i="35"/>
  <c r="P234" i="35"/>
  <c r="K234" i="35"/>
  <c r="O230" i="35"/>
  <c r="N229" i="35"/>
  <c r="O229" i="35"/>
  <c r="O228" i="35"/>
  <c r="N228" i="35"/>
  <c r="O227" i="35"/>
  <c r="N227" i="35"/>
  <c r="N226" i="35"/>
  <c r="O226" i="35"/>
  <c r="K233" i="35"/>
  <c r="N225" i="35"/>
  <c r="P233" i="35"/>
  <c r="O225" i="35"/>
  <c r="W236" i="35"/>
  <c r="W224" i="35"/>
  <c r="U224" i="35"/>
  <c r="U236" i="35"/>
  <c r="S224" i="35"/>
  <c r="S236" i="35"/>
  <c r="N224" i="35"/>
  <c r="Q236" i="35"/>
  <c r="L236" i="35"/>
  <c r="O224" i="35"/>
  <c r="Q224" i="35"/>
  <c r="W223" i="35"/>
  <c r="W235" i="35"/>
  <c r="U223" i="35"/>
  <c r="U235" i="35"/>
  <c r="S223" i="35"/>
  <c r="S235" i="35"/>
  <c r="O223" i="35"/>
  <c r="N223" i="35"/>
  <c r="L235" i="35"/>
  <c r="Q235" i="35"/>
  <c r="Q223" i="35"/>
  <c r="W222" i="35"/>
  <c r="W234" i="35"/>
  <c r="U222" i="35"/>
  <c r="U234" i="35"/>
  <c r="S234" i="35"/>
  <c r="S222" i="35"/>
  <c r="N222" i="35"/>
  <c r="Q234" i="35"/>
  <c r="O222" i="35"/>
  <c r="L234" i="35"/>
  <c r="Q222" i="35"/>
  <c r="W233" i="35"/>
  <c r="W221" i="35"/>
  <c r="U221" i="35"/>
  <c r="U233" i="35"/>
  <c r="S221" i="35"/>
  <c r="S233" i="35"/>
  <c r="Q233" i="35"/>
  <c r="L233" i="35"/>
  <c r="Q221" i="35"/>
  <c r="O221" i="35"/>
  <c r="N221" i="35"/>
  <c r="V220" i="35"/>
  <c r="W220" i="35"/>
  <c r="W232" i="35"/>
  <c r="V232" i="35"/>
  <c r="U220" i="35"/>
  <c r="T220" i="35"/>
  <c r="U232" i="35"/>
  <c r="T232" i="35"/>
  <c r="R232" i="35"/>
  <c r="R220" i="35"/>
  <c r="S220" i="35"/>
  <c r="S232" i="35"/>
  <c r="L232" i="35"/>
  <c r="Q232" i="35"/>
  <c r="P232" i="35"/>
  <c r="Q220" i="35"/>
  <c r="K232" i="35"/>
  <c r="O220" i="35"/>
  <c r="O250" i="35" s="1"/>
  <c r="P220" i="35"/>
  <c r="K220" i="35"/>
  <c r="N220" i="35"/>
  <c r="O213" i="35"/>
  <c r="N213" i="35"/>
  <c r="N212" i="35"/>
  <c r="O212" i="35"/>
  <c r="O211" i="35"/>
  <c r="N211" i="35"/>
  <c r="O210" i="35"/>
  <c r="N210" i="35"/>
  <c r="N209" i="35"/>
  <c r="O209" i="35"/>
  <c r="N208" i="35"/>
  <c r="O208" i="35"/>
  <c r="O207" i="35"/>
  <c r="N207" i="35"/>
  <c r="K188" i="35"/>
  <c r="V200" i="35"/>
  <c r="V188" i="35"/>
  <c r="O206" i="35"/>
  <c r="N206" i="35"/>
  <c r="N205" i="35"/>
  <c r="O205" i="35"/>
  <c r="K200" i="35"/>
  <c r="O204" i="35"/>
  <c r="N204" i="35"/>
  <c r="P200" i="35"/>
  <c r="O203" i="35"/>
  <c r="N203" i="35"/>
  <c r="N202" i="35"/>
  <c r="O202" i="35"/>
  <c r="N201" i="35"/>
  <c r="O201" i="35"/>
  <c r="N200" i="35"/>
  <c r="O200" i="35"/>
  <c r="O199" i="35"/>
  <c r="K199" i="35"/>
  <c r="N199" i="35"/>
  <c r="P199" i="35"/>
  <c r="N198" i="35"/>
  <c r="O198" i="35"/>
  <c r="N197" i="35"/>
  <c r="O197" i="35"/>
  <c r="N196" i="35"/>
  <c r="O196" i="35"/>
  <c r="O195" i="35"/>
  <c r="N195" i="35"/>
  <c r="O194" i="35"/>
  <c r="P198" i="35"/>
  <c r="N194" i="35"/>
  <c r="K198" i="35"/>
  <c r="O193" i="35"/>
  <c r="N193" i="35"/>
  <c r="N192" i="35"/>
  <c r="O192" i="35"/>
  <c r="O191" i="35"/>
  <c r="N191" i="35"/>
  <c r="N190" i="35"/>
  <c r="O190" i="35"/>
  <c r="P197" i="35"/>
  <c r="N189" i="35"/>
  <c r="O189" i="35"/>
  <c r="K197" i="35"/>
  <c r="W188" i="35"/>
  <c r="W200" i="35"/>
  <c r="U188" i="35"/>
  <c r="U200" i="35"/>
  <c r="S188" i="35"/>
  <c r="S200" i="35"/>
  <c r="Q200" i="35"/>
  <c r="L188" i="35"/>
  <c r="N188" i="35"/>
  <c r="O188" i="35"/>
  <c r="Q188" i="35"/>
  <c r="L200" i="35"/>
  <c r="W199" i="35"/>
  <c r="W187" i="35"/>
  <c r="U199" i="35"/>
  <c r="U187" i="35"/>
  <c r="S199" i="35"/>
  <c r="S187" i="35"/>
  <c r="O187" i="35"/>
  <c r="L199" i="35"/>
  <c r="Q199" i="35"/>
  <c r="N187" i="35"/>
  <c r="L187" i="35"/>
  <c r="Q187" i="35"/>
  <c r="W198" i="35"/>
  <c r="W186" i="35"/>
  <c r="U186" i="35"/>
  <c r="U198" i="35"/>
  <c r="S198" i="35"/>
  <c r="S186" i="35"/>
  <c r="Q198" i="35"/>
  <c r="Q186" i="35"/>
  <c r="O186" i="35"/>
  <c r="L198" i="35"/>
  <c r="N186" i="35"/>
  <c r="L186" i="35"/>
  <c r="W197" i="35"/>
  <c r="W185" i="35"/>
  <c r="U185" i="35"/>
  <c r="U197" i="35"/>
  <c r="S185" i="35"/>
  <c r="S197" i="35"/>
  <c r="O185" i="35"/>
  <c r="L185" i="35"/>
  <c r="N185" i="35"/>
  <c r="Q197" i="35"/>
  <c r="L197" i="35"/>
  <c r="Q185" i="35"/>
  <c r="W184" i="35"/>
  <c r="W196" i="35"/>
  <c r="V196" i="35"/>
  <c r="V184" i="35"/>
  <c r="U196" i="35"/>
  <c r="T184" i="35"/>
  <c r="U184" i="35"/>
  <c r="T196" i="35"/>
  <c r="R196" i="35"/>
  <c r="R184" i="35"/>
  <c r="S196" i="35"/>
  <c r="S184" i="35"/>
  <c r="N184" i="35"/>
  <c r="P196" i="35"/>
  <c r="L184" i="35"/>
  <c r="L192" i="35" s="1" a="1"/>
  <c r="L192" i="35" s="1"/>
  <c r="O184" i="35"/>
  <c r="O214" i="35" s="1"/>
  <c r="Q184" i="35"/>
  <c r="Q196" i="35"/>
  <c r="K196" i="35"/>
  <c r="P184" i="35"/>
  <c r="L196" i="35"/>
  <c r="K184" i="35"/>
  <c r="O177" i="35"/>
  <c r="N177" i="35"/>
  <c r="N176" i="35"/>
  <c r="O176" i="35"/>
  <c r="N175" i="35"/>
  <c r="O175" i="35"/>
  <c r="N174" i="35"/>
  <c r="O174" i="35"/>
  <c r="N173" i="35"/>
  <c r="O173" i="35"/>
  <c r="O172" i="35"/>
  <c r="N172" i="35"/>
  <c r="O171" i="35"/>
  <c r="N171" i="35"/>
  <c r="O170" i="35"/>
  <c r="N170" i="35"/>
  <c r="N169" i="35"/>
  <c r="O169" i="35"/>
  <c r="O168" i="35"/>
  <c r="N168" i="35"/>
  <c r="N167" i="35"/>
  <c r="O167" i="35"/>
  <c r="N166" i="35"/>
  <c r="O166" i="35"/>
  <c r="N165" i="35"/>
  <c r="O165" i="35"/>
  <c r="O164" i="35"/>
  <c r="N164" i="35"/>
  <c r="N163" i="35"/>
  <c r="O163" i="35"/>
  <c r="P163" i="35"/>
  <c r="K163" i="35"/>
  <c r="N162" i="35"/>
  <c r="O162" i="35"/>
  <c r="O161" i="35"/>
  <c r="N161" i="35"/>
  <c r="N160" i="35"/>
  <c r="O160" i="35"/>
  <c r="N159" i="35"/>
  <c r="O159" i="35"/>
  <c r="N158" i="35"/>
  <c r="O158" i="35"/>
  <c r="K162" i="35"/>
  <c r="P162" i="35"/>
  <c r="O157" i="35"/>
  <c r="N157" i="35"/>
  <c r="N156" i="35"/>
  <c r="O156" i="35"/>
  <c r="O155" i="35"/>
  <c r="N155" i="35"/>
  <c r="N154" i="35"/>
  <c r="O154" i="35"/>
  <c r="N153" i="35"/>
  <c r="P161" i="35"/>
  <c r="K161" i="35"/>
  <c r="O153" i="35"/>
  <c r="W164" i="35"/>
  <c r="W152" i="35"/>
  <c r="U152" i="35"/>
  <c r="U164" i="35"/>
  <c r="S164" i="35"/>
  <c r="S152" i="35"/>
  <c r="Q164" i="35"/>
  <c r="N152" i="35"/>
  <c r="Q152" i="35"/>
  <c r="L152" i="35"/>
  <c r="L164" i="35"/>
  <c r="O152" i="35"/>
  <c r="W163" i="35"/>
  <c r="W151" i="35"/>
  <c r="U151" i="35"/>
  <c r="U163" i="35"/>
  <c r="S151" i="35"/>
  <c r="S163" i="35"/>
  <c r="N151" i="35"/>
  <c r="L163" i="35"/>
  <c r="L151" i="35"/>
  <c r="Q163" i="35"/>
  <c r="Q151" i="35"/>
  <c r="O151" i="35"/>
  <c r="W162" i="35"/>
  <c r="W150" i="35"/>
  <c r="U162" i="35"/>
  <c r="U150" i="35"/>
  <c r="S150" i="35"/>
  <c r="S162" i="35"/>
  <c r="L162" i="35"/>
  <c r="O150" i="35"/>
  <c r="L150" i="35"/>
  <c r="N150" i="35"/>
  <c r="Q150" i="35"/>
  <c r="Q162" i="35"/>
  <c r="W149" i="35"/>
  <c r="W161" i="35"/>
  <c r="U149" i="35"/>
  <c r="U161" i="35"/>
  <c r="S149" i="35"/>
  <c r="S161" i="35"/>
  <c r="O149" i="35"/>
  <c r="L149" i="35"/>
  <c r="N149" i="35"/>
  <c r="L161" i="35"/>
  <c r="Q149" i="35"/>
  <c r="Q161" i="35"/>
  <c r="W148" i="35"/>
  <c r="V148" i="35"/>
  <c r="V160" i="35"/>
  <c r="W160" i="35"/>
  <c r="U148" i="35"/>
  <c r="T148" i="35"/>
  <c r="U160" i="35"/>
  <c r="T160" i="35"/>
  <c r="S148" i="35"/>
  <c r="S160" i="35"/>
  <c r="R160" i="35"/>
  <c r="R148" i="35"/>
  <c r="L160" i="35"/>
  <c r="L148" i="35"/>
  <c r="L156" i="35" s="1" a="1"/>
  <c r="L156" i="35" s="1"/>
  <c r="K148" i="35"/>
  <c r="P160" i="35"/>
  <c r="K160" i="35"/>
  <c r="Q160" i="35"/>
  <c r="N148" i="35"/>
  <c r="Q148" i="35"/>
  <c r="P148" i="35"/>
  <c r="O148" i="35"/>
  <c r="O178" i="35" s="1"/>
  <c r="N141" i="35"/>
  <c r="O141" i="35"/>
  <c r="O140" i="35"/>
  <c r="N140" i="35"/>
  <c r="O139" i="35"/>
  <c r="N139" i="35"/>
  <c r="N138" i="35"/>
  <c r="O138" i="35"/>
  <c r="O137" i="35"/>
  <c r="N137" i="35"/>
  <c r="O136" i="35"/>
  <c r="N136" i="35"/>
  <c r="O135" i="35"/>
  <c r="N135" i="35"/>
  <c r="O134" i="35"/>
  <c r="N134" i="35"/>
  <c r="N133" i="35"/>
  <c r="O133" i="35"/>
  <c r="N132" i="35"/>
  <c r="O132" i="35"/>
  <c r="N131" i="35"/>
  <c r="O131" i="35"/>
  <c r="N130" i="35"/>
  <c r="O130" i="35"/>
  <c r="O129" i="35"/>
  <c r="N129" i="35"/>
  <c r="O128" i="35"/>
  <c r="N128" i="35"/>
  <c r="K127" i="35"/>
  <c r="N127" i="35"/>
  <c r="O127" i="35"/>
  <c r="P127" i="35"/>
  <c r="N126" i="35"/>
  <c r="O126" i="35"/>
  <c r="N125" i="35"/>
  <c r="O125" i="35"/>
  <c r="O124" i="35"/>
  <c r="N124" i="35"/>
  <c r="N123" i="35"/>
  <c r="O123" i="35"/>
  <c r="P126" i="35"/>
  <c r="O122" i="35"/>
  <c r="N122" i="35"/>
  <c r="K126" i="35"/>
  <c r="N121" i="35"/>
  <c r="O121" i="35"/>
  <c r="O120" i="35"/>
  <c r="N120" i="35"/>
  <c r="N119" i="35"/>
  <c r="O119" i="35"/>
  <c r="N118" i="35"/>
  <c r="O118" i="35"/>
  <c r="P125" i="35"/>
  <c r="N117" i="35"/>
  <c r="O117" i="35"/>
  <c r="K125" i="35"/>
  <c r="W128" i="35"/>
  <c r="W116" i="35"/>
  <c r="U116" i="35"/>
  <c r="U128" i="35"/>
  <c r="S116" i="35"/>
  <c r="S128" i="35"/>
  <c r="O116" i="35"/>
  <c r="N116" i="35"/>
  <c r="L116" i="35"/>
  <c r="Q116" i="35"/>
  <c r="Q128" i="35"/>
  <c r="L128" i="35"/>
  <c r="W115" i="35"/>
  <c r="W127" i="35"/>
  <c r="U115" i="35"/>
  <c r="U127" i="35"/>
  <c r="S115" i="35"/>
  <c r="S127" i="35"/>
  <c r="O115" i="35"/>
  <c r="L115" i="35"/>
  <c r="Q115" i="35"/>
  <c r="N115" i="35"/>
  <c r="L127" i="35"/>
  <c r="Q127" i="35"/>
  <c r="W114" i="35"/>
  <c r="W126" i="35"/>
  <c r="U114" i="35"/>
  <c r="U126" i="35"/>
  <c r="S114" i="35"/>
  <c r="S126" i="35"/>
  <c r="L114" i="35"/>
  <c r="Q114" i="35"/>
  <c r="O114" i="35"/>
  <c r="Q126" i="35"/>
  <c r="L126" i="35"/>
  <c r="N114" i="35"/>
  <c r="W125" i="35"/>
  <c r="W113" i="35"/>
  <c r="U113" i="35"/>
  <c r="U125" i="35"/>
  <c r="S113" i="35"/>
  <c r="S125" i="35"/>
  <c r="Q125" i="35"/>
  <c r="L125" i="35"/>
  <c r="L113" i="35"/>
  <c r="O113" i="35"/>
  <c r="N113" i="35"/>
  <c r="Q113" i="35"/>
  <c r="V112" i="35"/>
  <c r="W112" i="35"/>
  <c r="V124" i="35"/>
  <c r="W124" i="35"/>
  <c r="U124" i="35"/>
  <c r="T112" i="35"/>
  <c r="T124" i="35"/>
  <c r="U112" i="35"/>
  <c r="R112" i="35"/>
  <c r="S124" i="35"/>
  <c r="R124" i="35"/>
  <c r="S112" i="35"/>
  <c r="K124" i="35"/>
  <c r="Q112" i="35"/>
  <c r="Q124" i="35"/>
  <c r="L124" i="35"/>
  <c r="L112" i="35"/>
  <c r="L120" i="35" s="1" a="1"/>
  <c r="L120" i="35" s="1"/>
  <c r="K112" i="35"/>
  <c r="O112" i="35"/>
  <c r="O142" i="35" s="1"/>
  <c r="N112" i="35"/>
  <c r="P124" i="35"/>
  <c r="P112" i="35"/>
  <c r="N105" i="35"/>
  <c r="O105" i="35"/>
  <c r="O104" i="35"/>
  <c r="N104" i="35"/>
  <c r="N103" i="35"/>
  <c r="O103" i="35"/>
  <c r="O102" i="35"/>
  <c r="N102" i="35"/>
  <c r="O101" i="35"/>
  <c r="N101" i="35"/>
  <c r="N100" i="35"/>
  <c r="O100" i="35"/>
  <c r="O99" i="35"/>
  <c r="N99" i="35"/>
  <c r="O98" i="35"/>
  <c r="N98" i="35"/>
  <c r="O97" i="35"/>
  <c r="N97" i="35"/>
  <c r="N96" i="35"/>
  <c r="O96" i="35"/>
  <c r="N95" i="35"/>
  <c r="O95" i="35"/>
  <c r="O94" i="35"/>
  <c r="N94" i="35"/>
  <c r="N93" i="35"/>
  <c r="O93" i="35"/>
  <c r="N92" i="35"/>
  <c r="O92" i="35"/>
  <c r="O91" i="35"/>
  <c r="K91" i="35"/>
  <c r="P91" i="35"/>
  <c r="N91" i="35"/>
  <c r="N90" i="35"/>
  <c r="O90" i="35"/>
  <c r="N89" i="35"/>
  <c r="O89" i="35"/>
  <c r="N88" i="35"/>
  <c r="O88" i="35"/>
  <c r="N87" i="35"/>
  <c r="O87" i="35"/>
  <c r="N86" i="35"/>
  <c r="O86" i="35"/>
  <c r="K90" i="35"/>
  <c r="P90" i="35"/>
  <c r="N85" i="35"/>
  <c r="O85" i="35"/>
  <c r="O84" i="35"/>
  <c r="N84" i="35"/>
  <c r="O83" i="35"/>
  <c r="N83" i="35"/>
  <c r="N82" i="35"/>
  <c r="O82" i="35"/>
  <c r="O81" i="35"/>
  <c r="N81" i="35"/>
  <c r="K89" i="35"/>
  <c r="P89" i="35"/>
  <c r="W80" i="35"/>
  <c r="W92" i="35"/>
  <c r="U80" i="35"/>
  <c r="U92" i="35"/>
  <c r="S80" i="35"/>
  <c r="S92" i="35"/>
  <c r="O80" i="35"/>
  <c r="L80" i="35"/>
  <c r="L92" i="35"/>
  <c r="N80" i="35"/>
  <c r="Q92" i="35"/>
  <c r="Q80" i="35"/>
  <c r="W91" i="35"/>
  <c r="W79" i="35"/>
  <c r="U91" i="35"/>
  <c r="U79" i="35"/>
  <c r="S91" i="35"/>
  <c r="S79" i="35"/>
  <c r="L91" i="35"/>
  <c r="N79" i="35"/>
  <c r="Q79" i="35"/>
  <c r="O79" i="35"/>
  <c r="Q91" i="35"/>
  <c r="L79" i="35"/>
  <c r="W78" i="35"/>
  <c r="W90" i="35"/>
  <c r="U90" i="35"/>
  <c r="U78" i="35"/>
  <c r="S78" i="35"/>
  <c r="S90" i="35"/>
  <c r="O78" i="35"/>
  <c r="Q78" i="35"/>
  <c r="Q90" i="35"/>
  <c r="N78" i="35"/>
  <c r="L90" i="35"/>
  <c r="L78" i="35"/>
  <c r="W89" i="35"/>
  <c r="W77" i="35"/>
  <c r="U89" i="35"/>
  <c r="U77" i="35"/>
  <c r="S89" i="35"/>
  <c r="S77" i="35"/>
  <c r="L89" i="35"/>
  <c r="Q77" i="35"/>
  <c r="Q89" i="35"/>
  <c r="L77" i="35"/>
  <c r="N77" i="35"/>
  <c r="O77" i="35"/>
  <c r="W76" i="35"/>
  <c r="W88" i="35"/>
  <c r="V88" i="35"/>
  <c r="V76" i="35"/>
  <c r="T76" i="35"/>
  <c r="T88" i="35"/>
  <c r="U88" i="35"/>
  <c r="U76" i="35"/>
  <c r="S88" i="35"/>
  <c r="R76" i="35"/>
  <c r="R88" i="35"/>
  <c r="S76" i="35"/>
  <c r="N76" i="35"/>
  <c r="P76" i="35"/>
  <c r="O76" i="35"/>
  <c r="O106" i="35" s="1"/>
  <c r="Q76" i="35"/>
  <c r="Q88" i="35"/>
  <c r="K76" i="35"/>
  <c r="K88" i="35"/>
  <c r="P88" i="35"/>
  <c r="L76" i="35"/>
  <c r="L84" i="35" s="1" a="1"/>
  <c r="L84" i="35" s="1"/>
  <c r="L88" i="35"/>
  <c r="N69" i="35"/>
  <c r="O69" i="35"/>
  <c r="N68" i="35"/>
  <c r="O68" i="35"/>
  <c r="O67" i="35"/>
  <c r="N67" i="35"/>
  <c r="O66" i="35"/>
  <c r="N66" i="35"/>
  <c r="N65" i="35"/>
  <c r="O65" i="35"/>
  <c r="O64" i="35"/>
  <c r="N64" i="35"/>
  <c r="N63" i="35"/>
  <c r="O63" i="35"/>
  <c r="O62" i="35"/>
  <c r="N62" i="35"/>
  <c r="O61" i="35"/>
  <c r="N61" i="35"/>
  <c r="N60" i="35"/>
  <c r="O60" i="35"/>
  <c r="N59" i="35"/>
  <c r="O59" i="35"/>
  <c r="N58" i="35"/>
  <c r="O58" i="35"/>
  <c r="N57" i="35"/>
  <c r="O57" i="35"/>
  <c r="O56" i="35"/>
  <c r="N56" i="35"/>
  <c r="P55" i="35"/>
  <c r="N55" i="35"/>
  <c r="K55" i="35"/>
  <c r="O55" i="35"/>
  <c r="O54" i="35"/>
  <c r="N54" i="35"/>
  <c r="O53" i="35"/>
  <c r="N53" i="35"/>
  <c r="N52" i="35"/>
  <c r="O52" i="35"/>
  <c r="O51" i="35"/>
  <c r="N51" i="35"/>
  <c r="P54" i="35"/>
  <c r="N50" i="35"/>
  <c r="K54" i="35"/>
  <c r="O50" i="35"/>
  <c r="O49" i="35"/>
  <c r="N49" i="35"/>
  <c r="O48" i="35"/>
  <c r="N48" i="35"/>
  <c r="N47" i="35"/>
  <c r="O47" i="35"/>
  <c r="O46" i="35"/>
  <c r="N46" i="35"/>
  <c r="O45" i="35"/>
  <c r="P53" i="35"/>
  <c r="N45" i="35"/>
  <c r="K53" i="35"/>
  <c r="W56" i="35"/>
  <c r="W44" i="35"/>
  <c r="U44" i="35"/>
  <c r="U56" i="35"/>
  <c r="S56" i="35"/>
  <c r="S44" i="35"/>
  <c r="N44" i="35"/>
  <c r="Q56" i="35"/>
  <c r="O44" i="35"/>
  <c r="L56" i="35"/>
  <c r="L44" i="35"/>
  <c r="Q44" i="35"/>
  <c r="W43" i="35"/>
  <c r="W55" i="35"/>
  <c r="U43" i="35"/>
  <c r="U55" i="35"/>
  <c r="S43" i="35"/>
  <c r="S55" i="35"/>
  <c r="Q43" i="35"/>
  <c r="L43" i="35"/>
  <c r="Q55" i="35"/>
  <c r="O43" i="35"/>
  <c r="N43" i="35"/>
  <c r="L55" i="35"/>
  <c r="W54" i="35"/>
  <c r="W42" i="35"/>
  <c r="U42" i="35"/>
  <c r="U54" i="35"/>
  <c r="S42" i="35"/>
  <c r="S54" i="35"/>
  <c r="Q42" i="35"/>
  <c r="N42" i="35"/>
  <c r="O42" i="35"/>
  <c r="L42" i="35"/>
  <c r="Q54" i="35"/>
  <c r="L54" i="35"/>
  <c r="W41" i="35"/>
  <c r="W53" i="35"/>
  <c r="U41" i="35"/>
  <c r="U53" i="35"/>
  <c r="S41" i="35"/>
  <c r="S53" i="35"/>
  <c r="N41" i="35"/>
  <c r="L53" i="35"/>
  <c r="L41" i="35"/>
  <c r="Q53" i="35"/>
  <c r="O41" i="35"/>
  <c r="Q41" i="35"/>
  <c r="W40" i="35"/>
  <c r="W52" i="35"/>
  <c r="V40" i="35"/>
  <c r="V52" i="35"/>
  <c r="T40" i="35"/>
  <c r="U52" i="35"/>
  <c r="U40" i="35"/>
  <c r="T52" i="35"/>
  <c r="S40" i="35"/>
  <c r="R52" i="35"/>
  <c r="S52" i="35"/>
  <c r="R40" i="35"/>
  <c r="Q40" i="35"/>
  <c r="K52" i="35"/>
  <c r="P52" i="35"/>
  <c r="L40" i="35"/>
  <c r="L48" i="35" s="1" a="1"/>
  <c r="L48" i="35" s="1"/>
  <c r="P40" i="35"/>
  <c r="N40" i="35"/>
  <c r="K40" i="35"/>
  <c r="Q52" i="35"/>
  <c r="L52" i="35"/>
  <c r="O40" i="35"/>
  <c r="O70" i="35" s="1"/>
  <c r="N33" i="35"/>
  <c r="O33" i="35"/>
  <c r="N32" i="35"/>
  <c r="O32" i="35"/>
  <c r="O31" i="35"/>
  <c r="N31" i="35"/>
  <c r="N30" i="35"/>
  <c r="O30" i="35"/>
  <c r="N29" i="35"/>
  <c r="O29" i="35"/>
  <c r="N28" i="35"/>
  <c r="O28" i="35"/>
  <c r="P20" i="35"/>
  <c r="K20" i="35"/>
  <c r="O27" i="35"/>
  <c r="N27" i="35"/>
  <c r="N26" i="35"/>
  <c r="O26" i="35"/>
  <c r="N25" i="35"/>
  <c r="O25" i="35"/>
  <c r="O24" i="35"/>
  <c r="N24" i="35"/>
  <c r="N23" i="35"/>
  <c r="O23" i="35"/>
  <c r="O22" i="35"/>
  <c r="N22" i="35"/>
  <c r="N21" i="35"/>
  <c r="O21" i="35"/>
  <c r="N20" i="35"/>
  <c r="O20" i="35"/>
  <c r="N19" i="35"/>
  <c r="P19" i="35"/>
  <c r="O19" i="35"/>
  <c r="K19" i="35"/>
  <c r="O18" i="35"/>
  <c r="N18" i="35"/>
  <c r="O17" i="35"/>
  <c r="N17" i="35"/>
  <c r="N16" i="35"/>
  <c r="O16" i="35"/>
  <c r="N15" i="35"/>
  <c r="O15" i="35"/>
  <c r="O14" i="35"/>
  <c r="N14" i="35"/>
  <c r="P18" i="35"/>
  <c r="K18" i="35"/>
  <c r="N13" i="35"/>
  <c r="O13" i="35"/>
  <c r="N12" i="35"/>
  <c r="O12" i="35"/>
  <c r="N11" i="35"/>
  <c r="O11" i="35"/>
  <c r="N10" i="35"/>
  <c r="O10" i="35"/>
  <c r="N9" i="35"/>
  <c r="P17" i="35"/>
  <c r="O9" i="35"/>
  <c r="K17" i="35"/>
  <c r="W20" i="35"/>
  <c r="W8" i="35"/>
  <c r="U8" i="35"/>
  <c r="U20" i="35"/>
  <c r="S20" i="35"/>
  <c r="S8" i="35"/>
  <c r="L8" i="35"/>
  <c r="Q20" i="35"/>
  <c r="L20" i="35"/>
  <c r="O8" i="35"/>
  <c r="Q8" i="35"/>
  <c r="N8" i="35"/>
  <c r="W19" i="35"/>
  <c r="W7" i="35"/>
  <c r="U7" i="35"/>
  <c r="U19" i="35"/>
  <c r="S7" i="35"/>
  <c r="S19" i="35"/>
  <c r="O7" i="35"/>
  <c r="Q19" i="35"/>
  <c r="L19" i="35"/>
  <c r="Q7" i="35"/>
  <c r="L7" i="35"/>
  <c r="N7" i="35"/>
  <c r="W18" i="35"/>
  <c r="W6" i="35"/>
  <c r="U18" i="35"/>
  <c r="U6" i="35"/>
  <c r="S6" i="35"/>
  <c r="S18" i="35"/>
  <c r="O6" i="35"/>
  <c r="Q6" i="35"/>
  <c r="N6" i="35"/>
  <c r="Q18" i="35"/>
  <c r="L18" i="35"/>
  <c r="L6" i="35"/>
  <c r="W17" i="35"/>
  <c r="W5" i="35"/>
  <c r="U17" i="35"/>
  <c r="U5" i="35"/>
  <c r="S17" i="35"/>
  <c r="S5" i="35"/>
  <c r="L17" i="35"/>
  <c r="O5" i="35"/>
  <c r="Q5" i="35"/>
  <c r="L5" i="35"/>
  <c r="Q17" i="35"/>
  <c r="N5" i="35"/>
  <c r="W16" i="35"/>
  <c r="V16" i="35"/>
  <c r="V4" i="35"/>
  <c r="W4" i="35"/>
  <c r="U16" i="35"/>
  <c r="T4" i="35"/>
  <c r="U4" i="35"/>
  <c r="T16" i="35"/>
  <c r="R16" i="35"/>
  <c r="S16" i="35"/>
  <c r="R4" i="35"/>
  <c r="S4" i="35"/>
  <c r="K4" i="35"/>
  <c r="O4" i="35"/>
  <c r="P16" i="35"/>
  <c r="P4" i="35"/>
  <c r="L4" i="35"/>
  <c r="L12" i="35" s="1" a="1"/>
  <c r="L12" i="35" s="1"/>
  <c r="N4" i="35"/>
  <c r="K16" i="35"/>
  <c r="L16" i="35"/>
  <c r="Q16" i="35"/>
  <c r="Q4" i="35"/>
  <c r="N241" i="21"/>
  <c r="O241" i="21"/>
  <c r="K236" i="21"/>
  <c r="O240" i="21"/>
  <c r="P236" i="21"/>
  <c r="N240" i="21"/>
  <c r="N239" i="21"/>
  <c r="O239" i="21"/>
  <c r="N238" i="21"/>
  <c r="O238" i="21"/>
  <c r="O237" i="21"/>
  <c r="N237" i="21"/>
  <c r="N236" i="21"/>
  <c r="O236" i="21"/>
  <c r="P235" i="21"/>
  <c r="O235" i="21"/>
  <c r="N235" i="21"/>
  <c r="K235" i="21"/>
  <c r="O234" i="21"/>
  <c r="N234" i="21"/>
  <c r="O233" i="21"/>
  <c r="N233" i="21"/>
  <c r="O232" i="21"/>
  <c r="N232" i="21"/>
  <c r="N231" i="21"/>
  <c r="O231" i="21"/>
  <c r="K234" i="21"/>
  <c r="P234" i="21"/>
  <c r="O230" i="21"/>
  <c r="N230" i="21"/>
  <c r="N229" i="21"/>
  <c r="O229" i="21"/>
  <c r="N228" i="21"/>
  <c r="O228" i="21"/>
  <c r="O227" i="21"/>
  <c r="N227" i="21"/>
  <c r="N226" i="21"/>
  <c r="O226" i="21"/>
  <c r="N225" i="21"/>
  <c r="O225" i="21"/>
  <c r="P233" i="21"/>
  <c r="K233" i="21"/>
  <c r="W224" i="21"/>
  <c r="W236" i="21"/>
  <c r="U236" i="21"/>
  <c r="U224" i="21"/>
  <c r="S236" i="21"/>
  <c r="S224" i="21"/>
  <c r="L236" i="21"/>
  <c r="O224" i="21"/>
  <c r="O250" i="21" s="1"/>
  <c r="Q236" i="21"/>
  <c r="Q224" i="21"/>
  <c r="N224" i="21"/>
  <c r="W223" i="21"/>
  <c r="W235" i="21"/>
  <c r="Q235" i="21"/>
  <c r="L235" i="21"/>
  <c r="Q234" i="21"/>
  <c r="L234" i="21"/>
  <c r="L233" i="21"/>
  <c r="Q233" i="21"/>
  <c r="V232" i="21"/>
  <c r="W232" i="21"/>
  <c r="U232" i="21"/>
  <c r="T232" i="21"/>
  <c r="R232" i="21"/>
  <c r="S232" i="21"/>
  <c r="L232" i="21"/>
  <c r="K232" i="21"/>
  <c r="Q232" i="21"/>
  <c r="P232" i="21"/>
  <c r="N213" i="21"/>
  <c r="O213" i="21"/>
  <c r="V201" i="21"/>
  <c r="O210" i="21"/>
  <c r="N210" i="21"/>
  <c r="O209" i="21"/>
  <c r="N209" i="21"/>
  <c r="P201" i="21"/>
  <c r="K201" i="21"/>
  <c r="O208" i="21"/>
  <c r="N208" i="21"/>
  <c r="O207" i="21"/>
  <c r="N207" i="21"/>
  <c r="O206" i="21"/>
  <c r="N206" i="21"/>
  <c r="O205" i="21"/>
  <c r="N205" i="21"/>
  <c r="V188" i="21"/>
  <c r="V200" i="21"/>
  <c r="T188" i="21"/>
  <c r="T200" i="21"/>
  <c r="R200" i="21"/>
  <c r="R188" i="21"/>
  <c r="N204" i="21"/>
  <c r="K188" i="21"/>
  <c r="P188" i="21"/>
  <c r="O204" i="21"/>
  <c r="K200" i="21"/>
  <c r="P200" i="21"/>
  <c r="N203" i="21"/>
  <c r="O203" i="21"/>
  <c r="N202" i="21"/>
  <c r="O202" i="21"/>
  <c r="O201" i="21"/>
  <c r="N201" i="21"/>
  <c r="N200" i="21"/>
  <c r="O200" i="21"/>
  <c r="V199" i="21"/>
  <c r="V187" i="21"/>
  <c r="T199" i="21"/>
  <c r="T187" i="21"/>
  <c r="R199" i="21"/>
  <c r="R187" i="21"/>
  <c r="K187" i="21"/>
  <c r="N199" i="21"/>
  <c r="P187" i="21"/>
  <c r="K199" i="21"/>
  <c r="P199" i="21"/>
  <c r="O199" i="21"/>
  <c r="N198" i="21"/>
  <c r="O198" i="21"/>
  <c r="O197" i="21"/>
  <c r="N197" i="21"/>
  <c r="O196" i="21"/>
  <c r="N196" i="21"/>
  <c r="O195" i="21"/>
  <c r="N195" i="21"/>
  <c r="V198" i="21"/>
  <c r="V186" i="21"/>
  <c r="T198" i="21"/>
  <c r="T186" i="21"/>
  <c r="R198" i="21"/>
  <c r="R186" i="21"/>
  <c r="K198" i="21"/>
  <c r="P198" i="21"/>
  <c r="P186" i="21"/>
  <c r="K186" i="21"/>
  <c r="N194" i="21"/>
  <c r="O194" i="21"/>
  <c r="O193" i="21"/>
  <c r="N193" i="21"/>
  <c r="N192" i="21"/>
  <c r="O192" i="21"/>
  <c r="N191" i="21"/>
  <c r="O191" i="21"/>
  <c r="N190" i="21"/>
  <c r="O190" i="21"/>
  <c r="V197" i="21"/>
  <c r="V185" i="21"/>
  <c r="T197" i="21"/>
  <c r="T185" i="21"/>
  <c r="R197" i="21"/>
  <c r="R185" i="21"/>
  <c r="K197" i="21"/>
  <c r="P197" i="21"/>
  <c r="P185" i="21"/>
  <c r="O189" i="21"/>
  <c r="N189" i="21"/>
  <c r="K185" i="21"/>
  <c r="W188" i="21"/>
  <c r="W200" i="21"/>
  <c r="U188" i="21"/>
  <c r="U200" i="21"/>
  <c r="S188" i="21"/>
  <c r="S200" i="21"/>
  <c r="N188" i="21"/>
  <c r="Q188" i="21"/>
  <c r="Q200" i="21"/>
  <c r="L200" i="21"/>
  <c r="O188" i="21"/>
  <c r="L188" i="21"/>
  <c r="W187" i="21"/>
  <c r="W199" i="21"/>
  <c r="U187" i="21"/>
  <c r="U199" i="21"/>
  <c r="S199" i="21"/>
  <c r="S187" i="21"/>
  <c r="O187" i="21"/>
  <c r="Q199" i="21"/>
  <c r="L199" i="21"/>
  <c r="Q187" i="21"/>
  <c r="N187" i="21"/>
  <c r="L187" i="21"/>
  <c r="W186" i="21"/>
  <c r="W198" i="21"/>
  <c r="U198" i="21"/>
  <c r="U186" i="21"/>
  <c r="S198" i="21"/>
  <c r="S186" i="21"/>
  <c r="Q198" i="21"/>
  <c r="Q186" i="21"/>
  <c r="N186" i="21"/>
  <c r="L186" i="21"/>
  <c r="O186" i="21"/>
  <c r="L198" i="21"/>
  <c r="W197" i="21"/>
  <c r="W185" i="21"/>
  <c r="U197" i="21"/>
  <c r="U185" i="21"/>
  <c r="S185" i="21"/>
  <c r="S197" i="21"/>
  <c r="Q197" i="21"/>
  <c r="L197" i="21"/>
  <c r="L185" i="21"/>
  <c r="Q185" i="21"/>
  <c r="O185" i="21"/>
  <c r="N185" i="21"/>
  <c r="V196" i="21"/>
  <c r="W196" i="21"/>
  <c r="V184" i="21"/>
  <c r="W184" i="21"/>
  <c r="T184" i="21"/>
  <c r="U184" i="21"/>
  <c r="T196" i="21"/>
  <c r="U196" i="21"/>
  <c r="R196" i="21"/>
  <c r="S184" i="21"/>
  <c r="R184" i="21"/>
  <c r="S196" i="21"/>
  <c r="L184" i="21"/>
  <c r="L192" i="21" s="1" a="1"/>
  <c r="L192" i="21" s="1"/>
  <c r="P184" i="21"/>
  <c r="Q184" i="21"/>
  <c r="O184" i="21"/>
  <c r="O214" i="21" s="1"/>
  <c r="L196" i="21"/>
  <c r="Q196" i="21"/>
  <c r="N184" i="21"/>
  <c r="K196" i="21"/>
  <c r="P196" i="21"/>
  <c r="K184" i="21"/>
  <c r="N177" i="21"/>
  <c r="O177" i="21"/>
  <c r="N176" i="21"/>
  <c r="O176" i="21"/>
  <c r="N175" i="21"/>
  <c r="O175" i="21"/>
  <c r="N174" i="21"/>
  <c r="O174" i="21"/>
  <c r="V165" i="21"/>
  <c r="V153" i="21"/>
  <c r="T153" i="21"/>
  <c r="T165" i="21"/>
  <c r="R165" i="21"/>
  <c r="R153" i="21"/>
  <c r="P165" i="21"/>
  <c r="K153" i="21"/>
  <c r="P153" i="21"/>
  <c r="N173" i="21"/>
  <c r="O173" i="21"/>
  <c r="K165" i="21"/>
  <c r="O172" i="21"/>
  <c r="N172" i="21"/>
  <c r="O171" i="21"/>
  <c r="N171" i="21"/>
  <c r="O170" i="21"/>
  <c r="N170" i="21"/>
  <c r="N169" i="21"/>
  <c r="O169" i="21"/>
  <c r="K152" i="21"/>
  <c r="V164" i="21"/>
  <c r="V152" i="21"/>
  <c r="T152" i="21"/>
  <c r="T164" i="21"/>
  <c r="R152" i="21"/>
  <c r="R164" i="21"/>
  <c r="N168" i="21"/>
  <c r="O168" i="21"/>
  <c r="P164" i="21"/>
  <c r="P152" i="21"/>
  <c r="K164" i="21"/>
  <c r="O167" i="21"/>
  <c r="N167" i="21"/>
  <c r="O166" i="21"/>
  <c r="N166" i="21"/>
  <c r="N165" i="21"/>
  <c r="O165" i="21"/>
  <c r="O164" i="21"/>
  <c r="N164" i="21"/>
  <c r="V151" i="21"/>
  <c r="V163" i="21"/>
  <c r="T163" i="21"/>
  <c r="T151" i="21"/>
  <c r="R151" i="21"/>
  <c r="R163" i="21"/>
  <c r="P151" i="21"/>
  <c r="P163" i="21"/>
  <c r="N163" i="21"/>
  <c r="K163" i="21"/>
  <c r="O163" i="21"/>
  <c r="K151" i="21"/>
  <c r="N162" i="21"/>
  <c r="O162" i="21"/>
  <c r="O161" i="21"/>
  <c r="N161" i="21"/>
  <c r="N160" i="21"/>
  <c r="O160" i="21"/>
  <c r="O159" i="21"/>
  <c r="N159" i="21"/>
  <c r="V162" i="21"/>
  <c r="V150" i="21"/>
  <c r="T162" i="21"/>
  <c r="T150" i="21"/>
  <c r="R162" i="21"/>
  <c r="R150" i="21"/>
  <c r="N158" i="21"/>
  <c r="O158" i="21"/>
  <c r="P162" i="21"/>
  <c r="K162" i="21"/>
  <c r="P150" i="21"/>
  <c r="K150" i="21"/>
  <c r="O157" i="21"/>
  <c r="N157" i="21"/>
  <c r="O156" i="21"/>
  <c r="N156" i="21"/>
  <c r="O155" i="21"/>
  <c r="N155" i="21"/>
  <c r="N154" i="21"/>
  <c r="O154" i="21"/>
  <c r="V149" i="21"/>
  <c r="V161" i="21"/>
  <c r="T161" i="21"/>
  <c r="T149" i="21"/>
  <c r="R161" i="21"/>
  <c r="R149" i="21"/>
  <c r="O153" i="21"/>
  <c r="K149" i="21"/>
  <c r="N153" i="21"/>
  <c r="P149" i="21"/>
  <c r="K161" i="21"/>
  <c r="P161" i="21"/>
  <c r="W152" i="21"/>
  <c r="W164" i="21"/>
  <c r="U164" i="21"/>
  <c r="U152" i="21"/>
  <c r="S164" i="21"/>
  <c r="S152" i="21"/>
  <c r="L164" i="21"/>
  <c r="O152" i="21"/>
  <c r="L152" i="21"/>
  <c r="Q164" i="21"/>
  <c r="N152" i="21"/>
  <c r="Q152" i="21"/>
  <c r="W163" i="21"/>
  <c r="W151" i="21"/>
  <c r="U163" i="21"/>
  <c r="U151" i="21"/>
  <c r="S163" i="21"/>
  <c r="S151" i="21"/>
  <c r="Q163" i="21"/>
  <c r="L163" i="21"/>
  <c r="O151" i="21"/>
  <c r="L151" i="21"/>
  <c r="Q151" i="21"/>
  <c r="N151" i="21"/>
  <c r="W162" i="21"/>
  <c r="W150" i="21"/>
  <c r="U150" i="21"/>
  <c r="U162" i="21"/>
  <c r="S150" i="21"/>
  <c r="S162" i="21"/>
  <c r="L150" i="21"/>
  <c r="O150" i="21"/>
  <c r="N150" i="21"/>
  <c r="Q150" i="21"/>
  <c r="L162" i="21"/>
  <c r="Q162" i="21"/>
  <c r="W161" i="21"/>
  <c r="W149" i="21"/>
  <c r="U161" i="21"/>
  <c r="U149" i="21"/>
  <c r="S149" i="21"/>
  <c r="S161" i="21"/>
  <c r="O149" i="21"/>
  <c r="L161" i="21"/>
  <c r="N149" i="21"/>
  <c r="Q161" i="21"/>
  <c r="L149" i="21"/>
  <c r="Q149" i="21"/>
  <c r="W160" i="21"/>
  <c r="V160" i="21"/>
  <c r="W148" i="21"/>
  <c r="V148" i="21"/>
  <c r="U160" i="21"/>
  <c r="U148" i="21"/>
  <c r="T148" i="21"/>
  <c r="T160" i="21"/>
  <c r="S160" i="21"/>
  <c r="R148" i="21"/>
  <c r="R160" i="21"/>
  <c r="S148" i="21"/>
  <c r="Q160" i="21"/>
  <c r="K160" i="21"/>
  <c r="Q148" i="21"/>
  <c r="N148" i="21"/>
  <c r="K148" i="21"/>
  <c r="L160" i="21"/>
  <c r="P160" i="21"/>
  <c r="O148" i="21"/>
  <c r="O178" i="21" s="1"/>
  <c r="L148" i="21"/>
  <c r="L156" i="21" s="1" a="1"/>
  <c r="L156" i="21" s="1"/>
  <c r="P148" i="21"/>
  <c r="O141" i="21"/>
  <c r="N141" i="21"/>
  <c r="O140" i="21"/>
  <c r="N140" i="21"/>
  <c r="O139" i="21"/>
  <c r="N139" i="21"/>
  <c r="N138" i="21"/>
  <c r="O138" i="21"/>
  <c r="V129" i="21"/>
  <c r="V117" i="21"/>
  <c r="T129" i="21"/>
  <c r="T117" i="21"/>
  <c r="R117" i="21"/>
  <c r="R129" i="21"/>
  <c r="P117" i="21"/>
  <c r="N137" i="21"/>
  <c r="K117" i="21"/>
  <c r="P129" i="21"/>
  <c r="K129" i="21"/>
  <c r="O137" i="21"/>
  <c r="O136" i="21"/>
  <c r="N136" i="21"/>
  <c r="N135" i="21"/>
  <c r="O135" i="21"/>
  <c r="N134" i="21"/>
  <c r="O134" i="21"/>
  <c r="N133" i="21"/>
  <c r="O133" i="21"/>
  <c r="K116" i="21"/>
  <c r="V128" i="21"/>
  <c r="V116" i="21"/>
  <c r="T116" i="21"/>
  <c r="T128" i="21"/>
  <c r="R116" i="21"/>
  <c r="R128" i="21"/>
  <c r="N132" i="21"/>
  <c r="O132" i="21"/>
  <c r="P128" i="21"/>
  <c r="P116" i="21"/>
  <c r="K128" i="21"/>
  <c r="N131" i="21"/>
  <c r="O131" i="21"/>
  <c r="N130" i="21"/>
  <c r="O130" i="21"/>
  <c r="O129" i="21"/>
  <c r="N129" i="21"/>
  <c r="O128" i="21"/>
  <c r="N128" i="21"/>
  <c r="V115" i="21"/>
  <c r="V127" i="21"/>
  <c r="T115" i="21"/>
  <c r="T127" i="21"/>
  <c r="R115" i="21"/>
  <c r="R127" i="21"/>
  <c r="N127" i="21"/>
  <c r="K127" i="21"/>
  <c r="P115" i="21"/>
  <c r="O127" i="21"/>
  <c r="K115" i="21"/>
  <c r="P127" i="21"/>
  <c r="O126" i="21"/>
  <c r="N126" i="21"/>
  <c r="N125" i="21"/>
  <c r="O125" i="21"/>
  <c r="N124" i="21"/>
  <c r="O124" i="21"/>
  <c r="O123" i="21"/>
  <c r="N123" i="21"/>
  <c r="V126" i="21"/>
  <c r="V114" i="21"/>
  <c r="T126" i="21"/>
  <c r="T114" i="21"/>
  <c r="R126" i="21"/>
  <c r="R114" i="21"/>
  <c r="P126" i="21"/>
  <c r="K126" i="21"/>
  <c r="O122" i="21"/>
  <c r="P114" i="21"/>
  <c r="K114" i="21"/>
  <c r="N122" i="21"/>
  <c r="O121" i="21"/>
  <c r="N121" i="21"/>
  <c r="O120" i="21"/>
  <c r="N120" i="21"/>
  <c r="N119" i="21"/>
  <c r="O119" i="21"/>
  <c r="O118" i="21"/>
  <c r="N118" i="21"/>
  <c r="V113" i="21"/>
  <c r="V125" i="21"/>
  <c r="T125" i="21"/>
  <c r="T113" i="21"/>
  <c r="R113" i="21"/>
  <c r="R125" i="21"/>
  <c r="K125" i="21"/>
  <c r="K113" i="21"/>
  <c r="P125" i="21"/>
  <c r="P113" i="21"/>
  <c r="N117" i="21"/>
  <c r="O117" i="21"/>
  <c r="W116" i="21"/>
  <c r="W128" i="21"/>
  <c r="U116" i="21"/>
  <c r="U128" i="21"/>
  <c r="S116" i="21"/>
  <c r="S128" i="21"/>
  <c r="Q128" i="21"/>
  <c r="O116" i="21"/>
  <c r="L116" i="21"/>
  <c r="Q116" i="21"/>
  <c r="N116" i="21"/>
  <c r="L128" i="21"/>
  <c r="W127" i="21"/>
  <c r="W115" i="21"/>
  <c r="U127" i="21"/>
  <c r="U115" i="21"/>
  <c r="S127" i="21"/>
  <c r="S115" i="21"/>
  <c r="L127" i="21"/>
  <c r="Q127" i="21"/>
  <c r="N115" i="21"/>
  <c r="O115" i="21"/>
  <c r="L115" i="21"/>
  <c r="Q115" i="21"/>
  <c r="W114" i="21"/>
  <c r="W126" i="21"/>
  <c r="U114" i="21"/>
  <c r="U126" i="21"/>
  <c r="S126" i="21"/>
  <c r="S114" i="21"/>
  <c r="Q126" i="21"/>
  <c r="Q114" i="21"/>
  <c r="O114" i="21"/>
  <c r="L114" i="21"/>
  <c r="L126" i="21"/>
  <c r="N114" i="21"/>
  <c r="W125" i="21"/>
  <c r="W113" i="21"/>
  <c r="U125" i="21"/>
  <c r="U113" i="21"/>
  <c r="S125" i="21"/>
  <c r="S113" i="21"/>
  <c r="Q113" i="21"/>
  <c r="N113" i="21"/>
  <c r="Q125" i="21"/>
  <c r="L125" i="21"/>
  <c r="L113" i="21"/>
  <c r="O113" i="21"/>
  <c r="V124" i="21"/>
  <c r="W112" i="21"/>
  <c r="V112" i="21"/>
  <c r="W124" i="21"/>
  <c r="T112" i="21"/>
  <c r="U124" i="21"/>
  <c r="T124" i="21"/>
  <c r="U112" i="21"/>
  <c r="R112" i="21"/>
  <c r="R124" i="21"/>
  <c r="S112" i="21"/>
  <c r="S124" i="21"/>
  <c r="P124" i="21"/>
  <c r="K124" i="21"/>
  <c r="L124" i="21"/>
  <c r="P112" i="21"/>
  <c r="O112" i="21"/>
  <c r="O142" i="21" s="1"/>
  <c r="K112" i="21"/>
  <c r="N112" i="21"/>
  <c r="Q112" i="21"/>
  <c r="Q124" i="21"/>
  <c r="L112" i="21"/>
  <c r="L120" i="21" s="1" a="1"/>
  <c r="L120" i="21" s="1"/>
  <c r="N105" i="21"/>
  <c r="O105" i="21"/>
  <c r="N104" i="21"/>
  <c r="O104" i="21"/>
  <c r="N103" i="21"/>
  <c r="O103" i="21"/>
  <c r="O102" i="21"/>
  <c r="N102" i="21"/>
  <c r="V81" i="21"/>
  <c r="V93" i="21"/>
  <c r="T93" i="21"/>
  <c r="T81" i="21"/>
  <c r="R81" i="21"/>
  <c r="R93" i="21"/>
  <c r="P93" i="21"/>
  <c r="O101" i="21"/>
  <c r="K81" i="21"/>
  <c r="P81" i="21"/>
  <c r="K93" i="21"/>
  <c r="N101" i="21"/>
  <c r="O100" i="21"/>
  <c r="N100" i="21"/>
  <c r="N99" i="21"/>
  <c r="O99" i="21"/>
  <c r="O98" i="21"/>
  <c r="N98" i="21"/>
  <c r="N97" i="21"/>
  <c r="O97" i="21"/>
  <c r="K80" i="21"/>
  <c r="V92" i="21"/>
  <c r="V80" i="21"/>
  <c r="T92" i="21"/>
  <c r="T80" i="21"/>
  <c r="R92" i="21"/>
  <c r="R80" i="21"/>
  <c r="K92" i="21"/>
  <c r="N96" i="21"/>
  <c r="O96" i="21"/>
  <c r="P92" i="21"/>
  <c r="P80" i="21"/>
  <c r="O95" i="21"/>
  <c r="N95" i="21"/>
  <c r="O94" i="21"/>
  <c r="N94" i="21"/>
  <c r="N93" i="21"/>
  <c r="O93" i="21"/>
  <c r="O92" i="21"/>
  <c r="N92" i="21"/>
  <c r="V91" i="21"/>
  <c r="V79" i="21"/>
  <c r="T91" i="21"/>
  <c r="T79" i="21"/>
  <c r="R91" i="21"/>
  <c r="R79" i="21"/>
  <c r="P91" i="21"/>
  <c r="O91" i="21"/>
  <c r="N91" i="21"/>
  <c r="K91" i="21"/>
  <c r="P79" i="21"/>
  <c r="K79" i="21"/>
  <c r="N90" i="21"/>
  <c r="O90" i="21"/>
  <c r="N89" i="21"/>
  <c r="O89" i="21"/>
  <c r="O88" i="21"/>
  <c r="N88" i="21"/>
  <c r="N87" i="21"/>
  <c r="O87" i="21"/>
  <c r="V90" i="21"/>
  <c r="V78" i="21"/>
  <c r="T90" i="21"/>
  <c r="T78" i="21"/>
  <c r="R90" i="21"/>
  <c r="R78" i="21"/>
  <c r="K78" i="21"/>
  <c r="P78" i="21"/>
  <c r="O86" i="21"/>
  <c r="K90" i="21"/>
  <c r="P90" i="21"/>
  <c r="N86" i="21"/>
  <c r="O85" i="21"/>
  <c r="N85" i="21"/>
  <c r="N84" i="21"/>
  <c r="O84" i="21"/>
  <c r="N83" i="21"/>
  <c r="O83" i="21"/>
  <c r="N82" i="21"/>
  <c r="O82" i="21"/>
  <c r="V89" i="21"/>
  <c r="V77" i="21"/>
  <c r="T77" i="21"/>
  <c r="T89" i="21"/>
  <c r="R89" i="21"/>
  <c r="R77" i="21"/>
  <c r="O81" i="21"/>
  <c r="P77" i="21"/>
  <c r="K77" i="21"/>
  <c r="K89" i="21"/>
  <c r="N81" i="21"/>
  <c r="P89" i="21"/>
  <c r="W80" i="21"/>
  <c r="W92" i="21"/>
  <c r="U80" i="21"/>
  <c r="U92" i="21"/>
  <c r="S92" i="21"/>
  <c r="S80" i="21"/>
  <c r="L92" i="21"/>
  <c r="Q92" i="21"/>
  <c r="L80" i="21"/>
  <c r="N80" i="21"/>
  <c r="O80" i="21"/>
  <c r="Q80" i="21"/>
  <c r="W91" i="21"/>
  <c r="W79" i="21"/>
  <c r="U91" i="21"/>
  <c r="U79" i="21"/>
  <c r="S91" i="21"/>
  <c r="S79" i="21"/>
  <c r="Q91" i="21"/>
  <c r="L79" i="21"/>
  <c r="N79" i="21"/>
  <c r="O79" i="21"/>
  <c r="Q79" i="21"/>
  <c r="L91" i="21"/>
  <c r="W90" i="21"/>
  <c r="W78" i="21"/>
  <c r="U78" i="21"/>
  <c r="U90" i="21"/>
  <c r="S78" i="21"/>
  <c r="S90" i="21"/>
  <c r="L78" i="21"/>
  <c r="O78" i="21"/>
  <c r="Q78" i="21"/>
  <c r="N78" i="21"/>
  <c r="Q90" i="21"/>
  <c r="L90" i="21"/>
  <c r="W77" i="21"/>
  <c r="W89" i="21"/>
  <c r="U89" i="21"/>
  <c r="U77" i="21"/>
  <c r="S77" i="21"/>
  <c r="S89" i="21"/>
  <c r="N77" i="21"/>
  <c r="L89" i="21"/>
  <c r="Q89" i="21"/>
  <c r="Q77" i="21"/>
  <c r="O77" i="21"/>
  <c r="L77" i="21"/>
  <c r="W88" i="21"/>
  <c r="V76" i="21"/>
  <c r="W76" i="21"/>
  <c r="V88" i="21"/>
  <c r="T88" i="21"/>
  <c r="U76" i="21"/>
  <c r="U88" i="21"/>
  <c r="T76" i="21"/>
  <c r="S88" i="21"/>
  <c r="R76" i="21"/>
  <c r="R88" i="21"/>
  <c r="S76" i="21"/>
  <c r="K88" i="21"/>
  <c r="P88" i="21"/>
  <c r="N76" i="21"/>
  <c r="K76" i="21"/>
  <c r="Q76" i="21"/>
  <c r="Q88" i="21"/>
  <c r="L88" i="21"/>
  <c r="P76" i="21"/>
  <c r="O76" i="21"/>
  <c r="O106" i="21" s="1"/>
  <c r="L76" i="21"/>
  <c r="L84" i="21" s="1" a="1"/>
  <c r="L84" i="21" s="1"/>
  <c r="O69" i="21"/>
  <c r="N69" i="21"/>
  <c r="O68" i="21"/>
  <c r="N68" i="21"/>
  <c r="O67" i="21"/>
  <c r="N67" i="21"/>
  <c r="O66" i="21"/>
  <c r="N66" i="21"/>
  <c r="V45" i="21"/>
  <c r="V57" i="21"/>
  <c r="T57" i="21"/>
  <c r="T45" i="21"/>
  <c r="R45" i="21"/>
  <c r="R57" i="21"/>
  <c r="K45" i="21"/>
  <c r="O65" i="21"/>
  <c r="K57" i="21"/>
  <c r="P57" i="21"/>
  <c r="N65" i="21"/>
  <c r="P45" i="21"/>
  <c r="O64" i="21"/>
  <c r="N64" i="21"/>
  <c r="N63" i="21"/>
  <c r="O63" i="21"/>
  <c r="O62" i="21"/>
  <c r="N62" i="21"/>
  <c r="O61" i="21"/>
  <c r="N61" i="21"/>
  <c r="K44" i="21"/>
  <c r="V56" i="21"/>
  <c r="V44" i="21"/>
  <c r="T44" i="21"/>
  <c r="T56" i="21"/>
  <c r="R56" i="21"/>
  <c r="R44" i="21"/>
  <c r="K56" i="21"/>
  <c r="N60" i="21"/>
  <c r="O60" i="21"/>
  <c r="P56" i="21"/>
  <c r="P44" i="21"/>
  <c r="O59" i="21"/>
  <c r="N59" i="21"/>
  <c r="O58" i="21"/>
  <c r="N58" i="21"/>
  <c r="N57" i="21"/>
  <c r="O57" i="21"/>
  <c r="N56" i="21"/>
  <c r="O56" i="21"/>
  <c r="V43" i="21"/>
  <c r="V55" i="21"/>
  <c r="T43" i="21"/>
  <c r="T55" i="21"/>
  <c r="R55" i="21"/>
  <c r="R43" i="21"/>
  <c r="N55" i="21"/>
  <c r="O55" i="21"/>
  <c r="P55" i="21"/>
  <c r="K43" i="21"/>
  <c r="P43" i="21"/>
  <c r="K55" i="21"/>
  <c r="N54" i="21"/>
  <c r="O54" i="21"/>
  <c r="O53" i="21"/>
  <c r="N53" i="21"/>
  <c r="O52" i="21"/>
  <c r="N52" i="21"/>
  <c r="N51" i="21"/>
  <c r="O51" i="21"/>
  <c r="V42" i="21"/>
  <c r="V54" i="21"/>
  <c r="T54" i="21"/>
  <c r="T42" i="21"/>
  <c r="R42" i="21"/>
  <c r="R54" i="21"/>
  <c r="K42" i="21"/>
  <c r="N50" i="21"/>
  <c r="K54" i="21"/>
  <c r="O50" i="21"/>
  <c r="P54" i="21"/>
  <c r="P42" i="21"/>
  <c r="N49" i="21"/>
  <c r="O49" i="21"/>
  <c r="N48" i="21"/>
  <c r="O48" i="21"/>
  <c r="O47" i="21"/>
  <c r="N47" i="21"/>
  <c r="O46" i="21"/>
  <c r="N46" i="21"/>
  <c r="V53" i="21"/>
  <c r="V41" i="21"/>
  <c r="T53" i="21"/>
  <c r="T41" i="21"/>
  <c r="R53" i="21"/>
  <c r="R41" i="21"/>
  <c r="K53" i="21"/>
  <c r="K41" i="21"/>
  <c r="O45" i="21"/>
  <c r="P53" i="21"/>
  <c r="N45" i="21"/>
  <c r="P41" i="21"/>
  <c r="W56" i="21"/>
  <c r="W44" i="21"/>
  <c r="U56" i="21"/>
  <c r="U44" i="21"/>
  <c r="S44" i="21"/>
  <c r="S56" i="21"/>
  <c r="N44" i="21"/>
  <c r="L44" i="21"/>
  <c r="L56" i="21"/>
  <c r="O44" i="21"/>
  <c r="Q44" i="21"/>
  <c r="Q56" i="21"/>
  <c r="W43" i="21"/>
  <c r="W55" i="21"/>
  <c r="U55" i="21"/>
  <c r="U43" i="21"/>
  <c r="S43" i="21"/>
  <c r="S55" i="21"/>
  <c r="N43" i="21"/>
  <c r="Q43" i="21"/>
  <c r="O43" i="21"/>
  <c r="L43" i="21"/>
  <c r="Q55" i="21"/>
  <c r="L55" i="21"/>
  <c r="W42" i="21"/>
  <c r="W54" i="21"/>
  <c r="U42" i="21"/>
  <c r="U54" i="21"/>
  <c r="S42" i="21"/>
  <c r="S54" i="21"/>
  <c r="Q54" i="21"/>
  <c r="Q42" i="21"/>
  <c r="O42" i="21"/>
  <c r="N42" i="21"/>
  <c r="L54" i="21"/>
  <c r="L42" i="21"/>
  <c r="W41" i="21"/>
  <c r="W53" i="21"/>
  <c r="U53" i="21"/>
  <c r="U41" i="21"/>
  <c r="S41" i="21"/>
  <c r="S53" i="21"/>
  <c r="Q41" i="21"/>
  <c r="N41" i="21"/>
  <c r="L41" i="21"/>
  <c r="O41" i="21"/>
  <c r="L53" i="21"/>
  <c r="Q53" i="21"/>
  <c r="V40" i="21"/>
  <c r="W40" i="21"/>
  <c r="V52" i="21"/>
  <c r="W52" i="21"/>
  <c r="U40" i="21"/>
  <c r="U52" i="21"/>
  <c r="T40" i="21"/>
  <c r="T52" i="21"/>
  <c r="R40" i="21"/>
  <c r="R52" i="21"/>
  <c r="S40" i="21"/>
  <c r="S52" i="21"/>
  <c r="Q40" i="21"/>
  <c r="N40" i="21"/>
  <c r="L40" i="21"/>
  <c r="L48" i="21" s="1" a="1"/>
  <c r="L48" i="21" s="1"/>
  <c r="K40" i="21"/>
  <c r="Q52" i="21"/>
  <c r="L52" i="21"/>
  <c r="K52" i="21"/>
  <c r="P52" i="21"/>
  <c r="P40" i="21"/>
  <c r="O40" i="21"/>
  <c r="O70" i="21" s="1"/>
  <c r="N33" i="21"/>
  <c r="O33" i="21"/>
  <c r="N32" i="21"/>
  <c r="O32" i="21"/>
  <c r="N31" i="21"/>
  <c r="O31" i="21"/>
  <c r="N30" i="21"/>
  <c r="O30" i="21"/>
  <c r="V21" i="21"/>
  <c r="V9" i="21"/>
  <c r="T21" i="21"/>
  <c r="T9" i="21"/>
  <c r="R21" i="21"/>
  <c r="R9" i="21"/>
  <c r="N29" i="21"/>
  <c r="P21" i="21"/>
  <c r="P9" i="21"/>
  <c r="K9" i="21"/>
  <c r="O29" i="21"/>
  <c r="K21" i="21"/>
  <c r="O28" i="21"/>
  <c r="N28" i="21"/>
  <c r="O27" i="21"/>
  <c r="N27" i="21"/>
  <c r="AK9" i="21"/>
  <c r="AI8" i="21"/>
  <c r="AI9" i="21"/>
  <c r="AK8" i="21"/>
  <c r="AK5" i="21"/>
  <c r="AI5" i="21"/>
  <c r="AI4" i="21"/>
  <c r="AK4" i="21"/>
  <c r="O26" i="21"/>
  <c r="N26" i="21"/>
  <c r="O25" i="21"/>
  <c r="K8" i="21"/>
  <c r="N25" i="21"/>
  <c r="V8" i="21"/>
  <c r="V20" i="21"/>
  <c r="T8" i="21"/>
  <c r="T20" i="21"/>
  <c r="R20" i="21"/>
  <c r="R8" i="21"/>
  <c r="P8" i="21"/>
  <c r="O24" i="21"/>
  <c r="N24" i="21"/>
  <c r="P20" i="21"/>
  <c r="K20" i="21"/>
  <c r="N23" i="21"/>
  <c r="O23" i="21"/>
  <c r="O22" i="21"/>
  <c r="N22" i="21"/>
  <c r="N21" i="21"/>
  <c r="O21" i="21"/>
  <c r="N20" i="21"/>
  <c r="O20" i="21"/>
  <c r="V19" i="21"/>
  <c r="V7" i="21"/>
  <c r="T7" i="21"/>
  <c r="T19" i="21"/>
  <c r="R19" i="21"/>
  <c r="R7" i="21"/>
  <c r="N19" i="21"/>
  <c r="K7" i="21"/>
  <c r="O19" i="21"/>
  <c r="K19" i="21"/>
  <c r="P19" i="21"/>
  <c r="P7" i="21"/>
  <c r="O18" i="21"/>
  <c r="N18" i="21"/>
  <c r="O17" i="21"/>
  <c r="N17" i="21"/>
  <c r="O16" i="21"/>
  <c r="N16" i="21"/>
  <c r="N15" i="21"/>
  <c r="O15" i="21"/>
  <c r="V6" i="21"/>
  <c r="V18" i="21"/>
  <c r="T18" i="21"/>
  <c r="T6" i="21"/>
  <c r="R6" i="21"/>
  <c r="R18" i="21"/>
  <c r="P6" i="21"/>
  <c r="K6" i="21"/>
  <c r="K18" i="21"/>
  <c r="O14" i="21"/>
  <c r="P18" i="21"/>
  <c r="N14" i="21"/>
  <c r="O13" i="21"/>
  <c r="N13" i="21"/>
  <c r="N12" i="21"/>
  <c r="O12" i="21"/>
  <c r="N11" i="21"/>
  <c r="O11" i="21"/>
  <c r="O10" i="21"/>
  <c r="N10" i="21"/>
  <c r="V5" i="21"/>
  <c r="V17" i="21"/>
  <c r="T5" i="21"/>
  <c r="T17" i="21"/>
  <c r="R17" i="21"/>
  <c r="R5" i="21"/>
  <c r="P5" i="21"/>
  <c r="K5" i="21"/>
  <c r="N9" i="21"/>
  <c r="P17" i="21"/>
  <c r="O9" i="21"/>
  <c r="K17" i="21"/>
  <c r="W20" i="21"/>
  <c r="W8" i="21"/>
  <c r="U8" i="21"/>
  <c r="U20" i="21"/>
  <c r="S8" i="21"/>
  <c r="S20" i="21"/>
  <c r="L20" i="21"/>
  <c r="N8" i="21"/>
  <c r="Q20" i="21"/>
  <c r="Q8" i="21"/>
  <c r="O8" i="21"/>
  <c r="L8" i="21"/>
  <c r="W19" i="21"/>
  <c r="W7" i="21"/>
  <c r="U19" i="21"/>
  <c r="U7" i="21"/>
  <c r="S19" i="21"/>
  <c r="S7" i="21"/>
  <c r="L7" i="21"/>
  <c r="L19" i="21"/>
  <c r="N7" i="21"/>
  <c r="O7" i="21"/>
  <c r="Q7" i="21"/>
  <c r="Q19" i="21"/>
  <c r="W18" i="21"/>
  <c r="W6" i="21"/>
  <c r="U6" i="21"/>
  <c r="U18" i="21"/>
  <c r="S18" i="21"/>
  <c r="S6" i="21"/>
  <c r="Q18" i="21"/>
  <c r="L6" i="21"/>
  <c r="O6" i="21"/>
  <c r="Q6" i="21"/>
  <c r="N6" i="21"/>
  <c r="L18" i="21"/>
  <c r="W17" i="21"/>
  <c r="W5" i="21"/>
  <c r="U17" i="21"/>
  <c r="U5" i="21"/>
  <c r="S17" i="21"/>
  <c r="S5" i="21"/>
  <c r="N5" i="21"/>
  <c r="Q17" i="21"/>
  <c r="L17" i="21"/>
  <c r="Q5" i="21"/>
  <c r="O5" i="21"/>
  <c r="L5" i="21"/>
  <c r="V4" i="21"/>
  <c r="V16" i="21"/>
  <c r="W16" i="21"/>
  <c r="W4" i="21"/>
  <c r="T4" i="21"/>
  <c r="U16" i="21"/>
  <c r="T16" i="21"/>
  <c r="U4" i="21"/>
  <c r="S16" i="21"/>
  <c r="R4" i="21"/>
  <c r="R16" i="21"/>
  <c r="S4" i="21"/>
  <c r="K4" i="21"/>
  <c r="N4" i="21"/>
  <c r="L16" i="21"/>
  <c r="P16" i="21"/>
  <c r="K16" i="21"/>
  <c r="Q16" i="21"/>
  <c r="Q4" i="21"/>
  <c r="P4" i="21"/>
  <c r="O4" i="21"/>
  <c r="O34" i="21" s="1"/>
  <c r="L4" i="21"/>
  <c r="L12" i="21" s="1" a="1"/>
  <c r="L12" i="21" s="1"/>
  <c r="W239" i="33"/>
  <c r="W241" i="33" a="1"/>
  <c r="W241" i="33" s="1"/>
  <c r="W238" i="33"/>
  <c r="V241" i="33" a="1"/>
  <c r="V241" i="33" s="1"/>
  <c r="V238" i="33"/>
  <c r="V239" i="33"/>
  <c r="U241" i="33" a="1"/>
  <c r="U241" i="33" s="1"/>
  <c r="U238" i="33"/>
  <c r="U239" i="33"/>
  <c r="T241" i="33" a="1"/>
  <c r="T241" i="33" s="1"/>
  <c r="T239" i="33"/>
  <c r="T238" i="33"/>
  <c r="S238" i="33"/>
  <c r="S241" i="33" a="1"/>
  <c r="S241" i="33" s="1"/>
  <c r="S239" i="33"/>
  <c r="R239" i="33"/>
  <c r="R241" i="33" a="1"/>
  <c r="R241" i="33" s="1"/>
  <c r="R238" i="33"/>
  <c r="Q241" i="33" a="1"/>
  <c r="Q241" i="33" s="1"/>
  <c r="Q239" i="33"/>
  <c r="Q238" i="33"/>
  <c r="P241" i="33" a="1"/>
  <c r="P241" i="33" s="1"/>
  <c r="P238" i="33"/>
  <c r="P239" i="33"/>
  <c r="K242" i="33" a="1"/>
  <c r="K242" i="33" s="1"/>
  <c r="K238" i="33"/>
  <c r="W227" i="33"/>
  <c r="W226" i="33"/>
  <c r="V227" i="33"/>
  <c r="V226" i="33"/>
  <c r="U227" i="33"/>
  <c r="U226" i="33"/>
  <c r="T227" i="33"/>
  <c r="T226" i="33"/>
  <c r="S227" i="33"/>
  <c r="S226" i="33"/>
  <c r="R227" i="33"/>
  <c r="R226" i="33"/>
  <c r="Q227" i="33"/>
  <c r="Q226" i="33"/>
  <c r="P226" i="33"/>
  <c r="P227" i="33"/>
  <c r="K228" i="33" a="1"/>
  <c r="K228" i="33" s="1"/>
  <c r="K226" i="33"/>
  <c r="W241" i="31" a="1"/>
  <c r="W241" i="31" s="1"/>
  <c r="W238" i="31"/>
  <c r="W239" i="31"/>
  <c r="V241" i="31" a="1"/>
  <c r="V241" i="31" s="1"/>
  <c r="V238" i="31"/>
  <c r="V239" i="31"/>
  <c r="U239" i="31"/>
  <c r="U241" i="31" a="1"/>
  <c r="U241" i="31" s="1"/>
  <c r="U238" i="31"/>
  <c r="T239" i="31"/>
  <c r="T241" i="31" a="1"/>
  <c r="T241" i="31" s="1"/>
  <c r="T238" i="31"/>
  <c r="S241" i="31" a="1"/>
  <c r="S241" i="31" s="1"/>
  <c r="S238" i="31"/>
  <c r="S239" i="31"/>
  <c r="R241" i="31" a="1"/>
  <c r="R241" i="31" s="1"/>
  <c r="R239" i="31"/>
  <c r="R238" i="31"/>
  <c r="Q241" i="31" a="1"/>
  <c r="Q241" i="31" s="1"/>
  <c r="Q239" i="31"/>
  <c r="Q238" i="31"/>
  <c r="P241" i="31" a="1"/>
  <c r="P241" i="31" s="1"/>
  <c r="P239" i="31"/>
  <c r="P238" i="31"/>
  <c r="K242" i="31" a="1"/>
  <c r="K242" i="31" s="1"/>
  <c r="K238" i="31"/>
  <c r="W226" i="31"/>
  <c r="W227" i="31"/>
  <c r="V227" i="31"/>
  <c r="V226" i="31"/>
  <c r="U227" i="31"/>
  <c r="U226" i="31"/>
  <c r="T226" i="31"/>
  <c r="T227" i="31"/>
  <c r="S227" i="31"/>
  <c r="S226" i="31"/>
  <c r="R226" i="31"/>
  <c r="R227" i="31"/>
  <c r="Q227" i="31"/>
  <c r="Q226" i="31"/>
  <c r="P227" i="31"/>
  <c r="P226" i="31"/>
  <c r="K226" i="31"/>
  <c r="K228" i="31" a="1"/>
  <c r="K228" i="31" s="1"/>
  <c r="W203" i="31"/>
  <c r="W202" i="31"/>
  <c r="W205" i="31" a="1"/>
  <c r="W205" i="31" s="1"/>
  <c r="V205" i="31" a="1"/>
  <c r="V205" i="31" s="1"/>
  <c r="V202" i="31"/>
  <c r="V203" i="31"/>
  <c r="U205" i="31" a="1"/>
  <c r="U205" i="31" s="1"/>
  <c r="U203" i="31"/>
  <c r="U202" i="31"/>
  <c r="T203" i="31"/>
  <c r="T205" i="31" a="1"/>
  <c r="T205" i="31" s="1"/>
  <c r="T202" i="31"/>
  <c r="S205" i="31" a="1"/>
  <c r="S205" i="31" s="1"/>
  <c r="S203" i="31"/>
  <c r="S202" i="31"/>
  <c r="R205" i="31" a="1"/>
  <c r="R205" i="31" s="1"/>
  <c r="R203" i="31"/>
  <c r="R202" i="31"/>
  <c r="Q205" i="31" a="1"/>
  <c r="Q205" i="31" s="1"/>
  <c r="Q202" i="31"/>
  <c r="Q203" i="31"/>
  <c r="P202" i="31"/>
  <c r="P203" i="31"/>
  <c r="P205" i="31" a="1"/>
  <c r="P205" i="31" s="1"/>
  <c r="K206" i="31" a="1"/>
  <c r="K206" i="31" s="1"/>
  <c r="K202" i="31"/>
  <c r="W191" i="31"/>
  <c r="W190" i="31"/>
  <c r="V190" i="31"/>
  <c r="V191" i="31"/>
  <c r="U190" i="31"/>
  <c r="U191" i="31"/>
  <c r="T190" i="31"/>
  <c r="T191" i="31"/>
  <c r="S191" i="31"/>
  <c r="S190" i="31"/>
  <c r="R190" i="31"/>
  <c r="R191" i="31"/>
  <c r="Q190" i="31"/>
  <c r="Q191" i="31"/>
  <c r="P190" i="31"/>
  <c r="P191" i="31"/>
  <c r="K192" i="31" a="1"/>
  <c r="K192" i="31" s="1"/>
  <c r="K190" i="31"/>
  <c r="W169" i="31" a="1"/>
  <c r="W169" i="31" s="1"/>
  <c r="W167" i="31"/>
  <c r="W166" i="31"/>
  <c r="V167" i="31"/>
  <c r="V169" i="31" a="1"/>
  <c r="V169" i="31" s="1"/>
  <c r="V166" i="31"/>
  <c r="U169" i="31" a="1"/>
  <c r="U169" i="31" s="1"/>
  <c r="U166" i="31"/>
  <c r="U167" i="31"/>
  <c r="T167" i="31"/>
  <c r="T169" i="31" a="1"/>
  <c r="T169" i="31" s="1"/>
  <c r="T166" i="31"/>
  <c r="S169" i="31" a="1"/>
  <c r="S169" i="31" s="1"/>
  <c r="S166" i="31"/>
  <c r="S167" i="31"/>
  <c r="R167" i="31"/>
  <c r="R169" i="31" a="1"/>
  <c r="R169" i="31" s="1"/>
  <c r="R166" i="31"/>
  <c r="Q169" i="31" a="1"/>
  <c r="Q169" i="31" s="1"/>
  <c r="Q166" i="31"/>
  <c r="Q167" i="31"/>
  <c r="P166" i="31"/>
  <c r="P167" i="31"/>
  <c r="P169" i="31" a="1"/>
  <c r="P169" i="31" s="1"/>
  <c r="K166" i="31"/>
  <c r="K170" i="31" a="1"/>
  <c r="K170" i="31" s="1"/>
  <c r="W154" i="31"/>
  <c r="W155" i="31"/>
  <c r="V154" i="31"/>
  <c r="V155" i="31"/>
  <c r="U154" i="31"/>
  <c r="U155" i="31"/>
  <c r="T155" i="31"/>
  <c r="T154" i="31"/>
  <c r="S155" i="31"/>
  <c r="S154" i="31"/>
  <c r="R154" i="31"/>
  <c r="R155" i="31"/>
  <c r="Q155" i="31"/>
  <c r="Q154" i="31"/>
  <c r="P154" i="31"/>
  <c r="P155" i="31"/>
  <c r="K156" i="31" a="1"/>
  <c r="K156" i="31" s="1"/>
  <c r="K154" i="31"/>
  <c r="W133" i="31" a="1"/>
  <c r="W133" i="31" s="1"/>
  <c r="W131" i="31"/>
  <c r="W130" i="31"/>
  <c r="V131" i="31"/>
  <c r="V133" i="31" a="1"/>
  <c r="V133" i="31" s="1"/>
  <c r="V130" i="31"/>
  <c r="U130" i="31"/>
  <c r="U133" i="31" a="1"/>
  <c r="U133" i="31" s="1"/>
  <c r="U131" i="31"/>
  <c r="T133" i="31" a="1"/>
  <c r="T133" i="31" s="1"/>
  <c r="T131" i="31"/>
  <c r="T130" i="31"/>
  <c r="S133" i="31" a="1"/>
  <c r="S133" i="31" s="1"/>
  <c r="S131" i="31"/>
  <c r="S130" i="31"/>
  <c r="R133" i="31" a="1"/>
  <c r="R133" i="31" s="1"/>
  <c r="R130" i="31"/>
  <c r="R131" i="31"/>
  <c r="Q133" i="31" a="1"/>
  <c r="Q133" i="31" s="1"/>
  <c r="Q131" i="31"/>
  <c r="Q130" i="31"/>
  <c r="P133" i="31" a="1"/>
  <c r="P133" i="31" s="1"/>
  <c r="P130" i="31"/>
  <c r="P131" i="31"/>
  <c r="K130" i="31"/>
  <c r="K134" i="31" a="1"/>
  <c r="K134" i="31" s="1"/>
  <c r="W118" i="31"/>
  <c r="W119" i="31"/>
  <c r="V119" i="31"/>
  <c r="V118" i="31"/>
  <c r="U119" i="31"/>
  <c r="U118" i="31"/>
  <c r="T119" i="31"/>
  <c r="T118" i="31"/>
  <c r="S118" i="31"/>
  <c r="S119" i="31"/>
  <c r="R119" i="31"/>
  <c r="R118" i="31"/>
  <c r="Q118" i="31"/>
  <c r="Q119" i="31"/>
  <c r="P119" i="31"/>
  <c r="P118" i="31"/>
  <c r="K120" i="31" a="1"/>
  <c r="K120" i="31" s="1"/>
  <c r="K118" i="31"/>
  <c r="W94" i="31"/>
  <c r="W97" i="31" a="1"/>
  <c r="W97" i="31" s="1"/>
  <c r="W95" i="31"/>
  <c r="V94" i="31"/>
  <c r="V97" i="31" a="1"/>
  <c r="V97" i="31" s="1"/>
  <c r="V95" i="31"/>
  <c r="U97" i="31" a="1"/>
  <c r="U97" i="31" s="1"/>
  <c r="U94" i="31"/>
  <c r="U95" i="31"/>
  <c r="T95" i="31"/>
  <c r="T94" i="31"/>
  <c r="T97" i="31" a="1"/>
  <c r="T97" i="31" s="1"/>
  <c r="S95" i="31"/>
  <c r="S97" i="31" a="1"/>
  <c r="S97" i="31" s="1"/>
  <c r="S94" i="31"/>
  <c r="R97" i="31" a="1"/>
  <c r="R97" i="31" s="1"/>
  <c r="R94" i="31"/>
  <c r="R95" i="31"/>
  <c r="Q97" i="31" a="1"/>
  <c r="Q97" i="31" s="1"/>
  <c r="Q94" i="31"/>
  <c r="Q95" i="31"/>
  <c r="P95" i="31"/>
  <c r="P94" i="31"/>
  <c r="P97" i="31" a="1"/>
  <c r="P97" i="31" s="1"/>
  <c r="K94" i="31"/>
  <c r="K98" i="31" a="1"/>
  <c r="K98" i="31" s="1"/>
  <c r="W83" i="31"/>
  <c r="W82" i="31"/>
  <c r="V83" i="31"/>
  <c r="V82" i="31"/>
  <c r="U82" i="31"/>
  <c r="U83" i="31"/>
  <c r="T83" i="31"/>
  <c r="T82" i="31"/>
  <c r="S82" i="31"/>
  <c r="S83" i="31"/>
  <c r="R83" i="31"/>
  <c r="R82" i="31"/>
  <c r="Q83" i="31"/>
  <c r="Q82" i="31"/>
  <c r="P83" i="31"/>
  <c r="P82" i="31"/>
  <c r="K82" i="31"/>
  <c r="K84" i="31" a="1"/>
  <c r="K84" i="31" s="1"/>
  <c r="W61" i="31" a="1"/>
  <c r="W61" i="31" s="1"/>
  <c r="W59" i="31"/>
  <c r="W58" i="31"/>
  <c r="V58" i="31"/>
  <c r="V59" i="31"/>
  <c r="V61" i="31" a="1"/>
  <c r="V61" i="31" s="1"/>
  <c r="U58" i="31"/>
  <c r="U61" i="31" a="1"/>
  <c r="U61" i="31" s="1"/>
  <c r="U59" i="31"/>
  <c r="T58" i="31"/>
  <c r="T59" i="31"/>
  <c r="T61" i="31" a="1"/>
  <c r="T61" i="31" s="1"/>
  <c r="S58" i="31"/>
  <c r="S59" i="31"/>
  <c r="S61" i="31" a="1"/>
  <c r="S61" i="31" s="1"/>
  <c r="R58" i="31"/>
  <c r="R61" i="31" a="1"/>
  <c r="R61" i="31" s="1"/>
  <c r="R59" i="31"/>
  <c r="Q59" i="31"/>
  <c r="Q58" i="31"/>
  <c r="Q61" i="31" a="1"/>
  <c r="Q61" i="31" s="1"/>
  <c r="P61" i="31" a="1"/>
  <c r="P61" i="31" s="1"/>
  <c r="P59" i="31"/>
  <c r="P58" i="31"/>
  <c r="K58" i="31"/>
  <c r="K62" i="31" a="1"/>
  <c r="K62" i="31" s="1"/>
  <c r="W46" i="31"/>
  <c r="W47" i="31"/>
  <c r="V46" i="31"/>
  <c r="V47" i="31"/>
  <c r="U46" i="31"/>
  <c r="U47" i="31"/>
  <c r="T47" i="31"/>
  <c r="T46" i="31"/>
  <c r="S46" i="31"/>
  <c r="S47" i="31"/>
  <c r="R46" i="31"/>
  <c r="R47" i="31"/>
  <c r="Q47" i="31"/>
  <c r="Q46" i="31"/>
  <c r="P47" i="31"/>
  <c r="P46" i="31"/>
  <c r="K46" i="31"/>
  <c r="K48" i="31" a="1"/>
  <c r="K48" i="31" s="1"/>
  <c r="W22" i="31"/>
  <c r="W25" i="31" a="1"/>
  <c r="W25" i="31" s="1"/>
  <c r="AE5" i="31" s="1"/>
  <c r="W23" i="31"/>
  <c r="V25" i="31" a="1"/>
  <c r="V25" i="31" s="1"/>
  <c r="V23" i="31"/>
  <c r="V22" i="31"/>
  <c r="U22" i="31"/>
  <c r="U23" i="31"/>
  <c r="U25" i="31" a="1"/>
  <c r="U25" i="31" s="1"/>
  <c r="AD5" i="31" s="1"/>
  <c r="T23" i="31"/>
  <c r="T22" i="31"/>
  <c r="T25" i="31" a="1"/>
  <c r="T25" i="31" s="1"/>
  <c r="AD4" i="31" s="1"/>
  <c r="S22" i="31"/>
  <c r="S23" i="31"/>
  <c r="S25" i="31" a="1"/>
  <c r="S25" i="31" s="1"/>
  <c r="AC5" i="31" s="1"/>
  <c r="R25" i="31" a="1"/>
  <c r="R25" i="31" s="1"/>
  <c r="AC4" i="31" s="1"/>
  <c r="R22" i="31"/>
  <c r="R23" i="31"/>
  <c r="Q23" i="31"/>
  <c r="Q25" i="31" a="1"/>
  <c r="Q25" i="31" s="1"/>
  <c r="AB5" i="31" s="1"/>
  <c r="Q22" i="31"/>
  <c r="P22" i="31"/>
  <c r="P25" i="31" a="1"/>
  <c r="P25" i="31" s="1"/>
  <c r="AB4" i="31" s="1"/>
  <c r="P23" i="31"/>
  <c r="AI9" i="31"/>
  <c r="AI8" i="31"/>
  <c r="AK9" i="31"/>
  <c r="AK8" i="31"/>
  <c r="K22" i="31"/>
  <c r="K26" i="31" a="1"/>
  <c r="K26" i="31" s="1"/>
  <c r="W11" i="31"/>
  <c r="W10" i="31"/>
  <c r="V10" i="31"/>
  <c r="V11" i="31"/>
  <c r="U10" i="31"/>
  <c r="U11" i="31"/>
  <c r="T11" i="31"/>
  <c r="T10" i="31"/>
  <c r="S10" i="31"/>
  <c r="S11" i="31"/>
  <c r="R10" i="31"/>
  <c r="R11" i="31"/>
  <c r="Q11" i="31"/>
  <c r="Q10" i="31"/>
  <c r="P11" i="31"/>
  <c r="P10" i="31"/>
  <c r="AJ9" i="31"/>
  <c r="AL8" i="31"/>
  <c r="AL9" i="31"/>
  <c r="AJ8" i="31"/>
  <c r="K10" i="31"/>
  <c r="K12" i="31" a="1"/>
  <c r="K12" i="31" s="1"/>
  <c r="L237" i="29"/>
  <c r="W241" i="34" a="1"/>
  <c r="W241" i="34" s="1"/>
  <c r="W239" i="34"/>
  <c r="W238" i="34"/>
  <c r="V239" i="34"/>
  <c r="V238" i="34"/>
  <c r="U239" i="34"/>
  <c r="U241" i="34" a="1"/>
  <c r="U241" i="34" s="1"/>
  <c r="U238" i="34"/>
  <c r="T239" i="34"/>
  <c r="T238" i="34"/>
  <c r="S241" i="34" a="1"/>
  <c r="S241" i="34" s="1"/>
  <c r="S239" i="34"/>
  <c r="S238" i="34"/>
  <c r="R239" i="34"/>
  <c r="R238" i="34"/>
  <c r="Q241" i="34" a="1"/>
  <c r="Q241" i="34" s="1"/>
  <c r="Q238" i="34"/>
  <c r="Q239" i="34"/>
  <c r="P239" i="34"/>
  <c r="P238" i="34"/>
  <c r="K238" i="34"/>
  <c r="W226" i="34"/>
  <c r="W227" i="34"/>
  <c r="V226" i="34"/>
  <c r="V227" i="34"/>
  <c r="U226" i="34"/>
  <c r="U227" i="34"/>
  <c r="T226" i="34"/>
  <c r="T227" i="34"/>
  <c r="S226" i="34"/>
  <c r="S227" i="34"/>
  <c r="R227" i="34"/>
  <c r="R226" i="34"/>
  <c r="Q226" i="34"/>
  <c r="Q227" i="34"/>
  <c r="P226" i="34"/>
  <c r="P227" i="34"/>
  <c r="K226" i="34"/>
  <c r="W205" i="34" a="1"/>
  <c r="W205" i="34" s="1"/>
  <c r="W202" i="34"/>
  <c r="W203" i="34"/>
  <c r="V203" i="34"/>
  <c r="V202" i="34"/>
  <c r="U205" i="34" a="1"/>
  <c r="U205" i="34" s="1"/>
  <c r="U202" i="34"/>
  <c r="U203" i="34"/>
  <c r="T203" i="34"/>
  <c r="T202" i="34"/>
  <c r="S202" i="34"/>
  <c r="S203" i="34"/>
  <c r="S205" i="34" a="1"/>
  <c r="S205" i="34" s="1"/>
  <c r="R202" i="34"/>
  <c r="R203" i="34"/>
  <c r="Q203" i="34"/>
  <c r="Q202" i="34"/>
  <c r="Q205" i="34" a="1"/>
  <c r="Q205" i="34" s="1"/>
  <c r="P202" i="34"/>
  <c r="P203" i="34"/>
  <c r="K202" i="34"/>
  <c r="W191" i="34"/>
  <c r="W190" i="34"/>
  <c r="V191" i="34"/>
  <c r="V190" i="34"/>
  <c r="U191" i="34"/>
  <c r="U190" i="34"/>
  <c r="T190" i="34"/>
  <c r="T191" i="34"/>
  <c r="S191" i="34"/>
  <c r="S190" i="34"/>
  <c r="R190" i="34"/>
  <c r="R191" i="34"/>
  <c r="Q190" i="34"/>
  <c r="Q191" i="34"/>
  <c r="P191" i="34"/>
  <c r="P190" i="34"/>
  <c r="K190" i="34"/>
  <c r="W166" i="34"/>
  <c r="W169" i="34" a="1"/>
  <c r="W169" i="34" s="1"/>
  <c r="W167" i="34"/>
  <c r="V167" i="34"/>
  <c r="V169" i="34" a="1"/>
  <c r="V169" i="34" s="1"/>
  <c r="V166" i="34"/>
  <c r="U167" i="34"/>
  <c r="U166" i="34"/>
  <c r="U169" i="34" a="1"/>
  <c r="U169" i="34" s="1"/>
  <c r="T169" i="34" a="1"/>
  <c r="T169" i="34" s="1"/>
  <c r="T167" i="34"/>
  <c r="T166" i="34"/>
  <c r="S166" i="34"/>
  <c r="S169" i="34" a="1"/>
  <c r="S169" i="34" s="1"/>
  <c r="S167" i="34"/>
  <c r="R166" i="34"/>
  <c r="R169" i="34" a="1"/>
  <c r="R169" i="34" s="1"/>
  <c r="R167" i="34"/>
  <c r="Q169" i="34" a="1"/>
  <c r="Q169" i="34" s="1"/>
  <c r="Q167" i="34"/>
  <c r="Q166" i="34"/>
  <c r="P167" i="34"/>
  <c r="P169" i="34" a="1"/>
  <c r="P169" i="34" s="1"/>
  <c r="P166" i="34"/>
  <c r="K170" i="34" a="1"/>
  <c r="K170" i="34" s="1"/>
  <c r="K166" i="34"/>
  <c r="W154" i="34"/>
  <c r="W155" i="34"/>
  <c r="V155" i="34"/>
  <c r="V154" i="34"/>
  <c r="U155" i="34"/>
  <c r="U154" i="34"/>
  <c r="T154" i="34"/>
  <c r="T155" i="34"/>
  <c r="S154" i="34"/>
  <c r="S155" i="34"/>
  <c r="R154" i="34"/>
  <c r="R155" i="34"/>
  <c r="Q155" i="34"/>
  <c r="Q154" i="34"/>
  <c r="P155" i="34"/>
  <c r="P154" i="34"/>
  <c r="K154" i="34"/>
  <c r="K156" i="34" a="1"/>
  <c r="K156" i="34" s="1"/>
  <c r="W131" i="34"/>
  <c r="W133" i="34" a="1"/>
  <c r="W133" i="34" s="1"/>
  <c r="W130" i="34"/>
  <c r="V131" i="34"/>
  <c r="V133" i="34" a="1"/>
  <c r="V133" i="34" s="1"/>
  <c r="V130" i="34"/>
  <c r="U131" i="34"/>
  <c r="U133" i="34" a="1"/>
  <c r="U133" i="34" s="1"/>
  <c r="U130" i="34"/>
  <c r="T130" i="34"/>
  <c r="T131" i="34"/>
  <c r="T133" i="34" a="1"/>
  <c r="T133" i="34" s="1"/>
  <c r="S130" i="34"/>
  <c r="S133" i="34" a="1"/>
  <c r="S133" i="34" s="1"/>
  <c r="S131" i="34"/>
  <c r="R131" i="34"/>
  <c r="R130" i="34"/>
  <c r="R133" i="34" a="1"/>
  <c r="R133" i="34" s="1"/>
  <c r="Q130" i="34"/>
  <c r="Q131" i="34"/>
  <c r="Q133" i="34" a="1"/>
  <c r="Q133" i="34" s="1"/>
  <c r="P131" i="34"/>
  <c r="P130" i="34"/>
  <c r="P133" i="34" a="1"/>
  <c r="P133" i="34" s="1"/>
  <c r="K134" i="34" a="1"/>
  <c r="K134" i="34" s="1"/>
  <c r="K130" i="34"/>
  <c r="W119" i="34"/>
  <c r="W118" i="34"/>
  <c r="V119" i="34"/>
  <c r="V118" i="34"/>
  <c r="U118" i="34"/>
  <c r="U119" i="34"/>
  <c r="T119" i="34"/>
  <c r="T118" i="34"/>
  <c r="S118" i="34"/>
  <c r="S119" i="34"/>
  <c r="R118" i="34"/>
  <c r="R119" i="34"/>
  <c r="Q119" i="34"/>
  <c r="Q118" i="34"/>
  <c r="P119" i="34"/>
  <c r="P118" i="34"/>
  <c r="K118" i="34"/>
  <c r="K120" i="34" a="1"/>
  <c r="K120" i="34" s="1"/>
  <c r="W94" i="34"/>
  <c r="W95" i="34"/>
  <c r="W97" i="34" a="1"/>
  <c r="W97" i="34" s="1"/>
  <c r="V94" i="34"/>
  <c r="V95" i="34"/>
  <c r="V97" i="34" a="1"/>
  <c r="V97" i="34" s="1"/>
  <c r="U94" i="34"/>
  <c r="U97" i="34" a="1"/>
  <c r="U97" i="34" s="1"/>
  <c r="U95" i="34"/>
  <c r="T97" i="34" a="1"/>
  <c r="T97" i="34" s="1"/>
  <c r="T94" i="34"/>
  <c r="T95" i="34"/>
  <c r="S97" i="34" a="1"/>
  <c r="S97" i="34" s="1"/>
  <c r="S95" i="34"/>
  <c r="S94" i="34"/>
  <c r="R95" i="34"/>
  <c r="R94" i="34"/>
  <c r="R97" i="34" a="1"/>
  <c r="R97" i="34" s="1"/>
  <c r="Q95" i="34"/>
  <c r="Q94" i="34"/>
  <c r="Q97" i="34" a="1"/>
  <c r="Q97" i="34" s="1"/>
  <c r="P97" i="34" a="1"/>
  <c r="P97" i="34" s="1"/>
  <c r="P94" i="34"/>
  <c r="P95" i="34"/>
  <c r="K94" i="34"/>
  <c r="K98" i="34" a="1"/>
  <c r="K98" i="34" s="1"/>
  <c r="W83" i="34"/>
  <c r="W82" i="34"/>
  <c r="V82" i="34"/>
  <c r="V83" i="34"/>
  <c r="U82" i="34"/>
  <c r="U83" i="34"/>
  <c r="T82" i="34"/>
  <c r="T83" i="34"/>
  <c r="S83" i="34"/>
  <c r="S82" i="34"/>
  <c r="R82" i="34"/>
  <c r="R83" i="34"/>
  <c r="Q83" i="34"/>
  <c r="Q82" i="34"/>
  <c r="P83" i="34"/>
  <c r="P82" i="34"/>
  <c r="K84" i="34" a="1"/>
  <c r="K84" i="34" s="1"/>
  <c r="K82" i="34"/>
  <c r="W59" i="34"/>
  <c r="W58" i="34"/>
  <c r="W61" i="34" a="1"/>
  <c r="W61" i="34" s="1"/>
  <c r="V59" i="34"/>
  <c r="V61" i="34" a="1"/>
  <c r="V61" i="34" s="1"/>
  <c r="V58" i="34"/>
  <c r="U61" i="34" a="1"/>
  <c r="U61" i="34" s="1"/>
  <c r="U58" i="34"/>
  <c r="U59" i="34"/>
  <c r="T58" i="34"/>
  <c r="T59" i="34"/>
  <c r="T61" i="34" a="1"/>
  <c r="T61" i="34" s="1"/>
  <c r="S58" i="34"/>
  <c r="S59" i="34"/>
  <c r="S61" i="34" a="1"/>
  <c r="S61" i="34" s="1"/>
  <c r="R59" i="34"/>
  <c r="R61" i="34" a="1"/>
  <c r="R61" i="34" s="1"/>
  <c r="R58" i="34"/>
  <c r="Q59" i="34"/>
  <c r="Q58" i="34"/>
  <c r="Q61" i="34" a="1"/>
  <c r="Q61" i="34" s="1"/>
  <c r="P58" i="34"/>
  <c r="P59" i="34"/>
  <c r="P61" i="34" a="1"/>
  <c r="P61" i="34" s="1"/>
  <c r="K62" i="34" a="1"/>
  <c r="K62" i="34" s="1"/>
  <c r="K58" i="34"/>
  <c r="W47" i="34"/>
  <c r="W46" i="34"/>
  <c r="V47" i="34"/>
  <c r="V46" i="34"/>
  <c r="U46" i="34"/>
  <c r="U47" i="34"/>
  <c r="T46" i="34"/>
  <c r="T47" i="34"/>
  <c r="S46" i="34"/>
  <c r="S47" i="34"/>
  <c r="R47" i="34"/>
  <c r="R46" i="34"/>
  <c r="Q47" i="34"/>
  <c r="Q46" i="34"/>
  <c r="P47" i="34"/>
  <c r="P46" i="34"/>
  <c r="K48" i="34" a="1"/>
  <c r="K48" i="34" s="1"/>
  <c r="K46" i="34"/>
  <c r="W22" i="34"/>
  <c r="W23" i="34"/>
  <c r="W25" i="34" a="1"/>
  <c r="W25" i="34" s="1"/>
  <c r="V23" i="34"/>
  <c r="V25" i="34" a="1"/>
  <c r="V25" i="34" s="1"/>
  <c r="V22" i="34"/>
  <c r="U22" i="34"/>
  <c r="U25" i="34" a="1"/>
  <c r="U25" i="34" s="1"/>
  <c r="U23" i="34"/>
  <c r="T25" i="34" a="1"/>
  <c r="T25" i="34" s="1"/>
  <c r="T23" i="34"/>
  <c r="T22" i="34"/>
  <c r="S25" i="34" a="1"/>
  <c r="S25" i="34" s="1"/>
  <c r="S23" i="34"/>
  <c r="S22" i="34"/>
  <c r="R25" i="34" a="1"/>
  <c r="R25" i="34" s="1"/>
  <c r="R22" i="34"/>
  <c r="R23" i="34"/>
  <c r="Q23" i="34"/>
  <c r="Q25" i="34" a="1"/>
  <c r="Q25" i="34" s="1"/>
  <c r="Q22" i="34"/>
  <c r="P23" i="34"/>
  <c r="P25" i="34" a="1"/>
  <c r="P25" i="34" s="1"/>
  <c r="P22" i="34"/>
  <c r="AK9" i="34"/>
  <c r="AI8" i="34"/>
  <c r="AK8" i="34"/>
  <c r="AI9" i="34"/>
  <c r="K26" i="34" a="1"/>
  <c r="K26" i="34" s="1"/>
  <c r="K22" i="34"/>
  <c r="W11" i="34"/>
  <c r="W10" i="34"/>
  <c r="V10" i="34"/>
  <c r="V11" i="34"/>
  <c r="U10" i="34"/>
  <c r="U11" i="34"/>
  <c r="T11" i="34"/>
  <c r="T10" i="34"/>
  <c r="S10" i="34"/>
  <c r="S11" i="34"/>
  <c r="R10" i="34"/>
  <c r="R11" i="34"/>
  <c r="Q11" i="34"/>
  <c r="Q10" i="34"/>
  <c r="P11" i="34"/>
  <c r="P10" i="34"/>
  <c r="AL9" i="34"/>
  <c r="AL8" i="34"/>
  <c r="AJ9" i="34"/>
  <c r="AJ8" i="34"/>
  <c r="K10" i="34"/>
  <c r="K12" i="34" a="1"/>
  <c r="K12" i="34" s="1"/>
  <c r="W205" i="33" a="1"/>
  <c r="W205" i="33" s="1"/>
  <c r="W203" i="33"/>
  <c r="W202" i="33"/>
  <c r="V203" i="33"/>
  <c r="V202" i="33"/>
  <c r="U202" i="33"/>
  <c r="U205" i="33" a="1"/>
  <c r="U205" i="33" s="1"/>
  <c r="U203" i="33"/>
  <c r="T203" i="33"/>
  <c r="T202" i="33"/>
  <c r="S205" i="33" a="1"/>
  <c r="S205" i="33" s="1"/>
  <c r="S202" i="33"/>
  <c r="S203" i="33"/>
  <c r="R203" i="33"/>
  <c r="R202" i="33"/>
  <c r="Q205" i="33" a="1"/>
  <c r="Q205" i="33" s="1"/>
  <c r="Q202" i="33"/>
  <c r="Q203" i="33"/>
  <c r="P202" i="33"/>
  <c r="P203" i="33"/>
  <c r="K202" i="33"/>
  <c r="W191" i="33"/>
  <c r="W190" i="33"/>
  <c r="V191" i="33"/>
  <c r="V190" i="33"/>
  <c r="U191" i="33"/>
  <c r="U190" i="33"/>
  <c r="T191" i="33"/>
  <c r="S190" i="33"/>
  <c r="S191" i="33"/>
  <c r="R191" i="33"/>
  <c r="R190" i="33"/>
  <c r="Q191" i="33"/>
  <c r="Q190" i="33"/>
  <c r="P190" i="33"/>
  <c r="P191" i="33"/>
  <c r="K190" i="33"/>
  <c r="W169" i="33" a="1"/>
  <c r="W169" i="33" s="1"/>
  <c r="W167" i="33"/>
  <c r="W166" i="33"/>
  <c r="V167" i="33"/>
  <c r="V169" i="33" a="1"/>
  <c r="V169" i="33" s="1"/>
  <c r="V166" i="33"/>
  <c r="U166" i="33"/>
  <c r="U167" i="33"/>
  <c r="U169" i="33" a="1"/>
  <c r="U169" i="33" s="1"/>
  <c r="T166" i="33"/>
  <c r="T169" i="33" a="1"/>
  <c r="T169" i="33" s="1"/>
  <c r="T167" i="33"/>
  <c r="S166" i="33"/>
  <c r="S169" i="33" a="1"/>
  <c r="S169" i="33" s="1"/>
  <c r="S167" i="33"/>
  <c r="R169" i="33" a="1"/>
  <c r="R169" i="33" s="1"/>
  <c r="R167" i="33"/>
  <c r="R166" i="33"/>
  <c r="Q166" i="33"/>
  <c r="Q167" i="33"/>
  <c r="Q169" i="33" a="1"/>
  <c r="Q169" i="33" s="1"/>
  <c r="P167" i="33"/>
  <c r="P166" i="33"/>
  <c r="P169" i="33" a="1"/>
  <c r="P169" i="33" s="1"/>
  <c r="K166" i="33"/>
  <c r="K170" i="33" a="1"/>
  <c r="K170" i="33" s="1"/>
  <c r="W155" i="33"/>
  <c r="W154" i="33"/>
  <c r="V155" i="33"/>
  <c r="V154" i="33"/>
  <c r="U154" i="33"/>
  <c r="U155" i="33"/>
  <c r="T155" i="33"/>
  <c r="T154" i="33"/>
  <c r="S154" i="33"/>
  <c r="S155" i="33"/>
  <c r="R154" i="33"/>
  <c r="R155" i="33"/>
  <c r="Q155" i="33"/>
  <c r="Q154" i="33"/>
  <c r="P154" i="33"/>
  <c r="P155" i="33"/>
  <c r="K156" i="33" a="1"/>
  <c r="K156" i="33" s="1"/>
  <c r="K154" i="33"/>
  <c r="W130" i="33"/>
  <c r="W131" i="33"/>
  <c r="W133" i="33" a="1"/>
  <c r="W133" i="33" s="1"/>
  <c r="V131" i="33"/>
  <c r="V130" i="33"/>
  <c r="V133" i="33" a="1"/>
  <c r="V133" i="33" s="1"/>
  <c r="U133" i="33" a="1"/>
  <c r="U133" i="33" s="1"/>
  <c r="U130" i="33"/>
  <c r="U131" i="33"/>
  <c r="T133" i="33" a="1"/>
  <c r="T133" i="33" s="1"/>
  <c r="T130" i="33"/>
  <c r="T131" i="33"/>
  <c r="S131" i="33"/>
  <c r="S130" i="33"/>
  <c r="S133" i="33" a="1"/>
  <c r="S133" i="33" s="1"/>
  <c r="R130" i="33"/>
  <c r="R133" i="33" a="1"/>
  <c r="R133" i="33" s="1"/>
  <c r="R131" i="33"/>
  <c r="Q133" i="33" a="1"/>
  <c r="Q133" i="33" s="1"/>
  <c r="Q131" i="33"/>
  <c r="Q130" i="33"/>
  <c r="P133" i="33" a="1"/>
  <c r="P133" i="33" s="1"/>
  <c r="P130" i="33"/>
  <c r="P131" i="33"/>
  <c r="K130" i="33"/>
  <c r="K134" i="33" a="1"/>
  <c r="K134" i="33" s="1"/>
  <c r="W119" i="33"/>
  <c r="W118" i="33"/>
  <c r="V119" i="33"/>
  <c r="V118" i="33"/>
  <c r="U118" i="33"/>
  <c r="U119" i="33"/>
  <c r="T119" i="33"/>
  <c r="T118" i="33"/>
  <c r="S118" i="33"/>
  <c r="S119" i="33"/>
  <c r="R118" i="33"/>
  <c r="R119" i="33"/>
  <c r="Q118" i="33"/>
  <c r="Q119" i="33"/>
  <c r="P118" i="33"/>
  <c r="P119" i="33"/>
  <c r="K118" i="33"/>
  <c r="K120" i="33" a="1"/>
  <c r="K120" i="33" s="1"/>
  <c r="W95" i="33"/>
  <c r="W94" i="33"/>
  <c r="W97" i="33" a="1"/>
  <c r="W97" i="33" s="1"/>
  <c r="V94" i="33"/>
  <c r="V95" i="33"/>
  <c r="V97" i="33" a="1"/>
  <c r="V97" i="33" s="1"/>
  <c r="U94" i="33"/>
  <c r="U97" i="33" a="1"/>
  <c r="U97" i="33" s="1"/>
  <c r="U95" i="33"/>
  <c r="T97" i="33" a="1"/>
  <c r="T97" i="33" s="1"/>
  <c r="T94" i="33"/>
  <c r="T95" i="33"/>
  <c r="S97" i="33" a="1"/>
  <c r="S97" i="33" s="1"/>
  <c r="S94" i="33"/>
  <c r="S95" i="33"/>
  <c r="R97" i="33" a="1"/>
  <c r="R97" i="33" s="1"/>
  <c r="R95" i="33"/>
  <c r="R94" i="33"/>
  <c r="Q97" i="33" a="1"/>
  <c r="Q97" i="33" s="1"/>
  <c r="Q94" i="33"/>
  <c r="Q95" i="33"/>
  <c r="P94" i="33"/>
  <c r="P95" i="33"/>
  <c r="P97" i="33" a="1"/>
  <c r="P97" i="33" s="1"/>
  <c r="K94" i="33"/>
  <c r="K98" i="33" a="1"/>
  <c r="K98" i="33" s="1"/>
  <c r="W83" i="33"/>
  <c r="W82" i="33"/>
  <c r="V82" i="33"/>
  <c r="V83" i="33"/>
  <c r="U82" i="33"/>
  <c r="U83" i="33"/>
  <c r="T83" i="33"/>
  <c r="T82" i="33"/>
  <c r="S83" i="33"/>
  <c r="S82" i="33"/>
  <c r="R83" i="33"/>
  <c r="R82" i="33"/>
  <c r="Q82" i="33"/>
  <c r="Q83" i="33"/>
  <c r="P82" i="33"/>
  <c r="P83" i="33"/>
  <c r="K84" i="33" a="1"/>
  <c r="K84" i="33" s="1"/>
  <c r="K82" i="33"/>
  <c r="W58" i="33"/>
  <c r="W59" i="33"/>
  <c r="W61" i="33" a="1"/>
  <c r="W61" i="33" s="1"/>
  <c r="V61" i="33" a="1"/>
  <c r="V61" i="33" s="1"/>
  <c r="V59" i="33"/>
  <c r="V58" i="33"/>
  <c r="U59" i="33"/>
  <c r="U58" i="33"/>
  <c r="U61" i="33" a="1"/>
  <c r="U61" i="33" s="1"/>
  <c r="T58" i="33"/>
  <c r="T59" i="33"/>
  <c r="T61" i="33" a="1"/>
  <c r="T61" i="33" s="1"/>
  <c r="S59" i="33"/>
  <c r="S58" i="33"/>
  <c r="S61" i="33" a="1"/>
  <c r="S61" i="33" s="1"/>
  <c r="R58" i="33"/>
  <c r="R61" i="33" a="1"/>
  <c r="R61" i="33" s="1"/>
  <c r="R59" i="33"/>
  <c r="Q59" i="33"/>
  <c r="Q61" i="33" a="1"/>
  <c r="Q61" i="33" s="1"/>
  <c r="Q58" i="33"/>
  <c r="P59" i="33"/>
  <c r="P61" i="33" a="1"/>
  <c r="P61" i="33" s="1"/>
  <c r="P58" i="33"/>
  <c r="K62" i="33" a="1"/>
  <c r="K62" i="33" s="1"/>
  <c r="K58" i="33"/>
  <c r="W47" i="33"/>
  <c r="W46" i="33"/>
  <c r="V46" i="33"/>
  <c r="V47" i="33"/>
  <c r="U47" i="33"/>
  <c r="U46" i="33"/>
  <c r="T47" i="33"/>
  <c r="T46" i="33"/>
  <c r="S47" i="33"/>
  <c r="S46" i="33"/>
  <c r="R46" i="33"/>
  <c r="R47" i="33"/>
  <c r="Q47" i="33"/>
  <c r="Q46" i="33"/>
  <c r="P47" i="33"/>
  <c r="P46" i="33"/>
  <c r="K46" i="33"/>
  <c r="K48" i="33" a="1"/>
  <c r="K48" i="33" s="1"/>
  <c r="W22" i="33"/>
  <c r="W25" i="33" a="1"/>
  <c r="W25" i="33" s="1"/>
  <c r="W23" i="33"/>
  <c r="V25" i="33" a="1"/>
  <c r="V25" i="33" s="1"/>
  <c r="V23" i="33"/>
  <c r="V22" i="33"/>
  <c r="U25" i="33" a="1"/>
  <c r="U25" i="33" s="1"/>
  <c r="U22" i="33"/>
  <c r="U23" i="33"/>
  <c r="T22" i="33"/>
  <c r="T23" i="33"/>
  <c r="T25" i="33" a="1"/>
  <c r="T25" i="33" s="1"/>
  <c r="S25" i="33" a="1"/>
  <c r="S25" i="33" s="1"/>
  <c r="S23" i="33"/>
  <c r="S22" i="33"/>
  <c r="R22" i="33"/>
  <c r="R25" i="33" a="1"/>
  <c r="R25" i="33" s="1"/>
  <c r="R23" i="33"/>
  <c r="Q25" i="33" a="1"/>
  <c r="Q25" i="33" s="1"/>
  <c r="Q23" i="33"/>
  <c r="Q22" i="33"/>
  <c r="P23" i="33"/>
  <c r="P25" i="33" a="1"/>
  <c r="P25" i="33" s="1"/>
  <c r="P22" i="33"/>
  <c r="AK9" i="33"/>
  <c r="AK8" i="33"/>
  <c r="AI8" i="33"/>
  <c r="AI9" i="33"/>
  <c r="K26" i="33" a="1"/>
  <c r="K26" i="33" s="1"/>
  <c r="K22" i="33"/>
  <c r="W11" i="33"/>
  <c r="W10" i="33"/>
  <c r="V10" i="33"/>
  <c r="V11" i="33"/>
  <c r="U10" i="33"/>
  <c r="U11" i="33"/>
  <c r="T11" i="33"/>
  <c r="T10" i="33"/>
  <c r="S11" i="33"/>
  <c r="S10" i="33"/>
  <c r="R11" i="33"/>
  <c r="R10" i="33"/>
  <c r="Q11" i="33"/>
  <c r="Q10" i="33"/>
  <c r="P11" i="33"/>
  <c r="P10" i="33"/>
  <c r="AL9" i="33"/>
  <c r="AL8" i="33"/>
  <c r="AJ9" i="33"/>
  <c r="AJ8" i="33"/>
  <c r="K12" i="33" a="1"/>
  <c r="K12" i="33" s="1"/>
  <c r="K10" i="33"/>
  <c r="W241" i="32" a="1"/>
  <c r="W241" i="32" s="1"/>
  <c r="W238" i="32"/>
  <c r="W239" i="32"/>
  <c r="V239" i="32"/>
  <c r="V241" i="32" a="1"/>
  <c r="V241" i="32" s="1"/>
  <c r="V238" i="32"/>
  <c r="U238" i="32"/>
  <c r="U241" i="32" a="1"/>
  <c r="U241" i="32" s="1"/>
  <c r="U239" i="32"/>
  <c r="T241" i="32" a="1"/>
  <c r="T241" i="32" s="1"/>
  <c r="T239" i="32"/>
  <c r="T238" i="32"/>
  <c r="S241" i="32" a="1"/>
  <c r="S241" i="32" s="1"/>
  <c r="S238" i="32"/>
  <c r="S239" i="32"/>
  <c r="R241" i="32" a="1"/>
  <c r="R241" i="32" s="1"/>
  <c r="R239" i="32"/>
  <c r="R238" i="32"/>
  <c r="Q241" i="32" a="1"/>
  <c r="Q241" i="32" s="1"/>
  <c r="Q239" i="32"/>
  <c r="Q238" i="32"/>
  <c r="P241" i="32" a="1"/>
  <c r="P241" i="32" s="1"/>
  <c r="P238" i="32"/>
  <c r="P239" i="32"/>
  <c r="K242" i="32" a="1"/>
  <c r="K242" i="32" s="1"/>
  <c r="K238" i="32"/>
  <c r="W227" i="32"/>
  <c r="W226" i="32"/>
  <c r="V227" i="32"/>
  <c r="V226" i="32"/>
  <c r="U227" i="32"/>
  <c r="U226" i="32"/>
  <c r="T226" i="32"/>
  <c r="T227" i="32"/>
  <c r="S226" i="32"/>
  <c r="S227" i="32"/>
  <c r="R227" i="32"/>
  <c r="R226" i="32"/>
  <c r="Q227" i="32"/>
  <c r="Q226" i="32"/>
  <c r="P226" i="32"/>
  <c r="P227" i="32"/>
  <c r="K228" i="32" a="1"/>
  <c r="K228" i="32" s="1"/>
  <c r="K226" i="32"/>
  <c r="W202" i="32"/>
  <c r="W205" i="32" a="1"/>
  <c r="W205" i="32" s="1"/>
  <c r="W203" i="32"/>
  <c r="V202" i="32"/>
  <c r="V203" i="32"/>
  <c r="V205" i="32" a="1"/>
  <c r="V205" i="32" s="1"/>
  <c r="U205" i="32" a="1"/>
  <c r="U205" i="32" s="1"/>
  <c r="U203" i="32"/>
  <c r="U202" i="32"/>
  <c r="T203" i="32"/>
  <c r="T205" i="32" a="1"/>
  <c r="T205" i="32" s="1"/>
  <c r="T202" i="32"/>
  <c r="S205" i="32" a="1"/>
  <c r="S205" i="32" s="1"/>
  <c r="S202" i="32"/>
  <c r="S203" i="32"/>
  <c r="R205" i="32" a="1"/>
  <c r="R205" i="32" s="1"/>
  <c r="R203" i="32"/>
  <c r="R202" i="32"/>
  <c r="Q202" i="32"/>
  <c r="Q203" i="32"/>
  <c r="Q205" i="32" a="1"/>
  <c r="Q205" i="32" s="1"/>
  <c r="P205" i="32" a="1"/>
  <c r="P205" i="32" s="1"/>
  <c r="P203" i="32"/>
  <c r="P202" i="32"/>
  <c r="K206" i="32" a="1"/>
  <c r="K206" i="32" s="1"/>
  <c r="K202" i="32"/>
  <c r="W190" i="32"/>
  <c r="W191" i="32"/>
  <c r="V191" i="32"/>
  <c r="V190" i="32"/>
  <c r="U190" i="32"/>
  <c r="U191" i="32"/>
  <c r="T191" i="32"/>
  <c r="T190" i="32"/>
  <c r="S190" i="32"/>
  <c r="S191" i="32"/>
  <c r="R191" i="32"/>
  <c r="R190" i="32"/>
  <c r="Q190" i="32"/>
  <c r="Q191" i="32"/>
  <c r="P191" i="32"/>
  <c r="P190" i="32"/>
  <c r="K192" i="32" a="1"/>
  <c r="K192" i="32" s="1"/>
  <c r="K190" i="32"/>
  <c r="W169" i="32" a="1"/>
  <c r="W169" i="32" s="1"/>
  <c r="W167" i="32"/>
  <c r="W166" i="32"/>
  <c r="V167" i="32"/>
  <c r="V166" i="32"/>
  <c r="V169" i="32" a="1"/>
  <c r="V169" i="32" s="1"/>
  <c r="U166" i="32"/>
  <c r="U169" i="32" a="1"/>
  <c r="U169" i="32" s="1"/>
  <c r="U167" i="32"/>
  <c r="T167" i="32"/>
  <c r="T166" i="32"/>
  <c r="T169" i="32" a="1"/>
  <c r="T169" i="32" s="1"/>
  <c r="S167" i="32"/>
  <c r="S166" i="32"/>
  <c r="S169" i="32" a="1"/>
  <c r="S169" i="32" s="1"/>
  <c r="R167" i="32"/>
  <c r="R169" i="32" a="1"/>
  <c r="R169" i="32" s="1"/>
  <c r="R166" i="32"/>
  <c r="Q169" i="32" a="1"/>
  <c r="Q169" i="32" s="1"/>
  <c r="Q167" i="32"/>
  <c r="Q166" i="32"/>
  <c r="P167" i="32"/>
  <c r="P169" i="32" a="1"/>
  <c r="P169" i="32" s="1"/>
  <c r="P166" i="32"/>
  <c r="K166" i="32"/>
  <c r="K170" i="32" a="1"/>
  <c r="K170" i="32" s="1"/>
  <c r="W155" i="32"/>
  <c r="W154" i="32"/>
  <c r="V154" i="32"/>
  <c r="V155" i="32"/>
  <c r="U155" i="32"/>
  <c r="U154" i="32"/>
  <c r="T155" i="32"/>
  <c r="T154" i="32"/>
  <c r="S155" i="32"/>
  <c r="S154" i="32"/>
  <c r="R154" i="32"/>
  <c r="R155" i="32"/>
  <c r="Q154" i="32"/>
  <c r="Q155" i="32"/>
  <c r="P155" i="32"/>
  <c r="P154" i="32"/>
  <c r="K156" i="32" a="1"/>
  <c r="K156" i="32" s="1"/>
  <c r="K154" i="32"/>
  <c r="W133" i="32" a="1"/>
  <c r="W133" i="32" s="1"/>
  <c r="W131" i="32"/>
  <c r="W130" i="32"/>
  <c r="V131" i="32"/>
  <c r="V130" i="32"/>
  <c r="V133" i="32" a="1"/>
  <c r="V133" i="32" s="1"/>
  <c r="U130" i="32"/>
  <c r="U133" i="32" a="1"/>
  <c r="U133" i="32" s="1"/>
  <c r="U131" i="32"/>
  <c r="T133" i="32" a="1"/>
  <c r="T133" i="32" s="1"/>
  <c r="T130" i="32"/>
  <c r="T131" i="32"/>
  <c r="S133" i="32" a="1"/>
  <c r="S133" i="32" s="1"/>
  <c r="S130" i="32"/>
  <c r="S131" i="32"/>
  <c r="R131" i="32"/>
  <c r="R133" i="32" a="1"/>
  <c r="R133" i="32" s="1"/>
  <c r="R130" i="32"/>
  <c r="Q133" i="32" a="1"/>
  <c r="Q133" i="32" s="1"/>
  <c r="Q131" i="32"/>
  <c r="Q130" i="32"/>
  <c r="P131" i="32"/>
  <c r="P130" i="32"/>
  <c r="P133" i="32" a="1"/>
  <c r="P133" i="32" s="1"/>
  <c r="K130" i="32"/>
  <c r="K134" i="32" a="1"/>
  <c r="K134" i="32" s="1"/>
  <c r="W118" i="32"/>
  <c r="W119" i="32"/>
  <c r="V118" i="32"/>
  <c r="V119" i="32"/>
  <c r="U119" i="32"/>
  <c r="U118" i="32"/>
  <c r="T118" i="32"/>
  <c r="T119" i="32"/>
  <c r="S119" i="32"/>
  <c r="S118" i="32"/>
  <c r="R118" i="32"/>
  <c r="R119" i="32"/>
  <c r="Q119" i="32"/>
  <c r="Q118" i="32"/>
  <c r="P118" i="32"/>
  <c r="P119" i="32"/>
  <c r="K120" i="32" a="1"/>
  <c r="K120" i="32" s="1"/>
  <c r="K118" i="32"/>
  <c r="W94" i="32"/>
  <c r="W95" i="32"/>
  <c r="W97" i="32" a="1"/>
  <c r="W97" i="32" s="1"/>
  <c r="V94" i="32"/>
  <c r="V97" i="32" a="1"/>
  <c r="V97" i="32" s="1"/>
  <c r="V95" i="32"/>
  <c r="U97" i="32" a="1"/>
  <c r="U97" i="32" s="1"/>
  <c r="U94" i="32"/>
  <c r="U95" i="32"/>
  <c r="T95" i="32"/>
  <c r="T94" i="32"/>
  <c r="T97" i="32" a="1"/>
  <c r="T97" i="32" s="1"/>
  <c r="S95" i="32"/>
  <c r="S97" i="32" a="1"/>
  <c r="S97" i="32" s="1"/>
  <c r="S94" i="32"/>
  <c r="R94" i="32"/>
  <c r="R95" i="32"/>
  <c r="R97" i="32" a="1"/>
  <c r="R97" i="32" s="1"/>
  <c r="Q95" i="32"/>
  <c r="Q97" i="32" a="1"/>
  <c r="Q97" i="32" s="1"/>
  <c r="Q94" i="32"/>
  <c r="P97" i="32" a="1"/>
  <c r="P97" i="32" s="1"/>
  <c r="P94" i="32"/>
  <c r="P95" i="32"/>
  <c r="K98" i="32" a="1"/>
  <c r="K98" i="32" s="1"/>
  <c r="K94" i="32"/>
  <c r="W83" i="32"/>
  <c r="W82" i="32"/>
  <c r="V82" i="32"/>
  <c r="V83" i="32"/>
  <c r="U83" i="32"/>
  <c r="U82" i="32"/>
  <c r="T83" i="32"/>
  <c r="T82" i="32"/>
  <c r="S82" i="32"/>
  <c r="S83" i="32"/>
  <c r="R83" i="32"/>
  <c r="R82" i="32"/>
  <c r="Q82" i="32"/>
  <c r="Q83" i="32"/>
  <c r="P83" i="32"/>
  <c r="P82" i="32"/>
  <c r="K82" i="32"/>
  <c r="K84" i="32" a="1"/>
  <c r="K84" i="32" s="1"/>
  <c r="W59" i="32"/>
  <c r="W58" i="32"/>
  <c r="W61" i="32" a="1"/>
  <c r="W61" i="32" s="1"/>
  <c r="V61" i="32" a="1"/>
  <c r="V61" i="32" s="1"/>
  <c r="V59" i="32"/>
  <c r="V58" i="32"/>
  <c r="U61" i="32" a="1"/>
  <c r="U61" i="32" s="1"/>
  <c r="U59" i="32"/>
  <c r="U58" i="32"/>
  <c r="T59" i="32"/>
  <c r="T61" i="32" a="1"/>
  <c r="T61" i="32" s="1"/>
  <c r="T58" i="32"/>
  <c r="S58" i="32"/>
  <c r="S59" i="32"/>
  <c r="S61" i="32" a="1"/>
  <c r="S61" i="32" s="1"/>
  <c r="R59" i="32"/>
  <c r="R58" i="32"/>
  <c r="R61" i="32" a="1"/>
  <c r="R61" i="32" s="1"/>
  <c r="Q61" i="32" a="1"/>
  <c r="Q61" i="32" s="1"/>
  <c r="Q59" i="32"/>
  <c r="Q58" i="32"/>
  <c r="P58" i="32"/>
  <c r="P59" i="32"/>
  <c r="P61" i="32" a="1"/>
  <c r="P61" i="32" s="1"/>
  <c r="K58" i="32"/>
  <c r="K62" i="32" a="1"/>
  <c r="K62" i="32" s="1"/>
  <c r="W46" i="32"/>
  <c r="W47" i="32"/>
  <c r="V47" i="32"/>
  <c r="V46" i="32"/>
  <c r="U46" i="32"/>
  <c r="U47" i="32"/>
  <c r="T46" i="32"/>
  <c r="T47" i="32"/>
  <c r="S47" i="32"/>
  <c r="S46" i="32"/>
  <c r="R47" i="32"/>
  <c r="R46" i="32"/>
  <c r="Q47" i="32"/>
  <c r="Q46" i="32"/>
  <c r="P47" i="32"/>
  <c r="P46" i="32"/>
  <c r="K48" i="32" a="1"/>
  <c r="K48" i="32" s="1"/>
  <c r="K46" i="32"/>
  <c r="W22" i="32"/>
  <c r="W23" i="32"/>
  <c r="W25" i="32" a="1"/>
  <c r="W25" i="32" s="1"/>
  <c r="AE5" i="32" s="1"/>
  <c r="V25" i="32" a="1"/>
  <c r="V25" i="32" s="1"/>
  <c r="AE4" i="32" s="1"/>
  <c r="V23" i="32"/>
  <c r="V22" i="32"/>
  <c r="U25" i="32" a="1"/>
  <c r="U25" i="32" s="1"/>
  <c r="AD5" i="32" s="1"/>
  <c r="U23" i="32"/>
  <c r="U22" i="32"/>
  <c r="T22" i="32"/>
  <c r="T23" i="32"/>
  <c r="T25" i="32" a="1"/>
  <c r="T25" i="32" s="1"/>
  <c r="AD4" i="32" s="1"/>
  <c r="S25" i="32" a="1"/>
  <c r="S25" i="32" s="1"/>
  <c r="AC5" i="32" s="1"/>
  <c r="S22" i="32"/>
  <c r="S23" i="32"/>
  <c r="R23" i="32"/>
  <c r="R25" i="32" a="1"/>
  <c r="R25" i="32" s="1"/>
  <c r="AC4" i="32" s="1"/>
  <c r="R22" i="32"/>
  <c r="Q25" i="32" a="1"/>
  <c r="Q25" i="32" s="1"/>
  <c r="AB5" i="32" s="1"/>
  <c r="Q22" i="32"/>
  <c r="Q23" i="32"/>
  <c r="P23" i="32"/>
  <c r="P25" i="32" a="1"/>
  <c r="P25" i="32" s="1"/>
  <c r="AB4" i="32" s="1"/>
  <c r="P22" i="32"/>
  <c r="AI8" i="32"/>
  <c r="AK9" i="32"/>
  <c r="AK8" i="32"/>
  <c r="AI9" i="32"/>
  <c r="K26" i="32" a="1"/>
  <c r="K26" i="32" s="1"/>
  <c r="K22" i="32"/>
  <c r="W10" i="32"/>
  <c r="W11" i="32"/>
  <c r="V10" i="32"/>
  <c r="V11" i="32"/>
  <c r="U11" i="32"/>
  <c r="U10" i="32"/>
  <c r="T11" i="32"/>
  <c r="T10" i="32"/>
  <c r="S11" i="32"/>
  <c r="S10" i="32"/>
  <c r="R10" i="32"/>
  <c r="R11" i="32"/>
  <c r="Q10" i="32"/>
  <c r="Q11" i="32"/>
  <c r="P11" i="32"/>
  <c r="P10" i="32"/>
  <c r="AJ9" i="32"/>
  <c r="AJ8" i="32"/>
  <c r="AL9" i="32"/>
  <c r="AL8" i="32"/>
  <c r="K10" i="32"/>
  <c r="K12" i="32" a="1"/>
  <c r="K12" i="32" s="1"/>
  <c r="W239" i="30"/>
  <c r="W241" i="30" a="1"/>
  <c r="W241" i="30" s="1"/>
  <c r="W238" i="30"/>
  <c r="V241" i="30" a="1"/>
  <c r="V241" i="30" s="1"/>
  <c r="V238" i="30"/>
  <c r="V239" i="30"/>
  <c r="U241" i="30" a="1"/>
  <c r="U241" i="30" s="1"/>
  <c r="U239" i="30"/>
  <c r="U238" i="30"/>
  <c r="T239" i="30"/>
  <c r="T238" i="30"/>
  <c r="S241" i="30" a="1"/>
  <c r="S241" i="30" s="1"/>
  <c r="S239" i="30"/>
  <c r="S238" i="30"/>
  <c r="R239" i="30"/>
  <c r="R238" i="30"/>
  <c r="Q241" i="30" a="1"/>
  <c r="Q241" i="30" s="1"/>
  <c r="Q239" i="30"/>
  <c r="Q238" i="30"/>
  <c r="P238" i="30"/>
  <c r="P239" i="30"/>
  <c r="K238" i="30"/>
  <c r="K242" i="30" a="1"/>
  <c r="K242" i="30" s="1"/>
  <c r="W227" i="30"/>
  <c r="W226" i="30"/>
  <c r="V227" i="30"/>
  <c r="V226" i="30"/>
  <c r="U226" i="30"/>
  <c r="U227" i="30"/>
  <c r="T227" i="30"/>
  <c r="T226" i="30"/>
  <c r="S227" i="30"/>
  <c r="S226" i="30"/>
  <c r="R227" i="30"/>
  <c r="R226" i="30"/>
  <c r="Q227" i="30"/>
  <c r="Q226" i="30"/>
  <c r="P226" i="30"/>
  <c r="P227" i="30"/>
  <c r="K226" i="30"/>
  <c r="K228" i="30" a="1"/>
  <c r="K228" i="30" s="1"/>
  <c r="W205" i="30" a="1"/>
  <c r="W205" i="30" s="1"/>
  <c r="W203" i="30"/>
  <c r="W202" i="30"/>
  <c r="V202" i="30"/>
  <c r="V205" i="30" a="1"/>
  <c r="V205" i="30" s="1"/>
  <c r="V203" i="30"/>
  <c r="U205" i="30" a="1"/>
  <c r="U205" i="30" s="1"/>
  <c r="U203" i="30"/>
  <c r="U202" i="30"/>
  <c r="T205" i="30" a="1"/>
  <c r="T205" i="30" s="1"/>
  <c r="T202" i="30"/>
  <c r="T203" i="30"/>
  <c r="S202" i="30"/>
  <c r="S203" i="30"/>
  <c r="S205" i="30" a="1"/>
  <c r="S205" i="30" s="1"/>
  <c r="R202" i="30"/>
  <c r="R205" i="30" a="1"/>
  <c r="R205" i="30" s="1"/>
  <c r="R203" i="30"/>
  <c r="Q205" i="30" a="1"/>
  <c r="Q205" i="30" s="1"/>
  <c r="Q203" i="30"/>
  <c r="Q202" i="30"/>
  <c r="P205" i="30" a="1"/>
  <c r="P205" i="30" s="1"/>
  <c r="P202" i="30"/>
  <c r="P203" i="30"/>
  <c r="K202" i="30"/>
  <c r="K206" i="30" a="1"/>
  <c r="K206" i="30" s="1"/>
  <c r="W191" i="30"/>
  <c r="W190" i="30"/>
  <c r="V191" i="30"/>
  <c r="V190" i="30"/>
  <c r="U191" i="30"/>
  <c r="U190" i="30"/>
  <c r="T191" i="30"/>
  <c r="T190" i="30"/>
  <c r="S190" i="30"/>
  <c r="S191" i="30"/>
  <c r="R191" i="30"/>
  <c r="R190" i="30"/>
  <c r="Q191" i="30"/>
  <c r="Q190" i="30"/>
  <c r="P191" i="30"/>
  <c r="P190" i="30"/>
  <c r="K192" i="30" a="1"/>
  <c r="K192" i="30" s="1"/>
  <c r="K190" i="30"/>
  <c r="W169" i="30" a="1"/>
  <c r="W169" i="30" s="1"/>
  <c r="W166" i="30"/>
  <c r="W167" i="30"/>
  <c r="V166" i="30"/>
  <c r="V169" i="30" a="1"/>
  <c r="V169" i="30" s="1"/>
  <c r="V167" i="30"/>
  <c r="U167" i="30"/>
  <c r="U169" i="30" a="1"/>
  <c r="U169" i="30" s="1"/>
  <c r="U166" i="30"/>
  <c r="T166" i="30"/>
  <c r="T167" i="30"/>
  <c r="T169" i="30" a="1"/>
  <c r="T169" i="30" s="1"/>
  <c r="S169" i="30" a="1"/>
  <c r="S169" i="30" s="1"/>
  <c r="S167" i="30"/>
  <c r="S166" i="30"/>
  <c r="R169" i="30" a="1"/>
  <c r="R169" i="30" s="1"/>
  <c r="R167" i="30"/>
  <c r="R166" i="30"/>
  <c r="Q167" i="30"/>
  <c r="Q166" i="30"/>
  <c r="Q169" i="30" a="1"/>
  <c r="Q169" i="30" s="1"/>
  <c r="P167" i="30"/>
  <c r="P166" i="30"/>
  <c r="P169" i="30" a="1"/>
  <c r="P169" i="30" s="1"/>
  <c r="K166" i="30"/>
  <c r="K170" i="30" a="1"/>
  <c r="K170" i="30" s="1"/>
  <c r="W154" i="30"/>
  <c r="W155" i="30"/>
  <c r="V155" i="30"/>
  <c r="V154" i="30"/>
  <c r="U154" i="30"/>
  <c r="U155" i="30"/>
  <c r="T154" i="30"/>
  <c r="T155" i="30"/>
  <c r="S155" i="30"/>
  <c r="S154" i="30"/>
  <c r="R154" i="30"/>
  <c r="R155" i="30"/>
  <c r="Q154" i="30"/>
  <c r="Q155" i="30"/>
  <c r="P155" i="30"/>
  <c r="P154" i="30"/>
  <c r="K156" i="30" a="1"/>
  <c r="K156" i="30" s="1"/>
  <c r="K154" i="30"/>
  <c r="W133" i="30" a="1"/>
  <c r="W133" i="30" s="1"/>
  <c r="W130" i="30"/>
  <c r="W131" i="30"/>
  <c r="V133" i="30" a="1"/>
  <c r="V133" i="30" s="1"/>
  <c r="V130" i="30"/>
  <c r="V131" i="30"/>
  <c r="U130" i="30"/>
  <c r="U133" i="30" a="1"/>
  <c r="U133" i="30" s="1"/>
  <c r="U131" i="30"/>
  <c r="T130" i="30"/>
  <c r="T131" i="30"/>
  <c r="T133" i="30" a="1"/>
  <c r="T133" i="30" s="1"/>
  <c r="S133" i="30" a="1"/>
  <c r="S133" i="30" s="1"/>
  <c r="S130" i="30"/>
  <c r="S131" i="30"/>
  <c r="R130" i="30"/>
  <c r="R131" i="30"/>
  <c r="R133" i="30" a="1"/>
  <c r="R133" i="30" s="1"/>
  <c r="Q130" i="30"/>
  <c r="Q133" i="30" a="1"/>
  <c r="Q133" i="30" s="1"/>
  <c r="Q131" i="30"/>
  <c r="P130" i="30"/>
  <c r="P133" i="30" a="1"/>
  <c r="P133" i="30" s="1"/>
  <c r="P131" i="30"/>
  <c r="K134" i="30" a="1"/>
  <c r="K134" i="30" s="1"/>
  <c r="K130" i="30"/>
  <c r="W119" i="30"/>
  <c r="W118" i="30"/>
  <c r="V118" i="30"/>
  <c r="V119" i="30"/>
  <c r="U119" i="30"/>
  <c r="U118" i="30"/>
  <c r="T118" i="30"/>
  <c r="T119" i="30"/>
  <c r="S119" i="30"/>
  <c r="S118" i="30"/>
  <c r="R119" i="30"/>
  <c r="R118" i="30"/>
  <c r="Q118" i="30"/>
  <c r="Q119" i="30"/>
  <c r="P118" i="30"/>
  <c r="P119" i="30"/>
  <c r="K120" i="30" a="1"/>
  <c r="K120" i="30" s="1"/>
  <c r="K118" i="30"/>
  <c r="W94" i="30"/>
  <c r="W95" i="30"/>
  <c r="W97" i="30" a="1"/>
  <c r="W97" i="30" s="1"/>
  <c r="V95" i="30"/>
  <c r="V94" i="30"/>
  <c r="V97" i="30" a="1"/>
  <c r="V97" i="30" s="1"/>
  <c r="U94" i="30"/>
  <c r="U95" i="30"/>
  <c r="U97" i="30" a="1"/>
  <c r="U97" i="30" s="1"/>
  <c r="T95" i="30"/>
  <c r="T97" i="30" a="1"/>
  <c r="T97" i="30" s="1"/>
  <c r="T94" i="30"/>
  <c r="S95" i="30"/>
  <c r="S97" i="30" a="1"/>
  <c r="S97" i="30" s="1"/>
  <c r="S94" i="30"/>
  <c r="R95" i="30"/>
  <c r="R94" i="30"/>
  <c r="R97" i="30" a="1"/>
  <c r="R97" i="30" s="1"/>
  <c r="Q95" i="30"/>
  <c r="Q94" i="30"/>
  <c r="Q97" i="30" a="1"/>
  <c r="Q97" i="30" s="1"/>
  <c r="P95" i="30"/>
  <c r="P97" i="30" a="1"/>
  <c r="P97" i="30" s="1"/>
  <c r="P94" i="30"/>
  <c r="K98" i="30" a="1"/>
  <c r="K98" i="30" s="1"/>
  <c r="K94" i="30"/>
  <c r="W82" i="30"/>
  <c r="W83" i="30"/>
  <c r="V82" i="30"/>
  <c r="V83" i="30"/>
  <c r="U82" i="30"/>
  <c r="U83" i="30"/>
  <c r="T83" i="30"/>
  <c r="T82" i="30"/>
  <c r="S83" i="30"/>
  <c r="S82" i="30"/>
  <c r="R83" i="30"/>
  <c r="R82" i="30"/>
  <c r="Q83" i="30"/>
  <c r="Q82" i="30"/>
  <c r="P82" i="30"/>
  <c r="P83" i="30"/>
  <c r="K82" i="30"/>
  <c r="K84" i="30" a="1"/>
  <c r="K84" i="30" s="1"/>
  <c r="W59" i="30"/>
  <c r="W58" i="30"/>
  <c r="W61" i="30" a="1"/>
  <c r="W61" i="30" s="1"/>
  <c r="V59" i="30"/>
  <c r="V61" i="30" a="1"/>
  <c r="V61" i="30" s="1"/>
  <c r="V58" i="30"/>
  <c r="U59" i="30"/>
  <c r="U58" i="30"/>
  <c r="U61" i="30" a="1"/>
  <c r="U61" i="30" s="1"/>
  <c r="T58" i="30"/>
  <c r="T61" i="30" a="1"/>
  <c r="T61" i="30" s="1"/>
  <c r="T59" i="30"/>
  <c r="S59" i="30"/>
  <c r="S61" i="30" a="1"/>
  <c r="S61" i="30" s="1"/>
  <c r="S58" i="30"/>
  <c r="R61" i="30" a="1"/>
  <c r="R61" i="30" s="1"/>
  <c r="R59" i="30"/>
  <c r="R58" i="30"/>
  <c r="Q59" i="30"/>
  <c r="Q61" i="30" a="1"/>
  <c r="Q61" i="30" s="1"/>
  <c r="Q58" i="30"/>
  <c r="P58" i="30"/>
  <c r="P61" i="30" a="1"/>
  <c r="P61" i="30" s="1"/>
  <c r="P59" i="30"/>
  <c r="K58" i="30"/>
  <c r="K62" i="30" a="1"/>
  <c r="K62" i="30" s="1"/>
  <c r="W46" i="30"/>
  <c r="W47" i="30"/>
  <c r="V47" i="30"/>
  <c r="V46" i="30"/>
  <c r="U46" i="30"/>
  <c r="U47" i="30"/>
  <c r="T46" i="30"/>
  <c r="T47" i="30"/>
  <c r="S46" i="30"/>
  <c r="S47" i="30"/>
  <c r="R47" i="30"/>
  <c r="R46" i="30"/>
  <c r="Q47" i="30"/>
  <c r="Q46" i="30"/>
  <c r="P46" i="30"/>
  <c r="P47" i="30"/>
  <c r="K46" i="30"/>
  <c r="K48" i="30" a="1"/>
  <c r="K48" i="30" s="1"/>
  <c r="W23" i="30"/>
  <c r="W22" i="30"/>
  <c r="W25" i="30" a="1"/>
  <c r="W25" i="30" s="1"/>
  <c r="AE5" i="30" s="1"/>
  <c r="V25" i="30" a="1"/>
  <c r="V25" i="30" s="1"/>
  <c r="AE4" i="30" s="1"/>
  <c r="V23" i="30"/>
  <c r="V22" i="30"/>
  <c r="U25" i="30" a="1"/>
  <c r="U25" i="30" s="1"/>
  <c r="AD5" i="30" s="1"/>
  <c r="U23" i="30"/>
  <c r="U22" i="30"/>
  <c r="T25" i="30" a="1"/>
  <c r="T25" i="30" s="1"/>
  <c r="AD4" i="30" s="1"/>
  <c r="T22" i="30"/>
  <c r="T23" i="30"/>
  <c r="S23" i="30"/>
  <c r="S22" i="30"/>
  <c r="S25" i="30" a="1"/>
  <c r="S25" i="30" s="1"/>
  <c r="AC5" i="30" s="1"/>
  <c r="R22" i="30"/>
  <c r="R25" i="30" a="1"/>
  <c r="R25" i="30" s="1"/>
  <c r="AC4" i="30" s="1"/>
  <c r="R23" i="30"/>
  <c r="Q23" i="30"/>
  <c r="Q25" i="30" a="1"/>
  <c r="Q25" i="30" s="1"/>
  <c r="AB5" i="30" s="1"/>
  <c r="Q22" i="30"/>
  <c r="P25" i="30" a="1"/>
  <c r="P25" i="30" s="1"/>
  <c r="AB4" i="30" s="1"/>
  <c r="P23" i="30"/>
  <c r="P22" i="30"/>
  <c r="AI9" i="30"/>
  <c r="AK8" i="30"/>
  <c r="AK9" i="30"/>
  <c r="AI8" i="30"/>
  <c r="K26" i="30" a="1"/>
  <c r="K26" i="30" s="1"/>
  <c r="K22" i="30"/>
  <c r="W10" i="30"/>
  <c r="W11" i="30"/>
  <c r="V10" i="30"/>
  <c r="V11" i="30"/>
  <c r="U10" i="30"/>
  <c r="U11" i="30"/>
  <c r="T11" i="30"/>
  <c r="T10" i="30"/>
  <c r="S10" i="30"/>
  <c r="S11" i="30"/>
  <c r="R10" i="30"/>
  <c r="R11" i="30"/>
  <c r="Q10" i="30"/>
  <c r="Q11" i="30"/>
  <c r="P10" i="30"/>
  <c r="P11" i="30"/>
  <c r="AL9" i="30"/>
  <c r="AJ8" i="30"/>
  <c r="AJ9" i="30"/>
  <c r="AL8" i="30"/>
  <c r="K12" i="30" a="1"/>
  <c r="K12" i="30" s="1"/>
  <c r="K10" i="30"/>
  <c r="W239" i="29"/>
  <c r="W241" i="29" a="1"/>
  <c r="W241" i="29" s="1"/>
  <c r="W238" i="29"/>
  <c r="V239" i="29"/>
  <c r="V241" i="29" a="1"/>
  <c r="V241" i="29" s="1"/>
  <c r="V238" i="29"/>
  <c r="U239" i="29"/>
  <c r="U241" i="29" a="1"/>
  <c r="U241" i="29" s="1"/>
  <c r="U238" i="29"/>
  <c r="T239" i="29"/>
  <c r="T238" i="29"/>
  <c r="S241" i="29" a="1"/>
  <c r="S241" i="29" s="1"/>
  <c r="S238" i="29"/>
  <c r="S239" i="29"/>
  <c r="R238" i="29"/>
  <c r="R239" i="29"/>
  <c r="Q241" i="29" a="1"/>
  <c r="Q241" i="29" s="1"/>
  <c r="Q238" i="29"/>
  <c r="Q239" i="29"/>
  <c r="P238" i="29"/>
  <c r="P239" i="29"/>
  <c r="K238" i="29"/>
  <c r="W226" i="29"/>
  <c r="W227" i="29"/>
  <c r="V227" i="29"/>
  <c r="V226" i="29"/>
  <c r="U227" i="29"/>
  <c r="U226" i="29"/>
  <c r="T227" i="29"/>
  <c r="T226" i="29"/>
  <c r="S227" i="29"/>
  <c r="S226" i="29"/>
  <c r="R227" i="29"/>
  <c r="R226" i="29"/>
  <c r="Q226" i="29"/>
  <c r="Q227" i="29"/>
  <c r="P226" i="29"/>
  <c r="P227" i="29"/>
  <c r="K226" i="29"/>
  <c r="W205" i="29" a="1"/>
  <c r="W205" i="29" s="1"/>
  <c r="W203" i="29"/>
  <c r="W202" i="29"/>
  <c r="V205" i="29" a="1"/>
  <c r="V205" i="29" s="1"/>
  <c r="V202" i="29"/>
  <c r="V203" i="29"/>
  <c r="U202" i="29"/>
  <c r="U205" i="29" a="1"/>
  <c r="U205" i="29" s="1"/>
  <c r="U203" i="29"/>
  <c r="T202" i="29"/>
  <c r="T203" i="29"/>
  <c r="T205" i="29" a="1"/>
  <c r="T205" i="29" s="1"/>
  <c r="S205" i="29" a="1"/>
  <c r="S205" i="29" s="1"/>
  <c r="S203" i="29"/>
  <c r="S202" i="29"/>
  <c r="R202" i="29"/>
  <c r="R203" i="29"/>
  <c r="R205" i="29" a="1"/>
  <c r="R205" i="29" s="1"/>
  <c r="Q205" i="29" a="1"/>
  <c r="Q205" i="29" s="1"/>
  <c r="Q203" i="29"/>
  <c r="Q202" i="29"/>
  <c r="P205" i="29" a="1"/>
  <c r="P205" i="29" s="1"/>
  <c r="P203" i="29"/>
  <c r="P202" i="29"/>
  <c r="K202" i="29"/>
  <c r="K206" i="29" a="1"/>
  <c r="K206" i="29" s="1"/>
  <c r="W191" i="29"/>
  <c r="W190" i="29"/>
  <c r="V191" i="29"/>
  <c r="V190" i="29"/>
  <c r="U190" i="29"/>
  <c r="U191" i="29"/>
  <c r="T191" i="29"/>
  <c r="T190" i="29"/>
  <c r="S190" i="29"/>
  <c r="S191" i="29"/>
  <c r="R190" i="29"/>
  <c r="R191" i="29"/>
  <c r="Q190" i="29"/>
  <c r="Q191" i="29"/>
  <c r="P191" i="29"/>
  <c r="P190" i="29"/>
  <c r="K192" i="29" a="1"/>
  <c r="K192" i="29" s="1"/>
  <c r="K190" i="29"/>
  <c r="W169" i="29" a="1"/>
  <c r="W169" i="29" s="1"/>
  <c r="W167" i="29"/>
  <c r="W166" i="29"/>
  <c r="V167" i="29"/>
  <c r="V166" i="29"/>
  <c r="V169" i="29" a="1"/>
  <c r="V169" i="29" s="1"/>
  <c r="U169" i="29" a="1"/>
  <c r="U169" i="29" s="1"/>
  <c r="U166" i="29"/>
  <c r="U167" i="29"/>
  <c r="T169" i="29" a="1"/>
  <c r="T169" i="29" s="1"/>
  <c r="T166" i="29"/>
  <c r="T167" i="29"/>
  <c r="S167" i="29"/>
  <c r="S169" i="29" a="1"/>
  <c r="S169" i="29" s="1"/>
  <c r="S166" i="29"/>
  <c r="R169" i="29" a="1"/>
  <c r="R169" i="29" s="1"/>
  <c r="R167" i="29"/>
  <c r="R166" i="29"/>
  <c r="Q169" i="29" a="1"/>
  <c r="Q169" i="29" s="1"/>
  <c r="Q167" i="29"/>
  <c r="Q166" i="29"/>
  <c r="P166" i="29"/>
  <c r="P167" i="29"/>
  <c r="P169" i="29" a="1"/>
  <c r="P169" i="29" s="1"/>
  <c r="K170" i="29" a="1"/>
  <c r="K170" i="29" s="1"/>
  <c r="K166" i="29"/>
  <c r="W154" i="29"/>
  <c r="W155" i="29"/>
  <c r="V155" i="29"/>
  <c r="V154" i="29"/>
  <c r="U154" i="29"/>
  <c r="U155" i="29"/>
  <c r="T155" i="29"/>
  <c r="T154" i="29"/>
  <c r="S154" i="29"/>
  <c r="S155" i="29"/>
  <c r="R154" i="29"/>
  <c r="R155" i="29"/>
  <c r="Q154" i="29"/>
  <c r="Q155" i="29"/>
  <c r="P155" i="29"/>
  <c r="P154" i="29"/>
  <c r="K156" i="29" a="1"/>
  <c r="K156" i="29" s="1"/>
  <c r="K154" i="29"/>
  <c r="W130" i="29"/>
  <c r="W131" i="29"/>
  <c r="W133" i="29" a="1"/>
  <c r="W133" i="29" s="1"/>
  <c r="V130" i="29"/>
  <c r="V133" i="29" a="1"/>
  <c r="V133" i="29" s="1"/>
  <c r="V131" i="29"/>
  <c r="U131" i="29"/>
  <c r="U130" i="29"/>
  <c r="U133" i="29" a="1"/>
  <c r="U133" i="29" s="1"/>
  <c r="T130" i="29"/>
  <c r="T131" i="29"/>
  <c r="T133" i="29" a="1"/>
  <c r="T133" i="29" s="1"/>
  <c r="S131" i="29"/>
  <c r="S130" i="29"/>
  <c r="S133" i="29" a="1"/>
  <c r="S133" i="29" s="1"/>
  <c r="R130" i="29"/>
  <c r="R133" i="29" a="1"/>
  <c r="R133" i="29" s="1"/>
  <c r="R131" i="29"/>
  <c r="Q130" i="29"/>
  <c r="Q133" i="29" a="1"/>
  <c r="Q133" i="29" s="1"/>
  <c r="Q131" i="29"/>
  <c r="P131" i="29"/>
  <c r="P133" i="29" a="1"/>
  <c r="P133" i="29" s="1"/>
  <c r="P130" i="29"/>
  <c r="K134" i="29" a="1"/>
  <c r="K134" i="29" s="1"/>
  <c r="K130" i="29"/>
  <c r="W119" i="29"/>
  <c r="W118" i="29"/>
  <c r="V118" i="29"/>
  <c r="V119" i="29"/>
  <c r="U119" i="29"/>
  <c r="U118" i="29"/>
  <c r="T119" i="29"/>
  <c r="T118" i="29"/>
  <c r="S118" i="29"/>
  <c r="S119" i="29"/>
  <c r="R119" i="29"/>
  <c r="R118" i="29"/>
  <c r="Q119" i="29"/>
  <c r="Q118" i="29"/>
  <c r="P118" i="29"/>
  <c r="P119" i="29"/>
  <c r="K118" i="29"/>
  <c r="K120" i="29" a="1"/>
  <c r="K120" i="29" s="1"/>
  <c r="W95" i="29"/>
  <c r="W94" i="29"/>
  <c r="W97" i="29" a="1"/>
  <c r="W97" i="29" s="1"/>
  <c r="V97" i="29" a="1"/>
  <c r="V97" i="29" s="1"/>
  <c r="V94" i="29"/>
  <c r="V95" i="29"/>
  <c r="U94" i="29"/>
  <c r="U97" i="29" a="1"/>
  <c r="U97" i="29" s="1"/>
  <c r="U95" i="29"/>
  <c r="T97" i="29" a="1"/>
  <c r="T97" i="29" s="1"/>
  <c r="T95" i="29"/>
  <c r="T94" i="29"/>
  <c r="S94" i="29"/>
  <c r="S95" i="29"/>
  <c r="S97" i="29" a="1"/>
  <c r="S97" i="29" s="1"/>
  <c r="R94" i="29"/>
  <c r="R95" i="29"/>
  <c r="R97" i="29" a="1"/>
  <c r="R97" i="29" s="1"/>
  <c r="Q94" i="29"/>
  <c r="Q95" i="29"/>
  <c r="Q97" i="29" a="1"/>
  <c r="Q97" i="29" s="1"/>
  <c r="P95" i="29"/>
  <c r="P94" i="29"/>
  <c r="P97" i="29" a="1"/>
  <c r="P97" i="29" s="1"/>
  <c r="K94" i="29"/>
  <c r="K98" i="29" a="1"/>
  <c r="K98" i="29" s="1"/>
  <c r="W83" i="29"/>
  <c r="W82" i="29"/>
  <c r="V82" i="29"/>
  <c r="V83" i="29"/>
  <c r="U82" i="29"/>
  <c r="U83" i="29"/>
  <c r="T82" i="29"/>
  <c r="T83" i="29"/>
  <c r="S82" i="29"/>
  <c r="S83" i="29"/>
  <c r="R82" i="29"/>
  <c r="R83" i="29"/>
  <c r="Q83" i="29"/>
  <c r="Q82" i="29"/>
  <c r="P83" i="29"/>
  <c r="P82" i="29"/>
  <c r="K82" i="29"/>
  <c r="K84" i="29" a="1"/>
  <c r="K84" i="29" s="1"/>
  <c r="W59" i="29"/>
  <c r="W61" i="29" a="1"/>
  <c r="W61" i="29" s="1"/>
  <c r="W58" i="29"/>
  <c r="V58" i="29"/>
  <c r="V61" i="29" a="1"/>
  <c r="V61" i="29" s="1"/>
  <c r="V59" i="29"/>
  <c r="U61" i="29" a="1"/>
  <c r="U61" i="29" s="1"/>
  <c r="U58" i="29"/>
  <c r="U59" i="29"/>
  <c r="T58" i="29"/>
  <c r="T61" i="29" a="1"/>
  <c r="T61" i="29" s="1"/>
  <c r="T59" i="29"/>
  <c r="S58" i="29"/>
  <c r="S59" i="29"/>
  <c r="S61" i="29" a="1"/>
  <c r="S61" i="29" s="1"/>
  <c r="R59" i="29"/>
  <c r="R61" i="29" a="1"/>
  <c r="R61" i="29" s="1"/>
  <c r="R58" i="29"/>
  <c r="Q58" i="29"/>
  <c r="Q59" i="29"/>
  <c r="Q61" i="29" a="1"/>
  <c r="Q61" i="29" s="1"/>
  <c r="P59" i="29"/>
  <c r="P61" i="29" a="1"/>
  <c r="P61" i="29" s="1"/>
  <c r="P58" i="29"/>
  <c r="K58" i="29"/>
  <c r="K62" i="29" a="1"/>
  <c r="K62" i="29" s="1"/>
  <c r="W46" i="29"/>
  <c r="W47" i="29"/>
  <c r="V46" i="29"/>
  <c r="V47" i="29"/>
  <c r="U47" i="29"/>
  <c r="U46" i="29"/>
  <c r="T47" i="29"/>
  <c r="T46" i="29"/>
  <c r="S47" i="29"/>
  <c r="S46" i="29"/>
  <c r="R46" i="29"/>
  <c r="R47" i="29"/>
  <c r="Q46" i="29"/>
  <c r="Q47" i="29"/>
  <c r="P47" i="29"/>
  <c r="P46" i="29"/>
  <c r="K48" i="29" a="1"/>
  <c r="K48" i="29" s="1"/>
  <c r="K46" i="29"/>
  <c r="W23" i="29"/>
  <c r="W22" i="29"/>
  <c r="W25" i="29" a="1"/>
  <c r="W25" i="29" s="1"/>
  <c r="AE5" i="29" s="1"/>
  <c r="V23" i="29"/>
  <c r="V22" i="29"/>
  <c r="V25" i="29" a="1"/>
  <c r="V25" i="29" s="1"/>
  <c r="AE4" i="29" s="1"/>
  <c r="U22" i="29"/>
  <c r="U25" i="29" a="1"/>
  <c r="U25" i="29" s="1"/>
  <c r="AD5" i="29" s="1"/>
  <c r="U23" i="29"/>
  <c r="T25" i="29" a="1"/>
  <c r="T25" i="29" s="1"/>
  <c r="AD4" i="29" s="1"/>
  <c r="T23" i="29"/>
  <c r="T22" i="29"/>
  <c r="S25" i="29" a="1"/>
  <c r="S25" i="29" s="1"/>
  <c r="AC5" i="29" s="1"/>
  <c r="S23" i="29"/>
  <c r="S22" i="29"/>
  <c r="R25" i="29" a="1"/>
  <c r="R25" i="29" s="1"/>
  <c r="AC4" i="29" s="1"/>
  <c r="R22" i="29"/>
  <c r="R23" i="29"/>
  <c r="Q22" i="29"/>
  <c r="Q23" i="29"/>
  <c r="Q25" i="29" a="1"/>
  <c r="Q25" i="29" s="1"/>
  <c r="AB5" i="29" s="1"/>
  <c r="P23" i="29"/>
  <c r="P22" i="29"/>
  <c r="P25" i="29" a="1"/>
  <c r="P25" i="29" s="1"/>
  <c r="AB4" i="29" s="1"/>
  <c r="AK8" i="29"/>
  <c r="AI9" i="29"/>
  <c r="AK9" i="29"/>
  <c r="AI8" i="29"/>
  <c r="K26" i="29" a="1"/>
  <c r="K26" i="29" s="1"/>
  <c r="K22" i="29"/>
  <c r="W10" i="29"/>
  <c r="W11" i="29"/>
  <c r="V10" i="29"/>
  <c r="V11" i="29"/>
  <c r="U10" i="29"/>
  <c r="U11" i="29"/>
  <c r="T11" i="29"/>
  <c r="T10" i="29"/>
  <c r="S11" i="29"/>
  <c r="S10" i="29"/>
  <c r="R11" i="29"/>
  <c r="R10" i="29"/>
  <c r="Q10" i="29"/>
  <c r="Q11" i="29"/>
  <c r="P11" i="29"/>
  <c r="P10" i="29"/>
  <c r="AL8" i="29"/>
  <c r="AJ9" i="29"/>
  <c r="AJ8" i="29"/>
  <c r="AL9" i="29"/>
  <c r="K10" i="29"/>
  <c r="K12" i="29" a="1"/>
  <c r="K12" i="29" s="1"/>
  <c r="W241" i="28" a="1"/>
  <c r="W241" i="28" s="1"/>
  <c r="W238" i="28"/>
  <c r="W239" i="28"/>
  <c r="V238" i="28"/>
  <c r="V241" i="28" a="1"/>
  <c r="V241" i="28" s="1"/>
  <c r="V239" i="28"/>
  <c r="U241" i="28" a="1"/>
  <c r="U241" i="28" s="1"/>
  <c r="U239" i="28"/>
  <c r="U238" i="28"/>
  <c r="T238" i="28"/>
  <c r="T241" i="28" a="1"/>
  <c r="T241" i="28" s="1"/>
  <c r="T239" i="28"/>
  <c r="S241" i="28" a="1"/>
  <c r="S241" i="28" s="1"/>
  <c r="S239" i="28"/>
  <c r="S238" i="28"/>
  <c r="R241" i="28" a="1"/>
  <c r="R241" i="28" s="1"/>
  <c r="R239" i="28"/>
  <c r="R238" i="28"/>
  <c r="Q241" i="28" a="1"/>
  <c r="Q241" i="28" s="1"/>
  <c r="Q238" i="28"/>
  <c r="Q239" i="28"/>
  <c r="P241" i="28" a="1"/>
  <c r="P241" i="28" s="1"/>
  <c r="P239" i="28"/>
  <c r="P238" i="28"/>
  <c r="K242" i="28" a="1"/>
  <c r="K242" i="28" s="1"/>
  <c r="K238" i="28"/>
  <c r="W226" i="28"/>
  <c r="W227" i="28"/>
  <c r="V227" i="28"/>
  <c r="V226" i="28"/>
  <c r="U227" i="28"/>
  <c r="U226" i="28"/>
  <c r="T226" i="28"/>
  <c r="T227" i="28"/>
  <c r="S227" i="28"/>
  <c r="S226" i="28"/>
  <c r="R226" i="28"/>
  <c r="R227" i="28"/>
  <c r="Q227" i="28"/>
  <c r="Q226" i="28"/>
  <c r="P226" i="28"/>
  <c r="P227" i="28"/>
  <c r="K228" i="28" a="1"/>
  <c r="K228" i="28" s="1"/>
  <c r="K226" i="28"/>
  <c r="W203" i="28"/>
  <c r="W202" i="28"/>
  <c r="W205" i="28" a="1"/>
  <c r="W205" i="28" s="1"/>
  <c r="V205" i="28" a="1"/>
  <c r="V205" i="28" s="1"/>
  <c r="V203" i="28"/>
  <c r="V202" i="28"/>
  <c r="U202" i="28"/>
  <c r="U205" i="28" a="1"/>
  <c r="U205" i="28" s="1"/>
  <c r="U203" i="28"/>
  <c r="T205" i="28" a="1"/>
  <c r="T205" i="28" s="1"/>
  <c r="T203" i="28"/>
  <c r="T202" i="28"/>
  <c r="S205" i="28" a="1"/>
  <c r="S205" i="28" s="1"/>
  <c r="S202" i="28"/>
  <c r="S203" i="28"/>
  <c r="R205" i="28" a="1"/>
  <c r="R205" i="28" s="1"/>
  <c r="R203" i="28"/>
  <c r="R202" i="28"/>
  <c r="Q205" i="28" a="1"/>
  <c r="Q205" i="28" s="1"/>
  <c r="Q203" i="28"/>
  <c r="Q202" i="28"/>
  <c r="P205" i="28" a="1"/>
  <c r="P205" i="28" s="1"/>
  <c r="P202" i="28"/>
  <c r="P203" i="28"/>
  <c r="K202" i="28"/>
  <c r="K206" i="28" a="1"/>
  <c r="K206" i="28" s="1"/>
  <c r="W191" i="28"/>
  <c r="W190" i="28"/>
  <c r="V191" i="28"/>
  <c r="V190" i="28"/>
  <c r="U190" i="28"/>
  <c r="U191" i="28"/>
  <c r="T191" i="28"/>
  <c r="T190" i="28"/>
  <c r="S191" i="28"/>
  <c r="S190" i="28"/>
  <c r="R190" i="28"/>
  <c r="R191" i="28"/>
  <c r="Q190" i="28"/>
  <c r="Q191" i="28"/>
  <c r="P191" i="28"/>
  <c r="P190" i="28"/>
  <c r="K190" i="28"/>
  <c r="K192" i="28" a="1"/>
  <c r="K192" i="28" s="1"/>
  <c r="W167" i="28"/>
  <c r="W166" i="28"/>
  <c r="W169" i="28" a="1"/>
  <c r="W169" i="28" s="1"/>
  <c r="V169" i="28" a="1"/>
  <c r="V169" i="28" s="1"/>
  <c r="V167" i="28"/>
  <c r="V166" i="28"/>
  <c r="U169" i="28" a="1"/>
  <c r="U169" i="28" s="1"/>
  <c r="U166" i="28"/>
  <c r="U167" i="28"/>
  <c r="T167" i="28"/>
  <c r="T169" i="28" a="1"/>
  <c r="T169" i="28" s="1"/>
  <c r="T166" i="28"/>
  <c r="S166" i="28"/>
  <c r="S169" i="28" a="1"/>
  <c r="S169" i="28" s="1"/>
  <c r="S167" i="28"/>
  <c r="R166" i="28"/>
  <c r="R167" i="28"/>
  <c r="R169" i="28" a="1"/>
  <c r="R169" i="28" s="1"/>
  <c r="Q167" i="28"/>
  <c r="Q169" i="28" a="1"/>
  <c r="Q169" i="28" s="1"/>
  <c r="Q166" i="28"/>
  <c r="P167" i="28"/>
  <c r="P169" i="28" a="1"/>
  <c r="P169" i="28" s="1"/>
  <c r="P166" i="28"/>
  <c r="K166" i="28"/>
  <c r="K170" i="28" a="1"/>
  <c r="K170" i="28" s="1"/>
  <c r="W154" i="28"/>
  <c r="W155" i="28"/>
  <c r="V154" i="28"/>
  <c r="V155" i="28"/>
  <c r="U155" i="28"/>
  <c r="U154" i="28"/>
  <c r="T154" i="28"/>
  <c r="T155" i="28"/>
  <c r="S154" i="28"/>
  <c r="S155" i="28"/>
  <c r="R154" i="28"/>
  <c r="R155" i="28"/>
  <c r="Q154" i="28"/>
  <c r="Q155" i="28"/>
  <c r="P155" i="28"/>
  <c r="P154" i="28"/>
  <c r="K154" i="28"/>
  <c r="K156" i="28" a="1"/>
  <c r="K156" i="28" s="1"/>
  <c r="W131" i="28"/>
  <c r="W130" i="28"/>
  <c r="W133" i="28" a="1"/>
  <c r="W133" i="28" s="1"/>
  <c r="V131" i="28"/>
  <c r="V130" i="28"/>
  <c r="V133" i="28" a="1"/>
  <c r="V133" i="28" s="1"/>
  <c r="U133" i="28" a="1"/>
  <c r="U133" i="28" s="1"/>
  <c r="U131" i="28"/>
  <c r="U130" i="28"/>
  <c r="T130" i="28"/>
  <c r="T133" i="28" a="1"/>
  <c r="T133" i="28" s="1"/>
  <c r="T131" i="28"/>
  <c r="S130" i="28"/>
  <c r="S131" i="28"/>
  <c r="S133" i="28" a="1"/>
  <c r="S133" i="28" s="1"/>
  <c r="R131" i="28"/>
  <c r="R133" i="28" a="1"/>
  <c r="R133" i="28" s="1"/>
  <c r="R130" i="28"/>
  <c r="Q133" i="28" a="1"/>
  <c r="Q133" i="28" s="1"/>
  <c r="Q131" i="28"/>
  <c r="Q130" i="28"/>
  <c r="P131" i="28"/>
  <c r="P130" i="28"/>
  <c r="P133" i="28" a="1"/>
  <c r="P133" i="28" s="1"/>
  <c r="K134" i="28" a="1"/>
  <c r="K134" i="28" s="1"/>
  <c r="K130" i="28"/>
  <c r="W118" i="28"/>
  <c r="W119" i="28"/>
  <c r="V118" i="28"/>
  <c r="V119" i="28"/>
  <c r="U119" i="28"/>
  <c r="U118" i="28"/>
  <c r="T119" i="28"/>
  <c r="T118" i="28"/>
  <c r="S118" i="28"/>
  <c r="S119" i="28"/>
  <c r="R119" i="28"/>
  <c r="R118" i="28"/>
  <c r="Q119" i="28"/>
  <c r="Q118" i="28"/>
  <c r="P119" i="28"/>
  <c r="P118" i="28"/>
  <c r="K120" i="28" a="1"/>
  <c r="K120" i="28" s="1"/>
  <c r="K118" i="28"/>
  <c r="W94" i="28"/>
  <c r="W95" i="28"/>
  <c r="W97" i="28" a="1"/>
  <c r="W97" i="28" s="1"/>
  <c r="V97" i="28" a="1"/>
  <c r="V97" i="28" s="1"/>
  <c r="V94" i="28"/>
  <c r="V95" i="28"/>
  <c r="U95" i="28"/>
  <c r="U94" i="28"/>
  <c r="U97" i="28" a="1"/>
  <c r="U97" i="28" s="1"/>
  <c r="T94" i="28"/>
  <c r="T95" i="28"/>
  <c r="T97" i="28" a="1"/>
  <c r="T97" i="28" s="1"/>
  <c r="S95" i="28"/>
  <c r="S97" i="28" a="1"/>
  <c r="S97" i="28" s="1"/>
  <c r="S94" i="28"/>
  <c r="R97" i="28" a="1"/>
  <c r="R97" i="28" s="1"/>
  <c r="R94" i="28"/>
  <c r="R95" i="28"/>
  <c r="Q94" i="28"/>
  <c r="Q97" i="28" a="1"/>
  <c r="Q97" i="28" s="1"/>
  <c r="Q95" i="28"/>
  <c r="P94" i="28"/>
  <c r="P95" i="28"/>
  <c r="P97" i="28" a="1"/>
  <c r="P97" i="28" s="1"/>
  <c r="K94" i="28"/>
  <c r="K98" i="28" a="1"/>
  <c r="K98" i="28" s="1"/>
  <c r="W82" i="28"/>
  <c r="W83" i="28"/>
  <c r="V82" i="28"/>
  <c r="V83" i="28"/>
  <c r="U83" i="28"/>
  <c r="U82" i="28"/>
  <c r="T83" i="28"/>
  <c r="T82" i="28"/>
  <c r="S82" i="28"/>
  <c r="S83" i="28"/>
  <c r="R83" i="28"/>
  <c r="R82" i="28"/>
  <c r="Q83" i="28"/>
  <c r="Q82" i="28"/>
  <c r="P83" i="28"/>
  <c r="P82" i="28"/>
  <c r="K84" i="28" a="1"/>
  <c r="K84" i="28" s="1"/>
  <c r="K82" i="28"/>
  <c r="W59" i="28"/>
  <c r="W58" i="28"/>
  <c r="W61" i="28" a="1"/>
  <c r="W61" i="28" s="1"/>
  <c r="V61" i="28" a="1"/>
  <c r="V61" i="28" s="1"/>
  <c r="V58" i="28"/>
  <c r="V59" i="28"/>
  <c r="U59" i="28"/>
  <c r="U58" i="28"/>
  <c r="U61" i="28" a="1"/>
  <c r="U61" i="28" s="1"/>
  <c r="T59" i="28"/>
  <c r="T58" i="28"/>
  <c r="T61" i="28" a="1"/>
  <c r="T61" i="28" s="1"/>
  <c r="S59" i="28"/>
  <c r="S61" i="28" a="1"/>
  <c r="S61" i="28" s="1"/>
  <c r="S58" i="28"/>
  <c r="R58" i="28"/>
  <c r="R59" i="28"/>
  <c r="R61" i="28" a="1"/>
  <c r="R61" i="28" s="1"/>
  <c r="Q61" i="28" a="1"/>
  <c r="Q61" i="28" s="1"/>
  <c r="Q58" i="28"/>
  <c r="Q59" i="28"/>
  <c r="P59" i="28"/>
  <c r="P58" i="28"/>
  <c r="P61" i="28" a="1"/>
  <c r="P61" i="28" s="1"/>
  <c r="K62" i="28" a="1"/>
  <c r="K62" i="28" s="1"/>
  <c r="K58" i="28"/>
  <c r="W47" i="28"/>
  <c r="W46" i="28"/>
  <c r="V46" i="28"/>
  <c r="V47" i="28"/>
  <c r="U46" i="28"/>
  <c r="U47" i="28"/>
  <c r="T47" i="28"/>
  <c r="T46" i="28"/>
  <c r="S46" i="28"/>
  <c r="S47" i="28"/>
  <c r="R46" i="28"/>
  <c r="R47" i="28"/>
  <c r="Q47" i="28"/>
  <c r="Q46" i="28"/>
  <c r="P46" i="28"/>
  <c r="P47" i="28"/>
  <c r="K48" i="28" a="1"/>
  <c r="K48" i="28" s="1"/>
  <c r="K46" i="28"/>
  <c r="W25" i="28" a="1"/>
  <c r="W25" i="28" s="1"/>
  <c r="AE5" i="28" s="1"/>
  <c r="W22" i="28"/>
  <c r="W23" i="28"/>
  <c r="V22" i="28"/>
  <c r="V25" i="28" a="1"/>
  <c r="V25" i="28" s="1"/>
  <c r="AE4" i="28" s="1"/>
  <c r="V23" i="28"/>
  <c r="U25" i="28" a="1"/>
  <c r="U25" i="28" s="1"/>
  <c r="AD5" i="28" s="1"/>
  <c r="U23" i="28"/>
  <c r="U22" i="28"/>
  <c r="T23" i="28"/>
  <c r="T22" i="28"/>
  <c r="T25" i="28" a="1"/>
  <c r="T25" i="28" s="1"/>
  <c r="AD4" i="28" s="1"/>
  <c r="S23" i="28"/>
  <c r="S25" i="28" a="1"/>
  <c r="S25" i="28" s="1"/>
  <c r="AC5" i="28" s="1"/>
  <c r="S22" i="28"/>
  <c r="R25" i="28" a="1"/>
  <c r="R25" i="28" s="1"/>
  <c r="AC4" i="28" s="1"/>
  <c r="R23" i="28"/>
  <c r="R22" i="28"/>
  <c r="Q22" i="28"/>
  <c r="Q25" i="28" a="1"/>
  <c r="Q25" i="28" s="1"/>
  <c r="AB5" i="28" s="1"/>
  <c r="Q23" i="28"/>
  <c r="P23" i="28"/>
  <c r="P22" i="28"/>
  <c r="P25" i="28" a="1"/>
  <c r="P25" i="28" s="1"/>
  <c r="AB4" i="28" s="1"/>
  <c r="AI9" i="28"/>
  <c r="AK8" i="28"/>
  <c r="AI8" i="28"/>
  <c r="AK9" i="28"/>
  <c r="K26" i="28" a="1"/>
  <c r="K26" i="28" s="1"/>
  <c r="K22" i="28"/>
  <c r="W10" i="28"/>
  <c r="W11" i="28"/>
  <c r="V10" i="28"/>
  <c r="V11" i="28"/>
  <c r="U11" i="28"/>
  <c r="U10" i="28"/>
  <c r="T10" i="28"/>
  <c r="T11" i="28"/>
  <c r="S10" i="28"/>
  <c r="S11" i="28"/>
  <c r="R10" i="28"/>
  <c r="R11" i="28"/>
  <c r="Q10" i="28"/>
  <c r="Q11" i="28"/>
  <c r="P11" i="28"/>
  <c r="P10" i="28"/>
  <c r="AJ8" i="28"/>
  <c r="AL9" i="28"/>
  <c r="AL8" i="28"/>
  <c r="AJ9" i="28"/>
  <c r="K10" i="28"/>
  <c r="K12" i="28" a="1"/>
  <c r="K12" i="28" s="1"/>
  <c r="W239" i="1"/>
  <c r="W241" i="1" a="1"/>
  <c r="W241" i="1" s="1"/>
  <c r="W238" i="1"/>
  <c r="V241" i="1" a="1"/>
  <c r="V241" i="1" s="1"/>
  <c r="V239" i="1"/>
  <c r="V238" i="1"/>
  <c r="U241" i="1" a="1"/>
  <c r="U241" i="1" s="1"/>
  <c r="U239" i="1"/>
  <c r="U238" i="1"/>
  <c r="T241" i="1" a="1"/>
  <c r="T241" i="1" s="1"/>
  <c r="T239" i="1"/>
  <c r="T238" i="1"/>
  <c r="S238" i="1"/>
  <c r="S241" i="1" a="1"/>
  <c r="S241" i="1" s="1"/>
  <c r="S239" i="1"/>
  <c r="R241" i="1" a="1"/>
  <c r="R241" i="1" s="1"/>
  <c r="R239" i="1"/>
  <c r="R238" i="1"/>
  <c r="Q241" i="1" a="1"/>
  <c r="Q241" i="1" s="1"/>
  <c r="Q239" i="1"/>
  <c r="Q238" i="1"/>
  <c r="P241" i="1" a="1"/>
  <c r="P241" i="1" s="1"/>
  <c r="P239" i="1"/>
  <c r="P238" i="1"/>
  <c r="K238" i="1"/>
  <c r="K242" i="1" a="1"/>
  <c r="K242" i="1" s="1"/>
  <c r="W227" i="1"/>
  <c r="W226" i="1"/>
  <c r="V226" i="1"/>
  <c r="V227" i="1"/>
  <c r="U227" i="1"/>
  <c r="U226" i="1"/>
  <c r="T226" i="1"/>
  <c r="T227" i="1"/>
  <c r="S227" i="1"/>
  <c r="S226" i="1"/>
  <c r="R226" i="1"/>
  <c r="R227" i="1"/>
  <c r="Q227" i="1"/>
  <c r="Q226" i="1"/>
  <c r="P227" i="1"/>
  <c r="P226" i="1"/>
  <c r="K228" i="1" a="1"/>
  <c r="K228" i="1" s="1"/>
  <c r="K226" i="1"/>
  <c r="W205" i="1" a="1"/>
  <c r="W205" i="1" s="1"/>
  <c r="W202" i="1"/>
  <c r="W203" i="1"/>
  <c r="V203" i="1"/>
  <c r="V205" i="1" a="1"/>
  <c r="V205" i="1" s="1"/>
  <c r="V202" i="1"/>
  <c r="U203" i="1"/>
  <c r="U202" i="1"/>
  <c r="U205" i="1" a="1"/>
  <c r="U205" i="1" s="1"/>
  <c r="T203" i="1"/>
  <c r="T202" i="1"/>
  <c r="T205" i="1" a="1"/>
  <c r="T205" i="1" s="1"/>
  <c r="S205" i="1" a="1"/>
  <c r="S205" i="1" s="1"/>
  <c r="S203" i="1"/>
  <c r="S202" i="1"/>
  <c r="R205" i="1" a="1"/>
  <c r="R205" i="1" s="1"/>
  <c r="R202" i="1"/>
  <c r="R203" i="1"/>
  <c r="Q205" i="1" a="1"/>
  <c r="Q205" i="1" s="1"/>
  <c r="Q203" i="1"/>
  <c r="Q202" i="1"/>
  <c r="P203" i="1"/>
  <c r="P205" i="1" a="1"/>
  <c r="P205" i="1" s="1"/>
  <c r="P202" i="1"/>
  <c r="K206" i="1" a="1"/>
  <c r="K206" i="1" s="1"/>
  <c r="K202" i="1"/>
  <c r="W191" i="1"/>
  <c r="W190" i="1"/>
  <c r="V190" i="1"/>
  <c r="V191" i="1"/>
  <c r="U191" i="1"/>
  <c r="U190" i="1"/>
  <c r="T191" i="1"/>
  <c r="T190" i="1"/>
  <c r="S190" i="1"/>
  <c r="S191" i="1"/>
  <c r="R190" i="1"/>
  <c r="R191" i="1"/>
  <c r="Q190" i="1"/>
  <c r="Q191" i="1"/>
  <c r="P190" i="1"/>
  <c r="P191" i="1"/>
  <c r="K192" i="1" a="1"/>
  <c r="K192" i="1" s="1"/>
  <c r="K190" i="1"/>
  <c r="W167" i="1"/>
  <c r="W169" i="1" a="1"/>
  <c r="W169" i="1" s="1"/>
  <c r="W166" i="1"/>
  <c r="V166" i="1"/>
  <c r="V167" i="1"/>
  <c r="V169" i="1" a="1"/>
  <c r="V169" i="1" s="1"/>
  <c r="U167" i="1"/>
  <c r="U169" i="1" a="1"/>
  <c r="U169" i="1" s="1"/>
  <c r="U166" i="1"/>
  <c r="T166" i="1"/>
  <c r="T169" i="1" a="1"/>
  <c r="T169" i="1" s="1"/>
  <c r="T167" i="1"/>
  <c r="S166" i="1"/>
  <c r="S169" i="1" a="1"/>
  <c r="S169" i="1" s="1"/>
  <c r="S167" i="1"/>
  <c r="R167" i="1"/>
  <c r="R169" i="1" a="1"/>
  <c r="R169" i="1" s="1"/>
  <c r="R166" i="1"/>
  <c r="Q166" i="1"/>
  <c r="Q169" i="1" a="1"/>
  <c r="Q169" i="1" s="1"/>
  <c r="Q167" i="1"/>
  <c r="P167" i="1"/>
  <c r="P166" i="1"/>
  <c r="P169" i="1" a="1"/>
  <c r="P169" i="1" s="1"/>
  <c r="K166" i="1"/>
  <c r="K170" i="1" a="1"/>
  <c r="K170" i="1" s="1"/>
  <c r="W154" i="1"/>
  <c r="W155" i="1"/>
  <c r="V155" i="1"/>
  <c r="V154" i="1"/>
  <c r="U154" i="1"/>
  <c r="U155" i="1"/>
  <c r="T155" i="1"/>
  <c r="T154" i="1"/>
  <c r="S154" i="1"/>
  <c r="S155" i="1"/>
  <c r="R155" i="1"/>
  <c r="R154" i="1"/>
  <c r="Q155" i="1"/>
  <c r="Q154" i="1"/>
  <c r="P154" i="1"/>
  <c r="P155" i="1"/>
  <c r="K154" i="1"/>
  <c r="K156" i="1" a="1"/>
  <c r="K156" i="1" s="1"/>
  <c r="W131" i="1"/>
  <c r="W133" i="1" a="1"/>
  <c r="W133" i="1" s="1"/>
  <c r="W130" i="1"/>
  <c r="V130" i="1"/>
  <c r="V131" i="1"/>
  <c r="V133" i="1" a="1"/>
  <c r="V133" i="1" s="1"/>
  <c r="U133" i="1" a="1"/>
  <c r="U133" i="1" s="1"/>
  <c r="U131" i="1"/>
  <c r="U130" i="1"/>
  <c r="T131" i="1"/>
  <c r="T133" i="1" a="1"/>
  <c r="T133" i="1" s="1"/>
  <c r="T130" i="1"/>
  <c r="S131" i="1"/>
  <c r="S133" i="1" a="1"/>
  <c r="S133" i="1" s="1"/>
  <c r="S130" i="1"/>
  <c r="R131" i="1"/>
  <c r="R133" i="1" a="1"/>
  <c r="R133" i="1" s="1"/>
  <c r="R130" i="1"/>
  <c r="Q130" i="1"/>
  <c r="Q131" i="1"/>
  <c r="Q133" i="1" a="1"/>
  <c r="Q133" i="1" s="1"/>
  <c r="P133" i="1" a="1"/>
  <c r="P133" i="1" s="1"/>
  <c r="P131" i="1"/>
  <c r="P130" i="1"/>
  <c r="K134" i="1" a="1"/>
  <c r="K134" i="1" s="1"/>
  <c r="K130" i="1"/>
  <c r="W119" i="1"/>
  <c r="W118" i="1"/>
  <c r="V118" i="1"/>
  <c r="V119" i="1"/>
  <c r="U118" i="1"/>
  <c r="U119" i="1"/>
  <c r="T119" i="1"/>
  <c r="T118" i="1"/>
  <c r="S118" i="1"/>
  <c r="S119" i="1"/>
  <c r="R118" i="1"/>
  <c r="R119" i="1"/>
  <c r="Q119" i="1"/>
  <c r="Q118" i="1"/>
  <c r="P118" i="1"/>
  <c r="P119" i="1"/>
  <c r="K118" i="1"/>
  <c r="K120" i="1" a="1"/>
  <c r="K120" i="1" s="1"/>
  <c r="W97" i="1" a="1"/>
  <c r="W97" i="1" s="1"/>
  <c r="W95" i="1"/>
  <c r="W94" i="1"/>
  <c r="V95" i="1"/>
  <c r="V97" i="1" a="1"/>
  <c r="V97" i="1" s="1"/>
  <c r="V94" i="1"/>
  <c r="U97" i="1" a="1"/>
  <c r="U97" i="1" s="1"/>
  <c r="U94" i="1"/>
  <c r="U95" i="1"/>
  <c r="T94" i="1"/>
  <c r="T97" i="1" a="1"/>
  <c r="T97" i="1" s="1"/>
  <c r="T95" i="1"/>
  <c r="S97" i="1" a="1"/>
  <c r="S97" i="1" s="1"/>
  <c r="S94" i="1"/>
  <c r="S95" i="1"/>
  <c r="R97" i="1" a="1"/>
  <c r="R97" i="1" s="1"/>
  <c r="R95" i="1"/>
  <c r="Q95" i="1"/>
  <c r="Q97" i="1" a="1"/>
  <c r="Q97" i="1" s="1"/>
  <c r="Q94" i="1"/>
  <c r="P97" i="1" a="1"/>
  <c r="P97" i="1" s="1"/>
  <c r="P95" i="1"/>
  <c r="P94" i="1"/>
  <c r="K94" i="1"/>
  <c r="K98" i="1" a="1"/>
  <c r="K98" i="1" s="1"/>
  <c r="W82" i="1"/>
  <c r="W83" i="1"/>
  <c r="V82" i="1"/>
  <c r="V83" i="1"/>
  <c r="U82" i="1"/>
  <c r="U83" i="1"/>
  <c r="T82" i="1"/>
  <c r="T83" i="1"/>
  <c r="S82" i="1"/>
  <c r="S83" i="1"/>
  <c r="R82" i="1"/>
  <c r="R83" i="1"/>
  <c r="Q82" i="1"/>
  <c r="Q83" i="1"/>
  <c r="P83" i="1"/>
  <c r="P82" i="1"/>
  <c r="K82" i="1"/>
  <c r="K84" i="1" a="1"/>
  <c r="K84" i="1" s="1"/>
  <c r="W58" i="1"/>
  <c r="W61" i="1" a="1"/>
  <c r="W61" i="1" s="1"/>
  <c r="W59" i="1"/>
  <c r="V58" i="1"/>
  <c r="V59" i="1"/>
  <c r="V61" i="1" a="1"/>
  <c r="V61" i="1" s="1"/>
  <c r="U58" i="1"/>
  <c r="U61" i="1" a="1"/>
  <c r="U61" i="1" s="1"/>
  <c r="U59" i="1"/>
  <c r="T61" i="1" a="1"/>
  <c r="T61" i="1" s="1"/>
  <c r="T58" i="1"/>
  <c r="T59" i="1"/>
  <c r="S58" i="1"/>
  <c r="S61" i="1" a="1"/>
  <c r="S61" i="1" s="1"/>
  <c r="S59" i="1"/>
  <c r="R58" i="1"/>
  <c r="R61" i="1" a="1"/>
  <c r="R61" i="1" s="1"/>
  <c r="R59" i="1"/>
  <c r="Q59" i="1"/>
  <c r="Q58" i="1"/>
  <c r="Q61" i="1" a="1"/>
  <c r="Q61" i="1" s="1"/>
  <c r="P58" i="1"/>
  <c r="P61" i="1" a="1"/>
  <c r="P61" i="1" s="1"/>
  <c r="P59" i="1"/>
  <c r="K62" i="1" a="1"/>
  <c r="K62" i="1" s="1"/>
  <c r="K58" i="1"/>
  <c r="W46" i="1"/>
  <c r="W47" i="1"/>
  <c r="V46" i="1"/>
  <c r="V47" i="1"/>
  <c r="U46" i="1"/>
  <c r="U47" i="1"/>
  <c r="T47" i="1"/>
  <c r="T46" i="1"/>
  <c r="S47" i="1"/>
  <c r="S46" i="1"/>
  <c r="R46" i="1"/>
  <c r="R47" i="1"/>
  <c r="Q46" i="1"/>
  <c r="Q47" i="1"/>
  <c r="P46" i="1"/>
  <c r="P47" i="1"/>
  <c r="K48" i="1" a="1"/>
  <c r="K48" i="1" s="1"/>
  <c r="K46" i="1"/>
  <c r="W23" i="1"/>
  <c r="W22" i="1"/>
  <c r="W25" i="1" a="1"/>
  <c r="W25" i="1" s="1"/>
  <c r="AE5" i="1" s="1"/>
  <c r="V22" i="1"/>
  <c r="V25" i="1" a="1"/>
  <c r="V25" i="1" s="1"/>
  <c r="AE4" i="1" s="1"/>
  <c r="V23" i="1"/>
  <c r="U25" i="1" a="1"/>
  <c r="U25" i="1" s="1"/>
  <c r="U23" i="1"/>
  <c r="U22" i="1"/>
  <c r="T25" i="1" a="1"/>
  <c r="T25" i="1" s="1"/>
  <c r="AD4" i="1" s="1"/>
  <c r="T22" i="1"/>
  <c r="T23" i="1"/>
  <c r="S22" i="1"/>
  <c r="S25" i="1" a="1"/>
  <c r="S25" i="1" s="1"/>
  <c r="AC5" i="1" s="1"/>
  <c r="S23" i="1"/>
  <c r="R22" i="1"/>
  <c r="R23" i="1"/>
  <c r="R25" i="1" a="1"/>
  <c r="R25" i="1" s="1"/>
  <c r="AC4" i="1" s="1"/>
  <c r="Q22" i="1"/>
  <c r="Q25" i="1" a="1"/>
  <c r="Q25" i="1" s="1"/>
  <c r="AB5" i="1" s="1"/>
  <c r="Q23" i="1"/>
  <c r="P25" i="1" a="1"/>
  <c r="P25" i="1" s="1"/>
  <c r="AB4" i="1" s="1"/>
  <c r="P22" i="1"/>
  <c r="P23" i="1"/>
  <c r="AI8" i="1"/>
  <c r="AK8" i="1"/>
  <c r="AK9" i="1"/>
  <c r="AI9" i="1"/>
  <c r="K26" i="1" a="1"/>
  <c r="K26" i="1" s="1"/>
  <c r="K22" i="1"/>
  <c r="W10" i="1"/>
  <c r="W11" i="1"/>
  <c r="V11" i="1"/>
  <c r="V10" i="1"/>
  <c r="U11" i="1"/>
  <c r="U10" i="1"/>
  <c r="T11" i="1"/>
  <c r="T10" i="1"/>
  <c r="S10" i="1"/>
  <c r="S11" i="1"/>
  <c r="R11" i="1"/>
  <c r="R10" i="1"/>
  <c r="Q10" i="1"/>
  <c r="Q11" i="1"/>
  <c r="P10" i="1"/>
  <c r="P11" i="1"/>
  <c r="AJ8" i="1"/>
  <c r="AL8" i="1"/>
  <c r="AJ9" i="1"/>
  <c r="AL9" i="1"/>
  <c r="K12" i="1" a="1"/>
  <c r="K12" i="1" s="1"/>
  <c r="K10" i="1"/>
  <c r="W239" i="21"/>
  <c r="V238" i="21"/>
  <c r="V239" i="21"/>
  <c r="V241" i="21" a="1"/>
  <c r="V241" i="21" s="1"/>
  <c r="U239" i="21"/>
  <c r="U241" i="21" a="1"/>
  <c r="U241" i="21" s="1"/>
  <c r="U238" i="21"/>
  <c r="T239" i="21"/>
  <c r="T238" i="21"/>
  <c r="T241" i="21" a="1"/>
  <c r="T241" i="21" s="1"/>
  <c r="S239" i="21"/>
  <c r="S241" i="21" a="1"/>
  <c r="S241" i="21" s="1"/>
  <c r="S238" i="21"/>
  <c r="R239" i="21"/>
  <c r="R238" i="21"/>
  <c r="R241" i="21" a="1"/>
  <c r="R241" i="21" s="1"/>
  <c r="Q238" i="21"/>
  <c r="Q239" i="21"/>
  <c r="Q241" i="21" a="1"/>
  <c r="Q241" i="21" s="1"/>
  <c r="P241" i="21" a="1"/>
  <c r="P241" i="21" s="1"/>
  <c r="P239" i="21"/>
  <c r="P238" i="21"/>
  <c r="L239" i="21"/>
  <c r="L241" i="21" a="1"/>
  <c r="L241" i="21" s="1"/>
  <c r="L238" i="21"/>
  <c r="K241" i="21" a="1"/>
  <c r="K241" i="21" s="1"/>
  <c r="K238" i="21"/>
  <c r="K239" i="21"/>
  <c r="W227" i="21"/>
  <c r="W226" i="21"/>
  <c r="V226" i="21"/>
  <c r="V227" i="21"/>
  <c r="U226" i="21"/>
  <c r="U227" i="21"/>
  <c r="T227" i="21"/>
  <c r="T226" i="21"/>
  <c r="S227" i="21"/>
  <c r="S226" i="21"/>
  <c r="R227" i="21"/>
  <c r="R226" i="21"/>
  <c r="Q227" i="21"/>
  <c r="Q226" i="21"/>
  <c r="P227" i="21"/>
  <c r="P226" i="21"/>
  <c r="K228" i="21" a="1"/>
  <c r="K228" i="21" s="1"/>
  <c r="K226" i="21"/>
  <c r="W203" i="21"/>
  <c r="W205" i="21" a="1"/>
  <c r="W205" i="21" s="1"/>
  <c r="W202" i="21"/>
  <c r="V205" i="21" a="1"/>
  <c r="V205" i="21" s="1"/>
  <c r="V203" i="21"/>
  <c r="V202" i="21"/>
  <c r="U205" i="21" a="1"/>
  <c r="U205" i="21" s="1"/>
  <c r="U202" i="21"/>
  <c r="U203" i="21"/>
  <c r="T203" i="21"/>
  <c r="T202" i="21"/>
  <c r="T205" i="21" a="1"/>
  <c r="T205" i="21" s="1"/>
  <c r="S202" i="21"/>
  <c r="S205" i="21" a="1"/>
  <c r="S205" i="21" s="1"/>
  <c r="S203" i="21"/>
  <c r="R205" i="21" a="1"/>
  <c r="R205" i="21" s="1"/>
  <c r="R203" i="21"/>
  <c r="R202" i="21"/>
  <c r="Q205" i="21" a="1"/>
  <c r="Q205" i="21" s="1"/>
  <c r="Q202" i="21"/>
  <c r="Q203" i="21"/>
  <c r="P203" i="21"/>
  <c r="P202" i="21"/>
  <c r="P205" i="21" a="1"/>
  <c r="P205" i="21" s="1"/>
  <c r="L203" i="21"/>
  <c r="L202" i="21"/>
  <c r="L205" i="21" a="1"/>
  <c r="L205" i="21" s="1"/>
  <c r="K203" i="21"/>
  <c r="K205" i="21" a="1"/>
  <c r="K205" i="21" s="1"/>
  <c r="K202" i="21"/>
  <c r="W190" i="21"/>
  <c r="W191" i="21"/>
  <c r="V191" i="21"/>
  <c r="V190" i="21"/>
  <c r="U191" i="21"/>
  <c r="U190" i="21"/>
  <c r="T191" i="21"/>
  <c r="T190" i="21"/>
  <c r="S191" i="21"/>
  <c r="S190" i="21"/>
  <c r="R190" i="21"/>
  <c r="R191" i="21"/>
  <c r="Q191" i="21"/>
  <c r="Q190" i="21"/>
  <c r="P190" i="21"/>
  <c r="P191" i="21"/>
  <c r="K190" i="21"/>
  <c r="K192" i="21" a="1"/>
  <c r="K192" i="21" s="1"/>
  <c r="W241" i="27" a="1"/>
  <c r="W241" i="27" s="1"/>
  <c r="W238" i="27"/>
  <c r="W239" i="27"/>
  <c r="V239" i="27"/>
  <c r="V238" i="27"/>
  <c r="U241" i="27" a="1"/>
  <c r="U241" i="27" s="1"/>
  <c r="U238" i="27"/>
  <c r="U239" i="27"/>
  <c r="T241" i="27" a="1"/>
  <c r="T241" i="27" s="1"/>
  <c r="T239" i="27"/>
  <c r="T238" i="27"/>
  <c r="S241" i="27" a="1"/>
  <c r="S241" i="27" s="1"/>
  <c r="S239" i="27"/>
  <c r="S238" i="27"/>
  <c r="R239" i="27"/>
  <c r="R238" i="27"/>
  <c r="Q241" i="27" a="1"/>
  <c r="Q241" i="27" s="1"/>
  <c r="Q239" i="27"/>
  <c r="Q238" i="27"/>
  <c r="P238" i="27"/>
  <c r="P241" i="27" a="1"/>
  <c r="P241" i="27" s="1"/>
  <c r="P239" i="27"/>
  <c r="W226" i="27"/>
  <c r="W227" i="27"/>
  <c r="V226" i="27"/>
  <c r="V227" i="27"/>
  <c r="U227" i="27"/>
  <c r="U226" i="27"/>
  <c r="T226" i="27"/>
  <c r="T227" i="27"/>
  <c r="S226" i="27"/>
  <c r="S227" i="27"/>
  <c r="R226" i="27"/>
  <c r="R227" i="27"/>
  <c r="Q226" i="27"/>
  <c r="Q227" i="27"/>
  <c r="P227" i="27"/>
  <c r="P226" i="27"/>
  <c r="W205" i="27" a="1"/>
  <c r="W205" i="27" s="1"/>
  <c r="W202" i="27"/>
  <c r="W203" i="27"/>
  <c r="V203" i="27"/>
  <c r="V202" i="27"/>
  <c r="U205" i="27" a="1"/>
  <c r="U205" i="27" s="1"/>
  <c r="U202" i="27"/>
  <c r="U203" i="27"/>
  <c r="T203" i="27"/>
  <c r="T205" i="27" a="1"/>
  <c r="T205" i="27" s="1"/>
  <c r="T202" i="27"/>
  <c r="S203" i="27"/>
  <c r="S205" i="27" a="1"/>
  <c r="S205" i="27" s="1"/>
  <c r="S202" i="27"/>
  <c r="R203" i="27"/>
  <c r="R205" i="27" a="1"/>
  <c r="R205" i="27" s="1"/>
  <c r="R202" i="27"/>
  <c r="Q202" i="27"/>
  <c r="Q205" i="27" a="1"/>
  <c r="Q205" i="27" s="1"/>
  <c r="Q203" i="27"/>
  <c r="P205" i="27" a="1"/>
  <c r="P205" i="27" s="1"/>
  <c r="P202" i="27"/>
  <c r="P203" i="27"/>
  <c r="K206" i="27" a="1"/>
  <c r="K206" i="27" s="1"/>
  <c r="K202" i="27"/>
  <c r="W190" i="27"/>
  <c r="W191" i="27"/>
  <c r="V191" i="27"/>
  <c r="V190" i="27"/>
  <c r="U191" i="27"/>
  <c r="U190" i="27"/>
  <c r="T191" i="27"/>
  <c r="T190" i="27"/>
  <c r="S190" i="27"/>
  <c r="S191" i="27"/>
  <c r="R191" i="27"/>
  <c r="R190" i="27"/>
  <c r="Q190" i="27"/>
  <c r="Q191" i="27"/>
  <c r="P190" i="27"/>
  <c r="P191" i="27"/>
  <c r="K190" i="27"/>
  <c r="K192" i="27" a="1"/>
  <c r="K192" i="27" s="1"/>
  <c r="W166" i="27"/>
  <c r="W169" i="27" a="1"/>
  <c r="W169" i="27" s="1"/>
  <c r="W167" i="27"/>
  <c r="V169" i="27" a="1"/>
  <c r="V169" i="27" s="1"/>
  <c r="V166" i="27"/>
  <c r="V167" i="27"/>
  <c r="U169" i="27" a="1"/>
  <c r="U169" i="27" s="1"/>
  <c r="U166" i="27"/>
  <c r="U167" i="27"/>
  <c r="T166" i="27"/>
  <c r="T167" i="27"/>
  <c r="T169" i="27" a="1"/>
  <c r="T169" i="27" s="1"/>
  <c r="S167" i="27"/>
  <c r="S169" i="27" a="1"/>
  <c r="S169" i="27" s="1"/>
  <c r="S166" i="27"/>
  <c r="R167" i="27"/>
  <c r="R169" i="27" a="1"/>
  <c r="R169" i="27" s="1"/>
  <c r="R166" i="27"/>
  <c r="Q166" i="27"/>
  <c r="Q169" i="27" a="1"/>
  <c r="Q169" i="27" s="1"/>
  <c r="Q167" i="27"/>
  <c r="P169" i="27" a="1"/>
  <c r="P169" i="27" s="1"/>
  <c r="P167" i="27"/>
  <c r="P166" i="27"/>
  <c r="K166" i="27"/>
  <c r="K170" i="27" a="1"/>
  <c r="K170" i="27" s="1"/>
  <c r="W155" i="27"/>
  <c r="W154" i="27"/>
  <c r="V154" i="27"/>
  <c r="V155" i="27"/>
  <c r="U155" i="27"/>
  <c r="U154" i="27"/>
  <c r="T154" i="27"/>
  <c r="T155" i="27"/>
  <c r="S155" i="27"/>
  <c r="S154" i="27"/>
  <c r="R155" i="27"/>
  <c r="R154" i="27"/>
  <c r="Q155" i="27"/>
  <c r="Q154" i="27"/>
  <c r="P154" i="27"/>
  <c r="P155" i="27"/>
  <c r="K156" i="27" a="1"/>
  <c r="K156" i="27" s="1"/>
  <c r="K154" i="27"/>
  <c r="W130" i="27"/>
  <c r="W133" i="27" a="1"/>
  <c r="W133" i="27" s="1"/>
  <c r="W131" i="27"/>
  <c r="V130" i="27"/>
  <c r="V133" i="27" a="1"/>
  <c r="V133" i="27" s="1"/>
  <c r="V131" i="27"/>
  <c r="U133" i="27" a="1"/>
  <c r="U133" i="27" s="1"/>
  <c r="U131" i="27"/>
  <c r="U130" i="27"/>
  <c r="T131" i="27"/>
  <c r="T130" i="27"/>
  <c r="T133" i="27" a="1"/>
  <c r="T133" i="27" s="1"/>
  <c r="S131" i="27"/>
  <c r="S130" i="27"/>
  <c r="S133" i="27" a="1"/>
  <c r="S133" i="27" s="1"/>
  <c r="R130" i="27"/>
  <c r="R131" i="27"/>
  <c r="R133" i="27" a="1"/>
  <c r="R133" i="27" s="1"/>
  <c r="Q133" i="27" a="1"/>
  <c r="Q133" i="27" s="1"/>
  <c r="Q130" i="27"/>
  <c r="Q131" i="27"/>
  <c r="P131" i="27"/>
  <c r="P130" i="27"/>
  <c r="P133" i="27" a="1"/>
  <c r="P133" i="27" s="1"/>
  <c r="K134" i="27" a="1"/>
  <c r="K134" i="27" s="1"/>
  <c r="K130" i="27"/>
  <c r="W118" i="27"/>
  <c r="W119" i="27"/>
  <c r="V119" i="27"/>
  <c r="V118" i="27"/>
  <c r="U118" i="27"/>
  <c r="U119" i="27"/>
  <c r="T119" i="27"/>
  <c r="T118" i="27"/>
  <c r="S118" i="27"/>
  <c r="S119" i="27"/>
  <c r="R118" i="27"/>
  <c r="R119" i="27"/>
  <c r="Q118" i="27"/>
  <c r="Q119" i="27"/>
  <c r="P119" i="27"/>
  <c r="P118" i="27"/>
  <c r="K120" i="27" a="1"/>
  <c r="K120" i="27" s="1"/>
  <c r="K118" i="27"/>
  <c r="W95" i="27"/>
  <c r="W97" i="27" a="1"/>
  <c r="W97" i="27" s="1"/>
  <c r="W94" i="27"/>
  <c r="V94" i="27"/>
  <c r="V95" i="27"/>
  <c r="V97" i="27" a="1"/>
  <c r="V97" i="27" s="1"/>
  <c r="U95" i="27"/>
  <c r="U97" i="27" a="1"/>
  <c r="U97" i="27" s="1"/>
  <c r="U94" i="27"/>
  <c r="T94" i="27"/>
  <c r="T97" i="27" a="1"/>
  <c r="T97" i="27" s="1"/>
  <c r="T95" i="27"/>
  <c r="S94" i="27"/>
  <c r="S95" i="27"/>
  <c r="S97" i="27" a="1"/>
  <c r="S97" i="27" s="1"/>
  <c r="R95" i="27"/>
  <c r="R94" i="27"/>
  <c r="R97" i="27" a="1"/>
  <c r="R97" i="27" s="1"/>
  <c r="Q94" i="27"/>
  <c r="Q95" i="27"/>
  <c r="Q97" i="27" a="1"/>
  <c r="Q97" i="27" s="1"/>
  <c r="P94" i="27"/>
  <c r="P97" i="27" a="1"/>
  <c r="P97" i="27" s="1"/>
  <c r="P95" i="27"/>
  <c r="K94" i="27"/>
  <c r="K98" i="27" a="1"/>
  <c r="K98" i="27" s="1"/>
  <c r="W82" i="27"/>
  <c r="W83" i="27"/>
  <c r="V82" i="27"/>
  <c r="V83" i="27"/>
  <c r="U83" i="27"/>
  <c r="U82" i="27"/>
  <c r="T82" i="27"/>
  <c r="T83" i="27"/>
  <c r="S82" i="27"/>
  <c r="S83" i="27"/>
  <c r="R83" i="27"/>
  <c r="R82" i="27"/>
  <c r="Q83" i="27"/>
  <c r="Q82" i="27"/>
  <c r="P82" i="27"/>
  <c r="P83" i="27"/>
  <c r="K82" i="27"/>
  <c r="K84" i="27" a="1"/>
  <c r="K84" i="27" s="1"/>
  <c r="W59" i="27"/>
  <c r="W58" i="27"/>
  <c r="W61" i="27" a="1"/>
  <c r="W61" i="27" s="1"/>
  <c r="V59" i="27"/>
  <c r="V61" i="27" a="1"/>
  <c r="V61" i="27" s="1"/>
  <c r="V58" i="27"/>
  <c r="U61" i="27" a="1"/>
  <c r="U61" i="27" s="1"/>
  <c r="U58" i="27"/>
  <c r="U59" i="27"/>
  <c r="T61" i="27" a="1"/>
  <c r="T61" i="27" s="1"/>
  <c r="T58" i="27"/>
  <c r="T59" i="27"/>
  <c r="S58" i="27"/>
  <c r="S59" i="27"/>
  <c r="S61" i="27" a="1"/>
  <c r="S61" i="27" s="1"/>
  <c r="R59" i="27"/>
  <c r="R61" i="27" a="1"/>
  <c r="R61" i="27" s="1"/>
  <c r="R58" i="27"/>
  <c r="Q58" i="27"/>
  <c r="Q59" i="27"/>
  <c r="Q61" i="27" a="1"/>
  <c r="Q61" i="27" s="1"/>
  <c r="P61" i="27" a="1"/>
  <c r="P61" i="27" s="1"/>
  <c r="P58" i="27"/>
  <c r="P59" i="27"/>
  <c r="K58" i="27"/>
  <c r="K62" i="27" a="1"/>
  <c r="K62" i="27" s="1"/>
  <c r="W46" i="27"/>
  <c r="W47" i="27"/>
  <c r="V47" i="27"/>
  <c r="V46" i="27"/>
  <c r="U46" i="27"/>
  <c r="U47" i="27"/>
  <c r="T46" i="27"/>
  <c r="T47" i="27"/>
  <c r="S47" i="27"/>
  <c r="S46" i="27"/>
  <c r="R46" i="27"/>
  <c r="R47" i="27"/>
  <c r="Q47" i="27"/>
  <c r="Q46" i="27"/>
  <c r="P47" i="27"/>
  <c r="P46" i="27"/>
  <c r="K48" i="27" a="1"/>
  <c r="K48" i="27" s="1"/>
  <c r="K46" i="27"/>
  <c r="W25" i="27" a="1"/>
  <c r="W25" i="27" s="1"/>
  <c r="W23" i="27"/>
  <c r="W22" i="27"/>
  <c r="V25" i="27" a="1"/>
  <c r="V25" i="27" s="1"/>
  <c r="AE4" i="27" s="1"/>
  <c r="V23" i="27"/>
  <c r="V22" i="27"/>
  <c r="U25" i="27" a="1"/>
  <c r="U25" i="27" s="1"/>
  <c r="AD5" i="27" s="1"/>
  <c r="U23" i="27"/>
  <c r="U22" i="27"/>
  <c r="T25" i="27" a="1"/>
  <c r="T25" i="27" s="1"/>
  <c r="AD4" i="27" s="1"/>
  <c r="T22" i="27"/>
  <c r="T23" i="27"/>
  <c r="S22" i="27"/>
  <c r="S25" i="27" a="1"/>
  <c r="S25" i="27" s="1"/>
  <c r="AC5" i="27" s="1"/>
  <c r="S23" i="27"/>
  <c r="R23" i="27"/>
  <c r="R25" i="27" a="1"/>
  <c r="R25" i="27" s="1"/>
  <c r="AC4" i="27" s="1"/>
  <c r="R22" i="27"/>
  <c r="Q23" i="27"/>
  <c r="Q25" i="27" a="1"/>
  <c r="Q25" i="27" s="1"/>
  <c r="AB5" i="27" s="1"/>
  <c r="Q22" i="27"/>
  <c r="P23" i="27"/>
  <c r="P25" i="27" a="1"/>
  <c r="P25" i="27" s="1"/>
  <c r="AB4" i="27" s="1"/>
  <c r="P22" i="27"/>
  <c r="AK8" i="27"/>
  <c r="AI9" i="27"/>
  <c r="AK9" i="27"/>
  <c r="AI8" i="27"/>
  <c r="K26" i="27" a="1"/>
  <c r="K26" i="27" s="1"/>
  <c r="K22" i="27"/>
  <c r="W11" i="27"/>
  <c r="W10" i="27"/>
  <c r="V10" i="27"/>
  <c r="V11" i="27"/>
  <c r="U10" i="27"/>
  <c r="U11" i="27"/>
  <c r="T10" i="27"/>
  <c r="T11" i="27"/>
  <c r="S11" i="27"/>
  <c r="S10" i="27"/>
  <c r="R11" i="27"/>
  <c r="R10" i="27"/>
  <c r="Q10" i="27"/>
  <c r="Q11" i="27"/>
  <c r="P10" i="27"/>
  <c r="P11" i="27"/>
  <c r="AJ8" i="27"/>
  <c r="AL9" i="27"/>
  <c r="AL8" i="27"/>
  <c r="AJ9" i="27"/>
  <c r="K10" i="27"/>
  <c r="K12" i="27" a="1"/>
  <c r="K12" i="27" s="1"/>
  <c r="G213" i="22"/>
  <c r="K197" i="22"/>
  <c r="O34" i="35" l="1"/>
  <c r="V227" i="35"/>
  <c r="V226" i="35"/>
  <c r="W227" i="35"/>
  <c r="W226" i="35"/>
  <c r="W241" i="35" a="1"/>
  <c r="W241" i="35" s="1"/>
  <c r="W239" i="35"/>
  <c r="W238" i="35"/>
  <c r="V241" i="35" a="1"/>
  <c r="V241" i="35" s="1"/>
  <c r="V239" i="35"/>
  <c r="V238" i="35"/>
  <c r="U227" i="35"/>
  <c r="U226" i="35"/>
  <c r="T226" i="35"/>
  <c r="T227" i="35"/>
  <c r="U239" i="35"/>
  <c r="U241" i="35" a="1"/>
  <c r="U241" i="35" s="1"/>
  <c r="U238" i="35"/>
  <c r="T239" i="35"/>
  <c r="T238" i="35"/>
  <c r="T241" i="35" a="1"/>
  <c r="T241" i="35" s="1"/>
  <c r="R239" i="35"/>
  <c r="R238" i="35"/>
  <c r="R241" i="35" a="1"/>
  <c r="R241" i="35" s="1"/>
  <c r="R227" i="35"/>
  <c r="R226" i="35"/>
  <c r="S227" i="35"/>
  <c r="S226" i="35"/>
  <c r="S239" i="35"/>
  <c r="S238" i="35"/>
  <c r="S241" i="35" a="1"/>
  <c r="S241" i="35" s="1"/>
  <c r="L239" i="35"/>
  <c r="L238" i="35"/>
  <c r="L241" i="35" a="1"/>
  <c r="L241" i="35" s="1"/>
  <c r="Q241" i="35" a="1"/>
  <c r="Q241" i="35" s="1"/>
  <c r="Q239" i="35"/>
  <c r="Q238" i="35"/>
  <c r="P241" i="35" a="1"/>
  <c r="P241" i="35" s="1"/>
  <c r="P239" i="35"/>
  <c r="P238" i="35"/>
  <c r="Q226" i="35"/>
  <c r="Q227" i="35"/>
  <c r="K238" i="35"/>
  <c r="K241" i="35" a="1"/>
  <c r="K241" i="35" s="1"/>
  <c r="K239" i="35"/>
  <c r="P226" i="35"/>
  <c r="P227" i="35"/>
  <c r="K226" i="35"/>
  <c r="K228" i="35" a="1"/>
  <c r="K228" i="35" s="1"/>
  <c r="W190" i="35"/>
  <c r="W191" i="35"/>
  <c r="W202" i="35"/>
  <c r="W205" i="35" a="1"/>
  <c r="W205" i="35" s="1"/>
  <c r="W203" i="35"/>
  <c r="V205" i="35" a="1"/>
  <c r="V205" i="35" s="1"/>
  <c r="V202" i="35"/>
  <c r="V203" i="35"/>
  <c r="V191" i="35"/>
  <c r="V190" i="35"/>
  <c r="U203" i="35"/>
  <c r="U205" i="35" a="1"/>
  <c r="U205" i="35" s="1"/>
  <c r="U202" i="35"/>
  <c r="T190" i="35"/>
  <c r="T191" i="35"/>
  <c r="U191" i="35"/>
  <c r="U190" i="35"/>
  <c r="T205" i="35" a="1"/>
  <c r="T205" i="35" s="1"/>
  <c r="T203" i="35"/>
  <c r="T202" i="35"/>
  <c r="R205" i="35" a="1"/>
  <c r="R205" i="35" s="1"/>
  <c r="R203" i="35"/>
  <c r="R202" i="35"/>
  <c r="R190" i="35"/>
  <c r="R191" i="35"/>
  <c r="S202" i="35"/>
  <c r="S203" i="35"/>
  <c r="S205" i="35" a="1"/>
  <c r="S205" i="35" s="1"/>
  <c r="S190" i="35"/>
  <c r="S191" i="35"/>
  <c r="P205" i="35" a="1"/>
  <c r="P205" i="35" s="1"/>
  <c r="P203" i="35"/>
  <c r="P202" i="35"/>
  <c r="Q190" i="35"/>
  <c r="Q191" i="35"/>
  <c r="Q203" i="35"/>
  <c r="Q202" i="35"/>
  <c r="Q205" i="35" a="1"/>
  <c r="Q205" i="35" s="1"/>
  <c r="K203" i="35"/>
  <c r="K205" i="35" a="1"/>
  <c r="K205" i="35" s="1"/>
  <c r="K202" i="35"/>
  <c r="P190" i="35"/>
  <c r="P191" i="35"/>
  <c r="L202" i="35"/>
  <c r="L203" i="35"/>
  <c r="L205" i="35" a="1"/>
  <c r="L205" i="35" s="1"/>
  <c r="K190" i="35"/>
  <c r="K192" i="35" a="1"/>
  <c r="K192" i="35" s="1"/>
  <c r="W154" i="35"/>
  <c r="W155" i="35"/>
  <c r="V155" i="35"/>
  <c r="V154" i="35"/>
  <c r="V167" i="35"/>
  <c r="V169" i="35" a="1"/>
  <c r="V169" i="35" s="1"/>
  <c r="V166" i="35"/>
  <c r="W167" i="35"/>
  <c r="W169" i="35" a="1"/>
  <c r="W169" i="35" s="1"/>
  <c r="W166" i="35"/>
  <c r="U154" i="35"/>
  <c r="U155" i="35"/>
  <c r="T155" i="35"/>
  <c r="T154" i="35"/>
  <c r="U166" i="35"/>
  <c r="U167" i="35"/>
  <c r="U169" i="35" a="1"/>
  <c r="U169" i="35" s="1"/>
  <c r="T167" i="35"/>
  <c r="T169" i="35" a="1"/>
  <c r="T169" i="35" s="1"/>
  <c r="T166" i="35"/>
  <c r="S154" i="35"/>
  <c r="S155" i="35"/>
  <c r="S167" i="35"/>
  <c r="S169" i="35" a="1"/>
  <c r="S169" i="35" s="1"/>
  <c r="S166" i="35"/>
  <c r="R167" i="35"/>
  <c r="R169" i="35" a="1"/>
  <c r="R169" i="35" s="1"/>
  <c r="R166" i="35"/>
  <c r="R154" i="35"/>
  <c r="R155" i="35"/>
  <c r="L169" i="35" a="1"/>
  <c r="L169" i="35" s="1"/>
  <c r="L166" i="35"/>
  <c r="L167" i="35"/>
  <c r="K156" i="35" a="1"/>
  <c r="K156" i="35" s="1"/>
  <c r="K154" i="35"/>
  <c r="P166" i="35"/>
  <c r="P167" i="35"/>
  <c r="P169" i="35" a="1"/>
  <c r="P169" i="35" s="1"/>
  <c r="K167" i="35"/>
  <c r="K166" i="35"/>
  <c r="K169" i="35" a="1"/>
  <c r="K169" i="35" s="1"/>
  <c r="Q166" i="35"/>
  <c r="Q167" i="35"/>
  <c r="Q169" i="35" a="1"/>
  <c r="Q169" i="35" s="1"/>
  <c r="Q154" i="35"/>
  <c r="Q155" i="35"/>
  <c r="P155" i="35"/>
  <c r="P154" i="35"/>
  <c r="V118" i="35"/>
  <c r="V119" i="35"/>
  <c r="W118" i="35"/>
  <c r="W119" i="35"/>
  <c r="V131" i="35"/>
  <c r="V130" i="35"/>
  <c r="V133" i="35" a="1"/>
  <c r="V133" i="35" s="1"/>
  <c r="W131" i="35"/>
  <c r="W130" i="35"/>
  <c r="W133" i="35" a="1"/>
  <c r="W133" i="35" s="1"/>
  <c r="U131" i="35"/>
  <c r="U130" i="35"/>
  <c r="U133" i="35" a="1"/>
  <c r="U133" i="35" s="1"/>
  <c r="T118" i="35"/>
  <c r="T119" i="35"/>
  <c r="T130" i="35"/>
  <c r="T133" i="35" a="1"/>
  <c r="T133" i="35" s="1"/>
  <c r="T131" i="35"/>
  <c r="U118" i="35"/>
  <c r="U119" i="35"/>
  <c r="R119" i="35"/>
  <c r="R118" i="35"/>
  <c r="S131" i="35"/>
  <c r="S130" i="35"/>
  <c r="S133" i="35" a="1"/>
  <c r="S133" i="35" s="1"/>
  <c r="R130" i="35"/>
  <c r="R133" i="35" a="1"/>
  <c r="R133" i="35" s="1"/>
  <c r="R131" i="35"/>
  <c r="S119" i="35"/>
  <c r="S118" i="35"/>
  <c r="K130" i="35"/>
  <c r="K131" i="35"/>
  <c r="K133" i="35" a="1"/>
  <c r="K133" i="35" s="1"/>
  <c r="Q118" i="35"/>
  <c r="Q119" i="35"/>
  <c r="Q131" i="35"/>
  <c r="Q130" i="35"/>
  <c r="Q133" i="35" a="1"/>
  <c r="Q133" i="35" s="1"/>
  <c r="L130" i="35"/>
  <c r="L133" i="35" a="1"/>
  <c r="L133" i="35" s="1"/>
  <c r="L131" i="35"/>
  <c r="K120" i="35" a="1"/>
  <c r="K120" i="35" s="1"/>
  <c r="K118" i="35"/>
  <c r="P133" i="35" a="1"/>
  <c r="P133" i="35" s="1"/>
  <c r="P130" i="35"/>
  <c r="P131" i="35"/>
  <c r="P119" i="35"/>
  <c r="P118" i="35"/>
  <c r="W83" i="35"/>
  <c r="W82" i="35"/>
  <c r="W94" i="35"/>
  <c r="W97" i="35" a="1"/>
  <c r="W97" i="35" s="1"/>
  <c r="W95" i="35"/>
  <c r="V97" i="35" a="1"/>
  <c r="V97" i="35" s="1"/>
  <c r="V94" i="35"/>
  <c r="V95" i="35"/>
  <c r="V83" i="35"/>
  <c r="V82" i="35"/>
  <c r="T82" i="35"/>
  <c r="T83" i="35"/>
  <c r="T97" i="35" a="1"/>
  <c r="T97" i="35" s="1"/>
  <c r="T94" i="35"/>
  <c r="T95" i="35"/>
  <c r="U95" i="35"/>
  <c r="U94" i="35"/>
  <c r="U97" i="35" a="1"/>
  <c r="U97" i="35" s="1"/>
  <c r="U82" i="35"/>
  <c r="U83" i="35"/>
  <c r="S97" i="35" a="1"/>
  <c r="S97" i="35" s="1"/>
  <c r="S94" i="35"/>
  <c r="S95" i="35"/>
  <c r="R82" i="35"/>
  <c r="R83" i="35"/>
  <c r="R94" i="35"/>
  <c r="R97" i="35" a="1"/>
  <c r="R97" i="35" s="1"/>
  <c r="R95" i="35"/>
  <c r="S82" i="35"/>
  <c r="S83" i="35"/>
  <c r="P82" i="35"/>
  <c r="P83" i="35"/>
  <c r="Q82" i="35"/>
  <c r="Q83" i="35"/>
  <c r="Q95" i="35"/>
  <c r="Q97" i="35" a="1"/>
  <c r="Q97" i="35" s="1"/>
  <c r="Q94" i="35"/>
  <c r="K84" i="35" a="1"/>
  <c r="K84" i="35" s="1"/>
  <c r="K82" i="35"/>
  <c r="K97" i="35" a="1"/>
  <c r="K97" i="35" s="1"/>
  <c r="K94" i="35"/>
  <c r="K95" i="35"/>
  <c r="P94" i="35"/>
  <c r="P95" i="35"/>
  <c r="P97" i="35" a="1"/>
  <c r="P97" i="35" s="1"/>
  <c r="L94" i="35"/>
  <c r="L95" i="35"/>
  <c r="L97" i="35" a="1"/>
  <c r="L97" i="35" s="1"/>
  <c r="W47" i="35"/>
  <c r="W46" i="35"/>
  <c r="W58" i="35"/>
  <c r="W61" i="35" a="1"/>
  <c r="W61" i="35" s="1"/>
  <c r="W59" i="35"/>
  <c r="V47" i="35"/>
  <c r="V46" i="35"/>
  <c r="V58" i="35"/>
  <c r="V59" i="35"/>
  <c r="V61" i="35" a="1"/>
  <c r="V61" i="35" s="1"/>
  <c r="T46" i="35"/>
  <c r="T47" i="35"/>
  <c r="U61" i="35" a="1"/>
  <c r="U61" i="35" s="1"/>
  <c r="U58" i="35"/>
  <c r="U59" i="35"/>
  <c r="U46" i="35"/>
  <c r="U47" i="35"/>
  <c r="T58" i="35"/>
  <c r="T61" i="35" a="1"/>
  <c r="T61" i="35" s="1"/>
  <c r="T59" i="35"/>
  <c r="S47" i="35"/>
  <c r="S46" i="35"/>
  <c r="R58" i="35"/>
  <c r="R59" i="35"/>
  <c r="R61" i="35" a="1"/>
  <c r="R61" i="35" s="1"/>
  <c r="S58" i="35"/>
  <c r="S59" i="35"/>
  <c r="S61" i="35" a="1"/>
  <c r="S61" i="35" s="1"/>
  <c r="R46" i="35"/>
  <c r="R47" i="35"/>
  <c r="Q46" i="35"/>
  <c r="Q47" i="35"/>
  <c r="K61" i="35" a="1"/>
  <c r="K61" i="35" s="1"/>
  <c r="K58" i="35"/>
  <c r="K59" i="35"/>
  <c r="P61" i="35" a="1"/>
  <c r="P61" i="35" s="1"/>
  <c r="P58" i="35"/>
  <c r="P59" i="35"/>
  <c r="P47" i="35"/>
  <c r="P46" i="35"/>
  <c r="K46" i="35"/>
  <c r="K48" i="35" a="1"/>
  <c r="K48" i="35" s="1"/>
  <c r="Q61" i="35" a="1"/>
  <c r="Q61" i="35" s="1"/>
  <c r="Q58" i="35"/>
  <c r="Q59" i="35"/>
  <c r="L61" i="35" a="1"/>
  <c r="L61" i="35" s="1"/>
  <c r="L58" i="35"/>
  <c r="L59" i="35"/>
  <c r="W25" i="35" a="1"/>
  <c r="W25" i="35" s="1"/>
  <c r="W22" i="35"/>
  <c r="W23" i="35"/>
  <c r="V23" i="35"/>
  <c r="V25" i="35" a="1"/>
  <c r="V25" i="35" s="1"/>
  <c r="V22" i="35"/>
  <c r="V10" i="35"/>
  <c r="V11" i="35"/>
  <c r="W10" i="35"/>
  <c r="W11" i="35"/>
  <c r="U22" i="35"/>
  <c r="U25" i="35" a="1"/>
  <c r="U25" i="35" s="1"/>
  <c r="U23" i="35"/>
  <c r="T11" i="35"/>
  <c r="T10" i="35"/>
  <c r="U10" i="35"/>
  <c r="U11" i="35"/>
  <c r="T25" i="35" a="1"/>
  <c r="T25" i="35" s="1"/>
  <c r="T22" i="35"/>
  <c r="T23" i="35"/>
  <c r="R23" i="35"/>
  <c r="R25" i="35" a="1"/>
  <c r="R25" i="35" s="1"/>
  <c r="R22" i="35"/>
  <c r="S22" i="35"/>
  <c r="S23" i="35"/>
  <c r="S25" i="35" a="1"/>
  <c r="S25" i="35" s="1"/>
  <c r="R10" i="35"/>
  <c r="R11" i="35"/>
  <c r="S10" i="35"/>
  <c r="S11" i="35"/>
  <c r="K10" i="35"/>
  <c r="K12" i="35" a="1"/>
  <c r="K12" i="35" s="1"/>
  <c r="P22" i="35"/>
  <c r="P23" i="35"/>
  <c r="P25" i="35" a="1"/>
  <c r="P25" i="35" s="1"/>
  <c r="P11" i="35"/>
  <c r="P10" i="35"/>
  <c r="AJ8" i="35"/>
  <c r="AL9" i="35"/>
  <c r="AL8" i="35"/>
  <c r="AJ9" i="35"/>
  <c r="K22" i="35"/>
  <c r="K25" i="35" a="1"/>
  <c r="K25" i="35" s="1"/>
  <c r="K23" i="35"/>
  <c r="L22" i="35"/>
  <c r="L25" i="35" a="1"/>
  <c r="L25" i="35" s="1"/>
  <c r="L23" i="35"/>
  <c r="Q22" i="35"/>
  <c r="Q25" i="35" a="1"/>
  <c r="Q25" i="35" s="1"/>
  <c r="Q23" i="35"/>
  <c r="Q10" i="35"/>
  <c r="Q11" i="35"/>
  <c r="L57" i="35"/>
  <c r="L129" i="35"/>
  <c r="L45" i="35"/>
  <c r="L9" i="35"/>
  <c r="L81" i="35"/>
  <c r="L93" i="35"/>
  <c r="L165" i="35"/>
  <c r="L21" i="35"/>
  <c r="L93" i="21"/>
  <c r="L57" i="21"/>
  <c r="L21" i="21"/>
  <c r="L45" i="21"/>
  <c r="L201" i="21"/>
  <c r="L129" i="21"/>
  <c r="L9" i="21"/>
  <c r="L165" i="21"/>
  <c r="L81" i="21"/>
  <c r="W241" i="21" a="1"/>
  <c r="W241" i="21" s="1"/>
  <c r="W238" i="21"/>
  <c r="W167" i="21"/>
  <c r="W169" i="21" a="1"/>
  <c r="W169" i="21" s="1"/>
  <c r="W166" i="21"/>
  <c r="V167" i="21"/>
  <c r="V166" i="21"/>
  <c r="V169" i="21" a="1"/>
  <c r="V169" i="21" s="1"/>
  <c r="W155" i="21"/>
  <c r="W154" i="21"/>
  <c r="V154" i="21"/>
  <c r="V155" i="21"/>
  <c r="U169" i="21" a="1"/>
  <c r="U169" i="21" s="1"/>
  <c r="U167" i="21"/>
  <c r="U166" i="21"/>
  <c r="U155" i="21"/>
  <c r="U154" i="21"/>
  <c r="T155" i="21"/>
  <c r="T154" i="21"/>
  <c r="T167" i="21"/>
  <c r="T166" i="21"/>
  <c r="T169" i="21" a="1"/>
  <c r="T169" i="21" s="1"/>
  <c r="S167" i="21"/>
  <c r="S166" i="21"/>
  <c r="S169" i="21" a="1"/>
  <c r="S169" i="21" s="1"/>
  <c r="R154" i="21"/>
  <c r="R155" i="21"/>
  <c r="R166" i="21"/>
  <c r="R169" i="21" a="1"/>
  <c r="R169" i="21" s="1"/>
  <c r="R167" i="21"/>
  <c r="S155" i="21"/>
  <c r="S154" i="21"/>
  <c r="Q167" i="21"/>
  <c r="Q169" i="21" a="1"/>
  <c r="Q169" i="21" s="1"/>
  <c r="Q166" i="21"/>
  <c r="K169" i="21" a="1"/>
  <c r="K169" i="21" s="1"/>
  <c r="K166" i="21"/>
  <c r="K167" i="21"/>
  <c r="Q154" i="21"/>
  <c r="Q155" i="21"/>
  <c r="K156" i="21" a="1"/>
  <c r="K156" i="21" s="1"/>
  <c r="K154" i="21"/>
  <c r="L169" i="21" a="1"/>
  <c r="L169" i="21" s="1"/>
  <c r="L166" i="21"/>
  <c r="L167" i="21"/>
  <c r="P166" i="21"/>
  <c r="P167" i="21"/>
  <c r="P169" i="21" a="1"/>
  <c r="P169" i="21" s="1"/>
  <c r="P155" i="21"/>
  <c r="P154" i="21"/>
  <c r="V131" i="21"/>
  <c r="V130" i="21"/>
  <c r="V133" i="21" a="1"/>
  <c r="V133" i="21" s="1"/>
  <c r="W119" i="21"/>
  <c r="W118" i="21"/>
  <c r="V119" i="21"/>
  <c r="V118" i="21"/>
  <c r="W133" i="21" a="1"/>
  <c r="W133" i="21" s="1"/>
  <c r="W131" i="21"/>
  <c r="W130" i="21"/>
  <c r="T119" i="21"/>
  <c r="T118" i="21"/>
  <c r="U130" i="21"/>
  <c r="U133" i="21" a="1"/>
  <c r="U133" i="21" s="1"/>
  <c r="U131" i="21"/>
  <c r="T131" i="21"/>
  <c r="T130" i="21"/>
  <c r="T133" i="21" a="1"/>
  <c r="T133" i="21" s="1"/>
  <c r="U118" i="21"/>
  <c r="U119" i="21"/>
  <c r="R118" i="21"/>
  <c r="R119" i="21"/>
  <c r="R130" i="21"/>
  <c r="R133" i="21" a="1"/>
  <c r="R133" i="21" s="1"/>
  <c r="R131" i="21"/>
  <c r="S119" i="21"/>
  <c r="S118" i="21"/>
  <c r="S133" i="21" a="1"/>
  <c r="S133" i="21" s="1"/>
  <c r="S131" i="21"/>
  <c r="S130" i="21"/>
  <c r="P130" i="21"/>
  <c r="P131" i="21"/>
  <c r="P133" i="21" a="1"/>
  <c r="P133" i="21" s="1"/>
  <c r="K130" i="21"/>
  <c r="K133" i="21" a="1"/>
  <c r="K133" i="21" s="1"/>
  <c r="K131" i="21"/>
  <c r="L130" i="21"/>
  <c r="L131" i="21"/>
  <c r="L133" i="21" a="1"/>
  <c r="L133" i="21" s="1"/>
  <c r="P118" i="21"/>
  <c r="P119" i="21"/>
  <c r="K120" i="21" a="1"/>
  <c r="K120" i="21" s="1"/>
  <c r="K118" i="21"/>
  <c r="Q118" i="21"/>
  <c r="Q119" i="21"/>
  <c r="Q130" i="21"/>
  <c r="Q131" i="21"/>
  <c r="Q133" i="21" a="1"/>
  <c r="Q133" i="21" s="1"/>
  <c r="W94" i="21"/>
  <c r="W95" i="21"/>
  <c r="W97" i="21" a="1"/>
  <c r="W97" i="21" s="1"/>
  <c r="V82" i="21"/>
  <c r="V83" i="21"/>
  <c r="W83" i="21"/>
  <c r="W82" i="21"/>
  <c r="V97" i="21" a="1"/>
  <c r="V97" i="21" s="1"/>
  <c r="V94" i="21"/>
  <c r="V95" i="21"/>
  <c r="T95" i="21"/>
  <c r="T94" i="21"/>
  <c r="T97" i="21" a="1"/>
  <c r="T97" i="21" s="1"/>
  <c r="U82" i="21"/>
  <c r="U83" i="21"/>
  <c r="U97" i="21" a="1"/>
  <c r="U97" i="21" s="1"/>
  <c r="U95" i="21"/>
  <c r="U94" i="21"/>
  <c r="T82" i="21"/>
  <c r="T83" i="21"/>
  <c r="S97" i="21" a="1"/>
  <c r="S97" i="21" s="1"/>
  <c r="S94" i="21"/>
  <c r="S95" i="21"/>
  <c r="R83" i="21"/>
  <c r="R82" i="21"/>
  <c r="R95" i="21"/>
  <c r="R94" i="21"/>
  <c r="R97" i="21" a="1"/>
  <c r="R97" i="21" s="1"/>
  <c r="S82" i="21"/>
  <c r="S83" i="21"/>
  <c r="K95" i="21"/>
  <c r="K94" i="21"/>
  <c r="K97" i="21" a="1"/>
  <c r="K97" i="21" s="1"/>
  <c r="P94" i="21"/>
  <c r="P97" i="21" a="1"/>
  <c r="P97" i="21" s="1"/>
  <c r="P95" i="21"/>
  <c r="K84" i="21" a="1"/>
  <c r="K84" i="21" s="1"/>
  <c r="K82" i="21"/>
  <c r="Q83" i="21"/>
  <c r="Q82" i="21"/>
  <c r="Q97" i="21" a="1"/>
  <c r="Q97" i="21" s="1"/>
  <c r="Q95" i="21"/>
  <c r="Q94" i="21"/>
  <c r="L95" i="21"/>
  <c r="L97" i="21" a="1"/>
  <c r="L97" i="21" s="1"/>
  <c r="L94" i="21"/>
  <c r="P82" i="21"/>
  <c r="P83" i="21"/>
  <c r="V47" i="21"/>
  <c r="V46" i="21"/>
  <c r="W46" i="21"/>
  <c r="W47" i="21"/>
  <c r="V58" i="21"/>
  <c r="V61" i="21" a="1"/>
  <c r="V61" i="21" s="1"/>
  <c r="V59" i="21"/>
  <c r="W61" i="21" a="1"/>
  <c r="W61" i="21" s="1"/>
  <c r="W59" i="21"/>
  <c r="W58" i="21"/>
  <c r="U47" i="21"/>
  <c r="U46" i="21"/>
  <c r="U59" i="21"/>
  <c r="U61" i="21" a="1"/>
  <c r="U61" i="21" s="1"/>
  <c r="U58" i="21"/>
  <c r="T47" i="21"/>
  <c r="T46" i="21"/>
  <c r="T58" i="21"/>
  <c r="T61" i="21" a="1"/>
  <c r="T61" i="21" s="1"/>
  <c r="T59" i="21"/>
  <c r="R46" i="21"/>
  <c r="R47" i="21"/>
  <c r="R59" i="21"/>
  <c r="R58" i="21"/>
  <c r="R61" i="21" a="1"/>
  <c r="R61" i="21" s="1"/>
  <c r="S46" i="21"/>
  <c r="S47" i="21"/>
  <c r="S61" i="21" a="1"/>
  <c r="S61" i="21" s="1"/>
  <c r="S59" i="21"/>
  <c r="S58" i="21"/>
  <c r="Q47" i="21"/>
  <c r="Q46" i="21"/>
  <c r="K48" i="21" a="1"/>
  <c r="K48" i="21" s="1"/>
  <c r="K46" i="21"/>
  <c r="Q59" i="21"/>
  <c r="Q61" i="21" a="1"/>
  <c r="Q61" i="21" s="1"/>
  <c r="Q58" i="21"/>
  <c r="L58" i="21"/>
  <c r="L61" i="21" a="1"/>
  <c r="L61" i="21" s="1"/>
  <c r="L59" i="21"/>
  <c r="K59" i="21"/>
  <c r="K61" i="21" a="1"/>
  <c r="K61" i="21" s="1"/>
  <c r="K58" i="21"/>
  <c r="P58" i="21"/>
  <c r="P59" i="21"/>
  <c r="P61" i="21" a="1"/>
  <c r="P61" i="21" s="1"/>
  <c r="P46" i="21"/>
  <c r="P47" i="21"/>
  <c r="V10" i="21"/>
  <c r="V11" i="21"/>
  <c r="V25" i="21" a="1"/>
  <c r="V25" i="21" s="1"/>
  <c r="V23" i="21"/>
  <c r="V22" i="21"/>
  <c r="W25" i="21" a="1"/>
  <c r="W25" i="21" s="1"/>
  <c r="W22" i="21"/>
  <c r="W23" i="21"/>
  <c r="W10" i="21"/>
  <c r="W11" i="21"/>
  <c r="T10" i="21"/>
  <c r="T11" i="21"/>
  <c r="U25" i="21" a="1"/>
  <c r="U25" i="21" s="1"/>
  <c r="AD5" i="21" s="1"/>
  <c r="U23" i="21"/>
  <c r="U22" i="21"/>
  <c r="T25" i="21" a="1"/>
  <c r="T25" i="21" s="1"/>
  <c r="AD4" i="21" s="1"/>
  <c r="T22" i="21"/>
  <c r="T23" i="21"/>
  <c r="U10" i="21"/>
  <c r="U11" i="21"/>
  <c r="S25" i="21" a="1"/>
  <c r="S25" i="21" s="1"/>
  <c r="AC5" i="21" s="1"/>
  <c r="S23" i="21"/>
  <c r="S22" i="21"/>
  <c r="R11" i="21"/>
  <c r="R10" i="21"/>
  <c r="R22" i="21"/>
  <c r="R25" i="21" a="1"/>
  <c r="R25" i="21" s="1"/>
  <c r="AC4" i="21" s="1"/>
  <c r="R23" i="21"/>
  <c r="S10" i="21"/>
  <c r="S11" i="21"/>
  <c r="K12" i="21" a="1"/>
  <c r="K12" i="21" s="1"/>
  <c r="K10" i="21"/>
  <c r="L22" i="21"/>
  <c r="L25" i="21" a="1"/>
  <c r="L25" i="21" s="1"/>
  <c r="L23" i="21"/>
  <c r="P23" i="21"/>
  <c r="P25" i="21" a="1"/>
  <c r="P25" i="21" s="1"/>
  <c r="AB4" i="21" s="1"/>
  <c r="P22" i="21"/>
  <c r="K23" i="21"/>
  <c r="K22" i="21"/>
  <c r="K25" i="21" a="1"/>
  <c r="K25" i="21" s="1"/>
  <c r="Q22" i="21"/>
  <c r="Q25" i="21" a="1"/>
  <c r="Q25" i="21" s="1"/>
  <c r="AB5" i="21" s="1"/>
  <c r="Q23" i="21"/>
  <c r="Q11" i="21"/>
  <c r="Q10" i="21"/>
  <c r="P11" i="21"/>
  <c r="P10" i="21"/>
  <c r="AL9" i="21"/>
  <c r="AJ8" i="21"/>
  <c r="AJ9" i="21"/>
  <c r="AL8" i="21"/>
  <c r="AE5" i="34"/>
  <c r="AD5" i="34"/>
  <c r="AC5" i="34"/>
  <c r="AB5" i="34"/>
  <c r="AE4" i="34"/>
  <c r="AD4" i="34"/>
  <c r="AC4" i="34"/>
  <c r="AB4" i="34"/>
  <c r="AE5" i="33"/>
  <c r="AD5" i="33"/>
  <c r="AC5" i="33"/>
  <c r="AB5" i="33"/>
  <c r="AB4" i="33"/>
  <c r="AC4" i="33"/>
  <c r="AD4" i="33"/>
  <c r="AE4" i="33"/>
  <c r="AK4" i="31"/>
  <c r="AI4" i="31"/>
  <c r="AK5" i="31"/>
  <c r="AI5" i="31"/>
  <c r="AL4" i="31"/>
  <c r="AJ5" i="31"/>
  <c r="AJ4" i="31"/>
  <c r="AL5" i="31"/>
  <c r="AE4" i="31"/>
  <c r="AK5" i="34"/>
  <c r="AI4" i="34"/>
  <c r="AI5" i="34"/>
  <c r="AK4" i="34"/>
  <c r="AL5" i="34"/>
  <c r="AL4" i="34"/>
  <c r="AJ4" i="34"/>
  <c r="AJ5" i="34"/>
  <c r="AK4" i="33"/>
  <c r="AI5" i="33"/>
  <c r="AI4" i="33"/>
  <c r="AK5" i="33"/>
  <c r="AJ4" i="33"/>
  <c r="AL4" i="33"/>
  <c r="AJ5" i="33"/>
  <c r="AL5" i="33"/>
  <c r="AF4" i="32"/>
  <c r="AG4" i="32"/>
  <c r="AI4" i="32"/>
  <c r="AK4" i="32"/>
  <c r="AI5" i="32"/>
  <c r="AK5" i="32"/>
  <c r="AL5" i="32"/>
  <c r="AJ4" i="32"/>
  <c r="AJ5" i="32"/>
  <c r="AL4" i="32"/>
  <c r="AF4" i="30"/>
  <c r="AG4" i="30"/>
  <c r="AK4" i="30"/>
  <c r="AI5" i="30"/>
  <c r="AK5" i="30"/>
  <c r="AI4" i="30"/>
  <c r="AL5" i="30"/>
  <c r="AJ4" i="30"/>
  <c r="AJ5" i="30"/>
  <c r="AL4" i="30"/>
  <c r="AG4" i="29"/>
  <c r="AF4" i="29"/>
  <c r="AI5" i="29"/>
  <c r="AI4" i="29"/>
  <c r="AK4" i="29"/>
  <c r="AK5" i="29"/>
  <c r="AL5" i="29"/>
  <c r="AJ4" i="29"/>
  <c r="AL4" i="29"/>
  <c r="AJ5" i="29"/>
  <c r="AG4" i="28"/>
  <c r="AF4" i="28"/>
  <c r="AK4" i="28"/>
  <c r="AI5" i="28"/>
  <c r="AI4" i="28"/>
  <c r="AK5" i="28"/>
  <c r="AL4" i="28"/>
  <c r="AL5" i="28"/>
  <c r="AJ4" i="28"/>
  <c r="AJ5" i="28"/>
  <c r="AE5" i="27"/>
  <c r="AF4" i="1"/>
  <c r="AG4" i="1"/>
  <c r="AI4" i="1"/>
  <c r="AK4" i="1"/>
  <c r="AI5" i="1"/>
  <c r="AK5" i="1"/>
  <c r="AJ4" i="1"/>
  <c r="AL4" i="1"/>
  <c r="AJ5" i="1"/>
  <c r="AL5" i="1"/>
  <c r="AD5" i="1"/>
  <c r="AF4" i="27"/>
  <c r="AG4" i="27"/>
  <c r="AI4" i="27"/>
  <c r="AK5" i="27"/>
  <c r="AI5" i="27"/>
  <c r="AK4" i="27"/>
  <c r="AJ4" i="27"/>
  <c r="AL5" i="27"/>
  <c r="AJ5" i="27"/>
  <c r="AL4" i="27"/>
  <c r="AB5" i="35" l="1"/>
  <c r="V2" i="35"/>
  <c r="V1" i="35"/>
  <c r="T1" i="35"/>
  <c r="T2" i="35"/>
  <c r="R1" i="35"/>
  <c r="R2" i="35"/>
  <c r="AJ4" i="35"/>
  <c r="AL5" i="35"/>
  <c r="AL4" i="35"/>
  <c r="AJ5" i="35"/>
  <c r="P1" i="35"/>
  <c r="P2" i="35"/>
  <c r="AE5" i="35"/>
  <c r="AE4" i="35"/>
  <c r="AD5" i="35"/>
  <c r="AD4" i="35"/>
  <c r="AC4" i="35"/>
  <c r="AC5" i="35"/>
  <c r="AB4" i="35"/>
  <c r="AE4" i="21"/>
  <c r="AF4" i="21" s="1"/>
  <c r="AE5" i="21"/>
  <c r="AF5" i="21" s="1"/>
  <c r="AJ5" i="21"/>
  <c r="AL5" i="21"/>
  <c r="AJ4" i="21"/>
  <c r="AL4" i="21"/>
  <c r="AG4" i="34"/>
  <c r="AF4" i="34"/>
  <c r="AF4" i="33"/>
  <c r="AG4" i="33"/>
  <c r="AF4" i="31"/>
  <c r="AG4" i="31"/>
  <c r="AF4" i="35" l="1"/>
  <c r="AF5" i="35"/>
  <c r="AD7" i="3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<sst xmlns="http://schemas.openxmlformats.org/spreadsheetml/2006/main" count="3103" uniqueCount="47">
  <si>
    <t>(modus_ponens)</t>
  </si>
  <si>
    <t>shots</t>
  </si>
  <si>
    <t>delta</t>
  </si>
  <si>
    <t>GPT-4o (imbalanced labels)</t>
  </si>
  <si>
    <t>GPT-4o (fully random exemplars)</t>
  </si>
  <si>
    <t>GPT-4o (random labels)</t>
  </si>
  <si>
    <t>GPT-4o (random exemplars)</t>
  </si>
  <si>
    <t>(w_desc)</t>
  </si>
  <si>
    <t>(w_automaton)</t>
  </si>
  <si>
    <t>(word_salad)</t>
  </si>
  <si>
    <t>(apo)</t>
  </si>
  <si>
    <t>(cot)</t>
  </si>
  <si>
    <t>(sot)</t>
  </si>
  <si>
    <t>modus_ponens</t>
  </si>
  <si>
    <t>name</t>
  </si>
  <si>
    <t>w_desc</t>
  </si>
  <si>
    <t>w_automaton</t>
  </si>
  <si>
    <t>word_salad</t>
  </si>
  <si>
    <t>apo</t>
  </si>
  <si>
    <t>cot</t>
  </si>
  <si>
    <t>sot</t>
  </si>
  <si>
    <t>GPT-4 Turbo</t>
  </si>
  <si>
    <t>GPT-4o</t>
  </si>
  <si>
    <t xml:space="preserve"> Phi-3.5 MoE</t>
  </si>
  <si>
    <t>Mixtral 7x8B</t>
  </si>
  <si>
    <t>Per Shot</t>
  </si>
  <si>
    <t>Per Delta</t>
  </si>
  <si>
    <t>Row (mean)</t>
  </si>
  <si>
    <t>std</t>
  </si>
  <si>
    <t>stds</t>
  </si>
  <si>
    <t>avgs</t>
  </si>
  <si>
    <t>slopes s</t>
  </si>
  <si>
    <t>slopes d</t>
  </si>
  <si>
    <t>slopes</t>
  </si>
  <si>
    <t>Shots</t>
  </si>
  <si>
    <t>GPT-4Turbo</t>
  </si>
  <si>
    <t>phi-35</t>
  </si>
  <si>
    <t>mixtral</t>
  </si>
  <si>
    <t>All (acc)</t>
  </si>
  <si>
    <t>All (stds)</t>
  </si>
  <si>
    <t>No salad</t>
  </si>
  <si>
    <t>No salad (stds)</t>
  </si>
  <si>
    <t>avg slope</t>
  </si>
  <si>
    <t>Deltas</t>
  </si>
  <si>
    <t>overall</t>
  </si>
  <si>
    <t>Row</t>
  </si>
  <si>
    <t>Contain no salad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</si>
</sst>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0" fillId="0" borderId="2" xfId="0" applyBorder="1"/>
    <xf numFmtId="0" fontId="0" fillId="2" borderId="0" xfId="0" applyFill="1"/>
    <xf numFmtId="0" fontId="3" fillId="0" borderId="0" xfId="0" applyFont="1"/>
    <xf numFmtId="0" fontId="0" fillId="3" borderId="0" xfId="0" applyFill="1"/>
    <xf numFmtId="0" fontId="0" fillId="4" borderId="0" xfId="0" applyFill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Accuracy'!$D$4:$D$33</c:f>
              <c:numCache>
                <c:formatCode>General</c:formatCode>
                <c:ptCount val="30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0.2</c:v>
                </c:pt>
                <c:pt idx="4">
                  <c:v>0.1</c:v>
                </c:pt>
                <c:pt idx="5">
                  <c:v>28.9</c:v>
                </c:pt>
                <c:pt idx="6">
                  <c:v>30.4</c:v>
                </c:pt>
                <c:pt idx="7">
                  <c:v>27.2</c:v>
                </c:pt>
                <c:pt idx="8">
                  <c:v>26.8</c:v>
                </c:pt>
                <c:pt idx="9">
                  <c:v>26</c:v>
                </c:pt>
                <c:pt idx="10">
                  <c:v>49.5</c:v>
                </c:pt>
                <c:pt idx="11">
                  <c:v>51.4</c:v>
                </c:pt>
                <c:pt idx="12">
                  <c:v>53</c:v>
                </c:pt>
                <c:pt idx="13">
                  <c:v>50.5</c:v>
                </c:pt>
                <c:pt idx="14">
                  <c:v>51.8</c:v>
                </c:pt>
                <c:pt idx="15">
                  <c:v>61.3</c:v>
                </c:pt>
                <c:pt idx="16">
                  <c:v>64.099999999999994</c:v>
                </c:pt>
                <c:pt idx="17">
                  <c:v>62.4</c:v>
                </c:pt>
                <c:pt idx="18">
                  <c:v>65.599999999999994</c:v>
                </c:pt>
                <c:pt idx="19">
                  <c:v>62.3</c:v>
                </c:pt>
                <c:pt idx="20">
                  <c:v>73</c:v>
                </c:pt>
                <c:pt idx="21">
                  <c:v>72.099999999999994</c:v>
                </c:pt>
                <c:pt idx="22">
                  <c:v>74.8</c:v>
                </c:pt>
                <c:pt idx="23">
                  <c:v>74.7</c:v>
                </c:pt>
                <c:pt idx="24">
                  <c:v>73.2</c:v>
                </c:pt>
                <c:pt idx="25">
                  <c:v>85.6</c:v>
                </c:pt>
                <c:pt idx="26">
                  <c:v>83.5</c:v>
                </c:pt>
                <c:pt idx="27">
                  <c:v>85.1</c:v>
                </c:pt>
                <c:pt idx="28">
                  <c:v>84.6</c:v>
                </c:pt>
                <c:pt idx="29">
                  <c:v>86.1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7E-4302-B3F4-B037CE704184}"/>
            </c:ext>
          </c:extLst>
        </c:ser>
        <c:ser>
          <c:idx val="1"/>
          <c:order val="1"/>
          <c:tx>
            <c:strRef>
              <c:f>'PARITY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Accuracy'!$E$4:$E$33</c:f>
              <c:numCache>
                <c:formatCode>General</c:formatCode>
                <c:ptCount val="30"/>
                <c:pt idx="0">
                  <c:v>0.2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</c:v>
                </c:pt>
                <c:pt idx="5">
                  <c:v>19.8</c:v>
                </c:pt>
                <c:pt idx="6">
                  <c:v>12.6</c:v>
                </c:pt>
                <c:pt idx="7">
                  <c:v>11.1</c:v>
                </c:pt>
                <c:pt idx="8">
                  <c:v>12.3</c:v>
                </c:pt>
                <c:pt idx="9">
                  <c:v>12.8</c:v>
                </c:pt>
                <c:pt idx="10">
                  <c:v>26</c:v>
                </c:pt>
                <c:pt idx="11">
                  <c:v>32.4</c:v>
                </c:pt>
                <c:pt idx="12">
                  <c:v>28.4</c:v>
                </c:pt>
                <c:pt idx="13">
                  <c:v>30</c:v>
                </c:pt>
                <c:pt idx="14">
                  <c:v>31.1</c:v>
                </c:pt>
                <c:pt idx="15">
                  <c:v>31.3</c:v>
                </c:pt>
                <c:pt idx="16">
                  <c:v>31.7</c:v>
                </c:pt>
                <c:pt idx="17">
                  <c:v>32.5</c:v>
                </c:pt>
                <c:pt idx="18">
                  <c:v>33</c:v>
                </c:pt>
                <c:pt idx="19">
                  <c:v>32.799999999999997</c:v>
                </c:pt>
                <c:pt idx="20">
                  <c:v>46.6</c:v>
                </c:pt>
                <c:pt idx="21">
                  <c:v>48.1</c:v>
                </c:pt>
                <c:pt idx="22">
                  <c:v>47.9</c:v>
                </c:pt>
                <c:pt idx="23">
                  <c:v>47.2</c:v>
                </c:pt>
                <c:pt idx="24">
                  <c:v>47.9</c:v>
                </c:pt>
                <c:pt idx="25">
                  <c:v>46.9</c:v>
                </c:pt>
                <c:pt idx="26">
                  <c:v>49</c:v>
                </c:pt>
                <c:pt idx="27">
                  <c:v>50.1</c:v>
                </c:pt>
                <c:pt idx="28">
                  <c:v>48.8</c:v>
                </c:pt>
                <c:pt idx="29">
                  <c:v>49.7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7E-4302-B3F4-B037CE704184}"/>
            </c:ext>
          </c:extLst>
        </c:ser>
        <c:ser>
          <c:idx val="2"/>
          <c:order val="2"/>
          <c:tx>
            <c:strRef>
              <c:f>'PARITY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Accuracy'!$F$4:$F$33</c:f>
              <c:numCache>
                <c:formatCode>General</c:formatCode>
                <c:ptCount val="30"/>
                <c:pt idx="0">
                  <c:v>0.3</c:v>
                </c:pt>
                <c:pt idx="1">
                  <c:v>0.3</c:v>
                </c:pt>
                <c:pt idx="2">
                  <c:v>0.2</c:v>
                </c:pt>
                <c:pt idx="3">
                  <c:v>0.1</c:v>
                </c:pt>
                <c:pt idx="4">
                  <c:v>0.9</c:v>
                </c:pt>
                <c:pt idx="5">
                  <c:v>50.1</c:v>
                </c:pt>
                <c:pt idx="6">
                  <c:v>45.8</c:v>
                </c:pt>
                <c:pt idx="7">
                  <c:v>46.6</c:v>
                </c:pt>
                <c:pt idx="8">
                  <c:v>46.6</c:v>
                </c:pt>
                <c:pt idx="9">
                  <c:v>48.2</c:v>
                </c:pt>
                <c:pt idx="10">
                  <c:v>48.2</c:v>
                </c:pt>
                <c:pt idx="11">
                  <c:v>51.4</c:v>
                </c:pt>
                <c:pt idx="12">
                  <c:v>52.4</c:v>
                </c:pt>
                <c:pt idx="13">
                  <c:v>50.1</c:v>
                </c:pt>
                <c:pt idx="14">
                  <c:v>49.9</c:v>
                </c:pt>
                <c:pt idx="15">
                  <c:v>50</c:v>
                </c:pt>
                <c:pt idx="16">
                  <c:v>45.6</c:v>
                </c:pt>
                <c:pt idx="17">
                  <c:v>49.7</c:v>
                </c:pt>
                <c:pt idx="18">
                  <c:v>48.3</c:v>
                </c:pt>
                <c:pt idx="19">
                  <c:v>47.9</c:v>
                </c:pt>
                <c:pt idx="20">
                  <c:v>51.8</c:v>
                </c:pt>
                <c:pt idx="21">
                  <c:v>49.6</c:v>
                </c:pt>
                <c:pt idx="22">
                  <c:v>50.9</c:v>
                </c:pt>
                <c:pt idx="23">
                  <c:v>47.8</c:v>
                </c:pt>
                <c:pt idx="24">
                  <c:v>50.2</c:v>
                </c:pt>
                <c:pt idx="25">
                  <c:v>50</c:v>
                </c:pt>
                <c:pt idx="26">
                  <c:v>52.1</c:v>
                </c:pt>
                <c:pt idx="27">
                  <c:v>49.3</c:v>
                </c:pt>
                <c:pt idx="28">
                  <c:v>49.7</c:v>
                </c:pt>
                <c:pt idx="29">
                  <c:v>51.7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7E-4302-B3F4-B037CE704184}"/>
            </c:ext>
          </c:extLst>
        </c:ser>
        <c:ser>
          <c:idx val="3"/>
          <c:order val="3"/>
          <c:tx>
            <c:strRef>
              <c:f>'PARITY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Accuracy'!$G$4:$G$33</c:f>
              <c:numCache>
                <c:formatCode>General</c:formatCode>
                <c:ptCount val="30"/>
                <c:pt idx="0">
                  <c:v>0.3</c:v>
                </c:pt>
                <c:pt idx="1">
                  <c:v>0.3</c:v>
                </c:pt>
                <c:pt idx="2">
                  <c:v>0.2</c:v>
                </c:pt>
                <c:pt idx="3">
                  <c:v>0.5</c:v>
                </c:pt>
                <c:pt idx="4">
                  <c:v>0.2</c:v>
                </c:pt>
                <c:pt idx="5">
                  <c:v>31.3</c:v>
                </c:pt>
                <c:pt idx="6">
                  <c:v>29.7</c:v>
                </c:pt>
                <c:pt idx="7">
                  <c:v>27.2</c:v>
                </c:pt>
                <c:pt idx="8">
                  <c:v>27.4</c:v>
                </c:pt>
                <c:pt idx="9">
                  <c:v>27.1</c:v>
                </c:pt>
                <c:pt idx="10">
                  <c:v>49.8</c:v>
                </c:pt>
                <c:pt idx="11">
                  <c:v>50.7</c:v>
                </c:pt>
                <c:pt idx="12">
                  <c:v>51.4</c:v>
                </c:pt>
                <c:pt idx="13">
                  <c:v>50.2</c:v>
                </c:pt>
                <c:pt idx="14">
                  <c:v>51.3</c:v>
                </c:pt>
                <c:pt idx="15">
                  <c:v>59.4</c:v>
                </c:pt>
                <c:pt idx="16">
                  <c:v>61.4</c:v>
                </c:pt>
                <c:pt idx="17">
                  <c:v>59.9</c:v>
                </c:pt>
                <c:pt idx="18">
                  <c:v>63.8</c:v>
                </c:pt>
                <c:pt idx="19">
                  <c:v>61.8</c:v>
                </c:pt>
                <c:pt idx="20">
                  <c:v>71.099999999999994</c:v>
                </c:pt>
                <c:pt idx="21">
                  <c:v>71.7</c:v>
                </c:pt>
                <c:pt idx="22">
                  <c:v>71.8</c:v>
                </c:pt>
                <c:pt idx="23">
                  <c:v>70.900000000000006</c:v>
                </c:pt>
                <c:pt idx="24">
                  <c:v>71.099999999999994</c:v>
                </c:pt>
                <c:pt idx="25">
                  <c:v>83.6</c:v>
                </c:pt>
                <c:pt idx="26">
                  <c:v>81.8</c:v>
                </c:pt>
                <c:pt idx="27">
                  <c:v>82.8</c:v>
                </c:pt>
                <c:pt idx="28">
                  <c:v>82.8</c:v>
                </c:pt>
                <c:pt idx="29">
                  <c:v>84.1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7E-4302-B3F4-B037CE704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Accuracy'!$D$40:$D$69</c:f>
              <c:numCache>
                <c:formatCode>General</c:formatCode>
                <c:ptCount val="30"/>
                <c:pt idx="0">
                  <c:v>42</c:v>
                </c:pt>
                <c:pt idx="1">
                  <c:v>43.5</c:v>
                </c:pt>
                <c:pt idx="2">
                  <c:v>40.9</c:v>
                </c:pt>
                <c:pt idx="3">
                  <c:v>43.9</c:v>
                </c:pt>
                <c:pt idx="4">
                  <c:v>39.5</c:v>
                </c:pt>
                <c:pt idx="5">
                  <c:v>48.1</c:v>
                </c:pt>
                <c:pt idx="6">
                  <c:v>50.1</c:v>
                </c:pt>
                <c:pt idx="7">
                  <c:v>49.4</c:v>
                </c:pt>
                <c:pt idx="8">
                  <c:v>52.2</c:v>
                </c:pt>
                <c:pt idx="9">
                  <c:v>51.2</c:v>
                </c:pt>
                <c:pt idx="10">
                  <c:v>47.4</c:v>
                </c:pt>
                <c:pt idx="11">
                  <c:v>48.7</c:v>
                </c:pt>
                <c:pt idx="12">
                  <c:v>50</c:v>
                </c:pt>
                <c:pt idx="13">
                  <c:v>50.9</c:v>
                </c:pt>
                <c:pt idx="14">
                  <c:v>49</c:v>
                </c:pt>
                <c:pt idx="15">
                  <c:v>54.7</c:v>
                </c:pt>
                <c:pt idx="16">
                  <c:v>56.5</c:v>
                </c:pt>
                <c:pt idx="17">
                  <c:v>52.8</c:v>
                </c:pt>
                <c:pt idx="18">
                  <c:v>57.6</c:v>
                </c:pt>
                <c:pt idx="19">
                  <c:v>54.4</c:v>
                </c:pt>
                <c:pt idx="20">
                  <c:v>69.3</c:v>
                </c:pt>
                <c:pt idx="21">
                  <c:v>69.099999999999994</c:v>
                </c:pt>
                <c:pt idx="22">
                  <c:v>71.8</c:v>
                </c:pt>
                <c:pt idx="23">
                  <c:v>67.8</c:v>
                </c:pt>
                <c:pt idx="24">
                  <c:v>68.099999999999994</c:v>
                </c:pt>
                <c:pt idx="25">
                  <c:v>84.1</c:v>
                </c:pt>
                <c:pt idx="26">
                  <c:v>84.1</c:v>
                </c:pt>
                <c:pt idx="27">
                  <c:v>85.6</c:v>
                </c:pt>
                <c:pt idx="28">
                  <c:v>84.3</c:v>
                </c:pt>
                <c:pt idx="29">
                  <c:v>85.6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12-4710-86C5-1E538E3A422A}"/>
            </c:ext>
          </c:extLst>
        </c:ser>
        <c:ser>
          <c:idx val="1"/>
          <c:order val="1"/>
          <c:tx>
            <c:strRef>
              <c:f>'PARITY Accuracy'!$E$39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Accuracy'!$E$40:$E$69</c:f>
              <c:numCache>
                <c:formatCode>General</c:formatCode>
                <c:ptCount val="30"/>
                <c:pt idx="0">
                  <c:v>48.4</c:v>
                </c:pt>
                <c:pt idx="1">
                  <c:v>48.3</c:v>
                </c:pt>
                <c:pt idx="2">
                  <c:v>47.4</c:v>
                </c:pt>
                <c:pt idx="3">
                  <c:v>48.8</c:v>
                </c:pt>
                <c:pt idx="4">
                  <c:v>45.5</c:v>
                </c:pt>
                <c:pt idx="5">
                  <c:v>48.6</c:v>
                </c:pt>
                <c:pt idx="6">
                  <c:v>47.2</c:v>
                </c:pt>
                <c:pt idx="7">
                  <c:v>48.2</c:v>
                </c:pt>
                <c:pt idx="8">
                  <c:v>46.9</c:v>
                </c:pt>
                <c:pt idx="9">
                  <c:v>46.7</c:v>
                </c:pt>
                <c:pt idx="10">
                  <c:v>43.4</c:v>
                </c:pt>
                <c:pt idx="11">
                  <c:v>46</c:v>
                </c:pt>
                <c:pt idx="12">
                  <c:v>47.6</c:v>
                </c:pt>
                <c:pt idx="13">
                  <c:v>45.6</c:v>
                </c:pt>
                <c:pt idx="14">
                  <c:v>47.2</c:v>
                </c:pt>
                <c:pt idx="15">
                  <c:v>43.9</c:v>
                </c:pt>
                <c:pt idx="16">
                  <c:v>46.4</c:v>
                </c:pt>
                <c:pt idx="17">
                  <c:v>45.7</c:v>
                </c:pt>
                <c:pt idx="18">
                  <c:v>46.2</c:v>
                </c:pt>
                <c:pt idx="19">
                  <c:v>47.3</c:v>
                </c:pt>
                <c:pt idx="20">
                  <c:v>47.7</c:v>
                </c:pt>
                <c:pt idx="21">
                  <c:v>50.2</c:v>
                </c:pt>
                <c:pt idx="22">
                  <c:v>50.8</c:v>
                </c:pt>
                <c:pt idx="23">
                  <c:v>49.3</c:v>
                </c:pt>
                <c:pt idx="24">
                  <c:v>50.7</c:v>
                </c:pt>
                <c:pt idx="25">
                  <c:v>47.7</c:v>
                </c:pt>
                <c:pt idx="26">
                  <c:v>50</c:v>
                </c:pt>
                <c:pt idx="27">
                  <c:v>50.8</c:v>
                </c:pt>
                <c:pt idx="28">
                  <c:v>49.7</c:v>
                </c:pt>
                <c:pt idx="2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12-4710-86C5-1E538E3A422A}"/>
            </c:ext>
          </c:extLst>
        </c:ser>
        <c:ser>
          <c:idx val="2"/>
          <c:order val="2"/>
          <c:tx>
            <c:strRef>
              <c:f>'PARITY Accuracy'!$F$39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Accuracy'!$F$40:$F$69</c:f>
              <c:numCache>
                <c:formatCode>General</c:formatCode>
                <c:ptCount val="30"/>
                <c:pt idx="0">
                  <c:v>48.8</c:v>
                </c:pt>
                <c:pt idx="1">
                  <c:v>47.2</c:v>
                </c:pt>
                <c:pt idx="2">
                  <c:v>49.6</c:v>
                </c:pt>
                <c:pt idx="3">
                  <c:v>50.2</c:v>
                </c:pt>
                <c:pt idx="4">
                  <c:v>47.7</c:v>
                </c:pt>
                <c:pt idx="5">
                  <c:v>49.2</c:v>
                </c:pt>
                <c:pt idx="6">
                  <c:v>46.9</c:v>
                </c:pt>
                <c:pt idx="7">
                  <c:v>51.8</c:v>
                </c:pt>
                <c:pt idx="8">
                  <c:v>46.8</c:v>
                </c:pt>
                <c:pt idx="9">
                  <c:v>47.9</c:v>
                </c:pt>
                <c:pt idx="10">
                  <c:v>50.3</c:v>
                </c:pt>
                <c:pt idx="11">
                  <c:v>52</c:v>
                </c:pt>
                <c:pt idx="12">
                  <c:v>48.5</c:v>
                </c:pt>
                <c:pt idx="13">
                  <c:v>51</c:v>
                </c:pt>
                <c:pt idx="14">
                  <c:v>51.3</c:v>
                </c:pt>
                <c:pt idx="15">
                  <c:v>51.2</c:v>
                </c:pt>
                <c:pt idx="16">
                  <c:v>47.6</c:v>
                </c:pt>
                <c:pt idx="17">
                  <c:v>52.6</c:v>
                </c:pt>
                <c:pt idx="18">
                  <c:v>49.7</c:v>
                </c:pt>
                <c:pt idx="19">
                  <c:v>48.7</c:v>
                </c:pt>
                <c:pt idx="20">
                  <c:v>49.5</c:v>
                </c:pt>
                <c:pt idx="21">
                  <c:v>49.8</c:v>
                </c:pt>
                <c:pt idx="22">
                  <c:v>52.3</c:v>
                </c:pt>
                <c:pt idx="23">
                  <c:v>48.3</c:v>
                </c:pt>
                <c:pt idx="24">
                  <c:v>49.4</c:v>
                </c:pt>
                <c:pt idx="25">
                  <c:v>51</c:v>
                </c:pt>
                <c:pt idx="26">
                  <c:v>50.8</c:v>
                </c:pt>
                <c:pt idx="27">
                  <c:v>52.4</c:v>
                </c:pt>
                <c:pt idx="28">
                  <c:v>49.4</c:v>
                </c:pt>
                <c:pt idx="29">
                  <c:v>47.9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12-4710-86C5-1E538E3A422A}"/>
            </c:ext>
          </c:extLst>
        </c:ser>
        <c:ser>
          <c:idx val="3"/>
          <c:order val="3"/>
          <c:tx>
            <c:strRef>
              <c:f>'PARITY Accuracy'!$G$39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Accuracy'!$G$40:$G$69</c:f>
              <c:numCache>
                <c:formatCode>General</c:formatCode>
                <c:ptCount val="30"/>
                <c:pt idx="0">
                  <c:v>49.8</c:v>
                </c:pt>
                <c:pt idx="1">
                  <c:v>47.5</c:v>
                </c:pt>
                <c:pt idx="2">
                  <c:v>46.7</c:v>
                </c:pt>
                <c:pt idx="3">
                  <c:v>47.9</c:v>
                </c:pt>
                <c:pt idx="4">
                  <c:v>44.9</c:v>
                </c:pt>
                <c:pt idx="5">
                  <c:v>46.8</c:v>
                </c:pt>
                <c:pt idx="6">
                  <c:v>47.8</c:v>
                </c:pt>
                <c:pt idx="7">
                  <c:v>48.7</c:v>
                </c:pt>
                <c:pt idx="8">
                  <c:v>47.9</c:v>
                </c:pt>
                <c:pt idx="9">
                  <c:v>50.4</c:v>
                </c:pt>
                <c:pt idx="10">
                  <c:v>42</c:v>
                </c:pt>
                <c:pt idx="11">
                  <c:v>46.6</c:v>
                </c:pt>
                <c:pt idx="12">
                  <c:v>46.9</c:v>
                </c:pt>
                <c:pt idx="13">
                  <c:v>48.3</c:v>
                </c:pt>
                <c:pt idx="14">
                  <c:v>47.7</c:v>
                </c:pt>
                <c:pt idx="15">
                  <c:v>52.3</c:v>
                </c:pt>
                <c:pt idx="16">
                  <c:v>53.6</c:v>
                </c:pt>
                <c:pt idx="17">
                  <c:v>48.4</c:v>
                </c:pt>
                <c:pt idx="18">
                  <c:v>52.8</c:v>
                </c:pt>
                <c:pt idx="19">
                  <c:v>49.5</c:v>
                </c:pt>
                <c:pt idx="20">
                  <c:v>64.3</c:v>
                </c:pt>
                <c:pt idx="21">
                  <c:v>63.3</c:v>
                </c:pt>
                <c:pt idx="22">
                  <c:v>63.8</c:v>
                </c:pt>
                <c:pt idx="23">
                  <c:v>62.5</c:v>
                </c:pt>
                <c:pt idx="24">
                  <c:v>62.7</c:v>
                </c:pt>
                <c:pt idx="25">
                  <c:v>84.8</c:v>
                </c:pt>
                <c:pt idx="26">
                  <c:v>81.7</c:v>
                </c:pt>
                <c:pt idx="27">
                  <c:v>83.5</c:v>
                </c:pt>
                <c:pt idx="28">
                  <c:v>83.6</c:v>
                </c:pt>
                <c:pt idx="29">
                  <c:v>84.2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12-4710-86C5-1E538E3A4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Accuracy'!$D$76:$D$105</c:f>
              <c:numCache>
                <c:formatCode>General</c:formatCode>
                <c:ptCount val="30"/>
                <c:pt idx="0">
                  <c:v>34.799999999999997</c:v>
                </c:pt>
                <c:pt idx="1">
                  <c:v>29.5</c:v>
                </c:pt>
                <c:pt idx="2">
                  <c:v>30.7</c:v>
                </c:pt>
                <c:pt idx="3">
                  <c:v>26</c:v>
                </c:pt>
                <c:pt idx="4">
                  <c:v>32.4</c:v>
                </c:pt>
                <c:pt idx="5">
                  <c:v>55.7</c:v>
                </c:pt>
                <c:pt idx="6">
                  <c:v>56</c:v>
                </c:pt>
                <c:pt idx="7">
                  <c:v>54.2</c:v>
                </c:pt>
                <c:pt idx="8">
                  <c:v>53.9</c:v>
                </c:pt>
                <c:pt idx="9">
                  <c:v>53.6</c:v>
                </c:pt>
                <c:pt idx="10">
                  <c:v>49.3</c:v>
                </c:pt>
                <c:pt idx="11">
                  <c:v>52.2</c:v>
                </c:pt>
                <c:pt idx="12">
                  <c:v>54.2</c:v>
                </c:pt>
                <c:pt idx="13">
                  <c:v>51.4</c:v>
                </c:pt>
                <c:pt idx="14">
                  <c:v>51.9</c:v>
                </c:pt>
                <c:pt idx="15">
                  <c:v>57.8</c:v>
                </c:pt>
                <c:pt idx="16">
                  <c:v>59.5</c:v>
                </c:pt>
                <c:pt idx="17">
                  <c:v>56.7</c:v>
                </c:pt>
                <c:pt idx="18">
                  <c:v>59.7</c:v>
                </c:pt>
                <c:pt idx="19">
                  <c:v>56.1</c:v>
                </c:pt>
                <c:pt idx="20">
                  <c:v>75.900000000000006</c:v>
                </c:pt>
                <c:pt idx="21">
                  <c:v>76.3</c:v>
                </c:pt>
                <c:pt idx="22">
                  <c:v>77.3</c:v>
                </c:pt>
                <c:pt idx="23">
                  <c:v>75.400000000000006</c:v>
                </c:pt>
                <c:pt idx="24">
                  <c:v>77.099999999999994</c:v>
                </c:pt>
                <c:pt idx="25">
                  <c:v>89</c:v>
                </c:pt>
                <c:pt idx="26">
                  <c:v>87.8</c:v>
                </c:pt>
                <c:pt idx="27">
                  <c:v>88.1</c:v>
                </c:pt>
                <c:pt idx="28">
                  <c:v>88.9</c:v>
                </c:pt>
                <c:pt idx="29">
                  <c:v>89.3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9A-4636-BD7E-60C9ADB3567D}"/>
            </c:ext>
          </c:extLst>
        </c:ser>
        <c:ser>
          <c:idx val="1"/>
          <c:order val="1"/>
          <c:tx>
            <c:strRef>
              <c:f>'PARITY Accuracy'!$E$75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Accuracy'!$E$76:$E$105</c:f>
              <c:numCache>
                <c:formatCode>General</c:formatCode>
                <c:ptCount val="30"/>
                <c:pt idx="0">
                  <c:v>44.6</c:v>
                </c:pt>
                <c:pt idx="1">
                  <c:v>35.1</c:v>
                </c:pt>
                <c:pt idx="2">
                  <c:v>35.200000000000003</c:v>
                </c:pt>
                <c:pt idx="3">
                  <c:v>39.9</c:v>
                </c:pt>
                <c:pt idx="4">
                  <c:v>32.299999999999997</c:v>
                </c:pt>
                <c:pt idx="5">
                  <c:v>44.2</c:v>
                </c:pt>
                <c:pt idx="6">
                  <c:v>44.1</c:v>
                </c:pt>
                <c:pt idx="7">
                  <c:v>46.1</c:v>
                </c:pt>
                <c:pt idx="8">
                  <c:v>47.1</c:v>
                </c:pt>
                <c:pt idx="9">
                  <c:v>43.2</c:v>
                </c:pt>
                <c:pt idx="10">
                  <c:v>45.3</c:v>
                </c:pt>
                <c:pt idx="11">
                  <c:v>48</c:v>
                </c:pt>
                <c:pt idx="12">
                  <c:v>48.4</c:v>
                </c:pt>
                <c:pt idx="13">
                  <c:v>47.8</c:v>
                </c:pt>
                <c:pt idx="14">
                  <c:v>48.5</c:v>
                </c:pt>
                <c:pt idx="15">
                  <c:v>45.6</c:v>
                </c:pt>
                <c:pt idx="16">
                  <c:v>48.4</c:v>
                </c:pt>
                <c:pt idx="17">
                  <c:v>49</c:v>
                </c:pt>
                <c:pt idx="18">
                  <c:v>47.5</c:v>
                </c:pt>
                <c:pt idx="19">
                  <c:v>48.5</c:v>
                </c:pt>
                <c:pt idx="20">
                  <c:v>47.7</c:v>
                </c:pt>
                <c:pt idx="21">
                  <c:v>50</c:v>
                </c:pt>
                <c:pt idx="22">
                  <c:v>50.7</c:v>
                </c:pt>
                <c:pt idx="23">
                  <c:v>49.3</c:v>
                </c:pt>
                <c:pt idx="24">
                  <c:v>50.7</c:v>
                </c:pt>
                <c:pt idx="25">
                  <c:v>47.8</c:v>
                </c:pt>
                <c:pt idx="26">
                  <c:v>50.2</c:v>
                </c:pt>
                <c:pt idx="27">
                  <c:v>50.8</c:v>
                </c:pt>
                <c:pt idx="28">
                  <c:v>49.5</c:v>
                </c:pt>
                <c:pt idx="2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9A-4636-BD7E-60C9ADB3567D}"/>
            </c:ext>
          </c:extLst>
        </c:ser>
        <c:ser>
          <c:idx val="2"/>
          <c:order val="2"/>
          <c:tx>
            <c:strRef>
              <c:f>'PARITY Accuracy'!$F$75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Accuracy'!$F$76:$F$105</c:f>
              <c:numCache>
                <c:formatCode>General</c:formatCode>
                <c:ptCount val="30"/>
                <c:pt idx="0">
                  <c:v>39.1</c:v>
                </c:pt>
                <c:pt idx="1">
                  <c:v>38.5</c:v>
                </c:pt>
                <c:pt idx="2">
                  <c:v>38.799999999999997</c:v>
                </c:pt>
                <c:pt idx="3">
                  <c:v>38.299999999999997</c:v>
                </c:pt>
                <c:pt idx="4">
                  <c:v>37.6</c:v>
                </c:pt>
                <c:pt idx="5">
                  <c:v>48.5</c:v>
                </c:pt>
                <c:pt idx="6">
                  <c:v>47.3</c:v>
                </c:pt>
                <c:pt idx="7">
                  <c:v>51.7</c:v>
                </c:pt>
                <c:pt idx="8">
                  <c:v>49.5</c:v>
                </c:pt>
                <c:pt idx="9">
                  <c:v>49.5</c:v>
                </c:pt>
                <c:pt idx="10">
                  <c:v>51.1</c:v>
                </c:pt>
                <c:pt idx="11">
                  <c:v>49.2</c:v>
                </c:pt>
                <c:pt idx="12">
                  <c:v>49.8</c:v>
                </c:pt>
                <c:pt idx="13">
                  <c:v>50.2</c:v>
                </c:pt>
                <c:pt idx="14">
                  <c:v>51.8</c:v>
                </c:pt>
                <c:pt idx="15">
                  <c:v>49.6</c:v>
                </c:pt>
                <c:pt idx="16">
                  <c:v>46.5</c:v>
                </c:pt>
                <c:pt idx="17">
                  <c:v>52</c:v>
                </c:pt>
                <c:pt idx="18">
                  <c:v>49.2</c:v>
                </c:pt>
                <c:pt idx="19">
                  <c:v>49.9</c:v>
                </c:pt>
                <c:pt idx="20">
                  <c:v>51</c:v>
                </c:pt>
                <c:pt idx="21">
                  <c:v>50.6</c:v>
                </c:pt>
                <c:pt idx="22">
                  <c:v>50.8</c:v>
                </c:pt>
                <c:pt idx="23">
                  <c:v>49.9</c:v>
                </c:pt>
                <c:pt idx="24">
                  <c:v>48.8</c:v>
                </c:pt>
                <c:pt idx="25">
                  <c:v>51.3</c:v>
                </c:pt>
                <c:pt idx="26">
                  <c:v>50.1</c:v>
                </c:pt>
                <c:pt idx="27">
                  <c:v>51.8</c:v>
                </c:pt>
                <c:pt idx="28">
                  <c:v>50.5</c:v>
                </c:pt>
                <c:pt idx="29">
                  <c:v>50.9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9A-4636-BD7E-60C9ADB3567D}"/>
            </c:ext>
          </c:extLst>
        </c:ser>
        <c:ser>
          <c:idx val="3"/>
          <c:order val="3"/>
          <c:tx>
            <c:strRef>
              <c:f>'PARITY Accuracy'!$G$75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Accuracy'!$G$76:$G$105</c:f>
              <c:numCache>
                <c:formatCode>General</c:formatCode>
                <c:ptCount val="30"/>
                <c:pt idx="0">
                  <c:v>47.5</c:v>
                </c:pt>
                <c:pt idx="1">
                  <c:v>45.8</c:v>
                </c:pt>
                <c:pt idx="2">
                  <c:v>45.2</c:v>
                </c:pt>
                <c:pt idx="3">
                  <c:v>45</c:v>
                </c:pt>
                <c:pt idx="4">
                  <c:v>44.3</c:v>
                </c:pt>
                <c:pt idx="5">
                  <c:v>53</c:v>
                </c:pt>
                <c:pt idx="6">
                  <c:v>53.1</c:v>
                </c:pt>
                <c:pt idx="7">
                  <c:v>53.3</c:v>
                </c:pt>
                <c:pt idx="8">
                  <c:v>53.1</c:v>
                </c:pt>
                <c:pt idx="9">
                  <c:v>54.2</c:v>
                </c:pt>
                <c:pt idx="10">
                  <c:v>50.1</c:v>
                </c:pt>
                <c:pt idx="11">
                  <c:v>51.5</c:v>
                </c:pt>
                <c:pt idx="12">
                  <c:v>51</c:v>
                </c:pt>
                <c:pt idx="13">
                  <c:v>52.8</c:v>
                </c:pt>
                <c:pt idx="14">
                  <c:v>51.4</c:v>
                </c:pt>
                <c:pt idx="15">
                  <c:v>53.4</c:v>
                </c:pt>
                <c:pt idx="16">
                  <c:v>55.3</c:v>
                </c:pt>
                <c:pt idx="17">
                  <c:v>51.2</c:v>
                </c:pt>
                <c:pt idx="18">
                  <c:v>55.5</c:v>
                </c:pt>
                <c:pt idx="19">
                  <c:v>50.5</c:v>
                </c:pt>
                <c:pt idx="20">
                  <c:v>74.099999999999994</c:v>
                </c:pt>
                <c:pt idx="21">
                  <c:v>73.900000000000006</c:v>
                </c:pt>
                <c:pt idx="22">
                  <c:v>75.2</c:v>
                </c:pt>
                <c:pt idx="23">
                  <c:v>74.7</c:v>
                </c:pt>
                <c:pt idx="24">
                  <c:v>73.7</c:v>
                </c:pt>
                <c:pt idx="25">
                  <c:v>88.8</c:v>
                </c:pt>
                <c:pt idx="26">
                  <c:v>87.3</c:v>
                </c:pt>
                <c:pt idx="27">
                  <c:v>88.6</c:v>
                </c:pt>
                <c:pt idx="28">
                  <c:v>88</c:v>
                </c:pt>
                <c:pt idx="29">
                  <c:v>89.9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9A-4636-BD7E-60C9ADB35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48.5</c:v>
                </c:pt>
                <c:pt idx="6">
                  <c:v>47.7</c:v>
                </c:pt>
                <c:pt idx="7">
                  <c:v>46.1</c:v>
                </c:pt>
                <c:pt idx="8">
                  <c:v>49.2</c:v>
                </c:pt>
                <c:pt idx="9">
                  <c:v>46.9</c:v>
                </c:pt>
                <c:pt idx="10">
                  <c:v>53.7</c:v>
                </c:pt>
                <c:pt idx="11">
                  <c:v>54.6</c:v>
                </c:pt>
                <c:pt idx="12">
                  <c:v>55.7</c:v>
                </c:pt>
                <c:pt idx="13">
                  <c:v>56.6</c:v>
                </c:pt>
                <c:pt idx="14">
                  <c:v>55.5</c:v>
                </c:pt>
                <c:pt idx="15">
                  <c:v>66.099999999999994</c:v>
                </c:pt>
                <c:pt idx="16">
                  <c:v>68.900000000000006</c:v>
                </c:pt>
                <c:pt idx="17">
                  <c:v>65.8</c:v>
                </c:pt>
                <c:pt idx="18">
                  <c:v>70.3</c:v>
                </c:pt>
                <c:pt idx="19">
                  <c:v>67.8</c:v>
                </c:pt>
                <c:pt idx="20">
                  <c:v>76.3</c:v>
                </c:pt>
                <c:pt idx="21">
                  <c:v>76</c:v>
                </c:pt>
                <c:pt idx="22">
                  <c:v>77.7</c:v>
                </c:pt>
                <c:pt idx="23">
                  <c:v>77</c:v>
                </c:pt>
                <c:pt idx="24">
                  <c:v>79</c:v>
                </c:pt>
                <c:pt idx="25">
                  <c:v>88.4</c:v>
                </c:pt>
                <c:pt idx="26">
                  <c:v>87</c:v>
                </c:pt>
                <c:pt idx="27">
                  <c:v>88.2</c:v>
                </c:pt>
                <c:pt idx="28">
                  <c:v>87.5</c:v>
                </c:pt>
                <c:pt idx="29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0B-4477-BE8A-933B5C289BC5}"/>
            </c:ext>
          </c:extLst>
        </c:ser>
        <c:ser>
          <c:idx val="1"/>
          <c:order val="1"/>
          <c:tx>
            <c:strRef>
              <c:f>'PARITY Accuracy'!$E$111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35.4</c:v>
                </c:pt>
                <c:pt idx="6">
                  <c:v>36.299999999999997</c:v>
                </c:pt>
                <c:pt idx="7">
                  <c:v>32.5</c:v>
                </c:pt>
                <c:pt idx="8">
                  <c:v>35.4</c:v>
                </c:pt>
                <c:pt idx="9">
                  <c:v>35.6</c:v>
                </c:pt>
                <c:pt idx="10">
                  <c:v>28.3</c:v>
                </c:pt>
                <c:pt idx="11">
                  <c:v>24.5</c:v>
                </c:pt>
                <c:pt idx="12">
                  <c:v>24.3</c:v>
                </c:pt>
                <c:pt idx="13">
                  <c:v>27.6</c:v>
                </c:pt>
                <c:pt idx="14">
                  <c:v>29.3</c:v>
                </c:pt>
                <c:pt idx="15">
                  <c:v>33.4</c:v>
                </c:pt>
                <c:pt idx="16">
                  <c:v>34.5</c:v>
                </c:pt>
                <c:pt idx="17">
                  <c:v>35</c:v>
                </c:pt>
                <c:pt idx="18">
                  <c:v>32.799999999999997</c:v>
                </c:pt>
                <c:pt idx="19">
                  <c:v>32</c:v>
                </c:pt>
                <c:pt idx="20">
                  <c:v>46.8</c:v>
                </c:pt>
                <c:pt idx="21">
                  <c:v>49.4</c:v>
                </c:pt>
                <c:pt idx="22">
                  <c:v>48.6</c:v>
                </c:pt>
                <c:pt idx="23">
                  <c:v>48.5</c:v>
                </c:pt>
                <c:pt idx="24">
                  <c:v>49.3</c:v>
                </c:pt>
                <c:pt idx="25">
                  <c:v>47.7</c:v>
                </c:pt>
                <c:pt idx="26">
                  <c:v>49.8</c:v>
                </c:pt>
                <c:pt idx="27">
                  <c:v>50.6</c:v>
                </c:pt>
                <c:pt idx="28">
                  <c:v>49.2</c:v>
                </c:pt>
                <c:pt idx="29">
                  <c:v>50.6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0B-4477-BE8A-933B5C289BC5}"/>
            </c:ext>
          </c:extLst>
        </c:ser>
        <c:ser>
          <c:idx val="2"/>
          <c:order val="2"/>
          <c:tx>
            <c:strRef>
              <c:f>'PARITY Accuracy'!$F$111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46.4</c:v>
                </c:pt>
                <c:pt idx="6">
                  <c:v>44.6</c:v>
                </c:pt>
                <c:pt idx="7">
                  <c:v>44.5</c:v>
                </c:pt>
                <c:pt idx="8">
                  <c:v>44.1</c:v>
                </c:pt>
                <c:pt idx="9">
                  <c:v>43.5</c:v>
                </c:pt>
                <c:pt idx="10">
                  <c:v>49.7</c:v>
                </c:pt>
                <c:pt idx="11">
                  <c:v>47.1</c:v>
                </c:pt>
                <c:pt idx="12">
                  <c:v>49</c:v>
                </c:pt>
                <c:pt idx="13">
                  <c:v>49.7</c:v>
                </c:pt>
                <c:pt idx="14">
                  <c:v>47.8</c:v>
                </c:pt>
                <c:pt idx="15">
                  <c:v>51.4</c:v>
                </c:pt>
                <c:pt idx="16">
                  <c:v>46</c:v>
                </c:pt>
                <c:pt idx="17">
                  <c:v>50.9</c:v>
                </c:pt>
                <c:pt idx="18">
                  <c:v>46.4</c:v>
                </c:pt>
                <c:pt idx="19">
                  <c:v>48.6</c:v>
                </c:pt>
                <c:pt idx="20">
                  <c:v>52.4</c:v>
                </c:pt>
                <c:pt idx="21">
                  <c:v>47.5</c:v>
                </c:pt>
                <c:pt idx="22">
                  <c:v>51.9</c:v>
                </c:pt>
                <c:pt idx="23">
                  <c:v>49.2</c:v>
                </c:pt>
                <c:pt idx="24">
                  <c:v>48.1</c:v>
                </c:pt>
                <c:pt idx="25">
                  <c:v>50.9</c:v>
                </c:pt>
                <c:pt idx="26">
                  <c:v>49.8</c:v>
                </c:pt>
                <c:pt idx="27">
                  <c:v>50</c:v>
                </c:pt>
                <c:pt idx="28">
                  <c:v>47.7</c:v>
                </c:pt>
                <c:pt idx="29">
                  <c:v>49.7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0B-4477-BE8A-933B5C289BC5}"/>
            </c:ext>
          </c:extLst>
        </c:ser>
        <c:ser>
          <c:idx val="3"/>
          <c:order val="3"/>
          <c:tx>
            <c:strRef>
              <c:f>'PARITY Accuracy'!$G$111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42.9</c:v>
                </c:pt>
                <c:pt idx="6">
                  <c:v>41.6</c:v>
                </c:pt>
                <c:pt idx="7">
                  <c:v>41.2</c:v>
                </c:pt>
                <c:pt idx="8">
                  <c:v>40.700000000000003</c:v>
                </c:pt>
                <c:pt idx="9">
                  <c:v>39.5</c:v>
                </c:pt>
                <c:pt idx="10">
                  <c:v>53</c:v>
                </c:pt>
                <c:pt idx="11">
                  <c:v>53.8</c:v>
                </c:pt>
                <c:pt idx="12">
                  <c:v>54.9</c:v>
                </c:pt>
                <c:pt idx="13">
                  <c:v>56</c:v>
                </c:pt>
                <c:pt idx="14">
                  <c:v>54.9</c:v>
                </c:pt>
                <c:pt idx="15">
                  <c:v>66.099999999999994</c:v>
                </c:pt>
                <c:pt idx="16">
                  <c:v>67.400000000000006</c:v>
                </c:pt>
                <c:pt idx="17">
                  <c:v>64.400000000000006</c:v>
                </c:pt>
                <c:pt idx="18">
                  <c:v>69.8</c:v>
                </c:pt>
                <c:pt idx="19">
                  <c:v>67.099999999999994</c:v>
                </c:pt>
                <c:pt idx="20">
                  <c:v>75.3</c:v>
                </c:pt>
                <c:pt idx="21">
                  <c:v>74.8</c:v>
                </c:pt>
                <c:pt idx="22">
                  <c:v>76.099999999999994</c:v>
                </c:pt>
                <c:pt idx="23">
                  <c:v>77</c:v>
                </c:pt>
                <c:pt idx="24">
                  <c:v>75.7</c:v>
                </c:pt>
                <c:pt idx="25">
                  <c:v>88</c:v>
                </c:pt>
                <c:pt idx="26">
                  <c:v>85.8</c:v>
                </c:pt>
                <c:pt idx="27">
                  <c:v>87.4</c:v>
                </c:pt>
                <c:pt idx="28">
                  <c:v>86.7</c:v>
                </c:pt>
                <c:pt idx="29">
                  <c:v>88.7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0B-4477-BE8A-933B5C289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Accuracy'!$D$148:$D$177</c:f>
              <c:numCache>
                <c:formatCode>General</c:formatCode>
                <c:ptCount val="30"/>
                <c:pt idx="0">
                  <c:v>46.7</c:v>
                </c:pt>
                <c:pt idx="1">
                  <c:v>48.8</c:v>
                </c:pt>
                <c:pt idx="2">
                  <c:v>48.9</c:v>
                </c:pt>
                <c:pt idx="3">
                  <c:v>48.3</c:v>
                </c:pt>
                <c:pt idx="4">
                  <c:v>49.9</c:v>
                </c:pt>
                <c:pt idx="5">
                  <c:v>48.9</c:v>
                </c:pt>
                <c:pt idx="6">
                  <c:v>50</c:v>
                </c:pt>
                <c:pt idx="7">
                  <c:v>50.8</c:v>
                </c:pt>
                <c:pt idx="8">
                  <c:v>50</c:v>
                </c:pt>
                <c:pt idx="9">
                  <c:v>50.7</c:v>
                </c:pt>
                <c:pt idx="10">
                  <c:v>48.5</c:v>
                </c:pt>
                <c:pt idx="11">
                  <c:v>48.7</c:v>
                </c:pt>
                <c:pt idx="12">
                  <c:v>52.5</c:v>
                </c:pt>
                <c:pt idx="13">
                  <c:v>48.2</c:v>
                </c:pt>
                <c:pt idx="14">
                  <c:v>51.2</c:v>
                </c:pt>
                <c:pt idx="15">
                  <c:v>54.2</c:v>
                </c:pt>
                <c:pt idx="16">
                  <c:v>53.7</c:v>
                </c:pt>
                <c:pt idx="17">
                  <c:v>50.2</c:v>
                </c:pt>
                <c:pt idx="18">
                  <c:v>57.7</c:v>
                </c:pt>
                <c:pt idx="19">
                  <c:v>51</c:v>
                </c:pt>
                <c:pt idx="20">
                  <c:v>66.8</c:v>
                </c:pt>
                <c:pt idx="21">
                  <c:v>69</c:v>
                </c:pt>
                <c:pt idx="22">
                  <c:v>68.3</c:v>
                </c:pt>
                <c:pt idx="23">
                  <c:v>67.2</c:v>
                </c:pt>
                <c:pt idx="24">
                  <c:v>63.5</c:v>
                </c:pt>
                <c:pt idx="25">
                  <c:v>82.9</c:v>
                </c:pt>
                <c:pt idx="26">
                  <c:v>81.7</c:v>
                </c:pt>
                <c:pt idx="27">
                  <c:v>82.6</c:v>
                </c:pt>
                <c:pt idx="28">
                  <c:v>81.3</c:v>
                </c:pt>
                <c:pt idx="29">
                  <c:v>81.5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01-429A-A73D-11C5AACF2C61}"/>
            </c:ext>
          </c:extLst>
        </c:ser>
        <c:ser>
          <c:idx val="1"/>
          <c:order val="1"/>
          <c:tx>
            <c:strRef>
              <c:f>'PARITY Accuracy'!$E$147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Accuracy'!$E$148:$E$177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51.2</c:v>
                </c:pt>
                <c:pt idx="6">
                  <c:v>50.8</c:v>
                </c:pt>
                <c:pt idx="7">
                  <c:v>50.9</c:v>
                </c:pt>
                <c:pt idx="8">
                  <c:v>51.4</c:v>
                </c:pt>
                <c:pt idx="9">
                  <c:v>52.9</c:v>
                </c:pt>
                <c:pt idx="10">
                  <c:v>54.6</c:v>
                </c:pt>
                <c:pt idx="11">
                  <c:v>51.7</c:v>
                </c:pt>
                <c:pt idx="12">
                  <c:v>55.6</c:v>
                </c:pt>
                <c:pt idx="13">
                  <c:v>53</c:v>
                </c:pt>
                <c:pt idx="14">
                  <c:v>51.6</c:v>
                </c:pt>
                <c:pt idx="15">
                  <c:v>56.2</c:v>
                </c:pt>
                <c:pt idx="16">
                  <c:v>58.5</c:v>
                </c:pt>
                <c:pt idx="17">
                  <c:v>60.2</c:v>
                </c:pt>
                <c:pt idx="18">
                  <c:v>57.9</c:v>
                </c:pt>
                <c:pt idx="19">
                  <c:v>58.6</c:v>
                </c:pt>
                <c:pt idx="20">
                  <c:v>70.8</c:v>
                </c:pt>
                <c:pt idx="21">
                  <c:v>51.9</c:v>
                </c:pt>
                <c:pt idx="22">
                  <c:v>51.8</c:v>
                </c:pt>
                <c:pt idx="23">
                  <c:v>51.8</c:v>
                </c:pt>
                <c:pt idx="24">
                  <c:v>51.8</c:v>
                </c:pt>
                <c:pt idx="25">
                  <c:v>77.099999999999994</c:v>
                </c:pt>
                <c:pt idx="26">
                  <c:v>49.9</c:v>
                </c:pt>
                <c:pt idx="27">
                  <c:v>51</c:v>
                </c:pt>
                <c:pt idx="28">
                  <c:v>50</c:v>
                </c:pt>
                <c:pt idx="29">
                  <c:v>50.9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01-429A-A73D-11C5AACF2C61}"/>
            </c:ext>
          </c:extLst>
        </c:ser>
        <c:ser>
          <c:idx val="2"/>
          <c:order val="2"/>
          <c:tx>
            <c:strRef>
              <c:f>'PARITY Accuracy'!$F$147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Accuracy'!$F$148:$F$177</c:f>
              <c:numCache>
                <c:formatCode>General</c:formatCode>
                <c:ptCount val="30"/>
                <c:pt idx="0">
                  <c:v>49.8</c:v>
                </c:pt>
                <c:pt idx="1">
                  <c:v>51.9</c:v>
                </c:pt>
                <c:pt idx="2">
                  <c:v>49.8</c:v>
                </c:pt>
                <c:pt idx="3">
                  <c:v>51.9</c:v>
                </c:pt>
                <c:pt idx="4">
                  <c:v>51.8</c:v>
                </c:pt>
                <c:pt idx="5">
                  <c:v>49.7</c:v>
                </c:pt>
                <c:pt idx="6">
                  <c:v>47.4</c:v>
                </c:pt>
                <c:pt idx="7">
                  <c:v>51.6</c:v>
                </c:pt>
                <c:pt idx="8">
                  <c:v>48.3</c:v>
                </c:pt>
                <c:pt idx="9">
                  <c:v>47.5</c:v>
                </c:pt>
                <c:pt idx="10">
                  <c:v>51</c:v>
                </c:pt>
                <c:pt idx="11">
                  <c:v>49.4</c:v>
                </c:pt>
                <c:pt idx="12">
                  <c:v>52.2</c:v>
                </c:pt>
                <c:pt idx="13">
                  <c:v>52</c:v>
                </c:pt>
                <c:pt idx="14">
                  <c:v>52.5</c:v>
                </c:pt>
                <c:pt idx="15">
                  <c:v>51.1</c:v>
                </c:pt>
                <c:pt idx="16">
                  <c:v>47</c:v>
                </c:pt>
                <c:pt idx="17">
                  <c:v>51.8</c:v>
                </c:pt>
                <c:pt idx="18">
                  <c:v>48.5</c:v>
                </c:pt>
                <c:pt idx="19">
                  <c:v>48</c:v>
                </c:pt>
                <c:pt idx="20">
                  <c:v>49.3</c:v>
                </c:pt>
                <c:pt idx="21">
                  <c:v>48</c:v>
                </c:pt>
                <c:pt idx="22">
                  <c:v>51.8</c:v>
                </c:pt>
                <c:pt idx="23">
                  <c:v>50.5</c:v>
                </c:pt>
                <c:pt idx="24">
                  <c:v>50.5</c:v>
                </c:pt>
                <c:pt idx="25">
                  <c:v>50.2</c:v>
                </c:pt>
                <c:pt idx="26">
                  <c:v>50.4</c:v>
                </c:pt>
                <c:pt idx="27">
                  <c:v>50.9</c:v>
                </c:pt>
                <c:pt idx="28">
                  <c:v>51.2</c:v>
                </c:pt>
                <c:pt idx="29">
                  <c:v>52.2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01-429A-A73D-11C5AACF2C61}"/>
            </c:ext>
          </c:extLst>
        </c:ser>
        <c:ser>
          <c:idx val="3"/>
          <c:order val="3"/>
          <c:tx>
            <c:strRef>
              <c:f>'PARITY Accuracy'!$G$147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Accuracy'!$G$148:$G$177</c:f>
              <c:numCache>
                <c:formatCode>General</c:formatCode>
                <c:ptCount val="30"/>
                <c:pt idx="0">
                  <c:v>50.5</c:v>
                </c:pt>
                <c:pt idx="1">
                  <c:v>48.1</c:v>
                </c:pt>
                <c:pt idx="2">
                  <c:v>48.3</c:v>
                </c:pt>
                <c:pt idx="3">
                  <c:v>51</c:v>
                </c:pt>
                <c:pt idx="4">
                  <c:v>48.3</c:v>
                </c:pt>
                <c:pt idx="5">
                  <c:v>53.5</c:v>
                </c:pt>
                <c:pt idx="6">
                  <c:v>52.7</c:v>
                </c:pt>
                <c:pt idx="7">
                  <c:v>52.4</c:v>
                </c:pt>
                <c:pt idx="8">
                  <c:v>55.2</c:v>
                </c:pt>
                <c:pt idx="9">
                  <c:v>55.2</c:v>
                </c:pt>
                <c:pt idx="10">
                  <c:v>50.2</c:v>
                </c:pt>
                <c:pt idx="11">
                  <c:v>49.9</c:v>
                </c:pt>
                <c:pt idx="12">
                  <c:v>52.4</c:v>
                </c:pt>
                <c:pt idx="13">
                  <c:v>52</c:v>
                </c:pt>
                <c:pt idx="14">
                  <c:v>49.4</c:v>
                </c:pt>
                <c:pt idx="15">
                  <c:v>59.4</c:v>
                </c:pt>
                <c:pt idx="16">
                  <c:v>56.8</c:v>
                </c:pt>
                <c:pt idx="17">
                  <c:v>55.2</c:v>
                </c:pt>
                <c:pt idx="18">
                  <c:v>58.4</c:v>
                </c:pt>
                <c:pt idx="19">
                  <c:v>54.5</c:v>
                </c:pt>
                <c:pt idx="20">
                  <c:v>73</c:v>
                </c:pt>
                <c:pt idx="21">
                  <c:v>71.5</c:v>
                </c:pt>
                <c:pt idx="22">
                  <c:v>73.5</c:v>
                </c:pt>
                <c:pt idx="23">
                  <c:v>72.7</c:v>
                </c:pt>
                <c:pt idx="24">
                  <c:v>72</c:v>
                </c:pt>
                <c:pt idx="25">
                  <c:v>85.2</c:v>
                </c:pt>
                <c:pt idx="26">
                  <c:v>81</c:v>
                </c:pt>
                <c:pt idx="27">
                  <c:v>83.3</c:v>
                </c:pt>
                <c:pt idx="28">
                  <c:v>83.8</c:v>
                </c:pt>
                <c:pt idx="29">
                  <c:v>83.5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01-429A-A73D-11C5AACF2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Accuracy'!$D$184:$D$213</c:f>
              <c:numCache>
                <c:formatCode>General</c:formatCode>
                <c:ptCount val="30"/>
                <c:pt idx="0">
                  <c:v>49</c:v>
                </c:pt>
                <c:pt idx="1">
                  <c:v>45.6</c:v>
                </c:pt>
                <c:pt idx="2">
                  <c:v>47.3</c:v>
                </c:pt>
                <c:pt idx="3">
                  <c:v>50.3</c:v>
                </c:pt>
                <c:pt idx="4">
                  <c:v>47.9</c:v>
                </c:pt>
                <c:pt idx="5">
                  <c:v>48.7</c:v>
                </c:pt>
                <c:pt idx="6">
                  <c:v>48.8</c:v>
                </c:pt>
                <c:pt idx="7">
                  <c:v>49</c:v>
                </c:pt>
                <c:pt idx="8">
                  <c:v>50.1</c:v>
                </c:pt>
                <c:pt idx="9">
                  <c:v>48.8</c:v>
                </c:pt>
                <c:pt idx="10">
                  <c:v>49.9</c:v>
                </c:pt>
                <c:pt idx="11">
                  <c:v>50.6</c:v>
                </c:pt>
                <c:pt idx="12">
                  <c:v>50.8</c:v>
                </c:pt>
                <c:pt idx="13">
                  <c:v>50.8</c:v>
                </c:pt>
                <c:pt idx="14">
                  <c:v>47.6</c:v>
                </c:pt>
                <c:pt idx="15">
                  <c:v>50.5</c:v>
                </c:pt>
                <c:pt idx="16">
                  <c:v>48.6</c:v>
                </c:pt>
                <c:pt idx="17">
                  <c:v>51</c:v>
                </c:pt>
                <c:pt idx="18">
                  <c:v>50.2</c:v>
                </c:pt>
                <c:pt idx="19">
                  <c:v>47.3</c:v>
                </c:pt>
                <c:pt idx="20">
                  <c:v>50.3</c:v>
                </c:pt>
                <c:pt idx="21">
                  <c:v>47</c:v>
                </c:pt>
                <c:pt idx="22">
                  <c:v>50.3</c:v>
                </c:pt>
                <c:pt idx="23">
                  <c:v>48.8</c:v>
                </c:pt>
                <c:pt idx="24">
                  <c:v>47.9</c:v>
                </c:pt>
                <c:pt idx="25">
                  <c:v>49.9</c:v>
                </c:pt>
                <c:pt idx="26">
                  <c:v>48.3</c:v>
                </c:pt>
                <c:pt idx="27">
                  <c:v>51.5</c:v>
                </c:pt>
                <c:pt idx="28">
                  <c:v>50.8</c:v>
                </c:pt>
                <c:pt idx="29">
                  <c:v>49.9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30-451C-8361-B2EE332327AB}"/>
            </c:ext>
          </c:extLst>
        </c:ser>
        <c:ser>
          <c:idx val="1"/>
          <c:order val="1"/>
          <c:tx>
            <c:strRef>
              <c:f>'PARITY Accuracy'!$E$183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Accuracy'!$E$184:$E$213</c:f>
              <c:numCache>
                <c:formatCode>General</c:formatCode>
                <c:ptCount val="30"/>
                <c:pt idx="0">
                  <c:v>50</c:v>
                </c:pt>
                <c:pt idx="1">
                  <c:v>48</c:v>
                </c:pt>
                <c:pt idx="2">
                  <c:v>49.5</c:v>
                </c:pt>
                <c:pt idx="3">
                  <c:v>49.9</c:v>
                </c:pt>
                <c:pt idx="4">
                  <c:v>47.1</c:v>
                </c:pt>
                <c:pt idx="5">
                  <c:v>49</c:v>
                </c:pt>
                <c:pt idx="6">
                  <c:v>47.2</c:v>
                </c:pt>
                <c:pt idx="7">
                  <c:v>47.3</c:v>
                </c:pt>
                <c:pt idx="8">
                  <c:v>46.5</c:v>
                </c:pt>
                <c:pt idx="9">
                  <c:v>46.9</c:v>
                </c:pt>
                <c:pt idx="10">
                  <c:v>48.9</c:v>
                </c:pt>
                <c:pt idx="11">
                  <c:v>47</c:v>
                </c:pt>
                <c:pt idx="12">
                  <c:v>48.9</c:v>
                </c:pt>
                <c:pt idx="13">
                  <c:v>51.9</c:v>
                </c:pt>
                <c:pt idx="14">
                  <c:v>48.3</c:v>
                </c:pt>
                <c:pt idx="15">
                  <c:v>50.2</c:v>
                </c:pt>
                <c:pt idx="16">
                  <c:v>50</c:v>
                </c:pt>
                <c:pt idx="17">
                  <c:v>49.7</c:v>
                </c:pt>
                <c:pt idx="18">
                  <c:v>52.1</c:v>
                </c:pt>
                <c:pt idx="19">
                  <c:v>47.7</c:v>
                </c:pt>
                <c:pt idx="20">
                  <c:v>51.8</c:v>
                </c:pt>
                <c:pt idx="21">
                  <c:v>49.9</c:v>
                </c:pt>
                <c:pt idx="22">
                  <c:v>50.8</c:v>
                </c:pt>
                <c:pt idx="23">
                  <c:v>50.9</c:v>
                </c:pt>
                <c:pt idx="24">
                  <c:v>49</c:v>
                </c:pt>
                <c:pt idx="25">
                  <c:v>50.2</c:v>
                </c:pt>
                <c:pt idx="26">
                  <c:v>50.6</c:v>
                </c:pt>
                <c:pt idx="27">
                  <c:v>51.5</c:v>
                </c:pt>
                <c:pt idx="28">
                  <c:v>48.3</c:v>
                </c:pt>
                <c:pt idx="29">
                  <c:v>48.8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30-451C-8361-B2EE332327AB}"/>
            </c:ext>
          </c:extLst>
        </c:ser>
        <c:ser>
          <c:idx val="2"/>
          <c:order val="2"/>
          <c:tx>
            <c:strRef>
              <c:f>'PARITY Accuracy'!$F$183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Accuracy'!$F$184:$F$213</c:f>
              <c:numCache>
                <c:formatCode>General</c:formatCode>
                <c:ptCount val="30"/>
                <c:pt idx="0">
                  <c:v>53.1</c:v>
                </c:pt>
                <c:pt idx="1">
                  <c:v>53.2</c:v>
                </c:pt>
                <c:pt idx="2">
                  <c:v>51.7</c:v>
                </c:pt>
                <c:pt idx="3">
                  <c:v>50.4</c:v>
                </c:pt>
                <c:pt idx="4">
                  <c:v>48.4</c:v>
                </c:pt>
                <c:pt idx="5">
                  <c:v>51.9</c:v>
                </c:pt>
                <c:pt idx="6">
                  <c:v>53</c:v>
                </c:pt>
                <c:pt idx="7">
                  <c:v>50.1</c:v>
                </c:pt>
                <c:pt idx="8">
                  <c:v>50.3</c:v>
                </c:pt>
                <c:pt idx="9">
                  <c:v>48.5</c:v>
                </c:pt>
                <c:pt idx="10">
                  <c:v>48.6</c:v>
                </c:pt>
                <c:pt idx="11">
                  <c:v>50</c:v>
                </c:pt>
                <c:pt idx="12">
                  <c:v>52.3</c:v>
                </c:pt>
                <c:pt idx="13">
                  <c:v>50.8</c:v>
                </c:pt>
                <c:pt idx="14">
                  <c:v>49.9</c:v>
                </c:pt>
                <c:pt idx="15">
                  <c:v>47.9</c:v>
                </c:pt>
                <c:pt idx="16">
                  <c:v>51</c:v>
                </c:pt>
                <c:pt idx="17">
                  <c:v>49.2</c:v>
                </c:pt>
                <c:pt idx="18">
                  <c:v>49.7</c:v>
                </c:pt>
                <c:pt idx="19">
                  <c:v>49.3</c:v>
                </c:pt>
                <c:pt idx="20">
                  <c:v>51.9</c:v>
                </c:pt>
                <c:pt idx="21">
                  <c:v>49.4</c:v>
                </c:pt>
                <c:pt idx="22">
                  <c:v>50.2</c:v>
                </c:pt>
                <c:pt idx="23">
                  <c:v>47.6</c:v>
                </c:pt>
                <c:pt idx="24">
                  <c:v>48</c:v>
                </c:pt>
                <c:pt idx="25">
                  <c:v>51.9</c:v>
                </c:pt>
                <c:pt idx="26">
                  <c:v>48.4</c:v>
                </c:pt>
                <c:pt idx="27">
                  <c:v>49</c:v>
                </c:pt>
                <c:pt idx="28">
                  <c:v>48.8</c:v>
                </c:pt>
                <c:pt idx="29">
                  <c:v>50.9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30-451C-8361-B2EE332327AB}"/>
            </c:ext>
          </c:extLst>
        </c:ser>
        <c:ser>
          <c:idx val="3"/>
          <c:order val="3"/>
          <c:tx>
            <c:strRef>
              <c:f>'PARITY Accuracy'!$G$183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Accuracy'!$G$184:$G$213</c:f>
              <c:numCache>
                <c:formatCode>General</c:formatCode>
                <c:ptCount val="30"/>
                <c:pt idx="0">
                  <c:v>50.3</c:v>
                </c:pt>
                <c:pt idx="1">
                  <c:v>47.9</c:v>
                </c:pt>
                <c:pt idx="2">
                  <c:v>50.7</c:v>
                </c:pt>
                <c:pt idx="3">
                  <c:v>49.5</c:v>
                </c:pt>
                <c:pt idx="4">
                  <c:v>49.7</c:v>
                </c:pt>
                <c:pt idx="5">
                  <c:v>47.4</c:v>
                </c:pt>
                <c:pt idx="6">
                  <c:v>45.2</c:v>
                </c:pt>
                <c:pt idx="7">
                  <c:v>52.6</c:v>
                </c:pt>
                <c:pt idx="8">
                  <c:v>49</c:v>
                </c:pt>
                <c:pt idx="9">
                  <c:v>48.8</c:v>
                </c:pt>
                <c:pt idx="10">
                  <c:v>46.9</c:v>
                </c:pt>
                <c:pt idx="11">
                  <c:v>49.5</c:v>
                </c:pt>
                <c:pt idx="12">
                  <c:v>50.9</c:v>
                </c:pt>
                <c:pt idx="13">
                  <c:v>51.7</c:v>
                </c:pt>
                <c:pt idx="14">
                  <c:v>47.6</c:v>
                </c:pt>
                <c:pt idx="15">
                  <c:v>48.8</c:v>
                </c:pt>
                <c:pt idx="16">
                  <c:v>48.9</c:v>
                </c:pt>
                <c:pt idx="17">
                  <c:v>52.7</c:v>
                </c:pt>
                <c:pt idx="18">
                  <c:v>51.6</c:v>
                </c:pt>
                <c:pt idx="19">
                  <c:v>50.4</c:v>
                </c:pt>
                <c:pt idx="20">
                  <c:v>50.1</c:v>
                </c:pt>
                <c:pt idx="21">
                  <c:v>48</c:v>
                </c:pt>
                <c:pt idx="22">
                  <c:v>49.6</c:v>
                </c:pt>
                <c:pt idx="23">
                  <c:v>52.4</c:v>
                </c:pt>
                <c:pt idx="24">
                  <c:v>51.8</c:v>
                </c:pt>
                <c:pt idx="25">
                  <c:v>52</c:v>
                </c:pt>
                <c:pt idx="26">
                  <c:v>47.7</c:v>
                </c:pt>
                <c:pt idx="27">
                  <c:v>51.4</c:v>
                </c:pt>
                <c:pt idx="28">
                  <c:v>51.6</c:v>
                </c:pt>
                <c:pt idx="29">
                  <c:v>49.4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30-451C-8361-B2EE33232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Accuracy'!$D$220:$D$249</c:f>
              <c:numCache>
                <c:formatCode>General</c:formatCode>
                <c:ptCount val="30"/>
                <c:pt idx="0">
                  <c:v>16.399999999999999</c:v>
                </c:pt>
                <c:pt idx="1">
                  <c:v>13.7</c:v>
                </c:pt>
                <c:pt idx="2">
                  <c:v>15.1</c:v>
                </c:pt>
                <c:pt idx="3">
                  <c:v>12.9</c:v>
                </c:pt>
                <c:pt idx="4">
                  <c:v>12.7</c:v>
                </c:pt>
                <c:pt idx="5">
                  <c:v>41.5</c:v>
                </c:pt>
                <c:pt idx="6">
                  <c:v>39.4</c:v>
                </c:pt>
                <c:pt idx="7">
                  <c:v>39.299999999999997</c:v>
                </c:pt>
                <c:pt idx="8">
                  <c:v>39.200000000000003</c:v>
                </c:pt>
                <c:pt idx="9">
                  <c:v>39</c:v>
                </c:pt>
                <c:pt idx="10">
                  <c:v>46.5</c:v>
                </c:pt>
                <c:pt idx="11">
                  <c:v>45.5</c:v>
                </c:pt>
                <c:pt idx="12">
                  <c:v>46.4</c:v>
                </c:pt>
                <c:pt idx="13">
                  <c:v>47.5</c:v>
                </c:pt>
                <c:pt idx="14">
                  <c:v>46.1</c:v>
                </c:pt>
                <c:pt idx="15">
                  <c:v>50.1</c:v>
                </c:pt>
                <c:pt idx="16">
                  <c:v>50</c:v>
                </c:pt>
                <c:pt idx="17">
                  <c:v>51</c:v>
                </c:pt>
                <c:pt idx="18">
                  <c:v>51.2</c:v>
                </c:pt>
                <c:pt idx="19">
                  <c:v>51.1</c:v>
                </c:pt>
                <c:pt idx="20">
                  <c:v>56.5</c:v>
                </c:pt>
                <c:pt idx="21">
                  <c:v>53.7</c:v>
                </c:pt>
                <c:pt idx="22">
                  <c:v>56.6</c:v>
                </c:pt>
                <c:pt idx="23">
                  <c:v>52.8</c:v>
                </c:pt>
                <c:pt idx="24">
                  <c:v>54.7</c:v>
                </c:pt>
                <c:pt idx="25">
                  <c:v>60.8</c:v>
                </c:pt>
                <c:pt idx="26">
                  <c:v>60.4</c:v>
                </c:pt>
                <c:pt idx="27">
                  <c:v>61.2</c:v>
                </c:pt>
                <c:pt idx="28">
                  <c:v>62.1</c:v>
                </c:pt>
                <c:pt idx="29">
                  <c:v>58.9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B3-497D-BF62-E463B21982B5}"/>
            </c:ext>
          </c:extLst>
        </c:ser>
        <c:ser>
          <c:idx val="1"/>
          <c:order val="1"/>
          <c:tx>
            <c:strRef>
              <c:f>'PARITY Accuracy'!$E$219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Accuracy'!$E$220:$E$249</c:f>
              <c:numCache>
                <c:formatCode>General</c:formatCode>
                <c:ptCount val="30"/>
                <c:pt idx="0">
                  <c:v>11.9</c:v>
                </c:pt>
                <c:pt idx="1">
                  <c:v>14.2</c:v>
                </c:pt>
                <c:pt idx="2">
                  <c:v>15.6</c:v>
                </c:pt>
                <c:pt idx="3">
                  <c:v>13.7</c:v>
                </c:pt>
                <c:pt idx="4">
                  <c:v>12.1</c:v>
                </c:pt>
                <c:pt idx="5">
                  <c:v>42.3</c:v>
                </c:pt>
                <c:pt idx="6">
                  <c:v>41.1</c:v>
                </c:pt>
                <c:pt idx="7">
                  <c:v>39.6</c:v>
                </c:pt>
                <c:pt idx="8">
                  <c:v>40.700000000000003</c:v>
                </c:pt>
                <c:pt idx="9">
                  <c:v>43.1</c:v>
                </c:pt>
                <c:pt idx="10">
                  <c:v>42.9</c:v>
                </c:pt>
                <c:pt idx="11">
                  <c:v>42.2</c:v>
                </c:pt>
                <c:pt idx="12">
                  <c:v>44.9</c:v>
                </c:pt>
                <c:pt idx="13">
                  <c:v>42.7</c:v>
                </c:pt>
                <c:pt idx="14">
                  <c:v>42.4</c:v>
                </c:pt>
                <c:pt idx="15">
                  <c:v>42.9</c:v>
                </c:pt>
                <c:pt idx="16">
                  <c:v>46.7</c:v>
                </c:pt>
                <c:pt idx="17">
                  <c:v>47.2</c:v>
                </c:pt>
                <c:pt idx="18">
                  <c:v>46.1</c:v>
                </c:pt>
                <c:pt idx="19">
                  <c:v>47.9</c:v>
                </c:pt>
                <c:pt idx="20">
                  <c:v>48.9</c:v>
                </c:pt>
                <c:pt idx="21">
                  <c:v>49.4</c:v>
                </c:pt>
                <c:pt idx="22">
                  <c:v>50.9</c:v>
                </c:pt>
                <c:pt idx="23">
                  <c:v>49.8</c:v>
                </c:pt>
                <c:pt idx="24">
                  <c:v>49.9</c:v>
                </c:pt>
                <c:pt idx="25">
                  <c:v>47.5</c:v>
                </c:pt>
                <c:pt idx="26">
                  <c:v>49.8</c:v>
                </c:pt>
                <c:pt idx="27">
                  <c:v>50</c:v>
                </c:pt>
                <c:pt idx="28">
                  <c:v>49.3</c:v>
                </c:pt>
                <c:pt idx="29">
                  <c:v>51.3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B3-497D-BF62-E463B21982B5}"/>
            </c:ext>
          </c:extLst>
        </c:ser>
        <c:ser>
          <c:idx val="2"/>
          <c:order val="2"/>
          <c:tx>
            <c:strRef>
              <c:f>'PARITY Accuracy'!$F$219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Accuracy'!$F$220:$F$249</c:f>
              <c:numCache>
                <c:formatCode>General</c:formatCode>
                <c:ptCount val="30"/>
                <c:pt idx="0">
                  <c:v>14.5</c:v>
                </c:pt>
                <c:pt idx="1">
                  <c:v>14.3</c:v>
                </c:pt>
                <c:pt idx="2">
                  <c:v>15.3</c:v>
                </c:pt>
                <c:pt idx="3">
                  <c:v>14.9</c:v>
                </c:pt>
                <c:pt idx="4">
                  <c:v>13.7</c:v>
                </c:pt>
                <c:pt idx="5">
                  <c:v>36.200000000000003</c:v>
                </c:pt>
                <c:pt idx="6">
                  <c:v>32.9</c:v>
                </c:pt>
                <c:pt idx="7">
                  <c:v>36.700000000000003</c:v>
                </c:pt>
                <c:pt idx="8">
                  <c:v>35.799999999999997</c:v>
                </c:pt>
                <c:pt idx="9">
                  <c:v>36.6</c:v>
                </c:pt>
                <c:pt idx="10">
                  <c:v>36</c:v>
                </c:pt>
                <c:pt idx="11">
                  <c:v>35.799999999999997</c:v>
                </c:pt>
                <c:pt idx="12">
                  <c:v>39.200000000000003</c:v>
                </c:pt>
                <c:pt idx="13">
                  <c:v>37.4</c:v>
                </c:pt>
                <c:pt idx="14">
                  <c:v>37.6</c:v>
                </c:pt>
                <c:pt idx="15">
                  <c:v>43.5</c:v>
                </c:pt>
                <c:pt idx="16">
                  <c:v>42.6</c:v>
                </c:pt>
                <c:pt idx="17">
                  <c:v>40.799999999999997</c:v>
                </c:pt>
                <c:pt idx="18">
                  <c:v>41</c:v>
                </c:pt>
                <c:pt idx="19">
                  <c:v>44.5</c:v>
                </c:pt>
                <c:pt idx="20">
                  <c:v>47.2</c:v>
                </c:pt>
                <c:pt idx="21">
                  <c:v>49.2</c:v>
                </c:pt>
                <c:pt idx="22">
                  <c:v>48.6</c:v>
                </c:pt>
                <c:pt idx="23">
                  <c:v>46.3</c:v>
                </c:pt>
                <c:pt idx="24">
                  <c:v>49.2</c:v>
                </c:pt>
                <c:pt idx="25">
                  <c:v>44.3</c:v>
                </c:pt>
                <c:pt idx="26">
                  <c:v>47</c:v>
                </c:pt>
                <c:pt idx="27">
                  <c:v>46.8</c:v>
                </c:pt>
                <c:pt idx="28">
                  <c:v>49.7</c:v>
                </c:pt>
                <c:pt idx="29">
                  <c:v>48.4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B3-497D-BF62-E463B21982B5}"/>
            </c:ext>
          </c:extLst>
        </c:ser>
        <c:ser>
          <c:idx val="3"/>
          <c:order val="3"/>
          <c:tx>
            <c:strRef>
              <c:f>'PARITY Accuracy'!$G$219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Accuracy'!$G$220:$G$249</c:f>
              <c:numCache>
                <c:formatCode>General</c:formatCode>
                <c:ptCount val="30"/>
                <c:pt idx="0">
                  <c:v>13.6</c:v>
                </c:pt>
                <c:pt idx="1">
                  <c:v>16</c:v>
                </c:pt>
                <c:pt idx="2">
                  <c:v>14.3</c:v>
                </c:pt>
                <c:pt idx="3">
                  <c:v>13.8</c:v>
                </c:pt>
                <c:pt idx="4">
                  <c:v>15</c:v>
                </c:pt>
                <c:pt idx="5">
                  <c:v>35</c:v>
                </c:pt>
                <c:pt idx="6">
                  <c:v>31.9</c:v>
                </c:pt>
                <c:pt idx="7">
                  <c:v>31.6</c:v>
                </c:pt>
                <c:pt idx="8">
                  <c:v>34.700000000000003</c:v>
                </c:pt>
                <c:pt idx="9">
                  <c:v>30.3</c:v>
                </c:pt>
                <c:pt idx="10">
                  <c:v>35.5</c:v>
                </c:pt>
                <c:pt idx="11">
                  <c:v>36.6</c:v>
                </c:pt>
                <c:pt idx="12">
                  <c:v>36.299999999999997</c:v>
                </c:pt>
                <c:pt idx="13">
                  <c:v>37.4</c:v>
                </c:pt>
                <c:pt idx="14">
                  <c:v>35.700000000000003</c:v>
                </c:pt>
                <c:pt idx="15">
                  <c:v>46.5</c:v>
                </c:pt>
                <c:pt idx="16">
                  <c:v>45.4</c:v>
                </c:pt>
                <c:pt idx="17">
                  <c:v>45.6</c:v>
                </c:pt>
                <c:pt idx="18">
                  <c:v>44.2</c:v>
                </c:pt>
                <c:pt idx="19">
                  <c:v>45.9</c:v>
                </c:pt>
                <c:pt idx="20">
                  <c:v>56.9</c:v>
                </c:pt>
                <c:pt idx="21">
                  <c:v>56</c:v>
                </c:pt>
                <c:pt idx="22">
                  <c:v>53.6</c:v>
                </c:pt>
                <c:pt idx="23">
                  <c:v>55.6</c:v>
                </c:pt>
                <c:pt idx="24">
                  <c:v>55.8</c:v>
                </c:pt>
                <c:pt idx="25">
                  <c:v>61.8</c:v>
                </c:pt>
                <c:pt idx="26">
                  <c:v>58.6</c:v>
                </c:pt>
                <c:pt idx="27">
                  <c:v>62.8</c:v>
                </c:pt>
                <c:pt idx="28">
                  <c:v>60.6</c:v>
                </c:pt>
                <c:pt idx="2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B3-497D-BF62-E463B2198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'[1]PARITY Accuracy'!$AC$58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'[1]PARITY Accuracy'!$AC$59:$AC$88</c:f>
              <c:numCache>
                <c:formatCode>General</c:formatCode>
                <c:ptCount val="30"/>
                <c:pt idx="0">
                  <c:v>36.14</c:v>
                </c:pt>
                <c:pt idx="1">
                  <c:v>36.42</c:v>
                </c:pt>
                <c:pt idx="2">
                  <c:v>36.019999999999996</c:v>
                </c:pt>
                <c:pt idx="3">
                  <c:v>37.979999999999997</c:v>
                </c:pt>
                <c:pt idx="4">
                  <c:v>37.1</c:v>
                </c:pt>
                <c:pt idx="5">
                  <c:v>34.6</c:v>
                </c:pt>
                <c:pt idx="6">
                  <c:v>38.5</c:v>
                </c:pt>
                <c:pt idx="7">
                  <c:v>38.86</c:v>
                </c:pt>
                <c:pt idx="8">
                  <c:v>38.06</c:v>
                </c:pt>
                <c:pt idx="9">
                  <c:v>38.520000000000003</c:v>
                </c:pt>
                <c:pt idx="10">
                  <c:v>33.44</c:v>
                </c:pt>
                <c:pt idx="11">
                  <c:v>34.42</c:v>
                </c:pt>
                <c:pt idx="12">
                  <c:v>34.78</c:v>
                </c:pt>
                <c:pt idx="13">
                  <c:v>33.120000000000005</c:v>
                </c:pt>
                <c:pt idx="14">
                  <c:v>34.14</c:v>
                </c:pt>
                <c:pt idx="15">
                  <c:v>46.919999999999995</c:v>
                </c:pt>
                <c:pt idx="16">
                  <c:v>48.679999999999993</c:v>
                </c:pt>
                <c:pt idx="17">
                  <c:v>48.46</c:v>
                </c:pt>
                <c:pt idx="18">
                  <c:v>48.46</c:v>
                </c:pt>
                <c:pt idx="19">
                  <c:v>48.339999999999996</c:v>
                </c:pt>
                <c:pt idx="20">
                  <c:v>57.620000000000005</c:v>
                </c:pt>
                <c:pt idx="21">
                  <c:v>57.96</c:v>
                </c:pt>
                <c:pt idx="22">
                  <c:v>58.94</c:v>
                </c:pt>
                <c:pt idx="23">
                  <c:v>57.279999999999994</c:v>
                </c:pt>
                <c:pt idx="24">
                  <c:v>55.879999999999995</c:v>
                </c:pt>
                <c:pt idx="25">
                  <c:v>58.219999999999992</c:v>
                </c:pt>
                <c:pt idx="26">
                  <c:v>58.46</c:v>
                </c:pt>
                <c:pt idx="27">
                  <c:v>58.840000000000011</c:v>
                </c:pt>
                <c:pt idx="28">
                  <c:v>58.679999999999993</c:v>
                </c:pt>
                <c:pt idx="29">
                  <c:v>58.540000000000006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81-4665-910D-740BE316C50B}"/>
            </c:ext>
          </c:extLst>
        </c:ser>
        <c:ser>
          <c:idx val="1"/>
          <c:order val="1"/>
          <c:tx>
            <c:strRef>
              <c:f>'[1]PARITY Accuracy'!$AD$58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'[1]PARITY Accuracy'!$AD$59:$AD$88</c:f>
              <c:numCache>
                <c:formatCode>General</c:formatCode>
                <c:ptCount val="30"/>
                <c:pt idx="0">
                  <c:v>32.339999999999996</c:v>
                </c:pt>
                <c:pt idx="1">
                  <c:v>31.54</c:v>
                </c:pt>
                <c:pt idx="2">
                  <c:v>30.940000000000005</c:v>
                </c:pt>
                <c:pt idx="3">
                  <c:v>31.640000000000004</c:v>
                </c:pt>
                <c:pt idx="4">
                  <c:v>30.54</c:v>
                </c:pt>
                <c:pt idx="5">
                  <c:v>44.1</c:v>
                </c:pt>
                <c:pt idx="6">
                  <c:v>43.28</c:v>
                </c:pt>
                <c:pt idx="7">
                  <c:v>42.92</c:v>
                </c:pt>
                <c:pt idx="8">
                  <c:v>43.86</c:v>
                </c:pt>
                <c:pt idx="9">
                  <c:v>43.64</c:v>
                </c:pt>
                <c:pt idx="10">
                  <c:v>45.64</c:v>
                </c:pt>
                <c:pt idx="11">
                  <c:v>47.260000000000005</c:v>
                </c:pt>
                <c:pt idx="12">
                  <c:v>47.7</c:v>
                </c:pt>
                <c:pt idx="13">
                  <c:v>48.320000000000007</c:v>
                </c:pt>
                <c:pt idx="14">
                  <c:v>47.220000000000006</c:v>
                </c:pt>
                <c:pt idx="15">
                  <c:v>54.239999999999995</c:v>
                </c:pt>
                <c:pt idx="16">
                  <c:v>54.6</c:v>
                </c:pt>
                <c:pt idx="17">
                  <c:v>52.1</c:v>
                </c:pt>
                <c:pt idx="18">
                  <c:v>55.06</c:v>
                </c:pt>
                <c:pt idx="19">
                  <c:v>52.52</c:v>
                </c:pt>
                <c:pt idx="20">
                  <c:v>67.900000000000006</c:v>
                </c:pt>
                <c:pt idx="21">
                  <c:v>67.28</c:v>
                </c:pt>
                <c:pt idx="22">
                  <c:v>67.62</c:v>
                </c:pt>
                <c:pt idx="23">
                  <c:v>67.28</c:v>
                </c:pt>
                <c:pt idx="24">
                  <c:v>67.099999999999994</c:v>
                </c:pt>
                <c:pt idx="25">
                  <c:v>80.84</c:v>
                </c:pt>
                <c:pt idx="26">
                  <c:v>78.099999999999994</c:v>
                </c:pt>
                <c:pt idx="27">
                  <c:v>80.2</c:v>
                </c:pt>
                <c:pt idx="28">
                  <c:v>79.760000000000005</c:v>
                </c:pt>
                <c:pt idx="29">
                  <c:v>80.140000000000015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81-4665-910D-740BE316C50B}"/>
            </c:ext>
          </c:extLst>
        </c:ser>
        <c:ser>
          <c:idx val="2"/>
          <c:order val="2"/>
          <c:tx>
            <c:strRef>
              <c:f>'[1]PARITY Accuracy'!$AE$58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'[1]PARITY Accuracy'!$AE$59:$AE$88</c:f>
              <c:numCache>
                <c:formatCode>General</c:formatCode>
                <c:ptCount val="30"/>
                <c:pt idx="0">
                  <c:v>46.8</c:v>
                </c:pt>
                <c:pt idx="1">
                  <c:v>46.160000000000004</c:v>
                </c:pt>
                <c:pt idx="2">
                  <c:v>45.38</c:v>
                </c:pt>
                <c:pt idx="3">
                  <c:v>45.18</c:v>
                </c:pt>
                <c:pt idx="4">
                  <c:v>44.78</c:v>
                </c:pt>
                <c:pt idx="5">
                  <c:v>48.82</c:v>
                </c:pt>
                <c:pt idx="6">
                  <c:v>47.44</c:v>
                </c:pt>
                <c:pt idx="7">
                  <c:v>45.839999999999996</c:v>
                </c:pt>
                <c:pt idx="8">
                  <c:v>48.040000000000006</c:v>
                </c:pt>
                <c:pt idx="9">
                  <c:v>46.679999999999993</c:v>
                </c:pt>
                <c:pt idx="10">
                  <c:v>46.9</c:v>
                </c:pt>
                <c:pt idx="11">
                  <c:v>48.26</c:v>
                </c:pt>
                <c:pt idx="12">
                  <c:v>49.2</c:v>
                </c:pt>
                <c:pt idx="13">
                  <c:v>47.58</c:v>
                </c:pt>
                <c:pt idx="14">
                  <c:v>48.720000000000006</c:v>
                </c:pt>
                <c:pt idx="15">
                  <c:v>59.320000000000007</c:v>
                </c:pt>
                <c:pt idx="16">
                  <c:v>59.56</c:v>
                </c:pt>
                <c:pt idx="17">
                  <c:v>59.659999999999989</c:v>
                </c:pt>
                <c:pt idx="18">
                  <c:v>60.940000000000012</c:v>
                </c:pt>
                <c:pt idx="19">
                  <c:v>60.320000000000007</c:v>
                </c:pt>
                <c:pt idx="20">
                  <c:v>70.039999999999992</c:v>
                </c:pt>
                <c:pt idx="21">
                  <c:v>69.820000000000007</c:v>
                </c:pt>
                <c:pt idx="22">
                  <c:v>70.400000000000006</c:v>
                </c:pt>
                <c:pt idx="23">
                  <c:v>69</c:v>
                </c:pt>
                <c:pt idx="24">
                  <c:v>68.039999999999992</c:v>
                </c:pt>
                <c:pt idx="25">
                  <c:v>71.819999999999993</c:v>
                </c:pt>
                <c:pt idx="26">
                  <c:v>71.16</c:v>
                </c:pt>
                <c:pt idx="27">
                  <c:v>73.14</c:v>
                </c:pt>
                <c:pt idx="28">
                  <c:v>72.760000000000005</c:v>
                </c:pt>
                <c:pt idx="29">
                  <c:v>70.62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81-4665-910D-740BE316C50B}"/>
            </c:ext>
          </c:extLst>
        </c:ser>
        <c:ser>
          <c:idx val="3"/>
          <c:order val="3"/>
          <c:tx>
            <c:strRef>
              <c:f>'[1]PARITY Accuracy'!$AF$58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'[1]PARITY Accuracy'!$AF$59:$AF$88</c:f>
              <c:numCache>
                <c:formatCode>General</c:formatCode>
                <c:ptCount val="30"/>
                <c:pt idx="0">
                  <c:v>24.1</c:v>
                </c:pt>
                <c:pt idx="1">
                  <c:v>24.02</c:v>
                </c:pt>
                <c:pt idx="2">
                  <c:v>25.48</c:v>
                </c:pt>
                <c:pt idx="3">
                  <c:v>24.800000000000004</c:v>
                </c:pt>
                <c:pt idx="4">
                  <c:v>24.979999999999997</c:v>
                </c:pt>
                <c:pt idx="5">
                  <c:v>50.900000000000006</c:v>
                </c:pt>
                <c:pt idx="6">
                  <c:v>51.179999999999993</c:v>
                </c:pt>
                <c:pt idx="7">
                  <c:v>51.6</c:v>
                </c:pt>
                <c:pt idx="8">
                  <c:v>52.44</c:v>
                </c:pt>
                <c:pt idx="9">
                  <c:v>53.459999999999994</c:v>
                </c:pt>
                <c:pt idx="10">
                  <c:v>47</c:v>
                </c:pt>
                <c:pt idx="11">
                  <c:v>47.940000000000005</c:v>
                </c:pt>
                <c:pt idx="12">
                  <c:v>48.900000000000006</c:v>
                </c:pt>
                <c:pt idx="13">
                  <c:v>48.019999999999996</c:v>
                </c:pt>
                <c:pt idx="14">
                  <c:v>48.760000000000005</c:v>
                </c:pt>
                <c:pt idx="15">
                  <c:v>55.98</c:v>
                </c:pt>
                <c:pt idx="16">
                  <c:v>53.7</c:v>
                </c:pt>
                <c:pt idx="17">
                  <c:v>54.52</c:v>
                </c:pt>
                <c:pt idx="18">
                  <c:v>56.779999999999994</c:v>
                </c:pt>
                <c:pt idx="19">
                  <c:v>55.4</c:v>
                </c:pt>
                <c:pt idx="20">
                  <c:v>66.359999999999985</c:v>
                </c:pt>
                <c:pt idx="21">
                  <c:v>64.56</c:v>
                </c:pt>
                <c:pt idx="22">
                  <c:v>64.42</c:v>
                </c:pt>
                <c:pt idx="23">
                  <c:v>63.279999999999994</c:v>
                </c:pt>
                <c:pt idx="24">
                  <c:v>63.879999999999995</c:v>
                </c:pt>
                <c:pt idx="25">
                  <c:v>62.86</c:v>
                </c:pt>
                <c:pt idx="26">
                  <c:v>60.760000000000012</c:v>
                </c:pt>
                <c:pt idx="27">
                  <c:v>61.819999999999993</c:v>
                </c:pt>
                <c:pt idx="28">
                  <c:v>62.02</c:v>
                </c:pt>
                <c:pt idx="29">
                  <c:v>61.240000000000009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81-4665-910D-740BE316C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2473562160744538"/>
          <c:h val="5.36733676773697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'[1]PARITY Accuracy'!$AC$58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'[1]PARITY Accuracy'!$AC$59:$AC$88</c:f>
              <c:numCache>
                <c:formatCode>General</c:formatCode>
                <c:ptCount val="30"/>
                <c:pt idx="0">
                  <c:v>36.14</c:v>
                </c:pt>
                <c:pt idx="1">
                  <c:v>36.42</c:v>
                </c:pt>
                <c:pt idx="2">
                  <c:v>36.019999999999996</c:v>
                </c:pt>
                <c:pt idx="3">
                  <c:v>37.979999999999997</c:v>
                </c:pt>
                <c:pt idx="4">
                  <c:v>37.1</c:v>
                </c:pt>
                <c:pt idx="5">
                  <c:v>34.6</c:v>
                </c:pt>
                <c:pt idx="6">
                  <c:v>38.5</c:v>
                </c:pt>
                <c:pt idx="7">
                  <c:v>38.86</c:v>
                </c:pt>
                <c:pt idx="8">
                  <c:v>38.06</c:v>
                </c:pt>
                <c:pt idx="9">
                  <c:v>38.520000000000003</c:v>
                </c:pt>
                <c:pt idx="10">
                  <c:v>33.44</c:v>
                </c:pt>
                <c:pt idx="11">
                  <c:v>34.42</c:v>
                </c:pt>
                <c:pt idx="12">
                  <c:v>34.78</c:v>
                </c:pt>
                <c:pt idx="13">
                  <c:v>33.120000000000005</c:v>
                </c:pt>
                <c:pt idx="14">
                  <c:v>34.14</c:v>
                </c:pt>
                <c:pt idx="15">
                  <c:v>46.919999999999995</c:v>
                </c:pt>
                <c:pt idx="16">
                  <c:v>48.679999999999993</c:v>
                </c:pt>
                <c:pt idx="17">
                  <c:v>48.46</c:v>
                </c:pt>
                <c:pt idx="18">
                  <c:v>48.46</c:v>
                </c:pt>
                <c:pt idx="19">
                  <c:v>48.339999999999996</c:v>
                </c:pt>
                <c:pt idx="20">
                  <c:v>57.620000000000005</c:v>
                </c:pt>
                <c:pt idx="21">
                  <c:v>57.96</c:v>
                </c:pt>
                <c:pt idx="22">
                  <c:v>58.94</c:v>
                </c:pt>
                <c:pt idx="23">
                  <c:v>57.279999999999994</c:v>
                </c:pt>
                <c:pt idx="24">
                  <c:v>55.879999999999995</c:v>
                </c:pt>
                <c:pt idx="25">
                  <c:v>58.219999999999992</c:v>
                </c:pt>
                <c:pt idx="26">
                  <c:v>58.46</c:v>
                </c:pt>
                <c:pt idx="27">
                  <c:v>58.840000000000011</c:v>
                </c:pt>
                <c:pt idx="28">
                  <c:v>58.679999999999993</c:v>
                </c:pt>
                <c:pt idx="29">
                  <c:v>58.540000000000006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F9-4570-9E23-9F3ACD47885D}"/>
            </c:ext>
          </c:extLst>
        </c:ser>
        <c:ser>
          <c:idx val="1"/>
          <c:order val="1"/>
          <c:tx>
            <c:strRef>
              <c:f>'[1]PARITY Accuracy'!$AD$58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'[1]PARITY Accuracy'!$AD$59:$AD$88</c:f>
              <c:numCache>
                <c:formatCode>General</c:formatCode>
                <c:ptCount val="30"/>
                <c:pt idx="0">
                  <c:v>32.339999999999996</c:v>
                </c:pt>
                <c:pt idx="1">
                  <c:v>31.54</c:v>
                </c:pt>
                <c:pt idx="2">
                  <c:v>30.940000000000005</c:v>
                </c:pt>
                <c:pt idx="3">
                  <c:v>31.640000000000004</c:v>
                </c:pt>
                <c:pt idx="4">
                  <c:v>30.54</c:v>
                </c:pt>
                <c:pt idx="5">
                  <c:v>44.1</c:v>
                </c:pt>
                <c:pt idx="6">
                  <c:v>43.28</c:v>
                </c:pt>
                <c:pt idx="7">
                  <c:v>42.92</c:v>
                </c:pt>
                <c:pt idx="8">
                  <c:v>43.86</c:v>
                </c:pt>
                <c:pt idx="9">
                  <c:v>43.64</c:v>
                </c:pt>
                <c:pt idx="10">
                  <c:v>45.64</c:v>
                </c:pt>
                <c:pt idx="11">
                  <c:v>47.260000000000005</c:v>
                </c:pt>
                <c:pt idx="12">
                  <c:v>47.7</c:v>
                </c:pt>
                <c:pt idx="13">
                  <c:v>48.320000000000007</c:v>
                </c:pt>
                <c:pt idx="14">
                  <c:v>47.220000000000006</c:v>
                </c:pt>
                <c:pt idx="15">
                  <c:v>54.239999999999995</c:v>
                </c:pt>
                <c:pt idx="16">
                  <c:v>54.6</c:v>
                </c:pt>
                <c:pt idx="17">
                  <c:v>52.1</c:v>
                </c:pt>
                <c:pt idx="18">
                  <c:v>55.06</c:v>
                </c:pt>
                <c:pt idx="19">
                  <c:v>52.52</c:v>
                </c:pt>
                <c:pt idx="20">
                  <c:v>67.900000000000006</c:v>
                </c:pt>
                <c:pt idx="21">
                  <c:v>67.28</c:v>
                </c:pt>
                <c:pt idx="22">
                  <c:v>67.62</c:v>
                </c:pt>
                <c:pt idx="23">
                  <c:v>67.28</c:v>
                </c:pt>
                <c:pt idx="24">
                  <c:v>67.099999999999994</c:v>
                </c:pt>
                <c:pt idx="25">
                  <c:v>80.84</c:v>
                </c:pt>
                <c:pt idx="26">
                  <c:v>78.099999999999994</c:v>
                </c:pt>
                <c:pt idx="27">
                  <c:v>80.2</c:v>
                </c:pt>
                <c:pt idx="28">
                  <c:v>79.760000000000005</c:v>
                </c:pt>
                <c:pt idx="29">
                  <c:v>80.140000000000015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F9-4570-9E23-9F3ACD47885D}"/>
            </c:ext>
          </c:extLst>
        </c:ser>
        <c:ser>
          <c:idx val="2"/>
          <c:order val="2"/>
          <c:tx>
            <c:strRef>
              <c:f>'[1]PARITY Accuracy'!$AE$58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'[1]PARITY Accuracy'!$AE$59:$AE$88</c:f>
              <c:numCache>
                <c:formatCode>General</c:formatCode>
                <c:ptCount val="30"/>
                <c:pt idx="0">
                  <c:v>46.8</c:v>
                </c:pt>
                <c:pt idx="1">
                  <c:v>46.160000000000004</c:v>
                </c:pt>
                <c:pt idx="2">
                  <c:v>45.38</c:v>
                </c:pt>
                <c:pt idx="3">
                  <c:v>45.18</c:v>
                </c:pt>
                <c:pt idx="4">
                  <c:v>44.78</c:v>
                </c:pt>
                <c:pt idx="5">
                  <c:v>48.82</c:v>
                </c:pt>
                <c:pt idx="6">
                  <c:v>47.44</c:v>
                </c:pt>
                <c:pt idx="7">
                  <c:v>45.839999999999996</c:v>
                </c:pt>
                <c:pt idx="8">
                  <c:v>48.040000000000006</c:v>
                </c:pt>
                <c:pt idx="9">
                  <c:v>46.679999999999993</c:v>
                </c:pt>
                <c:pt idx="10">
                  <c:v>46.9</c:v>
                </c:pt>
                <c:pt idx="11">
                  <c:v>48.26</c:v>
                </c:pt>
                <c:pt idx="12">
                  <c:v>49.2</c:v>
                </c:pt>
                <c:pt idx="13">
                  <c:v>47.58</c:v>
                </c:pt>
                <c:pt idx="14">
                  <c:v>48.720000000000006</c:v>
                </c:pt>
                <c:pt idx="15">
                  <c:v>59.320000000000007</c:v>
                </c:pt>
                <c:pt idx="16">
                  <c:v>59.56</c:v>
                </c:pt>
                <c:pt idx="17">
                  <c:v>59.659999999999989</c:v>
                </c:pt>
                <c:pt idx="18">
                  <c:v>60.940000000000012</c:v>
                </c:pt>
                <c:pt idx="19">
                  <c:v>60.320000000000007</c:v>
                </c:pt>
                <c:pt idx="20">
                  <c:v>70.039999999999992</c:v>
                </c:pt>
                <c:pt idx="21">
                  <c:v>69.820000000000007</c:v>
                </c:pt>
                <c:pt idx="22">
                  <c:v>70.400000000000006</c:v>
                </c:pt>
                <c:pt idx="23">
                  <c:v>69</c:v>
                </c:pt>
                <c:pt idx="24">
                  <c:v>68.039999999999992</c:v>
                </c:pt>
                <c:pt idx="25">
                  <c:v>71.819999999999993</c:v>
                </c:pt>
                <c:pt idx="26">
                  <c:v>71.16</c:v>
                </c:pt>
                <c:pt idx="27">
                  <c:v>73.14</c:v>
                </c:pt>
                <c:pt idx="28">
                  <c:v>72.760000000000005</c:v>
                </c:pt>
                <c:pt idx="29">
                  <c:v>70.62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F9-4570-9E23-9F3ACD47885D}"/>
            </c:ext>
          </c:extLst>
        </c:ser>
        <c:ser>
          <c:idx val="3"/>
          <c:order val="3"/>
          <c:tx>
            <c:strRef>
              <c:f>'[1]PARITY Accuracy'!$AF$58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'[1]PARITY Accuracy'!$AF$59:$AF$88</c:f>
              <c:numCache>
                <c:formatCode>General</c:formatCode>
                <c:ptCount val="30"/>
                <c:pt idx="0">
                  <c:v>24.1</c:v>
                </c:pt>
                <c:pt idx="1">
                  <c:v>24.02</c:v>
                </c:pt>
                <c:pt idx="2">
                  <c:v>25.48</c:v>
                </c:pt>
                <c:pt idx="3">
                  <c:v>24.800000000000004</c:v>
                </c:pt>
                <c:pt idx="4">
                  <c:v>24.979999999999997</c:v>
                </c:pt>
                <c:pt idx="5">
                  <c:v>50.900000000000006</c:v>
                </c:pt>
                <c:pt idx="6">
                  <c:v>51.179999999999993</c:v>
                </c:pt>
                <c:pt idx="7">
                  <c:v>51.6</c:v>
                </c:pt>
                <c:pt idx="8">
                  <c:v>52.44</c:v>
                </c:pt>
                <c:pt idx="9">
                  <c:v>53.459999999999994</c:v>
                </c:pt>
                <c:pt idx="10">
                  <c:v>47</c:v>
                </c:pt>
                <c:pt idx="11">
                  <c:v>47.940000000000005</c:v>
                </c:pt>
                <c:pt idx="12">
                  <c:v>48.900000000000006</c:v>
                </c:pt>
                <c:pt idx="13">
                  <c:v>48.019999999999996</c:v>
                </c:pt>
                <c:pt idx="14">
                  <c:v>48.760000000000005</c:v>
                </c:pt>
                <c:pt idx="15">
                  <c:v>55.98</c:v>
                </c:pt>
                <c:pt idx="16">
                  <c:v>53.7</c:v>
                </c:pt>
                <c:pt idx="17">
                  <c:v>54.52</c:v>
                </c:pt>
                <c:pt idx="18">
                  <c:v>56.779999999999994</c:v>
                </c:pt>
                <c:pt idx="19">
                  <c:v>55.4</c:v>
                </c:pt>
                <c:pt idx="20">
                  <c:v>66.359999999999985</c:v>
                </c:pt>
                <c:pt idx="21">
                  <c:v>64.56</c:v>
                </c:pt>
                <c:pt idx="22">
                  <c:v>64.42</c:v>
                </c:pt>
                <c:pt idx="23">
                  <c:v>63.279999999999994</c:v>
                </c:pt>
                <c:pt idx="24">
                  <c:v>63.879999999999995</c:v>
                </c:pt>
                <c:pt idx="25">
                  <c:v>62.86</c:v>
                </c:pt>
                <c:pt idx="26">
                  <c:v>60.760000000000012</c:v>
                </c:pt>
                <c:pt idx="27">
                  <c:v>61.819999999999993</c:v>
                </c:pt>
                <c:pt idx="28">
                  <c:v>62.02</c:v>
                </c:pt>
                <c:pt idx="29">
                  <c:v>61.240000000000009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F9-4570-9E23-9F3ACD478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2473562160744538"/>
          <c:h val="5.36733676773697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Pattern Matching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Accuracy'!$D$4:$D$33</c:f>
              <c:numCache>
                <c:formatCode>General</c:formatCode>
                <c:ptCount val="30"/>
                <c:pt idx="0">
                  <c:v>43.3</c:v>
                </c:pt>
                <c:pt idx="1">
                  <c:v>44.2</c:v>
                </c:pt>
                <c:pt idx="2">
                  <c:v>39.6</c:v>
                </c:pt>
                <c:pt idx="3">
                  <c:v>37.799999999999997</c:v>
                </c:pt>
                <c:pt idx="4">
                  <c:v>31.7</c:v>
                </c:pt>
                <c:pt idx="5">
                  <c:v>53.8</c:v>
                </c:pt>
                <c:pt idx="6">
                  <c:v>58.1</c:v>
                </c:pt>
                <c:pt idx="7">
                  <c:v>54.1</c:v>
                </c:pt>
                <c:pt idx="8">
                  <c:v>54.5</c:v>
                </c:pt>
                <c:pt idx="9">
                  <c:v>51.6</c:v>
                </c:pt>
                <c:pt idx="10">
                  <c:v>83.5</c:v>
                </c:pt>
                <c:pt idx="11">
                  <c:v>82.9</c:v>
                </c:pt>
                <c:pt idx="12">
                  <c:v>87</c:v>
                </c:pt>
                <c:pt idx="13">
                  <c:v>86.9</c:v>
                </c:pt>
                <c:pt idx="14">
                  <c:v>86.8</c:v>
                </c:pt>
                <c:pt idx="15">
                  <c:v>79.900000000000006</c:v>
                </c:pt>
                <c:pt idx="16">
                  <c:v>83.1</c:v>
                </c:pt>
                <c:pt idx="17">
                  <c:v>81</c:v>
                </c:pt>
                <c:pt idx="18">
                  <c:v>81.400000000000006</c:v>
                </c:pt>
                <c:pt idx="19">
                  <c:v>82</c:v>
                </c:pt>
                <c:pt idx="20">
                  <c:v>93.5</c:v>
                </c:pt>
                <c:pt idx="21">
                  <c:v>92.7</c:v>
                </c:pt>
                <c:pt idx="22">
                  <c:v>93.5</c:v>
                </c:pt>
                <c:pt idx="23">
                  <c:v>94.2</c:v>
                </c:pt>
                <c:pt idx="24">
                  <c:v>94.4</c:v>
                </c:pt>
                <c:pt idx="25">
                  <c:v>94.3</c:v>
                </c:pt>
                <c:pt idx="26">
                  <c:v>92.8</c:v>
                </c:pt>
                <c:pt idx="27">
                  <c:v>94.1</c:v>
                </c:pt>
                <c:pt idx="28">
                  <c:v>94.7</c:v>
                </c:pt>
                <c:pt idx="29">
                  <c:v>94.5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1F-483B-948F-8884633BCD11}"/>
            </c:ext>
          </c:extLst>
        </c:ser>
        <c:ser>
          <c:idx val="1"/>
          <c:order val="1"/>
          <c:tx>
            <c:strRef>
              <c:f>'Pattern_Matching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Accuracy'!$E$4:$E$33</c:f>
              <c:numCache>
                <c:formatCode>General</c:formatCode>
                <c:ptCount val="30"/>
                <c:pt idx="0">
                  <c:v>4.5</c:v>
                </c:pt>
                <c:pt idx="1">
                  <c:v>11</c:v>
                </c:pt>
                <c:pt idx="2">
                  <c:v>7.2</c:v>
                </c:pt>
                <c:pt idx="3">
                  <c:v>8</c:v>
                </c:pt>
                <c:pt idx="4">
                  <c:v>3.7</c:v>
                </c:pt>
                <c:pt idx="5">
                  <c:v>21.5</c:v>
                </c:pt>
                <c:pt idx="6">
                  <c:v>25.5</c:v>
                </c:pt>
                <c:pt idx="7">
                  <c:v>17.3</c:v>
                </c:pt>
                <c:pt idx="8">
                  <c:v>18.600000000000001</c:v>
                </c:pt>
                <c:pt idx="9">
                  <c:v>15.6</c:v>
                </c:pt>
                <c:pt idx="10">
                  <c:v>44.2</c:v>
                </c:pt>
                <c:pt idx="11">
                  <c:v>42.3</c:v>
                </c:pt>
                <c:pt idx="12">
                  <c:v>41.2</c:v>
                </c:pt>
                <c:pt idx="13">
                  <c:v>37.5</c:v>
                </c:pt>
                <c:pt idx="14">
                  <c:v>39.200000000000003</c:v>
                </c:pt>
                <c:pt idx="15">
                  <c:v>47.3</c:v>
                </c:pt>
                <c:pt idx="16">
                  <c:v>47.9</c:v>
                </c:pt>
                <c:pt idx="17">
                  <c:v>48.6</c:v>
                </c:pt>
                <c:pt idx="18">
                  <c:v>45.4</c:v>
                </c:pt>
                <c:pt idx="19">
                  <c:v>45.4</c:v>
                </c:pt>
                <c:pt idx="20">
                  <c:v>49.8</c:v>
                </c:pt>
                <c:pt idx="21">
                  <c:v>50</c:v>
                </c:pt>
                <c:pt idx="22">
                  <c:v>51.6</c:v>
                </c:pt>
                <c:pt idx="23">
                  <c:v>49.4</c:v>
                </c:pt>
                <c:pt idx="24">
                  <c:v>50.2</c:v>
                </c:pt>
                <c:pt idx="25">
                  <c:v>49.9</c:v>
                </c:pt>
                <c:pt idx="26">
                  <c:v>50.3</c:v>
                </c:pt>
                <c:pt idx="27">
                  <c:v>51.5</c:v>
                </c:pt>
                <c:pt idx="28">
                  <c:v>49.4</c:v>
                </c:pt>
                <c:pt idx="29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1F-483B-948F-8884633BCD11}"/>
            </c:ext>
          </c:extLst>
        </c:ser>
        <c:ser>
          <c:idx val="2"/>
          <c:order val="2"/>
          <c:tx>
            <c:strRef>
              <c:f>'Pattern_Matching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Accuracy'!$F$4:$F$33</c:f>
              <c:numCache>
                <c:formatCode>General</c:formatCode>
                <c:ptCount val="30"/>
                <c:pt idx="0">
                  <c:v>35.5</c:v>
                </c:pt>
                <c:pt idx="1">
                  <c:v>32.200000000000003</c:v>
                </c:pt>
                <c:pt idx="2">
                  <c:v>27.9</c:v>
                </c:pt>
                <c:pt idx="3">
                  <c:v>25.5</c:v>
                </c:pt>
                <c:pt idx="4">
                  <c:v>20.399999999999999</c:v>
                </c:pt>
                <c:pt idx="5">
                  <c:v>48.2</c:v>
                </c:pt>
                <c:pt idx="6">
                  <c:v>48</c:v>
                </c:pt>
                <c:pt idx="7">
                  <c:v>48.7</c:v>
                </c:pt>
                <c:pt idx="8">
                  <c:v>44.8</c:v>
                </c:pt>
                <c:pt idx="9">
                  <c:v>43.7</c:v>
                </c:pt>
                <c:pt idx="10">
                  <c:v>45.9</c:v>
                </c:pt>
                <c:pt idx="11">
                  <c:v>47.9</c:v>
                </c:pt>
                <c:pt idx="12">
                  <c:v>50.9</c:v>
                </c:pt>
                <c:pt idx="13">
                  <c:v>50</c:v>
                </c:pt>
                <c:pt idx="14">
                  <c:v>48</c:v>
                </c:pt>
                <c:pt idx="15">
                  <c:v>49.7</c:v>
                </c:pt>
                <c:pt idx="16">
                  <c:v>49.4</c:v>
                </c:pt>
                <c:pt idx="17">
                  <c:v>51.6</c:v>
                </c:pt>
                <c:pt idx="18">
                  <c:v>48.8</c:v>
                </c:pt>
                <c:pt idx="19">
                  <c:v>49.2</c:v>
                </c:pt>
                <c:pt idx="20">
                  <c:v>50.6</c:v>
                </c:pt>
                <c:pt idx="21">
                  <c:v>48.3</c:v>
                </c:pt>
                <c:pt idx="22">
                  <c:v>50.6</c:v>
                </c:pt>
                <c:pt idx="23">
                  <c:v>48.2</c:v>
                </c:pt>
                <c:pt idx="24">
                  <c:v>47.8</c:v>
                </c:pt>
                <c:pt idx="25">
                  <c:v>51.8</c:v>
                </c:pt>
                <c:pt idx="26">
                  <c:v>49.2</c:v>
                </c:pt>
                <c:pt idx="27">
                  <c:v>50.7</c:v>
                </c:pt>
                <c:pt idx="28">
                  <c:v>50.9</c:v>
                </c:pt>
                <c:pt idx="29">
                  <c:v>48.1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1F-483B-948F-8884633BCD11}"/>
            </c:ext>
          </c:extLst>
        </c:ser>
        <c:ser>
          <c:idx val="3"/>
          <c:order val="3"/>
          <c:tx>
            <c:strRef>
              <c:f>'Pattern_Matching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Accuracy'!$G$4:$G$33</c:f>
              <c:numCache>
                <c:formatCode>General</c:formatCode>
                <c:ptCount val="30"/>
                <c:pt idx="0">
                  <c:v>45.2</c:v>
                </c:pt>
                <c:pt idx="1">
                  <c:v>42.3</c:v>
                </c:pt>
                <c:pt idx="2">
                  <c:v>38.1</c:v>
                </c:pt>
                <c:pt idx="3">
                  <c:v>35.700000000000003</c:v>
                </c:pt>
                <c:pt idx="4">
                  <c:v>25.5</c:v>
                </c:pt>
                <c:pt idx="5">
                  <c:v>61.3</c:v>
                </c:pt>
                <c:pt idx="6">
                  <c:v>59.9</c:v>
                </c:pt>
                <c:pt idx="7">
                  <c:v>58.1</c:v>
                </c:pt>
                <c:pt idx="8">
                  <c:v>60.8</c:v>
                </c:pt>
                <c:pt idx="9">
                  <c:v>59.1</c:v>
                </c:pt>
                <c:pt idx="10">
                  <c:v>75</c:v>
                </c:pt>
                <c:pt idx="11">
                  <c:v>77.099999999999994</c:v>
                </c:pt>
                <c:pt idx="12">
                  <c:v>78.900000000000006</c:v>
                </c:pt>
                <c:pt idx="13">
                  <c:v>78.8</c:v>
                </c:pt>
                <c:pt idx="14">
                  <c:v>83.9</c:v>
                </c:pt>
                <c:pt idx="15">
                  <c:v>82.6</c:v>
                </c:pt>
                <c:pt idx="16">
                  <c:v>81.2</c:v>
                </c:pt>
                <c:pt idx="17">
                  <c:v>81.7</c:v>
                </c:pt>
                <c:pt idx="18">
                  <c:v>77.900000000000006</c:v>
                </c:pt>
                <c:pt idx="19">
                  <c:v>79.2</c:v>
                </c:pt>
                <c:pt idx="20">
                  <c:v>93.3</c:v>
                </c:pt>
                <c:pt idx="21">
                  <c:v>92.7</c:v>
                </c:pt>
                <c:pt idx="22">
                  <c:v>93.5</c:v>
                </c:pt>
                <c:pt idx="23">
                  <c:v>94.2</c:v>
                </c:pt>
                <c:pt idx="24">
                  <c:v>94.7</c:v>
                </c:pt>
                <c:pt idx="25">
                  <c:v>93.8</c:v>
                </c:pt>
                <c:pt idx="26">
                  <c:v>92.8</c:v>
                </c:pt>
                <c:pt idx="27">
                  <c:v>93.2</c:v>
                </c:pt>
                <c:pt idx="28">
                  <c:v>95.2</c:v>
                </c:pt>
                <c:pt idx="29">
                  <c:v>94.1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1F-483B-948F-8884633BC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Accuracy'!$D$40:$D$69</c:f>
              <c:numCache>
                <c:formatCode>General</c:formatCode>
                <c:ptCount val="30"/>
                <c:pt idx="0">
                  <c:v>86.6</c:v>
                </c:pt>
                <c:pt idx="1">
                  <c:v>83.1</c:v>
                </c:pt>
                <c:pt idx="2">
                  <c:v>79.3</c:v>
                </c:pt>
                <c:pt idx="3">
                  <c:v>75.2</c:v>
                </c:pt>
                <c:pt idx="4">
                  <c:v>68.599999999999994</c:v>
                </c:pt>
                <c:pt idx="5">
                  <c:v>79.599999999999994</c:v>
                </c:pt>
                <c:pt idx="6">
                  <c:v>82.1</c:v>
                </c:pt>
                <c:pt idx="7">
                  <c:v>81.900000000000006</c:v>
                </c:pt>
                <c:pt idx="8">
                  <c:v>78.2</c:v>
                </c:pt>
                <c:pt idx="9">
                  <c:v>76.099999999999994</c:v>
                </c:pt>
                <c:pt idx="10">
                  <c:v>92.9</c:v>
                </c:pt>
                <c:pt idx="11">
                  <c:v>94.1</c:v>
                </c:pt>
                <c:pt idx="12">
                  <c:v>93.6</c:v>
                </c:pt>
                <c:pt idx="13">
                  <c:v>93.6</c:v>
                </c:pt>
                <c:pt idx="14">
                  <c:v>90.9</c:v>
                </c:pt>
                <c:pt idx="15">
                  <c:v>88.6</c:v>
                </c:pt>
                <c:pt idx="16">
                  <c:v>90.6</c:v>
                </c:pt>
                <c:pt idx="17">
                  <c:v>91.6</c:v>
                </c:pt>
                <c:pt idx="18">
                  <c:v>92.1</c:v>
                </c:pt>
                <c:pt idx="19">
                  <c:v>92.7</c:v>
                </c:pt>
                <c:pt idx="20">
                  <c:v>91.1</c:v>
                </c:pt>
                <c:pt idx="21">
                  <c:v>92.8</c:v>
                </c:pt>
                <c:pt idx="22">
                  <c:v>93.5</c:v>
                </c:pt>
                <c:pt idx="23">
                  <c:v>94.1</c:v>
                </c:pt>
                <c:pt idx="24">
                  <c:v>93.4</c:v>
                </c:pt>
                <c:pt idx="25">
                  <c:v>92.3</c:v>
                </c:pt>
                <c:pt idx="26">
                  <c:v>93.2</c:v>
                </c:pt>
                <c:pt idx="27">
                  <c:v>93.3</c:v>
                </c:pt>
                <c:pt idx="28">
                  <c:v>94.4</c:v>
                </c:pt>
                <c:pt idx="29">
                  <c:v>93.2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4D-4DA1-A85A-AF4F5EEBEE78}"/>
            </c:ext>
          </c:extLst>
        </c:ser>
        <c:ser>
          <c:idx val="1"/>
          <c:order val="1"/>
          <c:tx>
            <c:strRef>
              <c:f>'Pattern_Matching Accuracy'!$E$39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Accuracy'!$E$40:$E$69</c:f>
              <c:numCache>
                <c:formatCode>General</c:formatCode>
                <c:ptCount val="30"/>
                <c:pt idx="0">
                  <c:v>87</c:v>
                </c:pt>
                <c:pt idx="1">
                  <c:v>85.8</c:v>
                </c:pt>
                <c:pt idx="2">
                  <c:v>81.5</c:v>
                </c:pt>
                <c:pt idx="3">
                  <c:v>77.400000000000006</c:v>
                </c:pt>
                <c:pt idx="4">
                  <c:v>68.3</c:v>
                </c:pt>
                <c:pt idx="5">
                  <c:v>85</c:v>
                </c:pt>
                <c:pt idx="6">
                  <c:v>83.1</c:v>
                </c:pt>
                <c:pt idx="7">
                  <c:v>84.7</c:v>
                </c:pt>
                <c:pt idx="8">
                  <c:v>85.7</c:v>
                </c:pt>
                <c:pt idx="9">
                  <c:v>85.7</c:v>
                </c:pt>
                <c:pt idx="10">
                  <c:v>85.3</c:v>
                </c:pt>
                <c:pt idx="11">
                  <c:v>85.8</c:v>
                </c:pt>
                <c:pt idx="12">
                  <c:v>86.8</c:v>
                </c:pt>
                <c:pt idx="13">
                  <c:v>87.3</c:v>
                </c:pt>
                <c:pt idx="14">
                  <c:v>85.8</c:v>
                </c:pt>
                <c:pt idx="15">
                  <c:v>85.1</c:v>
                </c:pt>
                <c:pt idx="16">
                  <c:v>85.4</c:v>
                </c:pt>
                <c:pt idx="17">
                  <c:v>86.4</c:v>
                </c:pt>
                <c:pt idx="18">
                  <c:v>86.4</c:v>
                </c:pt>
                <c:pt idx="19">
                  <c:v>87.5</c:v>
                </c:pt>
                <c:pt idx="20">
                  <c:v>87.1</c:v>
                </c:pt>
                <c:pt idx="21">
                  <c:v>88.8</c:v>
                </c:pt>
                <c:pt idx="22">
                  <c:v>88.6</c:v>
                </c:pt>
                <c:pt idx="23">
                  <c:v>90</c:v>
                </c:pt>
                <c:pt idx="24">
                  <c:v>89.7</c:v>
                </c:pt>
                <c:pt idx="25">
                  <c:v>65.7</c:v>
                </c:pt>
                <c:pt idx="26">
                  <c:v>64.7</c:v>
                </c:pt>
                <c:pt idx="27">
                  <c:v>65.5</c:v>
                </c:pt>
                <c:pt idx="28">
                  <c:v>63.6</c:v>
                </c:pt>
                <c:pt idx="29">
                  <c:v>65.900000000000006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4D-4DA1-A85A-AF4F5EEBEE78}"/>
            </c:ext>
          </c:extLst>
        </c:ser>
        <c:ser>
          <c:idx val="2"/>
          <c:order val="2"/>
          <c:tx>
            <c:strRef>
              <c:f>'Pattern_Matching Accuracy'!$F$39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Accuracy'!$F$40:$F$69</c:f>
              <c:numCache>
                <c:formatCode>General</c:formatCode>
                <c:ptCount val="30"/>
                <c:pt idx="0">
                  <c:v>50.9</c:v>
                </c:pt>
                <c:pt idx="1">
                  <c:v>51</c:v>
                </c:pt>
                <c:pt idx="2">
                  <c:v>51.7</c:v>
                </c:pt>
                <c:pt idx="3">
                  <c:v>48.7</c:v>
                </c:pt>
                <c:pt idx="4">
                  <c:v>50.1</c:v>
                </c:pt>
                <c:pt idx="5">
                  <c:v>51.1</c:v>
                </c:pt>
                <c:pt idx="6">
                  <c:v>50.2</c:v>
                </c:pt>
                <c:pt idx="7">
                  <c:v>52.8</c:v>
                </c:pt>
                <c:pt idx="8">
                  <c:v>46.5</c:v>
                </c:pt>
                <c:pt idx="9">
                  <c:v>45.5</c:v>
                </c:pt>
                <c:pt idx="10">
                  <c:v>49.2</c:v>
                </c:pt>
                <c:pt idx="11">
                  <c:v>48.7</c:v>
                </c:pt>
                <c:pt idx="12">
                  <c:v>50.5</c:v>
                </c:pt>
                <c:pt idx="13">
                  <c:v>47.4</c:v>
                </c:pt>
                <c:pt idx="14">
                  <c:v>46.9</c:v>
                </c:pt>
                <c:pt idx="15">
                  <c:v>50.3</c:v>
                </c:pt>
                <c:pt idx="16">
                  <c:v>49.2</c:v>
                </c:pt>
                <c:pt idx="17">
                  <c:v>52.1</c:v>
                </c:pt>
                <c:pt idx="18">
                  <c:v>50.6</c:v>
                </c:pt>
                <c:pt idx="19">
                  <c:v>48.3</c:v>
                </c:pt>
                <c:pt idx="20">
                  <c:v>50.2</c:v>
                </c:pt>
                <c:pt idx="21">
                  <c:v>48.7</c:v>
                </c:pt>
                <c:pt idx="22">
                  <c:v>50.7</c:v>
                </c:pt>
                <c:pt idx="23">
                  <c:v>49.6</c:v>
                </c:pt>
                <c:pt idx="24">
                  <c:v>48.9</c:v>
                </c:pt>
                <c:pt idx="25">
                  <c:v>50.7</c:v>
                </c:pt>
                <c:pt idx="26">
                  <c:v>49.1</c:v>
                </c:pt>
                <c:pt idx="27">
                  <c:v>50.9</c:v>
                </c:pt>
                <c:pt idx="28">
                  <c:v>52.1</c:v>
                </c:pt>
                <c:pt idx="29">
                  <c:v>48.9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4D-4DA1-A85A-AF4F5EEBEE78}"/>
            </c:ext>
          </c:extLst>
        </c:ser>
        <c:ser>
          <c:idx val="3"/>
          <c:order val="3"/>
          <c:tx>
            <c:strRef>
              <c:f>'Pattern_Matching Accuracy'!$G$39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Accuracy'!$G$40:$G$69</c:f>
              <c:numCache>
                <c:formatCode>General</c:formatCode>
                <c:ptCount val="30"/>
                <c:pt idx="0">
                  <c:v>88.8</c:v>
                </c:pt>
                <c:pt idx="1">
                  <c:v>85.6</c:v>
                </c:pt>
                <c:pt idx="2">
                  <c:v>82.2</c:v>
                </c:pt>
                <c:pt idx="3">
                  <c:v>76.8</c:v>
                </c:pt>
                <c:pt idx="4">
                  <c:v>70.3</c:v>
                </c:pt>
                <c:pt idx="5">
                  <c:v>82.6</c:v>
                </c:pt>
                <c:pt idx="6">
                  <c:v>79.8</c:v>
                </c:pt>
                <c:pt idx="7">
                  <c:v>81.2</c:v>
                </c:pt>
                <c:pt idx="8">
                  <c:v>77.400000000000006</c:v>
                </c:pt>
                <c:pt idx="9">
                  <c:v>73.400000000000006</c:v>
                </c:pt>
                <c:pt idx="10">
                  <c:v>93.1</c:v>
                </c:pt>
                <c:pt idx="11">
                  <c:v>93.7</c:v>
                </c:pt>
                <c:pt idx="12">
                  <c:v>94.4</c:v>
                </c:pt>
                <c:pt idx="13">
                  <c:v>94.6</c:v>
                </c:pt>
                <c:pt idx="14">
                  <c:v>93.1</c:v>
                </c:pt>
                <c:pt idx="15">
                  <c:v>88.9</c:v>
                </c:pt>
                <c:pt idx="16">
                  <c:v>89.6</c:v>
                </c:pt>
                <c:pt idx="17">
                  <c:v>91.4</c:v>
                </c:pt>
                <c:pt idx="18">
                  <c:v>92.4</c:v>
                </c:pt>
                <c:pt idx="19">
                  <c:v>92.5</c:v>
                </c:pt>
                <c:pt idx="20">
                  <c:v>90.8</c:v>
                </c:pt>
                <c:pt idx="21">
                  <c:v>92.6</c:v>
                </c:pt>
                <c:pt idx="22">
                  <c:v>92.7</c:v>
                </c:pt>
                <c:pt idx="23">
                  <c:v>93.2</c:v>
                </c:pt>
                <c:pt idx="24">
                  <c:v>92</c:v>
                </c:pt>
                <c:pt idx="25">
                  <c:v>92.1</c:v>
                </c:pt>
                <c:pt idx="26">
                  <c:v>92.7</c:v>
                </c:pt>
                <c:pt idx="27">
                  <c:v>92.9</c:v>
                </c:pt>
                <c:pt idx="28">
                  <c:v>93.8</c:v>
                </c:pt>
                <c:pt idx="29">
                  <c:v>92.8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4D-4DA1-A85A-AF4F5EEBE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Accuracy'!$D$76:$D$105</c:f>
              <c:numCache>
                <c:formatCode>General</c:formatCode>
                <c:ptCount val="30"/>
                <c:pt idx="0">
                  <c:v>89.3</c:v>
                </c:pt>
                <c:pt idx="1">
                  <c:v>91.1</c:v>
                </c:pt>
                <c:pt idx="2">
                  <c:v>89.4</c:v>
                </c:pt>
                <c:pt idx="3">
                  <c:v>86.2</c:v>
                </c:pt>
                <c:pt idx="4">
                  <c:v>83.2</c:v>
                </c:pt>
                <c:pt idx="5">
                  <c:v>85.8</c:v>
                </c:pt>
                <c:pt idx="6">
                  <c:v>84.3</c:v>
                </c:pt>
                <c:pt idx="7">
                  <c:v>84</c:v>
                </c:pt>
                <c:pt idx="8">
                  <c:v>81.8</c:v>
                </c:pt>
                <c:pt idx="9">
                  <c:v>75.599999999999994</c:v>
                </c:pt>
                <c:pt idx="10">
                  <c:v>91.7</c:v>
                </c:pt>
                <c:pt idx="11">
                  <c:v>93.4</c:v>
                </c:pt>
                <c:pt idx="12">
                  <c:v>92.9</c:v>
                </c:pt>
                <c:pt idx="13">
                  <c:v>92.2</c:v>
                </c:pt>
                <c:pt idx="14">
                  <c:v>91.3</c:v>
                </c:pt>
                <c:pt idx="15">
                  <c:v>88.8</c:v>
                </c:pt>
                <c:pt idx="16">
                  <c:v>90.2</c:v>
                </c:pt>
                <c:pt idx="17">
                  <c:v>91.3</c:v>
                </c:pt>
                <c:pt idx="18">
                  <c:v>90.9</c:v>
                </c:pt>
                <c:pt idx="19">
                  <c:v>90.7</c:v>
                </c:pt>
                <c:pt idx="20">
                  <c:v>91</c:v>
                </c:pt>
                <c:pt idx="21">
                  <c:v>92.4</c:v>
                </c:pt>
                <c:pt idx="22">
                  <c:v>93.1</c:v>
                </c:pt>
                <c:pt idx="23">
                  <c:v>93.2</c:v>
                </c:pt>
                <c:pt idx="24">
                  <c:v>93.4</c:v>
                </c:pt>
                <c:pt idx="25">
                  <c:v>91.6</c:v>
                </c:pt>
                <c:pt idx="26">
                  <c:v>92.9</c:v>
                </c:pt>
                <c:pt idx="27">
                  <c:v>93.7</c:v>
                </c:pt>
                <c:pt idx="28">
                  <c:v>94.4</c:v>
                </c:pt>
                <c:pt idx="29">
                  <c:v>93.1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87-4CED-B1C1-1CF2899CA47F}"/>
            </c:ext>
          </c:extLst>
        </c:ser>
        <c:ser>
          <c:idx val="1"/>
          <c:order val="1"/>
          <c:tx>
            <c:strRef>
              <c:f>'Pattern_Matching Accuracy'!$E$75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Accuracy'!$E$76:$E$105</c:f>
              <c:numCache>
                <c:formatCode>General</c:formatCode>
                <c:ptCount val="30"/>
                <c:pt idx="0">
                  <c:v>89.7</c:v>
                </c:pt>
                <c:pt idx="1">
                  <c:v>91.1</c:v>
                </c:pt>
                <c:pt idx="2">
                  <c:v>89.3</c:v>
                </c:pt>
                <c:pt idx="3">
                  <c:v>86.9</c:v>
                </c:pt>
                <c:pt idx="4">
                  <c:v>76.099999999999994</c:v>
                </c:pt>
                <c:pt idx="5">
                  <c:v>89.1</c:v>
                </c:pt>
                <c:pt idx="6">
                  <c:v>87.9</c:v>
                </c:pt>
                <c:pt idx="7">
                  <c:v>90.1</c:v>
                </c:pt>
                <c:pt idx="8">
                  <c:v>89.4</c:v>
                </c:pt>
                <c:pt idx="9">
                  <c:v>89.1</c:v>
                </c:pt>
                <c:pt idx="10">
                  <c:v>85</c:v>
                </c:pt>
                <c:pt idx="11">
                  <c:v>81.599999999999994</c:v>
                </c:pt>
                <c:pt idx="12">
                  <c:v>83.3</c:v>
                </c:pt>
                <c:pt idx="13">
                  <c:v>80.8</c:v>
                </c:pt>
                <c:pt idx="14">
                  <c:v>81.400000000000006</c:v>
                </c:pt>
                <c:pt idx="15">
                  <c:v>86.9</c:v>
                </c:pt>
                <c:pt idx="16">
                  <c:v>85.9</c:v>
                </c:pt>
                <c:pt idx="17">
                  <c:v>88.1</c:v>
                </c:pt>
                <c:pt idx="18">
                  <c:v>87.1</c:v>
                </c:pt>
                <c:pt idx="19">
                  <c:v>87.9</c:v>
                </c:pt>
                <c:pt idx="20">
                  <c:v>85.9</c:v>
                </c:pt>
                <c:pt idx="21">
                  <c:v>83.7</c:v>
                </c:pt>
                <c:pt idx="22">
                  <c:v>83.2</c:v>
                </c:pt>
                <c:pt idx="23">
                  <c:v>84.5</c:v>
                </c:pt>
                <c:pt idx="24">
                  <c:v>86.9</c:v>
                </c:pt>
                <c:pt idx="25">
                  <c:v>63.6</c:v>
                </c:pt>
                <c:pt idx="26">
                  <c:v>62.7</c:v>
                </c:pt>
                <c:pt idx="27">
                  <c:v>62.7</c:v>
                </c:pt>
                <c:pt idx="28">
                  <c:v>58.3</c:v>
                </c:pt>
                <c:pt idx="29">
                  <c:v>61.4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87-4CED-B1C1-1CF2899CA47F}"/>
            </c:ext>
          </c:extLst>
        </c:ser>
        <c:ser>
          <c:idx val="2"/>
          <c:order val="2"/>
          <c:tx>
            <c:strRef>
              <c:f>'Pattern_Matching Accuracy'!$F$75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Accuracy'!$F$76:$F$105</c:f>
              <c:numCache>
                <c:formatCode>General</c:formatCode>
                <c:ptCount val="30"/>
                <c:pt idx="0">
                  <c:v>50.1</c:v>
                </c:pt>
                <c:pt idx="1">
                  <c:v>50</c:v>
                </c:pt>
                <c:pt idx="2">
                  <c:v>50.6</c:v>
                </c:pt>
                <c:pt idx="3">
                  <c:v>48.9</c:v>
                </c:pt>
                <c:pt idx="4">
                  <c:v>48.5</c:v>
                </c:pt>
                <c:pt idx="5">
                  <c:v>49.7</c:v>
                </c:pt>
                <c:pt idx="6">
                  <c:v>49.1</c:v>
                </c:pt>
                <c:pt idx="7">
                  <c:v>52.5</c:v>
                </c:pt>
                <c:pt idx="8">
                  <c:v>47.8</c:v>
                </c:pt>
                <c:pt idx="9">
                  <c:v>46.6</c:v>
                </c:pt>
                <c:pt idx="10">
                  <c:v>48.4</c:v>
                </c:pt>
                <c:pt idx="11">
                  <c:v>47.9</c:v>
                </c:pt>
                <c:pt idx="12">
                  <c:v>52.7</c:v>
                </c:pt>
                <c:pt idx="13">
                  <c:v>47.4</c:v>
                </c:pt>
                <c:pt idx="14">
                  <c:v>47.4</c:v>
                </c:pt>
                <c:pt idx="15">
                  <c:v>49.9</c:v>
                </c:pt>
                <c:pt idx="16">
                  <c:v>50.5</c:v>
                </c:pt>
                <c:pt idx="17">
                  <c:v>51.8</c:v>
                </c:pt>
                <c:pt idx="18">
                  <c:v>48</c:v>
                </c:pt>
                <c:pt idx="19">
                  <c:v>47.5</c:v>
                </c:pt>
                <c:pt idx="20">
                  <c:v>49.7</c:v>
                </c:pt>
                <c:pt idx="21">
                  <c:v>48.2</c:v>
                </c:pt>
                <c:pt idx="22">
                  <c:v>51</c:v>
                </c:pt>
                <c:pt idx="23">
                  <c:v>51.9</c:v>
                </c:pt>
                <c:pt idx="24">
                  <c:v>49</c:v>
                </c:pt>
                <c:pt idx="25">
                  <c:v>51.5</c:v>
                </c:pt>
                <c:pt idx="26">
                  <c:v>49.4</c:v>
                </c:pt>
                <c:pt idx="27">
                  <c:v>50.2</c:v>
                </c:pt>
                <c:pt idx="28">
                  <c:v>52.8</c:v>
                </c:pt>
                <c:pt idx="29">
                  <c:v>47.8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87-4CED-B1C1-1CF2899CA47F}"/>
            </c:ext>
          </c:extLst>
        </c:ser>
        <c:ser>
          <c:idx val="3"/>
          <c:order val="3"/>
          <c:tx>
            <c:strRef>
              <c:f>'Pattern_Matching Accuracy'!$G$75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Accuracy'!$G$76:$G$105</c:f>
              <c:numCache>
                <c:formatCode>General</c:formatCode>
                <c:ptCount val="30"/>
                <c:pt idx="0">
                  <c:v>90.1</c:v>
                </c:pt>
                <c:pt idx="1">
                  <c:v>90.9</c:v>
                </c:pt>
                <c:pt idx="2">
                  <c:v>88.4</c:v>
                </c:pt>
                <c:pt idx="3">
                  <c:v>87.4</c:v>
                </c:pt>
                <c:pt idx="4">
                  <c:v>79.5</c:v>
                </c:pt>
                <c:pt idx="5">
                  <c:v>82.2</c:v>
                </c:pt>
                <c:pt idx="6">
                  <c:v>79.2</c:v>
                </c:pt>
                <c:pt idx="7">
                  <c:v>78.7</c:v>
                </c:pt>
                <c:pt idx="8">
                  <c:v>75.099999999999994</c:v>
                </c:pt>
                <c:pt idx="9">
                  <c:v>70.599999999999994</c:v>
                </c:pt>
                <c:pt idx="10">
                  <c:v>92.6</c:v>
                </c:pt>
                <c:pt idx="11">
                  <c:v>92.8</c:v>
                </c:pt>
                <c:pt idx="12">
                  <c:v>93.9</c:v>
                </c:pt>
                <c:pt idx="13">
                  <c:v>93.9</c:v>
                </c:pt>
                <c:pt idx="14">
                  <c:v>91.4</c:v>
                </c:pt>
                <c:pt idx="15">
                  <c:v>88.8</c:v>
                </c:pt>
                <c:pt idx="16">
                  <c:v>89.8</c:v>
                </c:pt>
                <c:pt idx="17">
                  <c:v>91.3</c:v>
                </c:pt>
                <c:pt idx="18">
                  <c:v>90.7</c:v>
                </c:pt>
                <c:pt idx="19">
                  <c:v>91.7</c:v>
                </c:pt>
                <c:pt idx="20">
                  <c:v>90.7</c:v>
                </c:pt>
                <c:pt idx="21">
                  <c:v>92.2</c:v>
                </c:pt>
                <c:pt idx="22">
                  <c:v>92.1</c:v>
                </c:pt>
                <c:pt idx="23">
                  <c:v>92.5</c:v>
                </c:pt>
                <c:pt idx="24">
                  <c:v>93</c:v>
                </c:pt>
                <c:pt idx="25">
                  <c:v>91.1</c:v>
                </c:pt>
                <c:pt idx="26">
                  <c:v>92</c:v>
                </c:pt>
                <c:pt idx="27">
                  <c:v>92</c:v>
                </c:pt>
                <c:pt idx="28">
                  <c:v>93.2</c:v>
                </c:pt>
                <c:pt idx="29">
                  <c:v>92.3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87-4CED-B1C1-1CF2899CA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49.6</c:v>
                </c:pt>
                <c:pt idx="6">
                  <c:v>49.7</c:v>
                </c:pt>
                <c:pt idx="7">
                  <c:v>48.7</c:v>
                </c:pt>
                <c:pt idx="8">
                  <c:v>50</c:v>
                </c:pt>
                <c:pt idx="9">
                  <c:v>48.9</c:v>
                </c:pt>
                <c:pt idx="10">
                  <c:v>92.4</c:v>
                </c:pt>
                <c:pt idx="11">
                  <c:v>92.7</c:v>
                </c:pt>
                <c:pt idx="12">
                  <c:v>92.3</c:v>
                </c:pt>
                <c:pt idx="13">
                  <c:v>92</c:v>
                </c:pt>
                <c:pt idx="14">
                  <c:v>92.2</c:v>
                </c:pt>
                <c:pt idx="15">
                  <c:v>93</c:v>
                </c:pt>
                <c:pt idx="16">
                  <c:v>93.2</c:v>
                </c:pt>
                <c:pt idx="17">
                  <c:v>93.6</c:v>
                </c:pt>
                <c:pt idx="18">
                  <c:v>95.1</c:v>
                </c:pt>
                <c:pt idx="19">
                  <c:v>94.4</c:v>
                </c:pt>
                <c:pt idx="20">
                  <c:v>93.6</c:v>
                </c:pt>
                <c:pt idx="21">
                  <c:v>93.5</c:v>
                </c:pt>
                <c:pt idx="22">
                  <c:v>93.8</c:v>
                </c:pt>
                <c:pt idx="23">
                  <c:v>94.4</c:v>
                </c:pt>
                <c:pt idx="24">
                  <c:v>94.4</c:v>
                </c:pt>
                <c:pt idx="25">
                  <c:v>94.7</c:v>
                </c:pt>
                <c:pt idx="26">
                  <c:v>93.6</c:v>
                </c:pt>
                <c:pt idx="27">
                  <c:v>94.5</c:v>
                </c:pt>
                <c:pt idx="28">
                  <c:v>95.5</c:v>
                </c:pt>
                <c:pt idx="29">
                  <c:v>94.4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8-4ABB-B397-1A3256DD5B45}"/>
            </c:ext>
          </c:extLst>
        </c:ser>
        <c:ser>
          <c:idx val="1"/>
          <c:order val="1"/>
          <c:tx>
            <c:strRef>
              <c:f>'Pattern_Matching Accuracy'!$E$111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33.4</c:v>
                </c:pt>
                <c:pt idx="6">
                  <c:v>29.6</c:v>
                </c:pt>
                <c:pt idx="7">
                  <c:v>27.5</c:v>
                </c:pt>
                <c:pt idx="8">
                  <c:v>32.4</c:v>
                </c:pt>
                <c:pt idx="9">
                  <c:v>25.7</c:v>
                </c:pt>
                <c:pt idx="10">
                  <c:v>35</c:v>
                </c:pt>
                <c:pt idx="11">
                  <c:v>34.6</c:v>
                </c:pt>
                <c:pt idx="12">
                  <c:v>33.1</c:v>
                </c:pt>
                <c:pt idx="13">
                  <c:v>30.2</c:v>
                </c:pt>
                <c:pt idx="14">
                  <c:v>32.4</c:v>
                </c:pt>
                <c:pt idx="15">
                  <c:v>43.5</c:v>
                </c:pt>
                <c:pt idx="16">
                  <c:v>46.6</c:v>
                </c:pt>
                <c:pt idx="17">
                  <c:v>47.4</c:v>
                </c:pt>
                <c:pt idx="18">
                  <c:v>43.2</c:v>
                </c:pt>
                <c:pt idx="19">
                  <c:v>42.9</c:v>
                </c:pt>
                <c:pt idx="20">
                  <c:v>49.3</c:v>
                </c:pt>
                <c:pt idx="21">
                  <c:v>49.8</c:v>
                </c:pt>
                <c:pt idx="22">
                  <c:v>50.9</c:v>
                </c:pt>
                <c:pt idx="23">
                  <c:v>48.7</c:v>
                </c:pt>
                <c:pt idx="24">
                  <c:v>49.7</c:v>
                </c:pt>
                <c:pt idx="25">
                  <c:v>50.1</c:v>
                </c:pt>
                <c:pt idx="26">
                  <c:v>50.3</c:v>
                </c:pt>
                <c:pt idx="27">
                  <c:v>51.3</c:v>
                </c:pt>
                <c:pt idx="28">
                  <c:v>49.6</c:v>
                </c:pt>
                <c:pt idx="29">
                  <c:v>51.1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A8-4ABB-B397-1A3256DD5B45}"/>
            </c:ext>
          </c:extLst>
        </c:ser>
        <c:ser>
          <c:idx val="2"/>
          <c:order val="2"/>
          <c:tx>
            <c:strRef>
              <c:f>'Pattern_Matching Accuracy'!$F$111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45.3</c:v>
                </c:pt>
                <c:pt idx="6">
                  <c:v>43.6</c:v>
                </c:pt>
                <c:pt idx="7">
                  <c:v>44.6</c:v>
                </c:pt>
                <c:pt idx="8">
                  <c:v>45</c:v>
                </c:pt>
                <c:pt idx="9">
                  <c:v>41.3</c:v>
                </c:pt>
                <c:pt idx="10">
                  <c:v>49.3</c:v>
                </c:pt>
                <c:pt idx="11">
                  <c:v>46.4</c:v>
                </c:pt>
                <c:pt idx="12">
                  <c:v>48.4</c:v>
                </c:pt>
                <c:pt idx="13">
                  <c:v>50.6</c:v>
                </c:pt>
                <c:pt idx="14">
                  <c:v>48.7</c:v>
                </c:pt>
                <c:pt idx="15">
                  <c:v>50.4</c:v>
                </c:pt>
                <c:pt idx="16">
                  <c:v>49.9</c:v>
                </c:pt>
                <c:pt idx="17">
                  <c:v>51.4</c:v>
                </c:pt>
                <c:pt idx="18">
                  <c:v>48.4</c:v>
                </c:pt>
                <c:pt idx="19">
                  <c:v>49.3</c:v>
                </c:pt>
                <c:pt idx="20">
                  <c:v>51.2</c:v>
                </c:pt>
                <c:pt idx="21">
                  <c:v>47.9</c:v>
                </c:pt>
                <c:pt idx="22">
                  <c:v>50.1</c:v>
                </c:pt>
                <c:pt idx="23">
                  <c:v>49.8</c:v>
                </c:pt>
                <c:pt idx="24">
                  <c:v>49.1</c:v>
                </c:pt>
                <c:pt idx="25">
                  <c:v>48.4</c:v>
                </c:pt>
                <c:pt idx="26">
                  <c:v>48.4</c:v>
                </c:pt>
                <c:pt idx="27">
                  <c:v>51.1</c:v>
                </c:pt>
                <c:pt idx="28">
                  <c:v>50.2</c:v>
                </c:pt>
                <c:pt idx="29">
                  <c:v>47.1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A8-4ABB-B397-1A3256DD5B45}"/>
            </c:ext>
          </c:extLst>
        </c:ser>
        <c:ser>
          <c:idx val="3"/>
          <c:order val="3"/>
          <c:tx>
            <c:strRef>
              <c:f>'Pattern_Matching Accuracy'!$G$111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48.9</c:v>
                </c:pt>
                <c:pt idx="6">
                  <c:v>48.6</c:v>
                </c:pt>
                <c:pt idx="7">
                  <c:v>47.8</c:v>
                </c:pt>
                <c:pt idx="8">
                  <c:v>48.7</c:v>
                </c:pt>
                <c:pt idx="9">
                  <c:v>47.4</c:v>
                </c:pt>
                <c:pt idx="10">
                  <c:v>92.2</c:v>
                </c:pt>
                <c:pt idx="11">
                  <c:v>92.6</c:v>
                </c:pt>
                <c:pt idx="12">
                  <c:v>93.1</c:v>
                </c:pt>
                <c:pt idx="13">
                  <c:v>93.1</c:v>
                </c:pt>
                <c:pt idx="14">
                  <c:v>92</c:v>
                </c:pt>
                <c:pt idx="15">
                  <c:v>92.3</c:v>
                </c:pt>
                <c:pt idx="16">
                  <c:v>92.6</c:v>
                </c:pt>
                <c:pt idx="17">
                  <c:v>93.3</c:v>
                </c:pt>
                <c:pt idx="18">
                  <c:v>94.4</c:v>
                </c:pt>
                <c:pt idx="19">
                  <c:v>94.2</c:v>
                </c:pt>
                <c:pt idx="20">
                  <c:v>93.5</c:v>
                </c:pt>
                <c:pt idx="21">
                  <c:v>93.2</c:v>
                </c:pt>
                <c:pt idx="22">
                  <c:v>93.9</c:v>
                </c:pt>
                <c:pt idx="23">
                  <c:v>94.7</c:v>
                </c:pt>
                <c:pt idx="24">
                  <c:v>94.7</c:v>
                </c:pt>
                <c:pt idx="25">
                  <c:v>94.4</c:v>
                </c:pt>
                <c:pt idx="26">
                  <c:v>93.7</c:v>
                </c:pt>
                <c:pt idx="27">
                  <c:v>94</c:v>
                </c:pt>
                <c:pt idx="28">
                  <c:v>95.4</c:v>
                </c:pt>
                <c:pt idx="29">
                  <c:v>94.8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A8-4ABB-B397-1A3256DD5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Accuracy'!$D$148:$D$177</c:f>
              <c:numCache>
                <c:formatCode>General</c:formatCode>
                <c:ptCount val="30"/>
                <c:pt idx="0">
                  <c:v>82.3</c:v>
                </c:pt>
                <c:pt idx="1">
                  <c:v>80.3</c:v>
                </c:pt>
                <c:pt idx="2">
                  <c:v>76.8</c:v>
                </c:pt>
                <c:pt idx="3">
                  <c:v>73.900000000000006</c:v>
                </c:pt>
                <c:pt idx="4">
                  <c:v>68.7</c:v>
                </c:pt>
                <c:pt idx="5">
                  <c:v>83.1</c:v>
                </c:pt>
                <c:pt idx="6">
                  <c:v>81.2</c:v>
                </c:pt>
                <c:pt idx="7">
                  <c:v>80.599999999999994</c:v>
                </c:pt>
                <c:pt idx="8">
                  <c:v>80.599999999999994</c:v>
                </c:pt>
                <c:pt idx="9">
                  <c:v>77.3</c:v>
                </c:pt>
                <c:pt idx="10">
                  <c:v>77</c:v>
                </c:pt>
                <c:pt idx="11">
                  <c:v>76.2</c:v>
                </c:pt>
                <c:pt idx="12">
                  <c:v>78.2</c:v>
                </c:pt>
                <c:pt idx="13">
                  <c:v>75.599999999999994</c:v>
                </c:pt>
                <c:pt idx="14">
                  <c:v>71.400000000000006</c:v>
                </c:pt>
                <c:pt idx="15">
                  <c:v>82</c:v>
                </c:pt>
                <c:pt idx="16">
                  <c:v>82.6</c:v>
                </c:pt>
                <c:pt idx="17">
                  <c:v>83.2</c:v>
                </c:pt>
                <c:pt idx="18">
                  <c:v>83.3</c:v>
                </c:pt>
                <c:pt idx="19">
                  <c:v>81.2</c:v>
                </c:pt>
                <c:pt idx="20">
                  <c:v>90.2</c:v>
                </c:pt>
                <c:pt idx="21">
                  <c:v>91.9</c:v>
                </c:pt>
                <c:pt idx="22">
                  <c:v>92.6</c:v>
                </c:pt>
                <c:pt idx="23">
                  <c:v>92.4</c:v>
                </c:pt>
                <c:pt idx="24">
                  <c:v>91.6</c:v>
                </c:pt>
                <c:pt idx="25">
                  <c:v>92.3</c:v>
                </c:pt>
                <c:pt idx="26">
                  <c:v>91.7</c:v>
                </c:pt>
                <c:pt idx="27">
                  <c:v>92.5</c:v>
                </c:pt>
                <c:pt idx="28">
                  <c:v>93.5</c:v>
                </c:pt>
                <c:pt idx="29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0-4B63-AD86-C67B1A8DB33E}"/>
            </c:ext>
          </c:extLst>
        </c:ser>
        <c:ser>
          <c:idx val="1"/>
          <c:order val="1"/>
          <c:tx>
            <c:strRef>
              <c:f>'Pattern_Matching Accuracy'!$E$147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Accuracy'!$E$148:$E$177</c:f>
              <c:numCache>
                <c:formatCode>General</c:formatCode>
                <c:ptCount val="30"/>
                <c:pt idx="0">
                  <c:v>86.5</c:v>
                </c:pt>
                <c:pt idx="1">
                  <c:v>86</c:v>
                </c:pt>
                <c:pt idx="2">
                  <c:v>86.1</c:v>
                </c:pt>
                <c:pt idx="3">
                  <c:v>85.2</c:v>
                </c:pt>
                <c:pt idx="4">
                  <c:v>83.2</c:v>
                </c:pt>
                <c:pt idx="5">
                  <c:v>85.6</c:v>
                </c:pt>
                <c:pt idx="6">
                  <c:v>85.3</c:v>
                </c:pt>
                <c:pt idx="7">
                  <c:v>85.7</c:v>
                </c:pt>
                <c:pt idx="8">
                  <c:v>86.1</c:v>
                </c:pt>
                <c:pt idx="9">
                  <c:v>86.2</c:v>
                </c:pt>
                <c:pt idx="10">
                  <c:v>85.1</c:v>
                </c:pt>
                <c:pt idx="11">
                  <c:v>86.7</c:v>
                </c:pt>
                <c:pt idx="12">
                  <c:v>85.6</c:v>
                </c:pt>
                <c:pt idx="13">
                  <c:v>85.8</c:v>
                </c:pt>
                <c:pt idx="14">
                  <c:v>86</c:v>
                </c:pt>
                <c:pt idx="15">
                  <c:v>87.6</c:v>
                </c:pt>
                <c:pt idx="16">
                  <c:v>86.2</c:v>
                </c:pt>
                <c:pt idx="17">
                  <c:v>88.9</c:v>
                </c:pt>
                <c:pt idx="18">
                  <c:v>87.9</c:v>
                </c:pt>
                <c:pt idx="19">
                  <c:v>87.7</c:v>
                </c:pt>
                <c:pt idx="20">
                  <c:v>87.1</c:v>
                </c:pt>
                <c:pt idx="21">
                  <c:v>88.1</c:v>
                </c:pt>
                <c:pt idx="22">
                  <c:v>89.4</c:v>
                </c:pt>
                <c:pt idx="23">
                  <c:v>90.2</c:v>
                </c:pt>
                <c:pt idx="24">
                  <c:v>89.8</c:v>
                </c:pt>
                <c:pt idx="25">
                  <c:v>71.5</c:v>
                </c:pt>
                <c:pt idx="26">
                  <c:v>68.900000000000006</c:v>
                </c:pt>
                <c:pt idx="27">
                  <c:v>73</c:v>
                </c:pt>
                <c:pt idx="28">
                  <c:v>73.599999999999994</c:v>
                </c:pt>
                <c:pt idx="29">
                  <c:v>78.099999999999994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0-4B63-AD86-C67B1A8DB33E}"/>
            </c:ext>
          </c:extLst>
        </c:ser>
        <c:ser>
          <c:idx val="2"/>
          <c:order val="2"/>
          <c:tx>
            <c:strRef>
              <c:f>'Pattern_Matching Accuracy'!$F$147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Accuracy'!$F$148:$F$177</c:f>
              <c:numCache>
                <c:formatCode>General</c:formatCode>
                <c:ptCount val="30"/>
                <c:pt idx="0">
                  <c:v>51.4</c:v>
                </c:pt>
                <c:pt idx="1">
                  <c:v>53.2</c:v>
                </c:pt>
                <c:pt idx="2">
                  <c:v>50.6</c:v>
                </c:pt>
                <c:pt idx="3">
                  <c:v>48.7</c:v>
                </c:pt>
                <c:pt idx="4">
                  <c:v>49.7</c:v>
                </c:pt>
                <c:pt idx="5">
                  <c:v>51.2</c:v>
                </c:pt>
                <c:pt idx="6">
                  <c:v>51.2</c:v>
                </c:pt>
                <c:pt idx="7">
                  <c:v>48.7</c:v>
                </c:pt>
                <c:pt idx="8">
                  <c:v>50.1</c:v>
                </c:pt>
                <c:pt idx="9">
                  <c:v>50.9</c:v>
                </c:pt>
                <c:pt idx="10">
                  <c:v>52.1</c:v>
                </c:pt>
                <c:pt idx="11">
                  <c:v>51.5</c:v>
                </c:pt>
                <c:pt idx="12">
                  <c:v>49.3</c:v>
                </c:pt>
                <c:pt idx="13">
                  <c:v>51.7</c:v>
                </c:pt>
                <c:pt idx="14">
                  <c:v>49.8</c:v>
                </c:pt>
                <c:pt idx="15">
                  <c:v>51.7</c:v>
                </c:pt>
                <c:pt idx="16">
                  <c:v>52.5</c:v>
                </c:pt>
                <c:pt idx="17">
                  <c:v>50.1</c:v>
                </c:pt>
                <c:pt idx="18">
                  <c:v>49.8</c:v>
                </c:pt>
                <c:pt idx="19">
                  <c:v>50.1</c:v>
                </c:pt>
                <c:pt idx="20">
                  <c:v>51</c:v>
                </c:pt>
                <c:pt idx="21">
                  <c:v>51</c:v>
                </c:pt>
                <c:pt idx="22">
                  <c:v>50.4</c:v>
                </c:pt>
                <c:pt idx="23">
                  <c:v>51.3</c:v>
                </c:pt>
                <c:pt idx="24">
                  <c:v>49.6</c:v>
                </c:pt>
                <c:pt idx="25">
                  <c:v>50.9</c:v>
                </c:pt>
                <c:pt idx="26">
                  <c:v>49.8</c:v>
                </c:pt>
                <c:pt idx="27">
                  <c:v>48</c:v>
                </c:pt>
                <c:pt idx="28">
                  <c:v>51.5</c:v>
                </c:pt>
                <c:pt idx="29">
                  <c:v>49.9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0-4B63-AD86-C67B1A8DB33E}"/>
            </c:ext>
          </c:extLst>
        </c:ser>
        <c:ser>
          <c:idx val="3"/>
          <c:order val="3"/>
          <c:tx>
            <c:strRef>
              <c:f>'Pattern_Matching Accuracy'!$G$147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Accuracy'!$G$148:$G$177</c:f>
              <c:numCache>
                <c:formatCode>General</c:formatCode>
                <c:ptCount val="30"/>
                <c:pt idx="0">
                  <c:v>90.5</c:v>
                </c:pt>
                <c:pt idx="1">
                  <c:v>89.1</c:v>
                </c:pt>
                <c:pt idx="2">
                  <c:v>86.9</c:v>
                </c:pt>
                <c:pt idx="3">
                  <c:v>86.5</c:v>
                </c:pt>
                <c:pt idx="4">
                  <c:v>82.1</c:v>
                </c:pt>
                <c:pt idx="5">
                  <c:v>82.9</c:v>
                </c:pt>
                <c:pt idx="6">
                  <c:v>80.099999999999994</c:v>
                </c:pt>
                <c:pt idx="7">
                  <c:v>81.5</c:v>
                </c:pt>
                <c:pt idx="8">
                  <c:v>81</c:v>
                </c:pt>
                <c:pt idx="9">
                  <c:v>79</c:v>
                </c:pt>
                <c:pt idx="10">
                  <c:v>87.4</c:v>
                </c:pt>
                <c:pt idx="11">
                  <c:v>87.5</c:v>
                </c:pt>
                <c:pt idx="12">
                  <c:v>86</c:v>
                </c:pt>
                <c:pt idx="13">
                  <c:v>84.6</c:v>
                </c:pt>
                <c:pt idx="14">
                  <c:v>83.3</c:v>
                </c:pt>
                <c:pt idx="15">
                  <c:v>83.6</c:v>
                </c:pt>
                <c:pt idx="16">
                  <c:v>85.9</c:v>
                </c:pt>
                <c:pt idx="17">
                  <c:v>85.7</c:v>
                </c:pt>
                <c:pt idx="18">
                  <c:v>87.1</c:v>
                </c:pt>
                <c:pt idx="19">
                  <c:v>85.6</c:v>
                </c:pt>
                <c:pt idx="20">
                  <c:v>92.2</c:v>
                </c:pt>
                <c:pt idx="21">
                  <c:v>92.2</c:v>
                </c:pt>
                <c:pt idx="22">
                  <c:v>93.9</c:v>
                </c:pt>
                <c:pt idx="23">
                  <c:v>92.9</c:v>
                </c:pt>
                <c:pt idx="24">
                  <c:v>92.8</c:v>
                </c:pt>
                <c:pt idx="25">
                  <c:v>92.6</c:v>
                </c:pt>
                <c:pt idx="26">
                  <c:v>93.7</c:v>
                </c:pt>
                <c:pt idx="27">
                  <c:v>93.7</c:v>
                </c:pt>
                <c:pt idx="28">
                  <c:v>93.8</c:v>
                </c:pt>
                <c:pt idx="29">
                  <c:v>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50-4B63-AD86-C67B1A8DB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Accuracy'!$D$184:$D$213</c:f>
              <c:numCache>
                <c:formatCode>General</c:formatCode>
                <c:ptCount val="30"/>
                <c:pt idx="0">
                  <c:v>86.8</c:v>
                </c:pt>
                <c:pt idx="1">
                  <c:v>83.8</c:v>
                </c:pt>
                <c:pt idx="2">
                  <c:v>81</c:v>
                </c:pt>
                <c:pt idx="3">
                  <c:v>76.900000000000006</c:v>
                </c:pt>
                <c:pt idx="4">
                  <c:v>68.400000000000006</c:v>
                </c:pt>
                <c:pt idx="5">
                  <c:v>66.599999999999994</c:v>
                </c:pt>
                <c:pt idx="6">
                  <c:v>62.1</c:v>
                </c:pt>
                <c:pt idx="7">
                  <c:v>62.5</c:v>
                </c:pt>
                <c:pt idx="8">
                  <c:v>57.3</c:v>
                </c:pt>
                <c:pt idx="9">
                  <c:v>53.8</c:v>
                </c:pt>
                <c:pt idx="10">
                  <c:v>67.099999999999994</c:v>
                </c:pt>
                <c:pt idx="11">
                  <c:v>61.2</c:v>
                </c:pt>
                <c:pt idx="12">
                  <c:v>55</c:v>
                </c:pt>
                <c:pt idx="13">
                  <c:v>47</c:v>
                </c:pt>
                <c:pt idx="14">
                  <c:v>41.3</c:v>
                </c:pt>
                <c:pt idx="15">
                  <c:v>69.400000000000006</c:v>
                </c:pt>
                <c:pt idx="16">
                  <c:v>62.7</c:v>
                </c:pt>
                <c:pt idx="17">
                  <c:v>55.9</c:v>
                </c:pt>
                <c:pt idx="18">
                  <c:v>46.6</c:v>
                </c:pt>
                <c:pt idx="19">
                  <c:v>37.1</c:v>
                </c:pt>
                <c:pt idx="20">
                  <c:v>67.5</c:v>
                </c:pt>
                <c:pt idx="21">
                  <c:v>62.6</c:v>
                </c:pt>
                <c:pt idx="22">
                  <c:v>54.9</c:v>
                </c:pt>
                <c:pt idx="23">
                  <c:v>46.2</c:v>
                </c:pt>
                <c:pt idx="24">
                  <c:v>37.200000000000003</c:v>
                </c:pt>
                <c:pt idx="25">
                  <c:v>67.7</c:v>
                </c:pt>
                <c:pt idx="26">
                  <c:v>61.4</c:v>
                </c:pt>
                <c:pt idx="27">
                  <c:v>52.8</c:v>
                </c:pt>
                <c:pt idx="28">
                  <c:v>44.8</c:v>
                </c:pt>
                <c:pt idx="29">
                  <c:v>38.200000000000003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1-4CFE-98F8-F9C9596E181A}"/>
            </c:ext>
          </c:extLst>
        </c:ser>
        <c:ser>
          <c:idx val="1"/>
          <c:order val="1"/>
          <c:tx>
            <c:strRef>
              <c:f>'Pattern_Matching Accuracy'!$E$183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Accuracy'!$E$184:$E$213</c:f>
              <c:numCache>
                <c:formatCode>General</c:formatCode>
                <c:ptCount val="30"/>
                <c:pt idx="0">
                  <c:v>88.1</c:v>
                </c:pt>
                <c:pt idx="1">
                  <c:v>84.1</c:v>
                </c:pt>
                <c:pt idx="2">
                  <c:v>80.099999999999994</c:v>
                </c:pt>
                <c:pt idx="3">
                  <c:v>77.900000000000006</c:v>
                </c:pt>
                <c:pt idx="4">
                  <c:v>69.2</c:v>
                </c:pt>
                <c:pt idx="5">
                  <c:v>78.2</c:v>
                </c:pt>
                <c:pt idx="6">
                  <c:v>80.8</c:v>
                </c:pt>
                <c:pt idx="7">
                  <c:v>79</c:v>
                </c:pt>
                <c:pt idx="8">
                  <c:v>81.900000000000006</c:v>
                </c:pt>
                <c:pt idx="9">
                  <c:v>78.7</c:v>
                </c:pt>
                <c:pt idx="10">
                  <c:v>65.099999999999994</c:v>
                </c:pt>
                <c:pt idx="11">
                  <c:v>60.6</c:v>
                </c:pt>
                <c:pt idx="12">
                  <c:v>55.3</c:v>
                </c:pt>
                <c:pt idx="13">
                  <c:v>53.3</c:v>
                </c:pt>
                <c:pt idx="14">
                  <c:v>50.9</c:v>
                </c:pt>
                <c:pt idx="15">
                  <c:v>64.599999999999994</c:v>
                </c:pt>
                <c:pt idx="16">
                  <c:v>58.5</c:v>
                </c:pt>
                <c:pt idx="17">
                  <c:v>52.8</c:v>
                </c:pt>
                <c:pt idx="18">
                  <c:v>47.5</c:v>
                </c:pt>
                <c:pt idx="19">
                  <c:v>46.1</c:v>
                </c:pt>
                <c:pt idx="20">
                  <c:v>63.5</c:v>
                </c:pt>
                <c:pt idx="21">
                  <c:v>59.1</c:v>
                </c:pt>
                <c:pt idx="22">
                  <c:v>53.6</c:v>
                </c:pt>
                <c:pt idx="23">
                  <c:v>48</c:v>
                </c:pt>
                <c:pt idx="24">
                  <c:v>44.7</c:v>
                </c:pt>
                <c:pt idx="25">
                  <c:v>59.5</c:v>
                </c:pt>
                <c:pt idx="26">
                  <c:v>56.5</c:v>
                </c:pt>
                <c:pt idx="27">
                  <c:v>52.2</c:v>
                </c:pt>
                <c:pt idx="28">
                  <c:v>47.1</c:v>
                </c:pt>
                <c:pt idx="29">
                  <c:v>44.9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1-4CFE-98F8-F9C9596E181A}"/>
            </c:ext>
          </c:extLst>
        </c:ser>
        <c:ser>
          <c:idx val="2"/>
          <c:order val="2"/>
          <c:tx>
            <c:strRef>
              <c:f>'Pattern_Matching Accuracy'!$F$183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Accuracy'!$F$184:$F$213</c:f>
              <c:numCache>
                <c:formatCode>General</c:formatCode>
                <c:ptCount val="30"/>
                <c:pt idx="0">
                  <c:v>51.3</c:v>
                </c:pt>
                <c:pt idx="1">
                  <c:v>50.6</c:v>
                </c:pt>
                <c:pt idx="2">
                  <c:v>51.6</c:v>
                </c:pt>
                <c:pt idx="3">
                  <c:v>49.2</c:v>
                </c:pt>
                <c:pt idx="4">
                  <c:v>50.6</c:v>
                </c:pt>
                <c:pt idx="5">
                  <c:v>41.3</c:v>
                </c:pt>
                <c:pt idx="6">
                  <c:v>42.9</c:v>
                </c:pt>
                <c:pt idx="7">
                  <c:v>41.2</c:v>
                </c:pt>
                <c:pt idx="8">
                  <c:v>40.700000000000003</c:v>
                </c:pt>
                <c:pt idx="9">
                  <c:v>43.2</c:v>
                </c:pt>
                <c:pt idx="10">
                  <c:v>37.799999999999997</c:v>
                </c:pt>
                <c:pt idx="11">
                  <c:v>33.9</c:v>
                </c:pt>
                <c:pt idx="12">
                  <c:v>36.5</c:v>
                </c:pt>
                <c:pt idx="13">
                  <c:v>28.9</c:v>
                </c:pt>
                <c:pt idx="14">
                  <c:v>29.5</c:v>
                </c:pt>
                <c:pt idx="15">
                  <c:v>37.299999999999997</c:v>
                </c:pt>
                <c:pt idx="16">
                  <c:v>32.799999999999997</c:v>
                </c:pt>
                <c:pt idx="17">
                  <c:v>32.700000000000003</c:v>
                </c:pt>
                <c:pt idx="18">
                  <c:v>24</c:v>
                </c:pt>
                <c:pt idx="19">
                  <c:v>21.2</c:v>
                </c:pt>
                <c:pt idx="20">
                  <c:v>38.1</c:v>
                </c:pt>
                <c:pt idx="21">
                  <c:v>32</c:v>
                </c:pt>
                <c:pt idx="22">
                  <c:v>31.5</c:v>
                </c:pt>
                <c:pt idx="23">
                  <c:v>24.1</c:v>
                </c:pt>
                <c:pt idx="24">
                  <c:v>21</c:v>
                </c:pt>
                <c:pt idx="25">
                  <c:v>37.4</c:v>
                </c:pt>
                <c:pt idx="26">
                  <c:v>33.799999999999997</c:v>
                </c:pt>
                <c:pt idx="27">
                  <c:v>28.7</c:v>
                </c:pt>
                <c:pt idx="28">
                  <c:v>20.6</c:v>
                </c:pt>
                <c:pt idx="29">
                  <c:v>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21-4CFE-98F8-F9C9596E181A}"/>
            </c:ext>
          </c:extLst>
        </c:ser>
        <c:ser>
          <c:idx val="3"/>
          <c:order val="3"/>
          <c:tx>
            <c:strRef>
              <c:f>'Pattern_Matching Accuracy'!$G$183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Accuracy'!$G$184:$G$213</c:f>
              <c:numCache>
                <c:formatCode>General</c:formatCode>
                <c:ptCount val="30"/>
                <c:pt idx="0">
                  <c:v>89.1</c:v>
                </c:pt>
                <c:pt idx="1">
                  <c:v>85.7</c:v>
                </c:pt>
                <c:pt idx="2">
                  <c:v>82.4</c:v>
                </c:pt>
                <c:pt idx="3">
                  <c:v>77</c:v>
                </c:pt>
                <c:pt idx="4">
                  <c:v>69.2</c:v>
                </c:pt>
                <c:pt idx="5">
                  <c:v>69</c:v>
                </c:pt>
                <c:pt idx="6">
                  <c:v>62.5</c:v>
                </c:pt>
                <c:pt idx="7">
                  <c:v>60.4</c:v>
                </c:pt>
                <c:pt idx="8">
                  <c:v>54.3</c:v>
                </c:pt>
                <c:pt idx="9">
                  <c:v>50.8</c:v>
                </c:pt>
                <c:pt idx="10">
                  <c:v>66.5</c:v>
                </c:pt>
                <c:pt idx="11">
                  <c:v>60.8</c:v>
                </c:pt>
                <c:pt idx="12">
                  <c:v>54.8</c:v>
                </c:pt>
                <c:pt idx="13">
                  <c:v>47.4</c:v>
                </c:pt>
                <c:pt idx="14">
                  <c:v>45.1</c:v>
                </c:pt>
                <c:pt idx="15">
                  <c:v>69.099999999999994</c:v>
                </c:pt>
                <c:pt idx="16">
                  <c:v>61.7</c:v>
                </c:pt>
                <c:pt idx="17">
                  <c:v>55.7</c:v>
                </c:pt>
                <c:pt idx="18">
                  <c:v>44.9</c:v>
                </c:pt>
                <c:pt idx="19">
                  <c:v>37.799999999999997</c:v>
                </c:pt>
                <c:pt idx="20">
                  <c:v>66.8</c:v>
                </c:pt>
                <c:pt idx="21">
                  <c:v>62</c:v>
                </c:pt>
                <c:pt idx="22">
                  <c:v>53.9</c:v>
                </c:pt>
                <c:pt idx="23">
                  <c:v>45.7</c:v>
                </c:pt>
                <c:pt idx="24">
                  <c:v>39.4</c:v>
                </c:pt>
                <c:pt idx="25">
                  <c:v>66.599999999999994</c:v>
                </c:pt>
                <c:pt idx="26">
                  <c:v>57.6</c:v>
                </c:pt>
                <c:pt idx="27">
                  <c:v>53.3</c:v>
                </c:pt>
                <c:pt idx="28">
                  <c:v>44.5</c:v>
                </c:pt>
                <c:pt idx="29">
                  <c:v>33.6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21-4CFE-98F8-F9C9596E1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Accuracy'!$D$220:$D$249</c:f>
              <c:numCache>
                <c:formatCode>General</c:formatCode>
                <c:ptCount val="30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3.6</c:v>
                </c:pt>
                <c:pt idx="6">
                  <c:v>4</c:v>
                </c:pt>
                <c:pt idx="7">
                  <c:v>3.7</c:v>
                </c:pt>
                <c:pt idx="8">
                  <c:v>4.5</c:v>
                </c:pt>
                <c:pt idx="9">
                  <c:v>7.2</c:v>
                </c:pt>
                <c:pt idx="10">
                  <c:v>2.7</c:v>
                </c:pt>
                <c:pt idx="11">
                  <c:v>2.5</c:v>
                </c:pt>
                <c:pt idx="12">
                  <c:v>3.1</c:v>
                </c:pt>
                <c:pt idx="13">
                  <c:v>5.3</c:v>
                </c:pt>
                <c:pt idx="14">
                  <c:v>4.7</c:v>
                </c:pt>
                <c:pt idx="15">
                  <c:v>0.64</c:v>
                </c:pt>
                <c:pt idx="16">
                  <c:v>0.64</c:v>
                </c:pt>
                <c:pt idx="17">
                  <c:v>0.98</c:v>
                </c:pt>
                <c:pt idx="18">
                  <c:v>1.08</c:v>
                </c:pt>
                <c:pt idx="19">
                  <c:v>0.55000000000000004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3-4173-9EEC-9443D9E48C0E}"/>
            </c:ext>
          </c:extLst>
        </c:ser>
        <c:ser>
          <c:idx val="1"/>
          <c:order val="1"/>
          <c:tx>
            <c:strRef>
              <c:f>'Pattern_Matching Accuracy'!$E$219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Accuracy'!$E$220:$E$249</c:f>
              <c:numCache>
                <c:formatCode>General</c:formatCode>
                <c:ptCount val="30"/>
                <c:pt idx="0">
                  <c:v>0.4</c:v>
                </c:pt>
                <c:pt idx="1">
                  <c:v>0</c:v>
                </c:pt>
                <c:pt idx="2">
                  <c:v>0.2</c:v>
                </c:pt>
                <c:pt idx="3">
                  <c:v>0</c:v>
                </c:pt>
                <c:pt idx="4">
                  <c:v>0</c:v>
                </c:pt>
                <c:pt idx="5">
                  <c:v>22.4</c:v>
                </c:pt>
                <c:pt idx="6">
                  <c:v>26.3</c:v>
                </c:pt>
                <c:pt idx="7">
                  <c:v>28.9</c:v>
                </c:pt>
                <c:pt idx="8">
                  <c:v>25.7</c:v>
                </c:pt>
                <c:pt idx="9">
                  <c:v>26.1</c:v>
                </c:pt>
                <c:pt idx="10">
                  <c:v>11.8</c:v>
                </c:pt>
                <c:pt idx="11">
                  <c:v>15.5</c:v>
                </c:pt>
                <c:pt idx="12">
                  <c:v>16.100000000000001</c:v>
                </c:pt>
                <c:pt idx="13">
                  <c:v>14.5</c:v>
                </c:pt>
                <c:pt idx="14">
                  <c:v>15</c:v>
                </c:pt>
                <c:pt idx="15">
                  <c:v>11.88</c:v>
                </c:pt>
                <c:pt idx="16">
                  <c:v>15.4</c:v>
                </c:pt>
                <c:pt idx="17">
                  <c:v>17.2</c:v>
                </c:pt>
                <c:pt idx="18">
                  <c:v>12.81</c:v>
                </c:pt>
                <c:pt idx="19">
                  <c:v>17.7</c:v>
                </c:pt>
                <c:pt idx="20">
                  <c:v>0</c:v>
                </c:pt>
                <c:pt idx="21">
                  <c:v>15.4</c:v>
                </c:pt>
                <c:pt idx="22">
                  <c:v>16.3</c:v>
                </c:pt>
                <c:pt idx="23">
                  <c:v>17.2</c:v>
                </c:pt>
                <c:pt idx="24">
                  <c:v>14.6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3-4173-9EEC-9443D9E48C0E}"/>
            </c:ext>
          </c:extLst>
        </c:ser>
        <c:ser>
          <c:idx val="2"/>
          <c:order val="2"/>
          <c:tx>
            <c:strRef>
              <c:f>'Pattern_Matching Accuracy'!$F$219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Accuracy'!$F$220:$F$249</c:f>
              <c:numCache>
                <c:formatCode>General</c:formatCode>
                <c:ptCount val="30"/>
                <c:pt idx="0">
                  <c:v>0.1</c:v>
                </c:pt>
                <c:pt idx="1">
                  <c:v>0.2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4.4000000000000004</c:v>
                </c:pt>
                <c:pt idx="6">
                  <c:v>3.1</c:v>
                </c:pt>
                <c:pt idx="7">
                  <c:v>2.2999999999999998</c:v>
                </c:pt>
                <c:pt idx="8">
                  <c:v>2.8</c:v>
                </c:pt>
                <c:pt idx="9">
                  <c:v>3.9</c:v>
                </c:pt>
                <c:pt idx="10">
                  <c:v>4.7</c:v>
                </c:pt>
                <c:pt idx="11">
                  <c:v>2.7</c:v>
                </c:pt>
                <c:pt idx="12">
                  <c:v>4.9000000000000004</c:v>
                </c:pt>
                <c:pt idx="13">
                  <c:v>5</c:v>
                </c:pt>
                <c:pt idx="14">
                  <c:v>6.3</c:v>
                </c:pt>
                <c:pt idx="15">
                  <c:v>4</c:v>
                </c:pt>
                <c:pt idx="16">
                  <c:v>4.0999999999999996</c:v>
                </c:pt>
                <c:pt idx="17">
                  <c:v>5.0999999999999996</c:v>
                </c:pt>
                <c:pt idx="18">
                  <c:v>3.4</c:v>
                </c:pt>
                <c:pt idx="19">
                  <c:v>3.4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3-4173-9EEC-9443D9E48C0E}"/>
            </c:ext>
          </c:extLst>
        </c:ser>
        <c:ser>
          <c:idx val="3"/>
          <c:order val="3"/>
          <c:tx>
            <c:strRef>
              <c:f>'Pattern_Matching Accuracy'!$G$219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8.9</c:v>
                </c:pt>
                <c:pt idx="6">
                  <c:v>8.6</c:v>
                </c:pt>
                <c:pt idx="7">
                  <c:v>7.6</c:v>
                </c:pt>
                <c:pt idx="8">
                  <c:v>11</c:v>
                </c:pt>
                <c:pt idx="9">
                  <c:v>12.4</c:v>
                </c:pt>
                <c:pt idx="10">
                  <c:v>4.8</c:v>
                </c:pt>
                <c:pt idx="11">
                  <c:v>5.2</c:v>
                </c:pt>
                <c:pt idx="12">
                  <c:v>6.5</c:v>
                </c:pt>
                <c:pt idx="13">
                  <c:v>6.5</c:v>
                </c:pt>
                <c:pt idx="14">
                  <c:v>11.6</c:v>
                </c:pt>
                <c:pt idx="15">
                  <c:v>1.29</c:v>
                </c:pt>
                <c:pt idx="16">
                  <c:v>0.65</c:v>
                </c:pt>
                <c:pt idx="17">
                  <c:v>0.86</c:v>
                </c:pt>
                <c:pt idx="18">
                  <c:v>0.87</c:v>
                </c:pt>
                <c:pt idx="19">
                  <c:v>0.88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3-4173-9EEC-9443D9E48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Reversal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0.4</c:v>
                </c:pt>
                <c:pt idx="7">
                  <c:v>0.2</c:v>
                </c:pt>
                <c:pt idx="8">
                  <c:v>0.3</c:v>
                </c:pt>
                <c:pt idx="9">
                  <c:v>0.2</c:v>
                </c:pt>
                <c:pt idx="10">
                  <c:v>22.2</c:v>
                </c:pt>
                <c:pt idx="11">
                  <c:v>13.4</c:v>
                </c:pt>
                <c:pt idx="12">
                  <c:v>10.199999999999999</c:v>
                </c:pt>
                <c:pt idx="13">
                  <c:v>11.1</c:v>
                </c:pt>
                <c:pt idx="14">
                  <c:v>11.4</c:v>
                </c:pt>
                <c:pt idx="15">
                  <c:v>53.2</c:v>
                </c:pt>
                <c:pt idx="16">
                  <c:v>51.4</c:v>
                </c:pt>
                <c:pt idx="17">
                  <c:v>49.5</c:v>
                </c:pt>
                <c:pt idx="18">
                  <c:v>51.1</c:v>
                </c:pt>
                <c:pt idx="19">
                  <c:v>46.8</c:v>
                </c:pt>
                <c:pt idx="20">
                  <c:v>49.6</c:v>
                </c:pt>
                <c:pt idx="21">
                  <c:v>50.2</c:v>
                </c:pt>
                <c:pt idx="22">
                  <c:v>51.3</c:v>
                </c:pt>
                <c:pt idx="23">
                  <c:v>51.6</c:v>
                </c:pt>
                <c:pt idx="24">
                  <c:v>51.1</c:v>
                </c:pt>
                <c:pt idx="25">
                  <c:v>49.5</c:v>
                </c:pt>
                <c:pt idx="26">
                  <c:v>49</c:v>
                </c:pt>
                <c:pt idx="27">
                  <c:v>52.7</c:v>
                </c:pt>
                <c:pt idx="28">
                  <c:v>51.6</c:v>
                </c:pt>
                <c:pt idx="29">
                  <c:v>49.1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5-43DE-8C20-C7D00598B352}"/>
            </c:ext>
          </c:extLst>
        </c:ser>
        <c:ser>
          <c:idx val="1"/>
          <c:order val="1"/>
          <c:tx>
            <c:strRef>
              <c:f>'Reversal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0.7</c:v>
                </c:pt>
                <c:pt idx="16">
                  <c:v>0.4</c:v>
                </c:pt>
                <c:pt idx="17">
                  <c:v>0.2</c:v>
                </c:pt>
                <c:pt idx="18">
                  <c:v>0.2</c:v>
                </c:pt>
                <c:pt idx="19">
                  <c:v>0.1</c:v>
                </c:pt>
                <c:pt idx="20">
                  <c:v>21.8</c:v>
                </c:pt>
                <c:pt idx="21">
                  <c:v>30.6</c:v>
                </c:pt>
                <c:pt idx="22">
                  <c:v>28</c:v>
                </c:pt>
                <c:pt idx="23">
                  <c:v>23</c:v>
                </c:pt>
                <c:pt idx="24">
                  <c:v>15.2</c:v>
                </c:pt>
                <c:pt idx="25">
                  <c:v>44.1</c:v>
                </c:pt>
                <c:pt idx="26">
                  <c:v>39.4</c:v>
                </c:pt>
                <c:pt idx="27">
                  <c:v>38</c:v>
                </c:pt>
                <c:pt idx="28">
                  <c:v>29.5</c:v>
                </c:pt>
                <c:pt idx="29">
                  <c:v>24.5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45-43DE-8C20-C7D00598B352}"/>
            </c:ext>
          </c:extLst>
        </c:ser>
        <c:ser>
          <c:idx val="2"/>
          <c:order val="2"/>
          <c:tx>
            <c:strRef>
              <c:f>'Reversal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Accuracy'!$F$4:$F$33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24</c:v>
                </c:pt>
                <c:pt idx="11">
                  <c:v>12.7</c:v>
                </c:pt>
                <c:pt idx="12">
                  <c:v>8.9</c:v>
                </c:pt>
                <c:pt idx="13">
                  <c:v>7.2</c:v>
                </c:pt>
                <c:pt idx="14">
                  <c:v>5.2</c:v>
                </c:pt>
                <c:pt idx="15">
                  <c:v>49.8</c:v>
                </c:pt>
                <c:pt idx="16">
                  <c:v>47.5</c:v>
                </c:pt>
                <c:pt idx="17">
                  <c:v>47.7</c:v>
                </c:pt>
                <c:pt idx="18">
                  <c:v>47.7</c:v>
                </c:pt>
                <c:pt idx="19">
                  <c:v>46.4</c:v>
                </c:pt>
                <c:pt idx="20">
                  <c:v>48.2</c:v>
                </c:pt>
                <c:pt idx="21">
                  <c:v>49.7</c:v>
                </c:pt>
                <c:pt idx="22">
                  <c:v>49.3</c:v>
                </c:pt>
                <c:pt idx="23">
                  <c:v>47</c:v>
                </c:pt>
                <c:pt idx="24">
                  <c:v>48.7</c:v>
                </c:pt>
                <c:pt idx="25">
                  <c:v>50.2</c:v>
                </c:pt>
                <c:pt idx="26">
                  <c:v>50.5</c:v>
                </c:pt>
                <c:pt idx="27">
                  <c:v>49.4</c:v>
                </c:pt>
                <c:pt idx="28">
                  <c:v>48.7</c:v>
                </c:pt>
                <c:pt idx="29">
                  <c:v>47.5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45-43DE-8C20-C7D00598B352}"/>
            </c:ext>
          </c:extLst>
        </c:ser>
        <c:ser>
          <c:idx val="3"/>
          <c:order val="3"/>
          <c:tx>
            <c:strRef>
              <c:f>'Reversal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Accuracy'!$G$4:$G$33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7.1</c:v>
                </c:pt>
                <c:pt idx="11">
                  <c:v>3.3</c:v>
                </c:pt>
                <c:pt idx="12">
                  <c:v>3.9</c:v>
                </c:pt>
                <c:pt idx="13">
                  <c:v>3.9</c:v>
                </c:pt>
                <c:pt idx="14">
                  <c:v>5.9</c:v>
                </c:pt>
                <c:pt idx="15">
                  <c:v>50</c:v>
                </c:pt>
                <c:pt idx="16">
                  <c:v>51.5</c:v>
                </c:pt>
                <c:pt idx="17">
                  <c:v>47.4</c:v>
                </c:pt>
                <c:pt idx="18">
                  <c:v>50.4</c:v>
                </c:pt>
                <c:pt idx="19">
                  <c:v>44.7</c:v>
                </c:pt>
                <c:pt idx="20">
                  <c:v>49.3</c:v>
                </c:pt>
                <c:pt idx="21">
                  <c:v>51.3</c:v>
                </c:pt>
                <c:pt idx="22">
                  <c:v>46.9</c:v>
                </c:pt>
                <c:pt idx="23">
                  <c:v>51.1</c:v>
                </c:pt>
                <c:pt idx="24">
                  <c:v>47.6</c:v>
                </c:pt>
                <c:pt idx="25">
                  <c:v>48.2</c:v>
                </c:pt>
                <c:pt idx="26">
                  <c:v>48.2</c:v>
                </c:pt>
                <c:pt idx="27">
                  <c:v>49.2</c:v>
                </c:pt>
                <c:pt idx="28">
                  <c:v>51.4</c:v>
                </c:pt>
                <c:pt idx="29">
                  <c:v>49.6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45-43DE-8C20-C7D00598B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Accuracy'!$D$40:$D$69</c:f>
              <c:numCache>
                <c:formatCode>General</c:formatCode>
                <c:ptCount val="30"/>
                <c:pt idx="0">
                  <c:v>52</c:v>
                </c:pt>
                <c:pt idx="1">
                  <c:v>46.7</c:v>
                </c:pt>
                <c:pt idx="2">
                  <c:v>48.5</c:v>
                </c:pt>
                <c:pt idx="3">
                  <c:v>46.8</c:v>
                </c:pt>
                <c:pt idx="4">
                  <c:v>46.5</c:v>
                </c:pt>
                <c:pt idx="5">
                  <c:v>56.9</c:v>
                </c:pt>
                <c:pt idx="6">
                  <c:v>52.1</c:v>
                </c:pt>
                <c:pt idx="7">
                  <c:v>49.1</c:v>
                </c:pt>
                <c:pt idx="8">
                  <c:v>45.7</c:v>
                </c:pt>
                <c:pt idx="9">
                  <c:v>41.3</c:v>
                </c:pt>
                <c:pt idx="10">
                  <c:v>61.8</c:v>
                </c:pt>
                <c:pt idx="11">
                  <c:v>54</c:v>
                </c:pt>
                <c:pt idx="12">
                  <c:v>49.8</c:v>
                </c:pt>
                <c:pt idx="13">
                  <c:v>45.9</c:v>
                </c:pt>
                <c:pt idx="14">
                  <c:v>41.4</c:v>
                </c:pt>
                <c:pt idx="15">
                  <c:v>58.1</c:v>
                </c:pt>
                <c:pt idx="16">
                  <c:v>52.9</c:v>
                </c:pt>
                <c:pt idx="17">
                  <c:v>47.3</c:v>
                </c:pt>
                <c:pt idx="18">
                  <c:v>43.5</c:v>
                </c:pt>
                <c:pt idx="19">
                  <c:v>40.4</c:v>
                </c:pt>
                <c:pt idx="20">
                  <c:v>55.9</c:v>
                </c:pt>
                <c:pt idx="21">
                  <c:v>51.2</c:v>
                </c:pt>
                <c:pt idx="22">
                  <c:v>43.4</c:v>
                </c:pt>
                <c:pt idx="23">
                  <c:v>43.4</c:v>
                </c:pt>
                <c:pt idx="24">
                  <c:v>40.6</c:v>
                </c:pt>
                <c:pt idx="25">
                  <c:v>51.4</c:v>
                </c:pt>
                <c:pt idx="26">
                  <c:v>50.6</c:v>
                </c:pt>
                <c:pt idx="27">
                  <c:v>45.6</c:v>
                </c:pt>
                <c:pt idx="28">
                  <c:v>45.2</c:v>
                </c:pt>
                <c:pt idx="29">
                  <c:v>41.8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A-412B-9B02-48D442B8D68D}"/>
            </c:ext>
          </c:extLst>
        </c:ser>
        <c:ser>
          <c:idx val="1"/>
          <c:order val="1"/>
          <c:tx>
            <c:strRef>
              <c:f>'Reversal Accuracy'!$E$39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Accuracy'!$E$40:$E$69</c:f>
              <c:numCache>
                <c:formatCode>General</c:formatCode>
                <c:ptCount val="30"/>
                <c:pt idx="0">
                  <c:v>52.6</c:v>
                </c:pt>
                <c:pt idx="1">
                  <c:v>47.4</c:v>
                </c:pt>
                <c:pt idx="2">
                  <c:v>47.5</c:v>
                </c:pt>
                <c:pt idx="3">
                  <c:v>48</c:v>
                </c:pt>
                <c:pt idx="4">
                  <c:v>46.6</c:v>
                </c:pt>
                <c:pt idx="5">
                  <c:v>59</c:v>
                </c:pt>
                <c:pt idx="6">
                  <c:v>46.4</c:v>
                </c:pt>
                <c:pt idx="7">
                  <c:v>41</c:v>
                </c:pt>
                <c:pt idx="8">
                  <c:v>40.5</c:v>
                </c:pt>
                <c:pt idx="9">
                  <c:v>38.5</c:v>
                </c:pt>
                <c:pt idx="10">
                  <c:v>56.1</c:v>
                </c:pt>
                <c:pt idx="11">
                  <c:v>48.3</c:v>
                </c:pt>
                <c:pt idx="12">
                  <c:v>45.3</c:v>
                </c:pt>
                <c:pt idx="13">
                  <c:v>44.2</c:v>
                </c:pt>
                <c:pt idx="14">
                  <c:v>42.2</c:v>
                </c:pt>
                <c:pt idx="15">
                  <c:v>53.5</c:v>
                </c:pt>
                <c:pt idx="16">
                  <c:v>53.2</c:v>
                </c:pt>
                <c:pt idx="17">
                  <c:v>47.1</c:v>
                </c:pt>
                <c:pt idx="18">
                  <c:v>47.2</c:v>
                </c:pt>
                <c:pt idx="19">
                  <c:v>43.7</c:v>
                </c:pt>
                <c:pt idx="20">
                  <c:v>49</c:v>
                </c:pt>
                <c:pt idx="21">
                  <c:v>51.9</c:v>
                </c:pt>
                <c:pt idx="22">
                  <c:v>49.3</c:v>
                </c:pt>
                <c:pt idx="23">
                  <c:v>48.1</c:v>
                </c:pt>
                <c:pt idx="24">
                  <c:v>47.1</c:v>
                </c:pt>
                <c:pt idx="25">
                  <c:v>48.1</c:v>
                </c:pt>
                <c:pt idx="26">
                  <c:v>51.9</c:v>
                </c:pt>
                <c:pt idx="27">
                  <c:v>49</c:v>
                </c:pt>
                <c:pt idx="28">
                  <c:v>48.2</c:v>
                </c:pt>
                <c:pt idx="29">
                  <c:v>47.6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A-412B-9B02-48D442B8D68D}"/>
            </c:ext>
          </c:extLst>
        </c:ser>
        <c:ser>
          <c:idx val="2"/>
          <c:order val="2"/>
          <c:tx>
            <c:strRef>
              <c:f>'Reversal Accuracy'!$F$39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Accuracy'!$F$40:$F$69</c:f>
              <c:numCache>
                <c:formatCode>General</c:formatCode>
                <c:ptCount val="30"/>
                <c:pt idx="0">
                  <c:v>51</c:v>
                </c:pt>
                <c:pt idx="1">
                  <c:v>50</c:v>
                </c:pt>
                <c:pt idx="2">
                  <c:v>49.7</c:v>
                </c:pt>
                <c:pt idx="3">
                  <c:v>51.7</c:v>
                </c:pt>
                <c:pt idx="4">
                  <c:v>48.1</c:v>
                </c:pt>
                <c:pt idx="5">
                  <c:v>51.6</c:v>
                </c:pt>
                <c:pt idx="6">
                  <c:v>51</c:v>
                </c:pt>
                <c:pt idx="7">
                  <c:v>49.2</c:v>
                </c:pt>
                <c:pt idx="8">
                  <c:v>49.4</c:v>
                </c:pt>
                <c:pt idx="9">
                  <c:v>51.1</c:v>
                </c:pt>
                <c:pt idx="10">
                  <c:v>51.9</c:v>
                </c:pt>
                <c:pt idx="11">
                  <c:v>49.1</c:v>
                </c:pt>
                <c:pt idx="12">
                  <c:v>51.8</c:v>
                </c:pt>
                <c:pt idx="13">
                  <c:v>49</c:v>
                </c:pt>
                <c:pt idx="14">
                  <c:v>52.2</c:v>
                </c:pt>
                <c:pt idx="15">
                  <c:v>49.2</c:v>
                </c:pt>
                <c:pt idx="16">
                  <c:v>49.2</c:v>
                </c:pt>
                <c:pt idx="17">
                  <c:v>49.9</c:v>
                </c:pt>
                <c:pt idx="18">
                  <c:v>47.8</c:v>
                </c:pt>
                <c:pt idx="19">
                  <c:v>51.3</c:v>
                </c:pt>
                <c:pt idx="20">
                  <c:v>48.3</c:v>
                </c:pt>
                <c:pt idx="21">
                  <c:v>49.6</c:v>
                </c:pt>
                <c:pt idx="22">
                  <c:v>50.5</c:v>
                </c:pt>
                <c:pt idx="23">
                  <c:v>49.1</c:v>
                </c:pt>
                <c:pt idx="24">
                  <c:v>51.3</c:v>
                </c:pt>
                <c:pt idx="25">
                  <c:v>49.6</c:v>
                </c:pt>
                <c:pt idx="26">
                  <c:v>50.5</c:v>
                </c:pt>
                <c:pt idx="27">
                  <c:v>49.7</c:v>
                </c:pt>
                <c:pt idx="28">
                  <c:v>48.3</c:v>
                </c:pt>
                <c:pt idx="29">
                  <c:v>51.9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A-412B-9B02-48D442B8D68D}"/>
            </c:ext>
          </c:extLst>
        </c:ser>
        <c:ser>
          <c:idx val="3"/>
          <c:order val="3"/>
          <c:tx>
            <c:strRef>
              <c:f>'Reversal Accuracy'!$G$39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Accuracy'!$G$40:$G$69</c:f>
              <c:numCache>
                <c:formatCode>General</c:formatCode>
                <c:ptCount val="30"/>
                <c:pt idx="0">
                  <c:v>50.6</c:v>
                </c:pt>
                <c:pt idx="1">
                  <c:v>46.6</c:v>
                </c:pt>
                <c:pt idx="2">
                  <c:v>49.5</c:v>
                </c:pt>
                <c:pt idx="3">
                  <c:v>48.6</c:v>
                </c:pt>
                <c:pt idx="4">
                  <c:v>46.4</c:v>
                </c:pt>
                <c:pt idx="5">
                  <c:v>56.9</c:v>
                </c:pt>
                <c:pt idx="6">
                  <c:v>53.2</c:v>
                </c:pt>
                <c:pt idx="7">
                  <c:v>48.6</c:v>
                </c:pt>
                <c:pt idx="8">
                  <c:v>46.8</c:v>
                </c:pt>
                <c:pt idx="9">
                  <c:v>43.1</c:v>
                </c:pt>
                <c:pt idx="10">
                  <c:v>63.3</c:v>
                </c:pt>
                <c:pt idx="11">
                  <c:v>52.9</c:v>
                </c:pt>
                <c:pt idx="12">
                  <c:v>51.4</c:v>
                </c:pt>
                <c:pt idx="13">
                  <c:v>47.5</c:v>
                </c:pt>
                <c:pt idx="14">
                  <c:v>41.5</c:v>
                </c:pt>
                <c:pt idx="15">
                  <c:v>60.8</c:v>
                </c:pt>
                <c:pt idx="16">
                  <c:v>53.8</c:v>
                </c:pt>
                <c:pt idx="17">
                  <c:v>50.1</c:v>
                </c:pt>
                <c:pt idx="18">
                  <c:v>47.3</c:v>
                </c:pt>
                <c:pt idx="19">
                  <c:v>42.9</c:v>
                </c:pt>
                <c:pt idx="20">
                  <c:v>55.5</c:v>
                </c:pt>
                <c:pt idx="21">
                  <c:v>52.2</c:v>
                </c:pt>
                <c:pt idx="22">
                  <c:v>46.4</c:v>
                </c:pt>
                <c:pt idx="23">
                  <c:v>45.4</c:v>
                </c:pt>
                <c:pt idx="24">
                  <c:v>42.2</c:v>
                </c:pt>
                <c:pt idx="25">
                  <c:v>52.6</c:v>
                </c:pt>
                <c:pt idx="26">
                  <c:v>52</c:v>
                </c:pt>
                <c:pt idx="27">
                  <c:v>48.5</c:v>
                </c:pt>
                <c:pt idx="28">
                  <c:v>47.1</c:v>
                </c:pt>
                <c:pt idx="29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1A-412B-9B02-48D442B8D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Accuracy'!$D$76:$D$105</c:f>
              <c:numCache>
                <c:formatCode>General</c:formatCode>
                <c:ptCount val="30"/>
                <c:pt idx="0">
                  <c:v>61.2</c:v>
                </c:pt>
                <c:pt idx="1">
                  <c:v>47.3</c:v>
                </c:pt>
                <c:pt idx="2">
                  <c:v>46.4</c:v>
                </c:pt>
                <c:pt idx="3">
                  <c:v>42.3</c:v>
                </c:pt>
                <c:pt idx="4">
                  <c:v>42</c:v>
                </c:pt>
                <c:pt idx="5">
                  <c:v>63.4</c:v>
                </c:pt>
                <c:pt idx="6">
                  <c:v>50.8</c:v>
                </c:pt>
                <c:pt idx="7">
                  <c:v>46.9</c:v>
                </c:pt>
                <c:pt idx="8">
                  <c:v>42.7</c:v>
                </c:pt>
                <c:pt idx="9">
                  <c:v>39.6</c:v>
                </c:pt>
                <c:pt idx="10">
                  <c:v>63</c:v>
                </c:pt>
                <c:pt idx="11">
                  <c:v>48.3</c:v>
                </c:pt>
                <c:pt idx="12">
                  <c:v>44.4</c:v>
                </c:pt>
                <c:pt idx="13">
                  <c:v>41.8</c:v>
                </c:pt>
                <c:pt idx="14">
                  <c:v>36.299999999999997</c:v>
                </c:pt>
                <c:pt idx="15">
                  <c:v>58.7</c:v>
                </c:pt>
                <c:pt idx="16">
                  <c:v>48.6</c:v>
                </c:pt>
                <c:pt idx="17">
                  <c:v>44.1</c:v>
                </c:pt>
                <c:pt idx="18">
                  <c:v>39.9</c:v>
                </c:pt>
                <c:pt idx="19">
                  <c:v>37.9</c:v>
                </c:pt>
                <c:pt idx="20">
                  <c:v>56.6</c:v>
                </c:pt>
                <c:pt idx="21">
                  <c:v>45.2</c:v>
                </c:pt>
                <c:pt idx="22">
                  <c:v>40.1</c:v>
                </c:pt>
                <c:pt idx="23">
                  <c:v>39</c:v>
                </c:pt>
                <c:pt idx="24">
                  <c:v>37.299999999999997</c:v>
                </c:pt>
                <c:pt idx="25">
                  <c:v>54.8</c:v>
                </c:pt>
                <c:pt idx="26">
                  <c:v>50.5</c:v>
                </c:pt>
                <c:pt idx="27">
                  <c:v>43.1</c:v>
                </c:pt>
                <c:pt idx="28">
                  <c:v>42.4</c:v>
                </c:pt>
                <c:pt idx="29">
                  <c:v>40.1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E7-4389-9566-63CC7543C4A4}"/>
            </c:ext>
          </c:extLst>
        </c:ser>
        <c:ser>
          <c:idx val="1"/>
          <c:order val="1"/>
          <c:tx>
            <c:strRef>
              <c:f>'Reversal Accuracy'!$E$75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Accuracy'!$E$76:$E$105</c:f>
              <c:numCache>
                <c:formatCode>General</c:formatCode>
                <c:ptCount val="30"/>
                <c:pt idx="0">
                  <c:v>61.1</c:v>
                </c:pt>
                <c:pt idx="1">
                  <c:v>47.4</c:v>
                </c:pt>
                <c:pt idx="2">
                  <c:v>45.5</c:v>
                </c:pt>
                <c:pt idx="3">
                  <c:v>43.8</c:v>
                </c:pt>
                <c:pt idx="4">
                  <c:v>41.3</c:v>
                </c:pt>
                <c:pt idx="5">
                  <c:v>65.5</c:v>
                </c:pt>
                <c:pt idx="6">
                  <c:v>46.1</c:v>
                </c:pt>
                <c:pt idx="7">
                  <c:v>44.3</c:v>
                </c:pt>
                <c:pt idx="8">
                  <c:v>41.4</c:v>
                </c:pt>
                <c:pt idx="9">
                  <c:v>40</c:v>
                </c:pt>
                <c:pt idx="10">
                  <c:v>58</c:v>
                </c:pt>
                <c:pt idx="11">
                  <c:v>47.3</c:v>
                </c:pt>
                <c:pt idx="12">
                  <c:v>42.2</c:v>
                </c:pt>
                <c:pt idx="13">
                  <c:v>38.799999999999997</c:v>
                </c:pt>
                <c:pt idx="14">
                  <c:v>38.9</c:v>
                </c:pt>
                <c:pt idx="15">
                  <c:v>57.7</c:v>
                </c:pt>
                <c:pt idx="16">
                  <c:v>49.4</c:v>
                </c:pt>
                <c:pt idx="17">
                  <c:v>47.2</c:v>
                </c:pt>
                <c:pt idx="18">
                  <c:v>41</c:v>
                </c:pt>
                <c:pt idx="19">
                  <c:v>38.200000000000003</c:v>
                </c:pt>
                <c:pt idx="20">
                  <c:v>49.5</c:v>
                </c:pt>
                <c:pt idx="21">
                  <c:v>52.6</c:v>
                </c:pt>
                <c:pt idx="22">
                  <c:v>48.8</c:v>
                </c:pt>
                <c:pt idx="23">
                  <c:v>48.1</c:v>
                </c:pt>
                <c:pt idx="24">
                  <c:v>47.4</c:v>
                </c:pt>
                <c:pt idx="25">
                  <c:v>48.2</c:v>
                </c:pt>
                <c:pt idx="26">
                  <c:v>52</c:v>
                </c:pt>
                <c:pt idx="27">
                  <c:v>49.1</c:v>
                </c:pt>
                <c:pt idx="28">
                  <c:v>47.9</c:v>
                </c:pt>
                <c:pt idx="29">
                  <c:v>46.7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E7-4389-9566-63CC7543C4A4}"/>
            </c:ext>
          </c:extLst>
        </c:ser>
        <c:ser>
          <c:idx val="2"/>
          <c:order val="2"/>
          <c:tx>
            <c:strRef>
              <c:f>'Reversal Accuracy'!$F$75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Accuracy'!$F$76:$F$105</c:f>
              <c:numCache>
                <c:formatCode>General</c:formatCode>
                <c:ptCount val="30"/>
                <c:pt idx="0">
                  <c:v>53.2</c:v>
                </c:pt>
                <c:pt idx="1">
                  <c:v>51.2</c:v>
                </c:pt>
                <c:pt idx="2">
                  <c:v>50</c:v>
                </c:pt>
                <c:pt idx="3">
                  <c:v>51.4</c:v>
                </c:pt>
                <c:pt idx="4">
                  <c:v>49.5</c:v>
                </c:pt>
                <c:pt idx="5">
                  <c:v>52.7</c:v>
                </c:pt>
                <c:pt idx="6">
                  <c:v>49.6</c:v>
                </c:pt>
                <c:pt idx="7">
                  <c:v>50.2</c:v>
                </c:pt>
                <c:pt idx="8">
                  <c:v>49.8</c:v>
                </c:pt>
                <c:pt idx="9">
                  <c:v>51.3</c:v>
                </c:pt>
                <c:pt idx="10">
                  <c:v>51.7</c:v>
                </c:pt>
                <c:pt idx="11">
                  <c:v>47.5</c:v>
                </c:pt>
                <c:pt idx="12">
                  <c:v>50.7</c:v>
                </c:pt>
                <c:pt idx="13">
                  <c:v>48.6</c:v>
                </c:pt>
                <c:pt idx="14">
                  <c:v>51.3</c:v>
                </c:pt>
                <c:pt idx="15">
                  <c:v>50.4</c:v>
                </c:pt>
                <c:pt idx="16">
                  <c:v>48</c:v>
                </c:pt>
                <c:pt idx="17">
                  <c:v>49.4</c:v>
                </c:pt>
                <c:pt idx="18">
                  <c:v>47.3</c:v>
                </c:pt>
                <c:pt idx="19">
                  <c:v>50.2</c:v>
                </c:pt>
                <c:pt idx="20">
                  <c:v>48.4</c:v>
                </c:pt>
                <c:pt idx="21">
                  <c:v>50</c:v>
                </c:pt>
                <c:pt idx="22">
                  <c:v>49.7</c:v>
                </c:pt>
                <c:pt idx="23">
                  <c:v>47.6</c:v>
                </c:pt>
                <c:pt idx="24">
                  <c:v>52.4</c:v>
                </c:pt>
                <c:pt idx="25">
                  <c:v>50.3</c:v>
                </c:pt>
                <c:pt idx="26">
                  <c:v>50.4</c:v>
                </c:pt>
                <c:pt idx="27">
                  <c:v>48.7</c:v>
                </c:pt>
                <c:pt idx="28">
                  <c:v>49.2</c:v>
                </c:pt>
                <c:pt idx="29">
                  <c:v>51.2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E7-4389-9566-63CC7543C4A4}"/>
            </c:ext>
          </c:extLst>
        </c:ser>
        <c:ser>
          <c:idx val="3"/>
          <c:order val="3"/>
          <c:tx>
            <c:strRef>
              <c:f>'Reversal Accuracy'!$G$75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Accuracy'!$G$76:$G$105</c:f>
              <c:numCache>
                <c:formatCode>General</c:formatCode>
                <c:ptCount val="30"/>
                <c:pt idx="0">
                  <c:v>63.5</c:v>
                </c:pt>
                <c:pt idx="1">
                  <c:v>47.5</c:v>
                </c:pt>
                <c:pt idx="2">
                  <c:v>45.5</c:v>
                </c:pt>
                <c:pt idx="3">
                  <c:v>43.9</c:v>
                </c:pt>
                <c:pt idx="4">
                  <c:v>41</c:v>
                </c:pt>
                <c:pt idx="5">
                  <c:v>63.3</c:v>
                </c:pt>
                <c:pt idx="6">
                  <c:v>56</c:v>
                </c:pt>
                <c:pt idx="7">
                  <c:v>51.7</c:v>
                </c:pt>
                <c:pt idx="8">
                  <c:v>46.1</c:v>
                </c:pt>
                <c:pt idx="9">
                  <c:v>40.299999999999997</c:v>
                </c:pt>
                <c:pt idx="10">
                  <c:v>67</c:v>
                </c:pt>
                <c:pt idx="11">
                  <c:v>50.3</c:v>
                </c:pt>
                <c:pt idx="12">
                  <c:v>47.6</c:v>
                </c:pt>
                <c:pt idx="13">
                  <c:v>43</c:v>
                </c:pt>
                <c:pt idx="14">
                  <c:v>37.5</c:v>
                </c:pt>
                <c:pt idx="15">
                  <c:v>62</c:v>
                </c:pt>
                <c:pt idx="16">
                  <c:v>50.9</c:v>
                </c:pt>
                <c:pt idx="17">
                  <c:v>46.5</c:v>
                </c:pt>
                <c:pt idx="18">
                  <c:v>45.6</c:v>
                </c:pt>
                <c:pt idx="19">
                  <c:v>39.799999999999997</c:v>
                </c:pt>
                <c:pt idx="20">
                  <c:v>57.4</c:v>
                </c:pt>
                <c:pt idx="21">
                  <c:v>48.9</c:v>
                </c:pt>
                <c:pt idx="22">
                  <c:v>43.2</c:v>
                </c:pt>
                <c:pt idx="23">
                  <c:v>41.8</c:v>
                </c:pt>
                <c:pt idx="24">
                  <c:v>37.9</c:v>
                </c:pt>
                <c:pt idx="25">
                  <c:v>55.9</c:v>
                </c:pt>
                <c:pt idx="26">
                  <c:v>49.9</c:v>
                </c:pt>
                <c:pt idx="27">
                  <c:v>46.5</c:v>
                </c:pt>
                <c:pt idx="28">
                  <c:v>44.8</c:v>
                </c:pt>
                <c:pt idx="29">
                  <c:v>42.3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E7-4389-9566-63CC754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</c:v>
                </c:pt>
                <c:pt idx="6">
                  <c:v>17.5</c:v>
                </c:pt>
                <c:pt idx="7">
                  <c:v>15.9</c:v>
                </c:pt>
                <c:pt idx="8">
                  <c:v>20.6</c:v>
                </c:pt>
                <c:pt idx="9">
                  <c:v>22.6</c:v>
                </c:pt>
                <c:pt idx="10">
                  <c:v>50.8</c:v>
                </c:pt>
                <c:pt idx="11">
                  <c:v>46.5</c:v>
                </c:pt>
                <c:pt idx="12">
                  <c:v>44.7</c:v>
                </c:pt>
                <c:pt idx="13">
                  <c:v>49.1</c:v>
                </c:pt>
                <c:pt idx="14">
                  <c:v>48.9</c:v>
                </c:pt>
                <c:pt idx="15">
                  <c:v>53.3</c:v>
                </c:pt>
                <c:pt idx="16">
                  <c:v>49.7</c:v>
                </c:pt>
                <c:pt idx="17">
                  <c:v>52.6</c:v>
                </c:pt>
                <c:pt idx="18">
                  <c:v>53</c:v>
                </c:pt>
                <c:pt idx="19">
                  <c:v>51.7</c:v>
                </c:pt>
                <c:pt idx="20">
                  <c:v>51.7</c:v>
                </c:pt>
                <c:pt idx="21">
                  <c:v>50.3</c:v>
                </c:pt>
                <c:pt idx="22">
                  <c:v>50.6</c:v>
                </c:pt>
                <c:pt idx="23">
                  <c:v>52.2</c:v>
                </c:pt>
                <c:pt idx="24">
                  <c:v>52</c:v>
                </c:pt>
                <c:pt idx="25">
                  <c:v>47.5</c:v>
                </c:pt>
                <c:pt idx="26">
                  <c:v>49.8</c:v>
                </c:pt>
                <c:pt idx="27">
                  <c:v>50.6</c:v>
                </c:pt>
                <c:pt idx="28">
                  <c:v>51.3</c:v>
                </c:pt>
                <c:pt idx="29">
                  <c:v>51.2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71-4643-A2A4-3E98D462163A}"/>
            </c:ext>
          </c:extLst>
        </c:ser>
        <c:ser>
          <c:idx val="1"/>
          <c:order val="1"/>
          <c:tx>
            <c:strRef>
              <c:f>'Reversal Accuracy'!$E$111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1.3</c:v>
                </c:pt>
                <c:pt idx="6">
                  <c:v>1.3</c:v>
                </c:pt>
                <c:pt idx="7">
                  <c:v>0.9</c:v>
                </c:pt>
                <c:pt idx="8">
                  <c:v>1.1000000000000001</c:v>
                </c:pt>
                <c:pt idx="9">
                  <c:v>0.7</c:v>
                </c:pt>
                <c:pt idx="10">
                  <c:v>15.8</c:v>
                </c:pt>
                <c:pt idx="11">
                  <c:v>14.4</c:v>
                </c:pt>
                <c:pt idx="12">
                  <c:v>19.600000000000001</c:v>
                </c:pt>
                <c:pt idx="13">
                  <c:v>12.7</c:v>
                </c:pt>
                <c:pt idx="14">
                  <c:v>10.9</c:v>
                </c:pt>
                <c:pt idx="15">
                  <c:v>33.6</c:v>
                </c:pt>
                <c:pt idx="16">
                  <c:v>32.1</c:v>
                </c:pt>
                <c:pt idx="17">
                  <c:v>30.3</c:v>
                </c:pt>
                <c:pt idx="18">
                  <c:v>31.3</c:v>
                </c:pt>
                <c:pt idx="19">
                  <c:v>29</c:v>
                </c:pt>
                <c:pt idx="20">
                  <c:v>47.7</c:v>
                </c:pt>
                <c:pt idx="21">
                  <c:v>51</c:v>
                </c:pt>
                <c:pt idx="22">
                  <c:v>47.4</c:v>
                </c:pt>
                <c:pt idx="23">
                  <c:v>46.2</c:v>
                </c:pt>
                <c:pt idx="24">
                  <c:v>46.2</c:v>
                </c:pt>
                <c:pt idx="25">
                  <c:v>48</c:v>
                </c:pt>
                <c:pt idx="26">
                  <c:v>51.8</c:v>
                </c:pt>
                <c:pt idx="27">
                  <c:v>48.7</c:v>
                </c:pt>
                <c:pt idx="28">
                  <c:v>48</c:v>
                </c:pt>
                <c:pt idx="29">
                  <c:v>46.8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71-4643-A2A4-3E98D462163A}"/>
            </c:ext>
          </c:extLst>
        </c:ser>
        <c:ser>
          <c:idx val="2"/>
          <c:order val="2"/>
          <c:tx>
            <c:strRef>
              <c:f>'Reversal Accuracy'!$F$111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</c:v>
                </c:pt>
                <c:pt idx="6">
                  <c:v>10.7</c:v>
                </c:pt>
                <c:pt idx="7">
                  <c:v>9.1</c:v>
                </c:pt>
                <c:pt idx="8">
                  <c:v>13.6</c:v>
                </c:pt>
                <c:pt idx="9">
                  <c:v>11.4</c:v>
                </c:pt>
                <c:pt idx="10">
                  <c:v>51.6</c:v>
                </c:pt>
                <c:pt idx="11">
                  <c:v>49.5</c:v>
                </c:pt>
                <c:pt idx="12">
                  <c:v>48</c:v>
                </c:pt>
                <c:pt idx="13">
                  <c:v>48</c:v>
                </c:pt>
                <c:pt idx="14">
                  <c:v>49</c:v>
                </c:pt>
                <c:pt idx="15">
                  <c:v>50.2</c:v>
                </c:pt>
                <c:pt idx="16">
                  <c:v>49.4</c:v>
                </c:pt>
                <c:pt idx="17">
                  <c:v>51.6</c:v>
                </c:pt>
                <c:pt idx="18">
                  <c:v>50.5</c:v>
                </c:pt>
                <c:pt idx="19">
                  <c:v>48.8</c:v>
                </c:pt>
                <c:pt idx="20">
                  <c:v>47.9</c:v>
                </c:pt>
                <c:pt idx="21">
                  <c:v>49.2</c:v>
                </c:pt>
                <c:pt idx="22">
                  <c:v>49.2</c:v>
                </c:pt>
                <c:pt idx="23">
                  <c:v>48.3</c:v>
                </c:pt>
                <c:pt idx="24">
                  <c:v>49.2</c:v>
                </c:pt>
                <c:pt idx="25">
                  <c:v>49.4</c:v>
                </c:pt>
                <c:pt idx="26">
                  <c:v>50.6</c:v>
                </c:pt>
                <c:pt idx="27">
                  <c:v>49.9</c:v>
                </c:pt>
                <c:pt idx="28">
                  <c:v>48.4</c:v>
                </c:pt>
                <c:pt idx="29">
                  <c:v>51.3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71-4643-A2A4-3E98D462163A}"/>
            </c:ext>
          </c:extLst>
        </c:ser>
        <c:ser>
          <c:idx val="3"/>
          <c:order val="3"/>
          <c:tx>
            <c:strRef>
              <c:f>'Reversal Accuracy'!$G$111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3.4</c:v>
                </c:pt>
                <c:pt idx="6">
                  <c:v>6.4</c:v>
                </c:pt>
                <c:pt idx="7">
                  <c:v>7.2</c:v>
                </c:pt>
                <c:pt idx="8">
                  <c:v>11.2</c:v>
                </c:pt>
                <c:pt idx="9">
                  <c:v>13.9</c:v>
                </c:pt>
                <c:pt idx="10">
                  <c:v>53.2</c:v>
                </c:pt>
                <c:pt idx="11">
                  <c:v>47.4</c:v>
                </c:pt>
                <c:pt idx="12">
                  <c:v>45.3</c:v>
                </c:pt>
                <c:pt idx="13">
                  <c:v>49.9</c:v>
                </c:pt>
                <c:pt idx="14">
                  <c:v>48.5</c:v>
                </c:pt>
                <c:pt idx="15">
                  <c:v>53.8</c:v>
                </c:pt>
                <c:pt idx="16">
                  <c:v>53.3</c:v>
                </c:pt>
                <c:pt idx="17">
                  <c:v>53.7</c:v>
                </c:pt>
                <c:pt idx="18">
                  <c:v>56.1</c:v>
                </c:pt>
                <c:pt idx="19">
                  <c:v>50.4</c:v>
                </c:pt>
                <c:pt idx="20">
                  <c:v>49.8</c:v>
                </c:pt>
                <c:pt idx="21">
                  <c:v>52.7</c:v>
                </c:pt>
                <c:pt idx="22">
                  <c:v>53.5</c:v>
                </c:pt>
                <c:pt idx="23">
                  <c:v>52.9</c:v>
                </c:pt>
                <c:pt idx="24">
                  <c:v>53.3</c:v>
                </c:pt>
                <c:pt idx="25">
                  <c:v>47.5</c:v>
                </c:pt>
                <c:pt idx="26">
                  <c:v>49.4</c:v>
                </c:pt>
                <c:pt idx="27">
                  <c:v>50.9</c:v>
                </c:pt>
                <c:pt idx="28">
                  <c:v>52.6</c:v>
                </c:pt>
                <c:pt idx="29">
                  <c:v>51.5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71-4643-A2A4-3E98D4621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Accuracy'!$D$148:$D$177</c:f>
              <c:numCache>
                <c:formatCode>General</c:formatCode>
                <c:ptCount val="30"/>
                <c:pt idx="0">
                  <c:v>56</c:v>
                </c:pt>
                <c:pt idx="1">
                  <c:v>46.4</c:v>
                </c:pt>
                <c:pt idx="2">
                  <c:v>46.9</c:v>
                </c:pt>
                <c:pt idx="3">
                  <c:v>44.7</c:v>
                </c:pt>
                <c:pt idx="4">
                  <c:v>42.9</c:v>
                </c:pt>
                <c:pt idx="5">
                  <c:v>68.400000000000006</c:v>
                </c:pt>
                <c:pt idx="6">
                  <c:v>54.9</c:v>
                </c:pt>
                <c:pt idx="7">
                  <c:v>51.7</c:v>
                </c:pt>
                <c:pt idx="8">
                  <c:v>46.7</c:v>
                </c:pt>
                <c:pt idx="9">
                  <c:v>40.700000000000003</c:v>
                </c:pt>
                <c:pt idx="10">
                  <c:v>68.8</c:v>
                </c:pt>
                <c:pt idx="11">
                  <c:v>53.4</c:v>
                </c:pt>
                <c:pt idx="12">
                  <c:v>49.7</c:v>
                </c:pt>
                <c:pt idx="13">
                  <c:v>47.1</c:v>
                </c:pt>
                <c:pt idx="14">
                  <c:v>40.9</c:v>
                </c:pt>
                <c:pt idx="15">
                  <c:v>63.4</c:v>
                </c:pt>
                <c:pt idx="16">
                  <c:v>52.4</c:v>
                </c:pt>
                <c:pt idx="17">
                  <c:v>48.9</c:v>
                </c:pt>
                <c:pt idx="18">
                  <c:v>44.5</c:v>
                </c:pt>
                <c:pt idx="19">
                  <c:v>41.5</c:v>
                </c:pt>
                <c:pt idx="20">
                  <c:v>59.9</c:v>
                </c:pt>
                <c:pt idx="21">
                  <c:v>50.5</c:v>
                </c:pt>
                <c:pt idx="22">
                  <c:v>44.3</c:v>
                </c:pt>
                <c:pt idx="23">
                  <c:v>42.4</c:v>
                </c:pt>
                <c:pt idx="24">
                  <c:v>40.299999999999997</c:v>
                </c:pt>
                <c:pt idx="25">
                  <c:v>59.5</c:v>
                </c:pt>
                <c:pt idx="26">
                  <c:v>47.2</c:v>
                </c:pt>
                <c:pt idx="27">
                  <c:v>45.7</c:v>
                </c:pt>
                <c:pt idx="28">
                  <c:v>41</c:v>
                </c:pt>
                <c:pt idx="29">
                  <c:v>40.6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8A-40A2-823B-A8111DFF97B9}"/>
            </c:ext>
          </c:extLst>
        </c:ser>
        <c:ser>
          <c:idx val="1"/>
          <c:order val="1"/>
          <c:tx>
            <c:strRef>
              <c:f>'Reversal Accuracy'!$E$147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Accuracy'!$E$148:$E$177</c:f>
              <c:numCache>
                <c:formatCode>General</c:formatCode>
                <c:ptCount val="30"/>
                <c:pt idx="0">
                  <c:v>58.7</c:v>
                </c:pt>
                <c:pt idx="1">
                  <c:v>49.9</c:v>
                </c:pt>
                <c:pt idx="2">
                  <c:v>52.9</c:v>
                </c:pt>
                <c:pt idx="3">
                  <c:v>50</c:v>
                </c:pt>
                <c:pt idx="4">
                  <c:v>50</c:v>
                </c:pt>
                <c:pt idx="5">
                  <c:v>58.8</c:v>
                </c:pt>
                <c:pt idx="6">
                  <c:v>45.7</c:v>
                </c:pt>
                <c:pt idx="7">
                  <c:v>45</c:v>
                </c:pt>
                <c:pt idx="8">
                  <c:v>46.4</c:v>
                </c:pt>
                <c:pt idx="9">
                  <c:v>44.2</c:v>
                </c:pt>
                <c:pt idx="10">
                  <c:v>60.7</c:v>
                </c:pt>
                <c:pt idx="11">
                  <c:v>50.6</c:v>
                </c:pt>
                <c:pt idx="12">
                  <c:v>48.3</c:v>
                </c:pt>
                <c:pt idx="13">
                  <c:v>44.8</c:v>
                </c:pt>
                <c:pt idx="14">
                  <c:v>45.2</c:v>
                </c:pt>
                <c:pt idx="15">
                  <c:v>59.4</c:v>
                </c:pt>
                <c:pt idx="16">
                  <c:v>53.4</c:v>
                </c:pt>
                <c:pt idx="17">
                  <c:v>49.1</c:v>
                </c:pt>
                <c:pt idx="18">
                  <c:v>46.2</c:v>
                </c:pt>
                <c:pt idx="19">
                  <c:v>45.2</c:v>
                </c:pt>
                <c:pt idx="20">
                  <c:v>51.4</c:v>
                </c:pt>
                <c:pt idx="21">
                  <c:v>52.8</c:v>
                </c:pt>
                <c:pt idx="22">
                  <c:v>49.2</c:v>
                </c:pt>
                <c:pt idx="23">
                  <c:v>48.5</c:v>
                </c:pt>
                <c:pt idx="24">
                  <c:v>48</c:v>
                </c:pt>
                <c:pt idx="25">
                  <c:v>49</c:v>
                </c:pt>
                <c:pt idx="26">
                  <c:v>52.1</c:v>
                </c:pt>
                <c:pt idx="27">
                  <c:v>48.9</c:v>
                </c:pt>
                <c:pt idx="28">
                  <c:v>48.3</c:v>
                </c:pt>
                <c:pt idx="29">
                  <c:v>47.8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A-40A2-823B-A8111DFF97B9}"/>
            </c:ext>
          </c:extLst>
        </c:ser>
        <c:ser>
          <c:idx val="2"/>
          <c:order val="2"/>
          <c:tx>
            <c:strRef>
              <c:f>'Reversal Accuracy'!$F$147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Accuracy'!$F$148:$F$177</c:f>
              <c:numCache>
                <c:formatCode>General</c:formatCode>
                <c:ptCount val="30"/>
                <c:pt idx="0">
                  <c:v>52.1</c:v>
                </c:pt>
                <c:pt idx="1">
                  <c:v>50.3</c:v>
                </c:pt>
                <c:pt idx="2">
                  <c:v>49.3</c:v>
                </c:pt>
                <c:pt idx="3">
                  <c:v>52</c:v>
                </c:pt>
                <c:pt idx="4">
                  <c:v>49.6</c:v>
                </c:pt>
                <c:pt idx="5">
                  <c:v>50.2</c:v>
                </c:pt>
                <c:pt idx="6">
                  <c:v>52.3</c:v>
                </c:pt>
                <c:pt idx="7">
                  <c:v>49.4</c:v>
                </c:pt>
                <c:pt idx="8">
                  <c:v>48</c:v>
                </c:pt>
                <c:pt idx="9">
                  <c:v>49.9</c:v>
                </c:pt>
                <c:pt idx="10">
                  <c:v>50.1</c:v>
                </c:pt>
                <c:pt idx="11">
                  <c:v>49.9</c:v>
                </c:pt>
                <c:pt idx="12">
                  <c:v>49.5</c:v>
                </c:pt>
                <c:pt idx="13">
                  <c:v>47.2</c:v>
                </c:pt>
                <c:pt idx="14">
                  <c:v>52.8</c:v>
                </c:pt>
                <c:pt idx="15">
                  <c:v>49.9</c:v>
                </c:pt>
                <c:pt idx="16">
                  <c:v>49.8</c:v>
                </c:pt>
                <c:pt idx="17">
                  <c:v>52.6</c:v>
                </c:pt>
                <c:pt idx="18">
                  <c:v>48.2</c:v>
                </c:pt>
                <c:pt idx="19">
                  <c:v>51.3</c:v>
                </c:pt>
                <c:pt idx="20">
                  <c:v>47.6</c:v>
                </c:pt>
                <c:pt idx="21">
                  <c:v>49.8</c:v>
                </c:pt>
                <c:pt idx="22">
                  <c:v>48.4</c:v>
                </c:pt>
                <c:pt idx="23">
                  <c:v>47.1</c:v>
                </c:pt>
                <c:pt idx="24">
                  <c:v>51.3</c:v>
                </c:pt>
                <c:pt idx="25">
                  <c:v>49.9</c:v>
                </c:pt>
                <c:pt idx="26">
                  <c:v>51</c:v>
                </c:pt>
                <c:pt idx="27">
                  <c:v>49.8</c:v>
                </c:pt>
                <c:pt idx="28">
                  <c:v>48.3</c:v>
                </c:pt>
                <c:pt idx="29">
                  <c:v>50.9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8A-40A2-823B-A8111DFF97B9}"/>
            </c:ext>
          </c:extLst>
        </c:ser>
        <c:ser>
          <c:idx val="3"/>
          <c:order val="3"/>
          <c:tx>
            <c:strRef>
              <c:f>'Reversal Accuracy'!$G$147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Accuracy'!$G$148:$G$177</c:f>
              <c:numCache>
                <c:formatCode>General</c:formatCode>
                <c:ptCount val="30"/>
                <c:pt idx="0">
                  <c:v>55.3</c:v>
                </c:pt>
                <c:pt idx="1">
                  <c:v>49.3</c:v>
                </c:pt>
                <c:pt idx="2">
                  <c:v>49.7</c:v>
                </c:pt>
                <c:pt idx="3">
                  <c:v>47.3</c:v>
                </c:pt>
                <c:pt idx="4">
                  <c:v>46.3</c:v>
                </c:pt>
                <c:pt idx="5">
                  <c:v>64.8</c:v>
                </c:pt>
                <c:pt idx="6">
                  <c:v>55.5</c:v>
                </c:pt>
                <c:pt idx="7">
                  <c:v>51.7</c:v>
                </c:pt>
                <c:pt idx="8">
                  <c:v>45.9</c:v>
                </c:pt>
                <c:pt idx="9">
                  <c:v>42.4</c:v>
                </c:pt>
                <c:pt idx="10">
                  <c:v>69.400000000000006</c:v>
                </c:pt>
                <c:pt idx="11">
                  <c:v>57.8</c:v>
                </c:pt>
                <c:pt idx="12">
                  <c:v>54</c:v>
                </c:pt>
                <c:pt idx="13">
                  <c:v>47</c:v>
                </c:pt>
                <c:pt idx="14">
                  <c:v>41.2</c:v>
                </c:pt>
                <c:pt idx="15">
                  <c:v>64.5</c:v>
                </c:pt>
                <c:pt idx="16">
                  <c:v>57.7</c:v>
                </c:pt>
                <c:pt idx="17">
                  <c:v>53.5</c:v>
                </c:pt>
                <c:pt idx="18">
                  <c:v>46.9</c:v>
                </c:pt>
                <c:pt idx="19">
                  <c:v>43.4</c:v>
                </c:pt>
                <c:pt idx="20">
                  <c:v>61.3</c:v>
                </c:pt>
                <c:pt idx="21">
                  <c:v>54.2</c:v>
                </c:pt>
                <c:pt idx="22">
                  <c:v>49.4</c:v>
                </c:pt>
                <c:pt idx="23">
                  <c:v>46.3</c:v>
                </c:pt>
                <c:pt idx="24">
                  <c:v>42.5</c:v>
                </c:pt>
                <c:pt idx="25">
                  <c:v>58.1</c:v>
                </c:pt>
                <c:pt idx="26">
                  <c:v>53.8</c:v>
                </c:pt>
                <c:pt idx="27">
                  <c:v>50.2</c:v>
                </c:pt>
                <c:pt idx="28">
                  <c:v>47.8</c:v>
                </c:pt>
                <c:pt idx="29">
                  <c:v>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8A-40A2-823B-A8111DFF9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Accuracy'!$D$184:$D$213</c:f>
              <c:numCache>
                <c:formatCode>General</c:formatCode>
                <c:ptCount val="30"/>
                <c:pt idx="0">
                  <c:v>52.2</c:v>
                </c:pt>
                <c:pt idx="1">
                  <c:v>46.2</c:v>
                </c:pt>
                <c:pt idx="2">
                  <c:v>49.1</c:v>
                </c:pt>
                <c:pt idx="3">
                  <c:v>47.2</c:v>
                </c:pt>
                <c:pt idx="4">
                  <c:v>47.6</c:v>
                </c:pt>
                <c:pt idx="5">
                  <c:v>75.900000000000006</c:v>
                </c:pt>
                <c:pt idx="6">
                  <c:v>59.2</c:v>
                </c:pt>
                <c:pt idx="7">
                  <c:v>55.4</c:v>
                </c:pt>
                <c:pt idx="8">
                  <c:v>44.8</c:v>
                </c:pt>
                <c:pt idx="9">
                  <c:v>31.8</c:v>
                </c:pt>
                <c:pt idx="10">
                  <c:v>78.400000000000006</c:v>
                </c:pt>
                <c:pt idx="11">
                  <c:v>63.2</c:v>
                </c:pt>
                <c:pt idx="12">
                  <c:v>58.1</c:v>
                </c:pt>
                <c:pt idx="13">
                  <c:v>49.7</c:v>
                </c:pt>
                <c:pt idx="14">
                  <c:v>35.6</c:v>
                </c:pt>
                <c:pt idx="15">
                  <c:v>77.2</c:v>
                </c:pt>
                <c:pt idx="16">
                  <c:v>62.1</c:v>
                </c:pt>
                <c:pt idx="17">
                  <c:v>56.2</c:v>
                </c:pt>
                <c:pt idx="18">
                  <c:v>49.8</c:v>
                </c:pt>
                <c:pt idx="19">
                  <c:v>32.9</c:v>
                </c:pt>
                <c:pt idx="20">
                  <c:v>74.8</c:v>
                </c:pt>
                <c:pt idx="21">
                  <c:v>60</c:v>
                </c:pt>
                <c:pt idx="22">
                  <c:v>53.2</c:v>
                </c:pt>
                <c:pt idx="23">
                  <c:v>46.1</c:v>
                </c:pt>
                <c:pt idx="24">
                  <c:v>33.200000000000003</c:v>
                </c:pt>
                <c:pt idx="25">
                  <c:v>71.3</c:v>
                </c:pt>
                <c:pt idx="26">
                  <c:v>57.4</c:v>
                </c:pt>
                <c:pt idx="27">
                  <c:v>52.6</c:v>
                </c:pt>
                <c:pt idx="28">
                  <c:v>45.6</c:v>
                </c:pt>
                <c:pt idx="29">
                  <c:v>32.6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1-4EF2-9E74-BAE1C46605FA}"/>
            </c:ext>
          </c:extLst>
        </c:ser>
        <c:ser>
          <c:idx val="1"/>
          <c:order val="1"/>
          <c:tx>
            <c:strRef>
              <c:f>'Reversal Accuracy'!$E$183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Accuracy'!$E$184:$E$213</c:f>
              <c:numCache>
                <c:formatCode>General</c:formatCode>
                <c:ptCount val="30"/>
                <c:pt idx="0">
                  <c:v>52.2</c:v>
                </c:pt>
                <c:pt idx="1">
                  <c:v>46.7</c:v>
                </c:pt>
                <c:pt idx="2">
                  <c:v>48</c:v>
                </c:pt>
                <c:pt idx="3">
                  <c:v>47.4</c:v>
                </c:pt>
                <c:pt idx="4">
                  <c:v>47.2</c:v>
                </c:pt>
                <c:pt idx="5">
                  <c:v>70.900000000000006</c:v>
                </c:pt>
                <c:pt idx="6">
                  <c:v>55.9</c:v>
                </c:pt>
                <c:pt idx="7">
                  <c:v>49.2</c:v>
                </c:pt>
                <c:pt idx="8">
                  <c:v>41.7</c:v>
                </c:pt>
                <c:pt idx="9">
                  <c:v>33.700000000000003</c:v>
                </c:pt>
                <c:pt idx="10">
                  <c:v>69.5</c:v>
                </c:pt>
                <c:pt idx="11">
                  <c:v>51.6</c:v>
                </c:pt>
                <c:pt idx="12">
                  <c:v>46.1</c:v>
                </c:pt>
                <c:pt idx="13">
                  <c:v>39.700000000000003</c:v>
                </c:pt>
                <c:pt idx="14">
                  <c:v>30.9</c:v>
                </c:pt>
                <c:pt idx="15">
                  <c:v>72.3</c:v>
                </c:pt>
                <c:pt idx="16">
                  <c:v>53.2</c:v>
                </c:pt>
                <c:pt idx="17">
                  <c:v>50.2</c:v>
                </c:pt>
                <c:pt idx="18">
                  <c:v>42.2</c:v>
                </c:pt>
                <c:pt idx="19">
                  <c:v>32.200000000000003</c:v>
                </c:pt>
                <c:pt idx="20">
                  <c:v>70</c:v>
                </c:pt>
                <c:pt idx="21">
                  <c:v>54</c:v>
                </c:pt>
                <c:pt idx="22">
                  <c:v>46.6</c:v>
                </c:pt>
                <c:pt idx="23">
                  <c:v>39.9</c:v>
                </c:pt>
                <c:pt idx="24">
                  <c:v>28.7</c:v>
                </c:pt>
                <c:pt idx="25">
                  <c:v>66.099999999999994</c:v>
                </c:pt>
                <c:pt idx="26">
                  <c:v>51.3</c:v>
                </c:pt>
                <c:pt idx="27">
                  <c:v>39.04</c:v>
                </c:pt>
                <c:pt idx="28">
                  <c:v>35.9</c:v>
                </c:pt>
                <c:pt idx="29">
                  <c:v>27.8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91-4EF2-9E74-BAE1C46605FA}"/>
            </c:ext>
          </c:extLst>
        </c:ser>
        <c:ser>
          <c:idx val="2"/>
          <c:order val="2"/>
          <c:tx>
            <c:strRef>
              <c:f>'Reversal Accuracy'!$F$183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Accuracy'!$F$184:$F$213</c:f>
              <c:numCache>
                <c:formatCode>General</c:formatCode>
                <c:ptCount val="30"/>
                <c:pt idx="0">
                  <c:v>51.6</c:v>
                </c:pt>
                <c:pt idx="1">
                  <c:v>49.5</c:v>
                </c:pt>
                <c:pt idx="2">
                  <c:v>49.9</c:v>
                </c:pt>
                <c:pt idx="3">
                  <c:v>51.7</c:v>
                </c:pt>
                <c:pt idx="4">
                  <c:v>47.4</c:v>
                </c:pt>
                <c:pt idx="5">
                  <c:v>53.3</c:v>
                </c:pt>
                <c:pt idx="6">
                  <c:v>40</c:v>
                </c:pt>
                <c:pt idx="7">
                  <c:v>37</c:v>
                </c:pt>
                <c:pt idx="8">
                  <c:v>32.6</c:v>
                </c:pt>
                <c:pt idx="9">
                  <c:v>26.9</c:v>
                </c:pt>
                <c:pt idx="10">
                  <c:v>52.9</c:v>
                </c:pt>
                <c:pt idx="11">
                  <c:v>40.9</c:v>
                </c:pt>
                <c:pt idx="12">
                  <c:v>38.700000000000003</c:v>
                </c:pt>
                <c:pt idx="13">
                  <c:v>33.4</c:v>
                </c:pt>
                <c:pt idx="14">
                  <c:v>29.3</c:v>
                </c:pt>
                <c:pt idx="15">
                  <c:v>52.1</c:v>
                </c:pt>
                <c:pt idx="16">
                  <c:v>38.9</c:v>
                </c:pt>
                <c:pt idx="17">
                  <c:v>38.9</c:v>
                </c:pt>
                <c:pt idx="18">
                  <c:v>32.1</c:v>
                </c:pt>
                <c:pt idx="19">
                  <c:v>27.4</c:v>
                </c:pt>
                <c:pt idx="20">
                  <c:v>52.3</c:v>
                </c:pt>
                <c:pt idx="21">
                  <c:v>42</c:v>
                </c:pt>
                <c:pt idx="22">
                  <c:v>39.700000000000003</c:v>
                </c:pt>
                <c:pt idx="23">
                  <c:v>32.4</c:v>
                </c:pt>
                <c:pt idx="24">
                  <c:v>22.5</c:v>
                </c:pt>
                <c:pt idx="25">
                  <c:v>52</c:v>
                </c:pt>
                <c:pt idx="26">
                  <c:v>40.200000000000003</c:v>
                </c:pt>
                <c:pt idx="27">
                  <c:v>40.5</c:v>
                </c:pt>
                <c:pt idx="28">
                  <c:v>34.200000000000003</c:v>
                </c:pt>
                <c:pt idx="29">
                  <c:v>26.2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91-4EF2-9E74-BAE1C46605FA}"/>
            </c:ext>
          </c:extLst>
        </c:ser>
        <c:ser>
          <c:idx val="3"/>
          <c:order val="3"/>
          <c:tx>
            <c:strRef>
              <c:f>'Reversal Accuracy'!$G$183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Accuracy'!$G$184:$G$213</c:f>
              <c:numCache>
                <c:formatCode>General</c:formatCode>
                <c:ptCount val="30"/>
                <c:pt idx="0">
                  <c:v>51.9</c:v>
                </c:pt>
                <c:pt idx="1">
                  <c:v>47.2</c:v>
                </c:pt>
                <c:pt idx="2">
                  <c:v>49.3</c:v>
                </c:pt>
                <c:pt idx="3">
                  <c:v>48.6</c:v>
                </c:pt>
                <c:pt idx="4">
                  <c:v>47.7</c:v>
                </c:pt>
                <c:pt idx="5">
                  <c:v>73.900000000000006</c:v>
                </c:pt>
                <c:pt idx="6">
                  <c:v>60.3</c:v>
                </c:pt>
                <c:pt idx="7">
                  <c:v>54.1</c:v>
                </c:pt>
                <c:pt idx="8">
                  <c:v>44.8</c:v>
                </c:pt>
                <c:pt idx="9">
                  <c:v>30</c:v>
                </c:pt>
                <c:pt idx="10">
                  <c:v>77.3</c:v>
                </c:pt>
                <c:pt idx="11">
                  <c:v>63.4</c:v>
                </c:pt>
                <c:pt idx="12">
                  <c:v>56.9</c:v>
                </c:pt>
                <c:pt idx="13">
                  <c:v>48.6</c:v>
                </c:pt>
                <c:pt idx="14">
                  <c:v>33.6</c:v>
                </c:pt>
                <c:pt idx="15">
                  <c:v>76.5</c:v>
                </c:pt>
                <c:pt idx="16">
                  <c:v>62.8</c:v>
                </c:pt>
                <c:pt idx="17">
                  <c:v>57.3</c:v>
                </c:pt>
                <c:pt idx="18">
                  <c:v>47.5</c:v>
                </c:pt>
                <c:pt idx="19">
                  <c:v>32.1</c:v>
                </c:pt>
                <c:pt idx="20">
                  <c:v>74</c:v>
                </c:pt>
                <c:pt idx="21">
                  <c:v>60</c:v>
                </c:pt>
                <c:pt idx="22">
                  <c:v>55.2</c:v>
                </c:pt>
                <c:pt idx="23">
                  <c:v>46.2</c:v>
                </c:pt>
                <c:pt idx="24">
                  <c:v>31.5</c:v>
                </c:pt>
                <c:pt idx="25">
                  <c:v>72.3</c:v>
                </c:pt>
                <c:pt idx="26">
                  <c:v>58.6</c:v>
                </c:pt>
                <c:pt idx="27">
                  <c:v>52</c:v>
                </c:pt>
                <c:pt idx="28">
                  <c:v>46.8</c:v>
                </c:pt>
                <c:pt idx="29">
                  <c:v>32.700000000000003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91-4EF2-9E74-BAE1C4660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Accuracy'!$D$220:$D$249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37.6</c:v>
                </c:pt>
                <c:pt idx="6">
                  <c:v>30.4</c:v>
                </c:pt>
                <c:pt idx="7">
                  <c:v>26.8</c:v>
                </c:pt>
                <c:pt idx="8">
                  <c:v>26.4</c:v>
                </c:pt>
                <c:pt idx="9">
                  <c:v>26</c:v>
                </c:pt>
                <c:pt idx="10">
                  <c:v>45.3</c:v>
                </c:pt>
                <c:pt idx="11">
                  <c:v>37.4</c:v>
                </c:pt>
                <c:pt idx="12">
                  <c:v>35.299999999999997</c:v>
                </c:pt>
                <c:pt idx="13">
                  <c:v>30.4</c:v>
                </c:pt>
                <c:pt idx="14">
                  <c:v>27.8</c:v>
                </c:pt>
                <c:pt idx="15">
                  <c:v>43.7</c:v>
                </c:pt>
                <c:pt idx="16">
                  <c:v>32.4</c:v>
                </c:pt>
                <c:pt idx="17">
                  <c:v>30.2</c:v>
                </c:pt>
                <c:pt idx="18">
                  <c:v>24.6</c:v>
                </c:pt>
                <c:pt idx="19">
                  <c:v>22.7</c:v>
                </c:pt>
                <c:pt idx="20">
                  <c:v>42.1</c:v>
                </c:pt>
                <c:pt idx="21">
                  <c:v>28.5</c:v>
                </c:pt>
                <c:pt idx="22">
                  <c:v>24.9</c:v>
                </c:pt>
                <c:pt idx="23">
                  <c:v>22.1</c:v>
                </c:pt>
                <c:pt idx="24">
                  <c:v>13.6</c:v>
                </c:pt>
                <c:pt idx="25">
                  <c:v>32</c:v>
                </c:pt>
                <c:pt idx="26">
                  <c:v>21.8</c:v>
                </c:pt>
                <c:pt idx="27">
                  <c:v>18.899999999999999</c:v>
                </c:pt>
                <c:pt idx="28">
                  <c:v>11.4</c:v>
                </c:pt>
                <c:pt idx="29">
                  <c:v>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EF-4690-B78E-8C1D9DB86A86}"/>
            </c:ext>
          </c:extLst>
        </c:ser>
        <c:ser>
          <c:idx val="1"/>
          <c:order val="1"/>
          <c:tx>
            <c:strRef>
              <c:f>'Reversal Accuracy'!$E$219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Accuracy'!$E$220:$E$249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33.5</c:v>
                </c:pt>
                <c:pt idx="6">
                  <c:v>26.2</c:v>
                </c:pt>
                <c:pt idx="7">
                  <c:v>24.3</c:v>
                </c:pt>
                <c:pt idx="8">
                  <c:v>23.9</c:v>
                </c:pt>
                <c:pt idx="9">
                  <c:v>19.5</c:v>
                </c:pt>
                <c:pt idx="10">
                  <c:v>36.9</c:v>
                </c:pt>
                <c:pt idx="11">
                  <c:v>31.7</c:v>
                </c:pt>
                <c:pt idx="12">
                  <c:v>27.3</c:v>
                </c:pt>
                <c:pt idx="13">
                  <c:v>25</c:v>
                </c:pt>
                <c:pt idx="14">
                  <c:v>20</c:v>
                </c:pt>
                <c:pt idx="15">
                  <c:v>40.4</c:v>
                </c:pt>
                <c:pt idx="16">
                  <c:v>35</c:v>
                </c:pt>
                <c:pt idx="17">
                  <c:v>29.8</c:v>
                </c:pt>
                <c:pt idx="18">
                  <c:v>26.7</c:v>
                </c:pt>
                <c:pt idx="19">
                  <c:v>22.1</c:v>
                </c:pt>
                <c:pt idx="20">
                  <c:v>37.299999999999997</c:v>
                </c:pt>
                <c:pt idx="21">
                  <c:v>25.7</c:v>
                </c:pt>
                <c:pt idx="22">
                  <c:v>22.7</c:v>
                </c:pt>
                <c:pt idx="23">
                  <c:v>16.8</c:v>
                </c:pt>
                <c:pt idx="24">
                  <c:v>14.6</c:v>
                </c:pt>
                <c:pt idx="25">
                  <c:v>37.200000000000003</c:v>
                </c:pt>
                <c:pt idx="26">
                  <c:v>28.5</c:v>
                </c:pt>
                <c:pt idx="27">
                  <c:v>24.9</c:v>
                </c:pt>
                <c:pt idx="28">
                  <c:v>16.82</c:v>
                </c:pt>
                <c:pt idx="29">
                  <c:v>10.7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EF-4690-B78E-8C1D9DB86A86}"/>
            </c:ext>
          </c:extLst>
        </c:ser>
        <c:ser>
          <c:idx val="2"/>
          <c:order val="2"/>
          <c:tx>
            <c:strRef>
              <c:f>'Reversal Accuracy'!$F$219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Accuracy'!$F$220:$F$249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37</c:v>
                </c:pt>
                <c:pt idx="6">
                  <c:v>32.5</c:v>
                </c:pt>
                <c:pt idx="7">
                  <c:v>29.9</c:v>
                </c:pt>
                <c:pt idx="8">
                  <c:v>25.8</c:v>
                </c:pt>
                <c:pt idx="9">
                  <c:v>12.8</c:v>
                </c:pt>
                <c:pt idx="10">
                  <c:v>43.3</c:v>
                </c:pt>
                <c:pt idx="11">
                  <c:v>38.200000000000003</c:v>
                </c:pt>
                <c:pt idx="12">
                  <c:v>36.9</c:v>
                </c:pt>
                <c:pt idx="13">
                  <c:v>29.7</c:v>
                </c:pt>
                <c:pt idx="14">
                  <c:v>29</c:v>
                </c:pt>
                <c:pt idx="15">
                  <c:v>44.8</c:v>
                </c:pt>
                <c:pt idx="16">
                  <c:v>33.299999999999997</c:v>
                </c:pt>
                <c:pt idx="17">
                  <c:v>31.5</c:v>
                </c:pt>
                <c:pt idx="18">
                  <c:v>26.3</c:v>
                </c:pt>
                <c:pt idx="19">
                  <c:v>22.3</c:v>
                </c:pt>
                <c:pt idx="20">
                  <c:v>42</c:v>
                </c:pt>
                <c:pt idx="21">
                  <c:v>31</c:v>
                </c:pt>
                <c:pt idx="22">
                  <c:v>27.9</c:v>
                </c:pt>
                <c:pt idx="23">
                  <c:v>20.399999999999999</c:v>
                </c:pt>
                <c:pt idx="24">
                  <c:v>18.100000000000001</c:v>
                </c:pt>
                <c:pt idx="25">
                  <c:v>33.5</c:v>
                </c:pt>
                <c:pt idx="26">
                  <c:v>22.9</c:v>
                </c:pt>
                <c:pt idx="27">
                  <c:v>19.5</c:v>
                </c:pt>
                <c:pt idx="28">
                  <c:v>14.4</c:v>
                </c:pt>
                <c:pt idx="29">
                  <c:v>10.7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EF-4690-B78E-8C1D9DB86A86}"/>
            </c:ext>
          </c:extLst>
        </c:ser>
        <c:ser>
          <c:idx val="3"/>
          <c:order val="3"/>
          <c:tx>
            <c:strRef>
              <c:f>'Reversal Accuracy'!$G$219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26.2</c:v>
                </c:pt>
                <c:pt idx="6">
                  <c:v>19.100000000000001</c:v>
                </c:pt>
                <c:pt idx="7">
                  <c:v>15</c:v>
                </c:pt>
                <c:pt idx="8">
                  <c:v>14</c:v>
                </c:pt>
                <c:pt idx="9">
                  <c:v>9.1</c:v>
                </c:pt>
                <c:pt idx="10">
                  <c:v>42.5</c:v>
                </c:pt>
                <c:pt idx="11">
                  <c:v>35.1</c:v>
                </c:pt>
                <c:pt idx="12">
                  <c:v>33.4</c:v>
                </c:pt>
                <c:pt idx="13">
                  <c:v>29.1</c:v>
                </c:pt>
                <c:pt idx="14">
                  <c:v>24.5</c:v>
                </c:pt>
                <c:pt idx="15">
                  <c:v>43</c:v>
                </c:pt>
                <c:pt idx="16">
                  <c:v>35.700000000000003</c:v>
                </c:pt>
                <c:pt idx="17">
                  <c:v>33.6</c:v>
                </c:pt>
                <c:pt idx="18">
                  <c:v>29.3</c:v>
                </c:pt>
                <c:pt idx="19">
                  <c:v>24.1</c:v>
                </c:pt>
                <c:pt idx="20">
                  <c:v>40.6</c:v>
                </c:pt>
                <c:pt idx="21">
                  <c:v>31.3</c:v>
                </c:pt>
                <c:pt idx="22">
                  <c:v>26.7</c:v>
                </c:pt>
                <c:pt idx="23">
                  <c:v>21.2</c:v>
                </c:pt>
                <c:pt idx="24">
                  <c:v>14.7</c:v>
                </c:pt>
                <c:pt idx="25">
                  <c:v>29.2</c:v>
                </c:pt>
                <c:pt idx="26">
                  <c:v>19</c:v>
                </c:pt>
                <c:pt idx="27">
                  <c:v>15.3</c:v>
                </c:pt>
                <c:pt idx="28">
                  <c:v>11.3</c:v>
                </c:pt>
                <c:pt idx="29">
                  <c:v>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EF-4690-B78E-8C1D9DB86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Accuracy'!$D$4:$D$33</c:f>
              <c:numCache>
                <c:formatCode>General</c:formatCode>
                <c:ptCount val="30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0.2</c:v>
                </c:pt>
                <c:pt idx="4">
                  <c:v>0.1</c:v>
                </c:pt>
                <c:pt idx="5">
                  <c:v>28.9</c:v>
                </c:pt>
                <c:pt idx="6">
                  <c:v>30.4</c:v>
                </c:pt>
                <c:pt idx="7">
                  <c:v>27.2</c:v>
                </c:pt>
                <c:pt idx="8">
                  <c:v>26.8</c:v>
                </c:pt>
                <c:pt idx="9">
                  <c:v>26</c:v>
                </c:pt>
                <c:pt idx="10">
                  <c:v>49.5</c:v>
                </c:pt>
                <c:pt idx="11">
                  <c:v>51.4</c:v>
                </c:pt>
                <c:pt idx="12">
                  <c:v>53</c:v>
                </c:pt>
                <c:pt idx="13">
                  <c:v>50.5</c:v>
                </c:pt>
                <c:pt idx="14">
                  <c:v>51.8</c:v>
                </c:pt>
                <c:pt idx="15">
                  <c:v>61.3</c:v>
                </c:pt>
                <c:pt idx="16">
                  <c:v>64.099999999999994</c:v>
                </c:pt>
                <c:pt idx="17">
                  <c:v>62.4</c:v>
                </c:pt>
                <c:pt idx="18">
                  <c:v>65.599999999999994</c:v>
                </c:pt>
                <c:pt idx="19">
                  <c:v>62.3</c:v>
                </c:pt>
                <c:pt idx="20">
                  <c:v>73</c:v>
                </c:pt>
                <c:pt idx="21">
                  <c:v>72.099999999999994</c:v>
                </c:pt>
                <c:pt idx="22">
                  <c:v>74.8</c:v>
                </c:pt>
                <c:pt idx="23">
                  <c:v>74.7</c:v>
                </c:pt>
                <c:pt idx="24">
                  <c:v>73.2</c:v>
                </c:pt>
                <c:pt idx="25">
                  <c:v>85.6</c:v>
                </c:pt>
                <c:pt idx="26">
                  <c:v>83.5</c:v>
                </c:pt>
                <c:pt idx="27">
                  <c:v>85.1</c:v>
                </c:pt>
                <c:pt idx="28">
                  <c:v>84.6</c:v>
                </c:pt>
                <c:pt idx="29">
                  <c:v>86.1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E5-4327-8DDF-E1E5E6396877}"/>
            </c:ext>
          </c:extLst>
        </c:ser>
        <c:ser>
          <c:idx val="1"/>
          <c:order val="1"/>
          <c:tx>
            <c:strRef>
              <c:f>'PARITY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Accuracy'!$E$4:$E$33</c:f>
              <c:numCache>
                <c:formatCode>General</c:formatCode>
                <c:ptCount val="30"/>
                <c:pt idx="0">
                  <c:v>0.2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</c:v>
                </c:pt>
                <c:pt idx="5">
                  <c:v>19.8</c:v>
                </c:pt>
                <c:pt idx="6">
                  <c:v>12.6</c:v>
                </c:pt>
                <c:pt idx="7">
                  <c:v>11.1</c:v>
                </c:pt>
                <c:pt idx="8">
                  <c:v>12.3</c:v>
                </c:pt>
                <c:pt idx="9">
                  <c:v>12.8</c:v>
                </c:pt>
                <c:pt idx="10">
                  <c:v>26</c:v>
                </c:pt>
                <c:pt idx="11">
                  <c:v>32.4</c:v>
                </c:pt>
                <c:pt idx="12">
                  <c:v>28.4</c:v>
                </c:pt>
                <c:pt idx="13">
                  <c:v>30</c:v>
                </c:pt>
                <c:pt idx="14">
                  <c:v>31.1</c:v>
                </c:pt>
                <c:pt idx="15">
                  <c:v>31.3</c:v>
                </c:pt>
                <c:pt idx="16">
                  <c:v>31.7</c:v>
                </c:pt>
                <c:pt idx="17">
                  <c:v>32.5</c:v>
                </c:pt>
                <c:pt idx="18">
                  <c:v>33</c:v>
                </c:pt>
                <c:pt idx="19">
                  <c:v>32.799999999999997</c:v>
                </c:pt>
                <c:pt idx="20">
                  <c:v>46.6</c:v>
                </c:pt>
                <c:pt idx="21">
                  <c:v>48.1</c:v>
                </c:pt>
                <c:pt idx="22">
                  <c:v>47.9</c:v>
                </c:pt>
                <c:pt idx="23">
                  <c:v>47.2</c:v>
                </c:pt>
                <c:pt idx="24">
                  <c:v>47.9</c:v>
                </c:pt>
                <c:pt idx="25">
                  <c:v>46.9</c:v>
                </c:pt>
                <c:pt idx="26">
                  <c:v>49</c:v>
                </c:pt>
                <c:pt idx="27">
                  <c:v>50.1</c:v>
                </c:pt>
                <c:pt idx="28">
                  <c:v>48.8</c:v>
                </c:pt>
                <c:pt idx="29">
                  <c:v>49.7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E5-4327-8DDF-E1E5E6396877}"/>
            </c:ext>
          </c:extLst>
        </c:ser>
        <c:ser>
          <c:idx val="2"/>
          <c:order val="2"/>
          <c:tx>
            <c:strRef>
              <c:f>'PARITY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Accuracy'!$F$4:$F$33</c:f>
              <c:numCache>
                <c:formatCode>General</c:formatCode>
                <c:ptCount val="30"/>
                <c:pt idx="0">
                  <c:v>0.3</c:v>
                </c:pt>
                <c:pt idx="1">
                  <c:v>0.3</c:v>
                </c:pt>
                <c:pt idx="2">
                  <c:v>0.2</c:v>
                </c:pt>
                <c:pt idx="3">
                  <c:v>0.1</c:v>
                </c:pt>
                <c:pt idx="4">
                  <c:v>0.9</c:v>
                </c:pt>
                <c:pt idx="5">
                  <c:v>50.1</c:v>
                </c:pt>
                <c:pt idx="6">
                  <c:v>45.8</c:v>
                </c:pt>
                <c:pt idx="7">
                  <c:v>46.6</c:v>
                </c:pt>
                <c:pt idx="8">
                  <c:v>46.6</c:v>
                </c:pt>
                <c:pt idx="9">
                  <c:v>48.2</c:v>
                </c:pt>
                <c:pt idx="10">
                  <c:v>48.2</c:v>
                </c:pt>
                <c:pt idx="11">
                  <c:v>51.4</c:v>
                </c:pt>
                <c:pt idx="12">
                  <c:v>52.4</c:v>
                </c:pt>
                <c:pt idx="13">
                  <c:v>50.1</c:v>
                </c:pt>
                <c:pt idx="14">
                  <c:v>49.9</c:v>
                </c:pt>
                <c:pt idx="15">
                  <c:v>50</c:v>
                </c:pt>
                <c:pt idx="16">
                  <c:v>45.6</c:v>
                </c:pt>
                <c:pt idx="17">
                  <c:v>49.7</c:v>
                </c:pt>
                <c:pt idx="18">
                  <c:v>48.3</c:v>
                </c:pt>
                <c:pt idx="19">
                  <c:v>47.9</c:v>
                </c:pt>
                <c:pt idx="20">
                  <c:v>51.8</c:v>
                </c:pt>
                <c:pt idx="21">
                  <c:v>49.6</c:v>
                </c:pt>
                <c:pt idx="22">
                  <c:v>50.9</c:v>
                </c:pt>
                <c:pt idx="23">
                  <c:v>47.8</c:v>
                </c:pt>
                <c:pt idx="24">
                  <c:v>50.2</c:v>
                </c:pt>
                <c:pt idx="25">
                  <c:v>50</c:v>
                </c:pt>
                <c:pt idx="26">
                  <c:v>52.1</c:v>
                </c:pt>
                <c:pt idx="27">
                  <c:v>49.3</c:v>
                </c:pt>
                <c:pt idx="28">
                  <c:v>49.7</c:v>
                </c:pt>
                <c:pt idx="29">
                  <c:v>51.7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E5-4327-8DDF-E1E5E6396877}"/>
            </c:ext>
          </c:extLst>
        </c:ser>
        <c:ser>
          <c:idx val="3"/>
          <c:order val="3"/>
          <c:tx>
            <c:strRef>
              <c:f>'PARITY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Accuracy'!$G$4:$G$33</c:f>
              <c:numCache>
                <c:formatCode>General</c:formatCode>
                <c:ptCount val="30"/>
                <c:pt idx="0">
                  <c:v>0.3</c:v>
                </c:pt>
                <c:pt idx="1">
                  <c:v>0.3</c:v>
                </c:pt>
                <c:pt idx="2">
                  <c:v>0.2</c:v>
                </c:pt>
                <c:pt idx="3">
                  <c:v>0.5</c:v>
                </c:pt>
                <c:pt idx="4">
                  <c:v>0.2</c:v>
                </c:pt>
                <c:pt idx="5">
                  <c:v>31.3</c:v>
                </c:pt>
                <c:pt idx="6">
                  <c:v>29.7</c:v>
                </c:pt>
                <c:pt idx="7">
                  <c:v>27.2</c:v>
                </c:pt>
                <c:pt idx="8">
                  <c:v>27.4</c:v>
                </c:pt>
                <c:pt idx="9">
                  <c:v>27.1</c:v>
                </c:pt>
                <c:pt idx="10">
                  <c:v>49.8</c:v>
                </c:pt>
                <c:pt idx="11">
                  <c:v>50.7</c:v>
                </c:pt>
                <c:pt idx="12">
                  <c:v>51.4</c:v>
                </c:pt>
                <c:pt idx="13">
                  <c:v>50.2</c:v>
                </c:pt>
                <c:pt idx="14">
                  <c:v>51.3</c:v>
                </c:pt>
                <c:pt idx="15">
                  <c:v>59.4</c:v>
                </c:pt>
                <c:pt idx="16">
                  <c:v>61.4</c:v>
                </c:pt>
                <c:pt idx="17">
                  <c:v>59.9</c:v>
                </c:pt>
                <c:pt idx="18">
                  <c:v>63.8</c:v>
                </c:pt>
                <c:pt idx="19">
                  <c:v>61.8</c:v>
                </c:pt>
                <c:pt idx="20">
                  <c:v>71.099999999999994</c:v>
                </c:pt>
                <c:pt idx="21">
                  <c:v>71.7</c:v>
                </c:pt>
                <c:pt idx="22">
                  <c:v>71.8</c:v>
                </c:pt>
                <c:pt idx="23">
                  <c:v>70.900000000000006</c:v>
                </c:pt>
                <c:pt idx="24">
                  <c:v>71.099999999999994</c:v>
                </c:pt>
                <c:pt idx="25">
                  <c:v>83.6</c:v>
                </c:pt>
                <c:pt idx="26">
                  <c:v>81.8</c:v>
                </c:pt>
                <c:pt idx="27">
                  <c:v>82.8</c:v>
                </c:pt>
                <c:pt idx="28">
                  <c:v>82.8</c:v>
                </c:pt>
                <c:pt idx="29">
                  <c:v>84.1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E5-4327-8DDF-E1E5E6396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'[1]PARITY Accuracy'!$AC$58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'[1]PARITY Accuracy'!$AC$59:$AC$88</c:f>
              <c:numCache>
                <c:formatCode>General</c:formatCode>
                <c:ptCount val="30"/>
                <c:pt idx="0">
                  <c:v>36.14</c:v>
                </c:pt>
                <c:pt idx="1">
                  <c:v>36.42</c:v>
                </c:pt>
                <c:pt idx="2">
                  <c:v>36.019999999999996</c:v>
                </c:pt>
                <c:pt idx="3">
                  <c:v>37.979999999999997</c:v>
                </c:pt>
                <c:pt idx="4">
                  <c:v>37.1</c:v>
                </c:pt>
                <c:pt idx="5">
                  <c:v>34.6</c:v>
                </c:pt>
                <c:pt idx="6">
                  <c:v>38.5</c:v>
                </c:pt>
                <c:pt idx="7">
                  <c:v>38.86</c:v>
                </c:pt>
                <c:pt idx="8">
                  <c:v>38.06</c:v>
                </c:pt>
                <c:pt idx="9">
                  <c:v>38.520000000000003</c:v>
                </c:pt>
                <c:pt idx="10">
                  <c:v>33.44</c:v>
                </c:pt>
                <c:pt idx="11">
                  <c:v>34.42</c:v>
                </c:pt>
                <c:pt idx="12">
                  <c:v>34.78</c:v>
                </c:pt>
                <c:pt idx="13">
                  <c:v>33.120000000000005</c:v>
                </c:pt>
                <c:pt idx="14">
                  <c:v>34.14</c:v>
                </c:pt>
                <c:pt idx="15">
                  <c:v>46.919999999999995</c:v>
                </c:pt>
                <c:pt idx="16">
                  <c:v>48.679999999999993</c:v>
                </c:pt>
                <c:pt idx="17">
                  <c:v>48.46</c:v>
                </c:pt>
                <c:pt idx="18">
                  <c:v>48.46</c:v>
                </c:pt>
                <c:pt idx="19">
                  <c:v>48.339999999999996</c:v>
                </c:pt>
                <c:pt idx="20">
                  <c:v>57.620000000000005</c:v>
                </c:pt>
                <c:pt idx="21">
                  <c:v>57.96</c:v>
                </c:pt>
                <c:pt idx="22">
                  <c:v>58.94</c:v>
                </c:pt>
                <c:pt idx="23">
                  <c:v>57.279999999999994</c:v>
                </c:pt>
                <c:pt idx="24">
                  <c:v>55.879999999999995</c:v>
                </c:pt>
                <c:pt idx="25">
                  <c:v>58.219999999999992</c:v>
                </c:pt>
                <c:pt idx="26">
                  <c:v>58.46</c:v>
                </c:pt>
                <c:pt idx="27">
                  <c:v>58.840000000000011</c:v>
                </c:pt>
                <c:pt idx="28">
                  <c:v>58.679999999999993</c:v>
                </c:pt>
                <c:pt idx="29">
                  <c:v>58.540000000000006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E9-4A94-A6C1-35B6FD4E2A85}"/>
            </c:ext>
          </c:extLst>
        </c:ser>
        <c:ser>
          <c:idx val="1"/>
          <c:order val="1"/>
          <c:tx>
            <c:strRef>
              <c:f>'[1]PARITY Accuracy'!$AD$58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'[1]PARITY Accuracy'!$AD$59:$AD$88</c:f>
              <c:numCache>
                <c:formatCode>General</c:formatCode>
                <c:ptCount val="30"/>
                <c:pt idx="0">
                  <c:v>32.339999999999996</c:v>
                </c:pt>
                <c:pt idx="1">
                  <c:v>31.54</c:v>
                </c:pt>
                <c:pt idx="2">
                  <c:v>30.940000000000005</c:v>
                </c:pt>
                <c:pt idx="3">
                  <c:v>31.640000000000004</c:v>
                </c:pt>
                <c:pt idx="4">
                  <c:v>30.54</c:v>
                </c:pt>
                <c:pt idx="5">
                  <c:v>44.1</c:v>
                </c:pt>
                <c:pt idx="6">
                  <c:v>43.28</c:v>
                </c:pt>
                <c:pt idx="7">
                  <c:v>42.92</c:v>
                </c:pt>
                <c:pt idx="8">
                  <c:v>43.86</c:v>
                </c:pt>
                <c:pt idx="9">
                  <c:v>43.64</c:v>
                </c:pt>
                <c:pt idx="10">
                  <c:v>45.64</c:v>
                </c:pt>
                <c:pt idx="11">
                  <c:v>47.260000000000005</c:v>
                </c:pt>
                <c:pt idx="12">
                  <c:v>47.7</c:v>
                </c:pt>
                <c:pt idx="13">
                  <c:v>48.320000000000007</c:v>
                </c:pt>
                <c:pt idx="14">
                  <c:v>47.220000000000006</c:v>
                </c:pt>
                <c:pt idx="15">
                  <c:v>54.239999999999995</c:v>
                </c:pt>
                <c:pt idx="16">
                  <c:v>54.6</c:v>
                </c:pt>
                <c:pt idx="17">
                  <c:v>52.1</c:v>
                </c:pt>
                <c:pt idx="18">
                  <c:v>55.06</c:v>
                </c:pt>
                <c:pt idx="19">
                  <c:v>52.52</c:v>
                </c:pt>
                <c:pt idx="20">
                  <c:v>67.900000000000006</c:v>
                </c:pt>
                <c:pt idx="21">
                  <c:v>67.28</c:v>
                </c:pt>
                <c:pt idx="22">
                  <c:v>67.62</c:v>
                </c:pt>
                <c:pt idx="23">
                  <c:v>67.28</c:v>
                </c:pt>
                <c:pt idx="24">
                  <c:v>67.099999999999994</c:v>
                </c:pt>
                <c:pt idx="25">
                  <c:v>80.84</c:v>
                </c:pt>
                <c:pt idx="26">
                  <c:v>78.099999999999994</c:v>
                </c:pt>
                <c:pt idx="27">
                  <c:v>80.2</c:v>
                </c:pt>
                <c:pt idx="28">
                  <c:v>79.760000000000005</c:v>
                </c:pt>
                <c:pt idx="29">
                  <c:v>80.140000000000015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E9-4A94-A6C1-35B6FD4E2A85}"/>
            </c:ext>
          </c:extLst>
        </c:ser>
        <c:ser>
          <c:idx val="2"/>
          <c:order val="2"/>
          <c:tx>
            <c:strRef>
              <c:f>'[1]PARITY Accuracy'!$AE$58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'[1]PARITY Accuracy'!$AE$59:$AE$88</c:f>
              <c:numCache>
                <c:formatCode>General</c:formatCode>
                <c:ptCount val="30"/>
                <c:pt idx="0">
                  <c:v>46.8</c:v>
                </c:pt>
                <c:pt idx="1">
                  <c:v>46.160000000000004</c:v>
                </c:pt>
                <c:pt idx="2">
                  <c:v>45.38</c:v>
                </c:pt>
                <c:pt idx="3">
                  <c:v>45.18</c:v>
                </c:pt>
                <c:pt idx="4">
                  <c:v>44.78</c:v>
                </c:pt>
                <c:pt idx="5">
                  <c:v>48.82</c:v>
                </c:pt>
                <c:pt idx="6">
                  <c:v>47.44</c:v>
                </c:pt>
                <c:pt idx="7">
                  <c:v>45.839999999999996</c:v>
                </c:pt>
                <c:pt idx="8">
                  <c:v>48.040000000000006</c:v>
                </c:pt>
                <c:pt idx="9">
                  <c:v>46.679999999999993</c:v>
                </c:pt>
                <c:pt idx="10">
                  <c:v>46.9</c:v>
                </c:pt>
                <c:pt idx="11">
                  <c:v>48.26</c:v>
                </c:pt>
                <c:pt idx="12">
                  <c:v>49.2</c:v>
                </c:pt>
                <c:pt idx="13">
                  <c:v>47.58</c:v>
                </c:pt>
                <c:pt idx="14">
                  <c:v>48.720000000000006</c:v>
                </c:pt>
                <c:pt idx="15">
                  <c:v>59.320000000000007</c:v>
                </c:pt>
                <c:pt idx="16">
                  <c:v>59.56</c:v>
                </c:pt>
                <c:pt idx="17">
                  <c:v>59.659999999999989</c:v>
                </c:pt>
                <c:pt idx="18">
                  <c:v>60.940000000000012</c:v>
                </c:pt>
                <c:pt idx="19">
                  <c:v>60.320000000000007</c:v>
                </c:pt>
                <c:pt idx="20">
                  <c:v>70.039999999999992</c:v>
                </c:pt>
                <c:pt idx="21">
                  <c:v>69.820000000000007</c:v>
                </c:pt>
                <c:pt idx="22">
                  <c:v>70.400000000000006</c:v>
                </c:pt>
                <c:pt idx="23">
                  <c:v>69</c:v>
                </c:pt>
                <c:pt idx="24">
                  <c:v>68.039999999999992</c:v>
                </c:pt>
                <c:pt idx="25">
                  <c:v>71.819999999999993</c:v>
                </c:pt>
                <c:pt idx="26">
                  <c:v>71.16</c:v>
                </c:pt>
                <c:pt idx="27">
                  <c:v>73.14</c:v>
                </c:pt>
                <c:pt idx="28">
                  <c:v>72.760000000000005</c:v>
                </c:pt>
                <c:pt idx="29">
                  <c:v>70.62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E9-4A94-A6C1-35B6FD4E2A85}"/>
            </c:ext>
          </c:extLst>
        </c:ser>
        <c:ser>
          <c:idx val="3"/>
          <c:order val="3"/>
          <c:tx>
            <c:strRef>
              <c:f>'[1]PARITY Accuracy'!$AF$58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'[1]PARITY Accuracy'!$AF$59:$AF$88</c:f>
              <c:numCache>
                <c:formatCode>General</c:formatCode>
                <c:ptCount val="30"/>
                <c:pt idx="0">
                  <c:v>24.1</c:v>
                </c:pt>
                <c:pt idx="1">
                  <c:v>24.02</c:v>
                </c:pt>
                <c:pt idx="2">
                  <c:v>25.48</c:v>
                </c:pt>
                <c:pt idx="3">
                  <c:v>24.800000000000004</c:v>
                </c:pt>
                <c:pt idx="4">
                  <c:v>24.979999999999997</c:v>
                </c:pt>
                <c:pt idx="5">
                  <c:v>50.900000000000006</c:v>
                </c:pt>
                <c:pt idx="6">
                  <c:v>51.179999999999993</c:v>
                </c:pt>
                <c:pt idx="7">
                  <c:v>51.6</c:v>
                </c:pt>
                <c:pt idx="8">
                  <c:v>52.44</c:v>
                </c:pt>
                <c:pt idx="9">
                  <c:v>53.459999999999994</c:v>
                </c:pt>
                <c:pt idx="10">
                  <c:v>47</c:v>
                </c:pt>
                <c:pt idx="11">
                  <c:v>47.940000000000005</c:v>
                </c:pt>
                <c:pt idx="12">
                  <c:v>48.900000000000006</c:v>
                </c:pt>
                <c:pt idx="13">
                  <c:v>48.019999999999996</c:v>
                </c:pt>
                <c:pt idx="14">
                  <c:v>48.760000000000005</c:v>
                </c:pt>
                <c:pt idx="15">
                  <c:v>55.98</c:v>
                </c:pt>
                <c:pt idx="16">
                  <c:v>53.7</c:v>
                </c:pt>
                <c:pt idx="17">
                  <c:v>54.52</c:v>
                </c:pt>
                <c:pt idx="18">
                  <c:v>56.779999999999994</c:v>
                </c:pt>
                <c:pt idx="19">
                  <c:v>55.4</c:v>
                </c:pt>
                <c:pt idx="20">
                  <c:v>66.359999999999985</c:v>
                </c:pt>
                <c:pt idx="21">
                  <c:v>64.56</c:v>
                </c:pt>
                <c:pt idx="22">
                  <c:v>64.42</c:v>
                </c:pt>
                <c:pt idx="23">
                  <c:v>63.279999999999994</c:v>
                </c:pt>
                <c:pt idx="24">
                  <c:v>63.879999999999995</c:v>
                </c:pt>
                <c:pt idx="25">
                  <c:v>62.86</c:v>
                </c:pt>
                <c:pt idx="26">
                  <c:v>60.760000000000012</c:v>
                </c:pt>
                <c:pt idx="27">
                  <c:v>61.819999999999993</c:v>
                </c:pt>
                <c:pt idx="28">
                  <c:v>62.02</c:v>
                </c:pt>
                <c:pt idx="29">
                  <c:v>61.240000000000009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E9-4A94-A6C1-35B6FD4E2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2473562160744538"/>
          <c:h val="5.36733676773697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'[1]PARITY Accuracy'!$AC$58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'[1]PARITY Accuracy'!$AC$59:$AC$88</c:f>
              <c:numCache>
                <c:formatCode>General</c:formatCode>
                <c:ptCount val="30"/>
                <c:pt idx="0">
                  <c:v>36.14</c:v>
                </c:pt>
                <c:pt idx="1">
                  <c:v>36.42</c:v>
                </c:pt>
                <c:pt idx="2">
                  <c:v>36.019999999999996</c:v>
                </c:pt>
                <c:pt idx="3">
                  <c:v>37.979999999999997</c:v>
                </c:pt>
                <c:pt idx="4">
                  <c:v>37.1</c:v>
                </c:pt>
                <c:pt idx="5">
                  <c:v>34.6</c:v>
                </c:pt>
                <c:pt idx="6">
                  <c:v>38.5</c:v>
                </c:pt>
                <c:pt idx="7">
                  <c:v>38.86</c:v>
                </c:pt>
                <c:pt idx="8">
                  <c:v>38.06</c:v>
                </c:pt>
                <c:pt idx="9">
                  <c:v>38.520000000000003</c:v>
                </c:pt>
                <c:pt idx="10">
                  <c:v>33.44</c:v>
                </c:pt>
                <c:pt idx="11">
                  <c:v>34.42</c:v>
                </c:pt>
                <c:pt idx="12">
                  <c:v>34.78</c:v>
                </c:pt>
                <c:pt idx="13">
                  <c:v>33.120000000000005</c:v>
                </c:pt>
                <c:pt idx="14">
                  <c:v>34.14</c:v>
                </c:pt>
                <c:pt idx="15">
                  <c:v>46.919999999999995</c:v>
                </c:pt>
                <c:pt idx="16">
                  <c:v>48.679999999999993</c:v>
                </c:pt>
                <c:pt idx="17">
                  <c:v>48.46</c:v>
                </c:pt>
                <c:pt idx="18">
                  <c:v>48.46</c:v>
                </c:pt>
                <c:pt idx="19">
                  <c:v>48.339999999999996</c:v>
                </c:pt>
                <c:pt idx="20">
                  <c:v>57.620000000000005</c:v>
                </c:pt>
                <c:pt idx="21">
                  <c:v>57.96</c:v>
                </c:pt>
                <c:pt idx="22">
                  <c:v>58.94</c:v>
                </c:pt>
                <c:pt idx="23">
                  <c:v>57.279999999999994</c:v>
                </c:pt>
                <c:pt idx="24">
                  <c:v>55.879999999999995</c:v>
                </c:pt>
                <c:pt idx="25">
                  <c:v>58.219999999999992</c:v>
                </c:pt>
                <c:pt idx="26">
                  <c:v>58.46</c:v>
                </c:pt>
                <c:pt idx="27">
                  <c:v>58.840000000000011</c:v>
                </c:pt>
                <c:pt idx="28">
                  <c:v>58.679999999999993</c:v>
                </c:pt>
                <c:pt idx="29">
                  <c:v>58.540000000000006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E8-4188-853C-D6872259537B}"/>
            </c:ext>
          </c:extLst>
        </c:ser>
        <c:ser>
          <c:idx val="1"/>
          <c:order val="1"/>
          <c:tx>
            <c:strRef>
              <c:f>'[1]PARITY Accuracy'!$AD$58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'[1]PARITY Accuracy'!$AD$59:$AD$88</c:f>
              <c:numCache>
                <c:formatCode>General</c:formatCode>
                <c:ptCount val="30"/>
                <c:pt idx="0">
                  <c:v>32.339999999999996</c:v>
                </c:pt>
                <c:pt idx="1">
                  <c:v>31.54</c:v>
                </c:pt>
                <c:pt idx="2">
                  <c:v>30.940000000000005</c:v>
                </c:pt>
                <c:pt idx="3">
                  <c:v>31.640000000000004</c:v>
                </c:pt>
                <c:pt idx="4">
                  <c:v>30.54</c:v>
                </c:pt>
                <c:pt idx="5">
                  <c:v>44.1</c:v>
                </c:pt>
                <c:pt idx="6">
                  <c:v>43.28</c:v>
                </c:pt>
                <c:pt idx="7">
                  <c:v>42.92</c:v>
                </c:pt>
                <c:pt idx="8">
                  <c:v>43.86</c:v>
                </c:pt>
                <c:pt idx="9">
                  <c:v>43.64</c:v>
                </c:pt>
                <c:pt idx="10">
                  <c:v>45.64</c:v>
                </c:pt>
                <c:pt idx="11">
                  <c:v>47.260000000000005</c:v>
                </c:pt>
                <c:pt idx="12">
                  <c:v>47.7</c:v>
                </c:pt>
                <c:pt idx="13">
                  <c:v>48.320000000000007</c:v>
                </c:pt>
                <c:pt idx="14">
                  <c:v>47.220000000000006</c:v>
                </c:pt>
                <c:pt idx="15">
                  <c:v>54.239999999999995</c:v>
                </c:pt>
                <c:pt idx="16">
                  <c:v>54.6</c:v>
                </c:pt>
                <c:pt idx="17">
                  <c:v>52.1</c:v>
                </c:pt>
                <c:pt idx="18">
                  <c:v>55.06</c:v>
                </c:pt>
                <c:pt idx="19">
                  <c:v>52.52</c:v>
                </c:pt>
                <c:pt idx="20">
                  <c:v>67.900000000000006</c:v>
                </c:pt>
                <c:pt idx="21">
                  <c:v>67.28</c:v>
                </c:pt>
                <c:pt idx="22">
                  <c:v>67.62</c:v>
                </c:pt>
                <c:pt idx="23">
                  <c:v>67.28</c:v>
                </c:pt>
                <c:pt idx="24">
                  <c:v>67.099999999999994</c:v>
                </c:pt>
                <c:pt idx="25">
                  <c:v>80.84</c:v>
                </c:pt>
                <c:pt idx="26">
                  <c:v>78.099999999999994</c:v>
                </c:pt>
                <c:pt idx="27">
                  <c:v>80.2</c:v>
                </c:pt>
                <c:pt idx="28">
                  <c:v>79.760000000000005</c:v>
                </c:pt>
                <c:pt idx="29">
                  <c:v>80.140000000000015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E8-4188-853C-D6872259537B}"/>
            </c:ext>
          </c:extLst>
        </c:ser>
        <c:ser>
          <c:idx val="2"/>
          <c:order val="2"/>
          <c:tx>
            <c:strRef>
              <c:f>'[1]PARITY Accuracy'!$AE$58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'[1]PARITY Accuracy'!$AE$59:$AE$88</c:f>
              <c:numCache>
                <c:formatCode>General</c:formatCode>
                <c:ptCount val="30"/>
                <c:pt idx="0">
                  <c:v>46.8</c:v>
                </c:pt>
                <c:pt idx="1">
                  <c:v>46.160000000000004</c:v>
                </c:pt>
                <c:pt idx="2">
                  <c:v>45.38</c:v>
                </c:pt>
                <c:pt idx="3">
                  <c:v>45.18</c:v>
                </c:pt>
                <c:pt idx="4">
                  <c:v>44.78</c:v>
                </c:pt>
                <c:pt idx="5">
                  <c:v>48.82</c:v>
                </c:pt>
                <c:pt idx="6">
                  <c:v>47.44</c:v>
                </c:pt>
                <c:pt idx="7">
                  <c:v>45.839999999999996</c:v>
                </c:pt>
                <c:pt idx="8">
                  <c:v>48.040000000000006</c:v>
                </c:pt>
                <c:pt idx="9">
                  <c:v>46.679999999999993</c:v>
                </c:pt>
                <c:pt idx="10">
                  <c:v>46.9</c:v>
                </c:pt>
                <c:pt idx="11">
                  <c:v>48.26</c:v>
                </c:pt>
                <c:pt idx="12">
                  <c:v>49.2</c:v>
                </c:pt>
                <c:pt idx="13">
                  <c:v>47.58</c:v>
                </c:pt>
                <c:pt idx="14">
                  <c:v>48.720000000000006</c:v>
                </c:pt>
                <c:pt idx="15">
                  <c:v>59.320000000000007</c:v>
                </c:pt>
                <c:pt idx="16">
                  <c:v>59.56</c:v>
                </c:pt>
                <c:pt idx="17">
                  <c:v>59.659999999999989</c:v>
                </c:pt>
                <c:pt idx="18">
                  <c:v>60.940000000000012</c:v>
                </c:pt>
                <c:pt idx="19">
                  <c:v>60.320000000000007</c:v>
                </c:pt>
                <c:pt idx="20">
                  <c:v>70.039999999999992</c:v>
                </c:pt>
                <c:pt idx="21">
                  <c:v>69.820000000000007</c:v>
                </c:pt>
                <c:pt idx="22">
                  <c:v>70.400000000000006</c:v>
                </c:pt>
                <c:pt idx="23">
                  <c:v>69</c:v>
                </c:pt>
                <c:pt idx="24">
                  <c:v>68.039999999999992</c:v>
                </c:pt>
                <c:pt idx="25">
                  <c:v>71.819999999999993</c:v>
                </c:pt>
                <c:pt idx="26">
                  <c:v>71.16</c:v>
                </c:pt>
                <c:pt idx="27">
                  <c:v>73.14</c:v>
                </c:pt>
                <c:pt idx="28">
                  <c:v>72.760000000000005</c:v>
                </c:pt>
                <c:pt idx="29">
                  <c:v>70.62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E8-4188-853C-D6872259537B}"/>
            </c:ext>
          </c:extLst>
        </c:ser>
        <c:ser>
          <c:idx val="3"/>
          <c:order val="3"/>
          <c:tx>
            <c:strRef>
              <c:f>'[1]PARITY Accuracy'!$AF$58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'[1]PARITY Accuracy'!$AF$59:$AF$88</c:f>
              <c:numCache>
                <c:formatCode>General</c:formatCode>
                <c:ptCount val="30"/>
                <c:pt idx="0">
                  <c:v>24.1</c:v>
                </c:pt>
                <c:pt idx="1">
                  <c:v>24.02</c:v>
                </c:pt>
                <c:pt idx="2">
                  <c:v>25.48</c:v>
                </c:pt>
                <c:pt idx="3">
                  <c:v>24.800000000000004</c:v>
                </c:pt>
                <c:pt idx="4">
                  <c:v>24.979999999999997</c:v>
                </c:pt>
                <c:pt idx="5">
                  <c:v>50.900000000000006</c:v>
                </c:pt>
                <c:pt idx="6">
                  <c:v>51.179999999999993</c:v>
                </c:pt>
                <c:pt idx="7">
                  <c:v>51.6</c:v>
                </c:pt>
                <c:pt idx="8">
                  <c:v>52.44</c:v>
                </c:pt>
                <c:pt idx="9">
                  <c:v>53.459999999999994</c:v>
                </c:pt>
                <c:pt idx="10">
                  <c:v>47</c:v>
                </c:pt>
                <c:pt idx="11">
                  <c:v>47.940000000000005</c:v>
                </c:pt>
                <c:pt idx="12">
                  <c:v>48.900000000000006</c:v>
                </c:pt>
                <c:pt idx="13">
                  <c:v>48.019999999999996</c:v>
                </c:pt>
                <c:pt idx="14">
                  <c:v>48.760000000000005</c:v>
                </c:pt>
                <c:pt idx="15">
                  <c:v>55.98</c:v>
                </c:pt>
                <c:pt idx="16">
                  <c:v>53.7</c:v>
                </c:pt>
                <c:pt idx="17">
                  <c:v>54.52</c:v>
                </c:pt>
                <c:pt idx="18">
                  <c:v>56.779999999999994</c:v>
                </c:pt>
                <c:pt idx="19">
                  <c:v>55.4</c:v>
                </c:pt>
                <c:pt idx="20">
                  <c:v>66.359999999999985</c:v>
                </c:pt>
                <c:pt idx="21">
                  <c:v>64.56</c:v>
                </c:pt>
                <c:pt idx="22">
                  <c:v>64.42</c:v>
                </c:pt>
                <c:pt idx="23">
                  <c:v>63.279999999999994</c:v>
                </c:pt>
                <c:pt idx="24">
                  <c:v>63.879999999999995</c:v>
                </c:pt>
                <c:pt idx="25">
                  <c:v>62.86</c:v>
                </c:pt>
                <c:pt idx="26">
                  <c:v>60.760000000000012</c:v>
                </c:pt>
                <c:pt idx="27">
                  <c:v>61.819999999999993</c:v>
                </c:pt>
                <c:pt idx="28">
                  <c:v>62.02</c:v>
                </c:pt>
                <c:pt idx="29">
                  <c:v>61.240000000000009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E8-4188-853C-D68722595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2473562160744538"/>
          <c:h val="5.36733676773697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Stack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Accuracy'!$D$4:$D$33</c:f>
              <c:numCache>
                <c:formatCode>General</c:formatCode>
                <c:ptCount val="30"/>
                <c:pt idx="0">
                  <c:v>1.5</c:v>
                </c:pt>
                <c:pt idx="1">
                  <c:v>0.6</c:v>
                </c:pt>
                <c:pt idx="2">
                  <c:v>0.9</c:v>
                </c:pt>
                <c:pt idx="3">
                  <c:v>0.1</c:v>
                </c:pt>
                <c:pt idx="4">
                  <c:v>0.9</c:v>
                </c:pt>
                <c:pt idx="5">
                  <c:v>32.200000000000003</c:v>
                </c:pt>
                <c:pt idx="6">
                  <c:v>38.4</c:v>
                </c:pt>
                <c:pt idx="7">
                  <c:v>24.7</c:v>
                </c:pt>
                <c:pt idx="8">
                  <c:v>31.8</c:v>
                </c:pt>
                <c:pt idx="9">
                  <c:v>32.700000000000003</c:v>
                </c:pt>
                <c:pt idx="10">
                  <c:v>47.2</c:v>
                </c:pt>
                <c:pt idx="11">
                  <c:v>40.5</c:v>
                </c:pt>
                <c:pt idx="12">
                  <c:v>38.200000000000003</c:v>
                </c:pt>
                <c:pt idx="13">
                  <c:v>37.700000000000003</c:v>
                </c:pt>
                <c:pt idx="14">
                  <c:v>35</c:v>
                </c:pt>
                <c:pt idx="15">
                  <c:v>49.2</c:v>
                </c:pt>
                <c:pt idx="16">
                  <c:v>49.1</c:v>
                </c:pt>
                <c:pt idx="17">
                  <c:v>52.3</c:v>
                </c:pt>
                <c:pt idx="18">
                  <c:v>51.4</c:v>
                </c:pt>
                <c:pt idx="19">
                  <c:v>51.2</c:v>
                </c:pt>
                <c:pt idx="20">
                  <c:v>52.2</c:v>
                </c:pt>
                <c:pt idx="21">
                  <c:v>55</c:v>
                </c:pt>
                <c:pt idx="22">
                  <c:v>49.2</c:v>
                </c:pt>
                <c:pt idx="23">
                  <c:v>50.7</c:v>
                </c:pt>
                <c:pt idx="24">
                  <c:v>53</c:v>
                </c:pt>
                <c:pt idx="25">
                  <c:v>55.3</c:v>
                </c:pt>
                <c:pt idx="26">
                  <c:v>50.1</c:v>
                </c:pt>
                <c:pt idx="27">
                  <c:v>48.6</c:v>
                </c:pt>
                <c:pt idx="28">
                  <c:v>51.5</c:v>
                </c:pt>
                <c:pt idx="29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0D-4F20-826F-913D8A530307}"/>
            </c:ext>
          </c:extLst>
        </c:ser>
        <c:ser>
          <c:idx val="1"/>
          <c:order val="1"/>
          <c:tx>
            <c:strRef>
              <c:f>'Stack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Accuracy'!$E$4:$E$33</c:f>
              <c:numCache>
                <c:formatCode>General</c:formatCode>
                <c:ptCount val="30"/>
                <c:pt idx="0">
                  <c:v>5.3</c:v>
                </c:pt>
                <c:pt idx="1">
                  <c:v>1.6</c:v>
                </c:pt>
                <c:pt idx="2">
                  <c:v>0.1</c:v>
                </c:pt>
                <c:pt idx="3">
                  <c:v>1</c:v>
                </c:pt>
                <c:pt idx="4">
                  <c:v>1.4</c:v>
                </c:pt>
                <c:pt idx="5">
                  <c:v>28.2</c:v>
                </c:pt>
                <c:pt idx="6">
                  <c:v>18.2</c:v>
                </c:pt>
                <c:pt idx="7">
                  <c:v>13.1</c:v>
                </c:pt>
                <c:pt idx="8">
                  <c:v>11.1</c:v>
                </c:pt>
                <c:pt idx="9">
                  <c:v>19.2</c:v>
                </c:pt>
                <c:pt idx="10">
                  <c:v>35</c:v>
                </c:pt>
                <c:pt idx="11">
                  <c:v>23.5</c:v>
                </c:pt>
                <c:pt idx="12">
                  <c:v>23</c:v>
                </c:pt>
                <c:pt idx="13">
                  <c:v>23.2</c:v>
                </c:pt>
                <c:pt idx="14">
                  <c:v>21.3</c:v>
                </c:pt>
                <c:pt idx="15">
                  <c:v>45.7</c:v>
                </c:pt>
                <c:pt idx="16">
                  <c:v>35.299999999999997</c:v>
                </c:pt>
                <c:pt idx="17">
                  <c:v>34.1</c:v>
                </c:pt>
                <c:pt idx="18">
                  <c:v>33.9</c:v>
                </c:pt>
                <c:pt idx="19">
                  <c:v>33.200000000000003</c:v>
                </c:pt>
                <c:pt idx="20">
                  <c:v>51.4</c:v>
                </c:pt>
                <c:pt idx="21">
                  <c:v>49.1</c:v>
                </c:pt>
                <c:pt idx="22">
                  <c:v>46.5</c:v>
                </c:pt>
                <c:pt idx="23">
                  <c:v>46.2</c:v>
                </c:pt>
                <c:pt idx="24">
                  <c:v>43.4</c:v>
                </c:pt>
                <c:pt idx="25">
                  <c:v>51.3</c:v>
                </c:pt>
                <c:pt idx="26">
                  <c:v>50.9</c:v>
                </c:pt>
                <c:pt idx="27">
                  <c:v>49.5</c:v>
                </c:pt>
                <c:pt idx="28">
                  <c:v>48.5</c:v>
                </c:pt>
                <c:pt idx="29">
                  <c:v>47.7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0D-4F20-826F-913D8A530307}"/>
            </c:ext>
          </c:extLst>
        </c:ser>
        <c:ser>
          <c:idx val="2"/>
          <c:order val="2"/>
          <c:tx>
            <c:strRef>
              <c:f>'Stack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Accuracy'!$F$4:$F$33</c:f>
              <c:numCache>
                <c:formatCode>General</c:formatCode>
                <c:ptCount val="30"/>
                <c:pt idx="0">
                  <c:v>8.4</c:v>
                </c:pt>
                <c:pt idx="1">
                  <c:v>1.5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40</c:v>
                </c:pt>
                <c:pt idx="6">
                  <c:v>28</c:v>
                </c:pt>
                <c:pt idx="7">
                  <c:v>27</c:v>
                </c:pt>
                <c:pt idx="8">
                  <c:v>24.1</c:v>
                </c:pt>
                <c:pt idx="9">
                  <c:v>30.5</c:v>
                </c:pt>
                <c:pt idx="10">
                  <c:v>47.6</c:v>
                </c:pt>
                <c:pt idx="11">
                  <c:v>51.1</c:v>
                </c:pt>
                <c:pt idx="12">
                  <c:v>49.2</c:v>
                </c:pt>
                <c:pt idx="13">
                  <c:v>47.2</c:v>
                </c:pt>
                <c:pt idx="14">
                  <c:v>48.9</c:v>
                </c:pt>
                <c:pt idx="15">
                  <c:v>49.4</c:v>
                </c:pt>
                <c:pt idx="16">
                  <c:v>49.2</c:v>
                </c:pt>
                <c:pt idx="17">
                  <c:v>49.2</c:v>
                </c:pt>
                <c:pt idx="18">
                  <c:v>46.4</c:v>
                </c:pt>
                <c:pt idx="19">
                  <c:v>51.7</c:v>
                </c:pt>
                <c:pt idx="20">
                  <c:v>48.6</c:v>
                </c:pt>
                <c:pt idx="21">
                  <c:v>51</c:v>
                </c:pt>
                <c:pt idx="22">
                  <c:v>47.4</c:v>
                </c:pt>
                <c:pt idx="23">
                  <c:v>47.1</c:v>
                </c:pt>
                <c:pt idx="24">
                  <c:v>51.4</c:v>
                </c:pt>
                <c:pt idx="25">
                  <c:v>50.8</c:v>
                </c:pt>
                <c:pt idx="26">
                  <c:v>51.9</c:v>
                </c:pt>
                <c:pt idx="27">
                  <c:v>47</c:v>
                </c:pt>
                <c:pt idx="28">
                  <c:v>48.2</c:v>
                </c:pt>
                <c:pt idx="29">
                  <c:v>50.9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0D-4F20-826F-913D8A530307}"/>
            </c:ext>
          </c:extLst>
        </c:ser>
        <c:ser>
          <c:idx val="3"/>
          <c:order val="3"/>
          <c:tx>
            <c:strRef>
              <c:f>'Stack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Accuracy'!$G$4:$G$33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30.8</c:v>
                </c:pt>
                <c:pt idx="6">
                  <c:v>13.7</c:v>
                </c:pt>
                <c:pt idx="7">
                  <c:v>8.5</c:v>
                </c:pt>
                <c:pt idx="8">
                  <c:v>8</c:v>
                </c:pt>
                <c:pt idx="9">
                  <c:v>8.4</c:v>
                </c:pt>
                <c:pt idx="10">
                  <c:v>46.8</c:v>
                </c:pt>
                <c:pt idx="11">
                  <c:v>31.3</c:v>
                </c:pt>
                <c:pt idx="12">
                  <c:v>28.2</c:v>
                </c:pt>
                <c:pt idx="13">
                  <c:v>24.6</c:v>
                </c:pt>
                <c:pt idx="14">
                  <c:v>29.1</c:v>
                </c:pt>
                <c:pt idx="15">
                  <c:v>49.3</c:v>
                </c:pt>
                <c:pt idx="16">
                  <c:v>49.1</c:v>
                </c:pt>
                <c:pt idx="17">
                  <c:v>53.2</c:v>
                </c:pt>
                <c:pt idx="18">
                  <c:v>50.9</c:v>
                </c:pt>
                <c:pt idx="19">
                  <c:v>55.6</c:v>
                </c:pt>
                <c:pt idx="20">
                  <c:v>51.2</c:v>
                </c:pt>
                <c:pt idx="21">
                  <c:v>57.9</c:v>
                </c:pt>
                <c:pt idx="22">
                  <c:v>54.3</c:v>
                </c:pt>
                <c:pt idx="23">
                  <c:v>59.6</c:v>
                </c:pt>
                <c:pt idx="24">
                  <c:v>60.3</c:v>
                </c:pt>
                <c:pt idx="25">
                  <c:v>54.1</c:v>
                </c:pt>
                <c:pt idx="26">
                  <c:v>52.2</c:v>
                </c:pt>
                <c:pt idx="27">
                  <c:v>51</c:v>
                </c:pt>
                <c:pt idx="28">
                  <c:v>50.1</c:v>
                </c:pt>
                <c:pt idx="29">
                  <c:v>51.6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0D-4F20-826F-913D8A530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Accuracy'!$D$40:$D$69</c:f>
              <c:numCache>
                <c:formatCode>General</c:formatCode>
                <c:ptCount val="30"/>
                <c:pt idx="0">
                  <c:v>61.7</c:v>
                </c:pt>
                <c:pt idx="1">
                  <c:v>53.9</c:v>
                </c:pt>
                <c:pt idx="2">
                  <c:v>51.2</c:v>
                </c:pt>
                <c:pt idx="3">
                  <c:v>53.5</c:v>
                </c:pt>
                <c:pt idx="4">
                  <c:v>53.6</c:v>
                </c:pt>
                <c:pt idx="5">
                  <c:v>61.1</c:v>
                </c:pt>
                <c:pt idx="6">
                  <c:v>59.8</c:v>
                </c:pt>
                <c:pt idx="7">
                  <c:v>58.7</c:v>
                </c:pt>
                <c:pt idx="8">
                  <c:v>63.9</c:v>
                </c:pt>
                <c:pt idx="9">
                  <c:v>61.7</c:v>
                </c:pt>
                <c:pt idx="10">
                  <c:v>60.6</c:v>
                </c:pt>
                <c:pt idx="11">
                  <c:v>55.3</c:v>
                </c:pt>
                <c:pt idx="12">
                  <c:v>55.2</c:v>
                </c:pt>
                <c:pt idx="13">
                  <c:v>53.9</c:v>
                </c:pt>
                <c:pt idx="14">
                  <c:v>55.1</c:v>
                </c:pt>
                <c:pt idx="15">
                  <c:v>61.2</c:v>
                </c:pt>
                <c:pt idx="16">
                  <c:v>54.7</c:v>
                </c:pt>
                <c:pt idx="17">
                  <c:v>57.1</c:v>
                </c:pt>
                <c:pt idx="18">
                  <c:v>53.9</c:v>
                </c:pt>
                <c:pt idx="19">
                  <c:v>54.3</c:v>
                </c:pt>
                <c:pt idx="20">
                  <c:v>62.2</c:v>
                </c:pt>
                <c:pt idx="21">
                  <c:v>55.3</c:v>
                </c:pt>
                <c:pt idx="22">
                  <c:v>55.4</c:v>
                </c:pt>
                <c:pt idx="23">
                  <c:v>52.2</c:v>
                </c:pt>
                <c:pt idx="24">
                  <c:v>55.6</c:v>
                </c:pt>
                <c:pt idx="25">
                  <c:v>63.3</c:v>
                </c:pt>
                <c:pt idx="26">
                  <c:v>51.1</c:v>
                </c:pt>
                <c:pt idx="27">
                  <c:v>51.5</c:v>
                </c:pt>
                <c:pt idx="28">
                  <c:v>49.3</c:v>
                </c:pt>
                <c:pt idx="29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F4-45D5-828A-CAB75A117B71}"/>
            </c:ext>
          </c:extLst>
        </c:ser>
        <c:ser>
          <c:idx val="1"/>
          <c:order val="1"/>
          <c:tx>
            <c:strRef>
              <c:f>'Stack Accuracy'!$E$39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Accuracy'!$E$40:$E$69</c:f>
              <c:numCache>
                <c:formatCode>General</c:formatCode>
                <c:ptCount val="30"/>
                <c:pt idx="0">
                  <c:v>60</c:v>
                </c:pt>
                <c:pt idx="1">
                  <c:v>50.5</c:v>
                </c:pt>
                <c:pt idx="2">
                  <c:v>53</c:v>
                </c:pt>
                <c:pt idx="3">
                  <c:v>52.6</c:v>
                </c:pt>
                <c:pt idx="4">
                  <c:v>53</c:v>
                </c:pt>
                <c:pt idx="5">
                  <c:v>60.2</c:v>
                </c:pt>
                <c:pt idx="6">
                  <c:v>59</c:v>
                </c:pt>
                <c:pt idx="7">
                  <c:v>54.4</c:v>
                </c:pt>
                <c:pt idx="8">
                  <c:v>57.5</c:v>
                </c:pt>
                <c:pt idx="9">
                  <c:v>57.4</c:v>
                </c:pt>
                <c:pt idx="10">
                  <c:v>61</c:v>
                </c:pt>
                <c:pt idx="11">
                  <c:v>56.6</c:v>
                </c:pt>
                <c:pt idx="12">
                  <c:v>55.9</c:v>
                </c:pt>
                <c:pt idx="13">
                  <c:v>56.3</c:v>
                </c:pt>
                <c:pt idx="14">
                  <c:v>57.2</c:v>
                </c:pt>
                <c:pt idx="15">
                  <c:v>60.9</c:v>
                </c:pt>
                <c:pt idx="16">
                  <c:v>55.9</c:v>
                </c:pt>
                <c:pt idx="17">
                  <c:v>55.5</c:v>
                </c:pt>
                <c:pt idx="18">
                  <c:v>54.7</c:v>
                </c:pt>
                <c:pt idx="19">
                  <c:v>55.2</c:v>
                </c:pt>
                <c:pt idx="20">
                  <c:v>61.4</c:v>
                </c:pt>
                <c:pt idx="21">
                  <c:v>49.9</c:v>
                </c:pt>
                <c:pt idx="22">
                  <c:v>53.2</c:v>
                </c:pt>
                <c:pt idx="23">
                  <c:v>55.5</c:v>
                </c:pt>
                <c:pt idx="24">
                  <c:v>56.7</c:v>
                </c:pt>
                <c:pt idx="25">
                  <c:v>56</c:v>
                </c:pt>
                <c:pt idx="26">
                  <c:v>54.4</c:v>
                </c:pt>
                <c:pt idx="27">
                  <c:v>53.6</c:v>
                </c:pt>
                <c:pt idx="28">
                  <c:v>53.1</c:v>
                </c:pt>
                <c:pt idx="29">
                  <c:v>53.2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F4-45D5-828A-CAB75A117B71}"/>
            </c:ext>
          </c:extLst>
        </c:ser>
        <c:ser>
          <c:idx val="2"/>
          <c:order val="2"/>
          <c:tx>
            <c:strRef>
              <c:f>'Stack Accuracy'!$F$39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Accuracy'!$F$40:$F$69</c:f>
              <c:numCache>
                <c:formatCode>General</c:formatCode>
                <c:ptCount val="30"/>
                <c:pt idx="0">
                  <c:v>48.7</c:v>
                </c:pt>
                <c:pt idx="1">
                  <c:v>51.4</c:v>
                </c:pt>
                <c:pt idx="2">
                  <c:v>46.8</c:v>
                </c:pt>
                <c:pt idx="3">
                  <c:v>49.5</c:v>
                </c:pt>
                <c:pt idx="4">
                  <c:v>49.5</c:v>
                </c:pt>
                <c:pt idx="5">
                  <c:v>53.1</c:v>
                </c:pt>
                <c:pt idx="6">
                  <c:v>49</c:v>
                </c:pt>
                <c:pt idx="7">
                  <c:v>49.5</c:v>
                </c:pt>
                <c:pt idx="8">
                  <c:v>47.8</c:v>
                </c:pt>
                <c:pt idx="9">
                  <c:v>51.2</c:v>
                </c:pt>
                <c:pt idx="10">
                  <c:v>53.8</c:v>
                </c:pt>
                <c:pt idx="11">
                  <c:v>51.5</c:v>
                </c:pt>
                <c:pt idx="12">
                  <c:v>48</c:v>
                </c:pt>
                <c:pt idx="13">
                  <c:v>49.7</c:v>
                </c:pt>
                <c:pt idx="14">
                  <c:v>51.4</c:v>
                </c:pt>
                <c:pt idx="15">
                  <c:v>53.6</c:v>
                </c:pt>
                <c:pt idx="16">
                  <c:v>47.9</c:v>
                </c:pt>
                <c:pt idx="17">
                  <c:v>49.7</c:v>
                </c:pt>
                <c:pt idx="18">
                  <c:v>50.3</c:v>
                </c:pt>
                <c:pt idx="19">
                  <c:v>51.5</c:v>
                </c:pt>
                <c:pt idx="20">
                  <c:v>53</c:v>
                </c:pt>
                <c:pt idx="21">
                  <c:v>49.4</c:v>
                </c:pt>
                <c:pt idx="22">
                  <c:v>46.5</c:v>
                </c:pt>
                <c:pt idx="23">
                  <c:v>48.1</c:v>
                </c:pt>
                <c:pt idx="24">
                  <c:v>51.8</c:v>
                </c:pt>
                <c:pt idx="25">
                  <c:v>53.8</c:v>
                </c:pt>
                <c:pt idx="26">
                  <c:v>51</c:v>
                </c:pt>
                <c:pt idx="27">
                  <c:v>48.3</c:v>
                </c:pt>
                <c:pt idx="28">
                  <c:v>48.7</c:v>
                </c:pt>
                <c:pt idx="29">
                  <c:v>50.9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F4-45D5-828A-CAB75A117B71}"/>
            </c:ext>
          </c:extLst>
        </c:ser>
        <c:ser>
          <c:idx val="3"/>
          <c:order val="3"/>
          <c:tx>
            <c:strRef>
              <c:f>'Stack Accuracy'!$G$39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Accuracy'!$G$40:$G$69</c:f>
              <c:numCache>
                <c:formatCode>General</c:formatCode>
                <c:ptCount val="30"/>
                <c:pt idx="0">
                  <c:v>59</c:v>
                </c:pt>
                <c:pt idx="1">
                  <c:v>54.2</c:v>
                </c:pt>
                <c:pt idx="2">
                  <c:v>51.8</c:v>
                </c:pt>
                <c:pt idx="3">
                  <c:v>52.5</c:v>
                </c:pt>
                <c:pt idx="4">
                  <c:v>53.2</c:v>
                </c:pt>
                <c:pt idx="5">
                  <c:v>61.9</c:v>
                </c:pt>
                <c:pt idx="6">
                  <c:v>62.8</c:v>
                </c:pt>
                <c:pt idx="7">
                  <c:v>65.8</c:v>
                </c:pt>
                <c:pt idx="8">
                  <c:v>65.3</c:v>
                </c:pt>
                <c:pt idx="9">
                  <c:v>66.5</c:v>
                </c:pt>
                <c:pt idx="10">
                  <c:v>59.6</c:v>
                </c:pt>
                <c:pt idx="11">
                  <c:v>53.8</c:v>
                </c:pt>
                <c:pt idx="12">
                  <c:v>54.7</c:v>
                </c:pt>
                <c:pt idx="13">
                  <c:v>52.9</c:v>
                </c:pt>
                <c:pt idx="14">
                  <c:v>51.3</c:v>
                </c:pt>
                <c:pt idx="15">
                  <c:v>60.5</c:v>
                </c:pt>
                <c:pt idx="16">
                  <c:v>54.3</c:v>
                </c:pt>
                <c:pt idx="17">
                  <c:v>57.4</c:v>
                </c:pt>
                <c:pt idx="18">
                  <c:v>52.9</c:v>
                </c:pt>
                <c:pt idx="19">
                  <c:v>54.2</c:v>
                </c:pt>
                <c:pt idx="20">
                  <c:v>60.4</c:v>
                </c:pt>
                <c:pt idx="21">
                  <c:v>53.4</c:v>
                </c:pt>
                <c:pt idx="22">
                  <c:v>55.5</c:v>
                </c:pt>
                <c:pt idx="23">
                  <c:v>51.8</c:v>
                </c:pt>
                <c:pt idx="24">
                  <c:v>53.3</c:v>
                </c:pt>
                <c:pt idx="25">
                  <c:v>59.8</c:v>
                </c:pt>
                <c:pt idx="26">
                  <c:v>50.9</c:v>
                </c:pt>
                <c:pt idx="27">
                  <c:v>52.2</c:v>
                </c:pt>
                <c:pt idx="28">
                  <c:v>48.4</c:v>
                </c:pt>
                <c:pt idx="29">
                  <c:v>51.2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F4-45D5-828A-CAB75A117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Accuracy'!$D$76:$D$105</c:f>
              <c:numCache>
                <c:formatCode>General</c:formatCode>
                <c:ptCount val="30"/>
                <c:pt idx="0">
                  <c:v>54.3</c:v>
                </c:pt>
                <c:pt idx="1">
                  <c:v>49.8</c:v>
                </c:pt>
                <c:pt idx="2">
                  <c:v>51.2</c:v>
                </c:pt>
                <c:pt idx="3">
                  <c:v>51.7</c:v>
                </c:pt>
                <c:pt idx="4">
                  <c:v>51.8</c:v>
                </c:pt>
                <c:pt idx="5">
                  <c:v>62.4</c:v>
                </c:pt>
                <c:pt idx="6">
                  <c:v>62</c:v>
                </c:pt>
                <c:pt idx="7">
                  <c:v>62.6</c:v>
                </c:pt>
                <c:pt idx="8">
                  <c:v>64.5</c:v>
                </c:pt>
                <c:pt idx="9">
                  <c:v>63.2</c:v>
                </c:pt>
                <c:pt idx="10">
                  <c:v>62.5</c:v>
                </c:pt>
                <c:pt idx="11">
                  <c:v>58.3</c:v>
                </c:pt>
                <c:pt idx="12">
                  <c:v>60.4</c:v>
                </c:pt>
                <c:pt idx="13">
                  <c:v>57.9</c:v>
                </c:pt>
                <c:pt idx="14">
                  <c:v>59.3</c:v>
                </c:pt>
                <c:pt idx="15">
                  <c:v>65.7</c:v>
                </c:pt>
                <c:pt idx="16">
                  <c:v>59.8</c:v>
                </c:pt>
                <c:pt idx="17">
                  <c:v>61.2</c:v>
                </c:pt>
                <c:pt idx="18">
                  <c:v>60</c:v>
                </c:pt>
                <c:pt idx="19">
                  <c:v>63.1</c:v>
                </c:pt>
                <c:pt idx="20">
                  <c:v>66.099999999999994</c:v>
                </c:pt>
                <c:pt idx="21">
                  <c:v>61.7</c:v>
                </c:pt>
                <c:pt idx="22">
                  <c:v>59.6</c:v>
                </c:pt>
                <c:pt idx="23">
                  <c:v>57.9</c:v>
                </c:pt>
                <c:pt idx="24">
                  <c:v>58.3</c:v>
                </c:pt>
                <c:pt idx="25">
                  <c:v>63.8</c:v>
                </c:pt>
                <c:pt idx="26">
                  <c:v>59.7</c:v>
                </c:pt>
                <c:pt idx="27">
                  <c:v>59.5</c:v>
                </c:pt>
                <c:pt idx="28">
                  <c:v>59.2</c:v>
                </c:pt>
                <c:pt idx="29">
                  <c:v>60.8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C1-4AD4-9D4A-DD0E5AB1E6A2}"/>
            </c:ext>
          </c:extLst>
        </c:ser>
        <c:ser>
          <c:idx val="1"/>
          <c:order val="1"/>
          <c:tx>
            <c:strRef>
              <c:f>'Stack Accuracy'!$E$75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Accuracy'!$E$76:$E$105</c:f>
              <c:numCache>
                <c:formatCode>General</c:formatCode>
                <c:ptCount val="30"/>
                <c:pt idx="0">
                  <c:v>55.6</c:v>
                </c:pt>
                <c:pt idx="1">
                  <c:v>52</c:v>
                </c:pt>
                <c:pt idx="2">
                  <c:v>50.8</c:v>
                </c:pt>
                <c:pt idx="3">
                  <c:v>51.6</c:v>
                </c:pt>
                <c:pt idx="4">
                  <c:v>52.1</c:v>
                </c:pt>
                <c:pt idx="5">
                  <c:v>57.6</c:v>
                </c:pt>
                <c:pt idx="6">
                  <c:v>54.8</c:v>
                </c:pt>
                <c:pt idx="7">
                  <c:v>54.4</c:v>
                </c:pt>
                <c:pt idx="8">
                  <c:v>57.1</c:v>
                </c:pt>
                <c:pt idx="9">
                  <c:v>57.5</c:v>
                </c:pt>
                <c:pt idx="10">
                  <c:v>58.4</c:v>
                </c:pt>
                <c:pt idx="11">
                  <c:v>54.7</c:v>
                </c:pt>
                <c:pt idx="12">
                  <c:v>53.6</c:v>
                </c:pt>
                <c:pt idx="13">
                  <c:v>55.4</c:v>
                </c:pt>
                <c:pt idx="14">
                  <c:v>54.5</c:v>
                </c:pt>
                <c:pt idx="15">
                  <c:v>57.2</c:v>
                </c:pt>
                <c:pt idx="16">
                  <c:v>52.8</c:v>
                </c:pt>
                <c:pt idx="17">
                  <c:v>51.8</c:v>
                </c:pt>
                <c:pt idx="18">
                  <c:v>53.9</c:v>
                </c:pt>
                <c:pt idx="19">
                  <c:v>54.9</c:v>
                </c:pt>
                <c:pt idx="20">
                  <c:v>63.1</c:v>
                </c:pt>
                <c:pt idx="21">
                  <c:v>45.2</c:v>
                </c:pt>
                <c:pt idx="22">
                  <c:v>45.8</c:v>
                </c:pt>
                <c:pt idx="23">
                  <c:v>48.3</c:v>
                </c:pt>
                <c:pt idx="24">
                  <c:v>46.9</c:v>
                </c:pt>
                <c:pt idx="25">
                  <c:v>57.6</c:v>
                </c:pt>
                <c:pt idx="26">
                  <c:v>49.9</c:v>
                </c:pt>
                <c:pt idx="27">
                  <c:v>50.1</c:v>
                </c:pt>
                <c:pt idx="28">
                  <c:v>49.4</c:v>
                </c:pt>
                <c:pt idx="29">
                  <c:v>49.4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C1-4AD4-9D4A-DD0E5AB1E6A2}"/>
            </c:ext>
          </c:extLst>
        </c:ser>
        <c:ser>
          <c:idx val="2"/>
          <c:order val="2"/>
          <c:tx>
            <c:strRef>
              <c:f>'Stack Accuracy'!$F$75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Accuracy'!$F$76:$F$105</c:f>
              <c:numCache>
                <c:formatCode>General</c:formatCode>
                <c:ptCount val="30"/>
                <c:pt idx="0">
                  <c:v>49.1</c:v>
                </c:pt>
                <c:pt idx="1">
                  <c:v>52.3</c:v>
                </c:pt>
                <c:pt idx="2">
                  <c:v>44.3</c:v>
                </c:pt>
                <c:pt idx="3">
                  <c:v>45.3</c:v>
                </c:pt>
                <c:pt idx="4">
                  <c:v>49.7</c:v>
                </c:pt>
                <c:pt idx="5">
                  <c:v>51.9</c:v>
                </c:pt>
                <c:pt idx="6">
                  <c:v>52.1</c:v>
                </c:pt>
                <c:pt idx="7">
                  <c:v>48.7</c:v>
                </c:pt>
                <c:pt idx="8">
                  <c:v>49.3</c:v>
                </c:pt>
                <c:pt idx="9">
                  <c:v>50.5</c:v>
                </c:pt>
                <c:pt idx="10">
                  <c:v>52.3</c:v>
                </c:pt>
                <c:pt idx="11">
                  <c:v>52.2</c:v>
                </c:pt>
                <c:pt idx="12">
                  <c:v>49.3</c:v>
                </c:pt>
                <c:pt idx="13">
                  <c:v>50.9</c:v>
                </c:pt>
                <c:pt idx="14">
                  <c:v>49.4</c:v>
                </c:pt>
                <c:pt idx="15">
                  <c:v>50.9</c:v>
                </c:pt>
                <c:pt idx="16">
                  <c:v>49.7</c:v>
                </c:pt>
                <c:pt idx="17">
                  <c:v>48.3</c:v>
                </c:pt>
                <c:pt idx="18">
                  <c:v>48.2</c:v>
                </c:pt>
                <c:pt idx="19">
                  <c:v>49.6</c:v>
                </c:pt>
                <c:pt idx="20">
                  <c:v>51.5</c:v>
                </c:pt>
                <c:pt idx="21">
                  <c:v>49.7</c:v>
                </c:pt>
                <c:pt idx="22">
                  <c:v>46.7</c:v>
                </c:pt>
                <c:pt idx="23">
                  <c:v>48.2</c:v>
                </c:pt>
                <c:pt idx="24">
                  <c:v>51.5</c:v>
                </c:pt>
                <c:pt idx="25">
                  <c:v>51.2</c:v>
                </c:pt>
                <c:pt idx="26">
                  <c:v>52.7</c:v>
                </c:pt>
                <c:pt idx="27">
                  <c:v>48.4</c:v>
                </c:pt>
                <c:pt idx="28">
                  <c:v>46.8</c:v>
                </c:pt>
                <c:pt idx="29">
                  <c:v>50.4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C1-4AD4-9D4A-DD0E5AB1E6A2}"/>
            </c:ext>
          </c:extLst>
        </c:ser>
        <c:ser>
          <c:idx val="3"/>
          <c:order val="3"/>
          <c:tx>
            <c:strRef>
              <c:f>'Stack Accuracy'!$G$75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Accuracy'!$G$76:$G$105</c:f>
              <c:numCache>
                <c:formatCode>General</c:formatCode>
                <c:ptCount val="30"/>
                <c:pt idx="0">
                  <c:v>56.4</c:v>
                </c:pt>
                <c:pt idx="1">
                  <c:v>51.3</c:v>
                </c:pt>
                <c:pt idx="2">
                  <c:v>51.2</c:v>
                </c:pt>
                <c:pt idx="3">
                  <c:v>53.2</c:v>
                </c:pt>
                <c:pt idx="4">
                  <c:v>52.2</c:v>
                </c:pt>
                <c:pt idx="5">
                  <c:v>61.3</c:v>
                </c:pt>
                <c:pt idx="6">
                  <c:v>58.1</c:v>
                </c:pt>
                <c:pt idx="7">
                  <c:v>60.5</c:v>
                </c:pt>
                <c:pt idx="8">
                  <c:v>61.9</c:v>
                </c:pt>
                <c:pt idx="9">
                  <c:v>63.3</c:v>
                </c:pt>
                <c:pt idx="10">
                  <c:v>60.2</c:v>
                </c:pt>
                <c:pt idx="11">
                  <c:v>56.5</c:v>
                </c:pt>
                <c:pt idx="12">
                  <c:v>57.4</c:v>
                </c:pt>
                <c:pt idx="13">
                  <c:v>56.1</c:v>
                </c:pt>
                <c:pt idx="14">
                  <c:v>55.1</c:v>
                </c:pt>
                <c:pt idx="15">
                  <c:v>65.099999999999994</c:v>
                </c:pt>
                <c:pt idx="16">
                  <c:v>59.3</c:v>
                </c:pt>
                <c:pt idx="17">
                  <c:v>58.3</c:v>
                </c:pt>
                <c:pt idx="18">
                  <c:v>60.4</c:v>
                </c:pt>
                <c:pt idx="19">
                  <c:v>57.1</c:v>
                </c:pt>
                <c:pt idx="20">
                  <c:v>65.5</c:v>
                </c:pt>
                <c:pt idx="21">
                  <c:v>56.5</c:v>
                </c:pt>
                <c:pt idx="22">
                  <c:v>59.2</c:v>
                </c:pt>
                <c:pt idx="23">
                  <c:v>56.9</c:v>
                </c:pt>
                <c:pt idx="24">
                  <c:v>56.4</c:v>
                </c:pt>
                <c:pt idx="25">
                  <c:v>64.099999999999994</c:v>
                </c:pt>
                <c:pt idx="26">
                  <c:v>56.3</c:v>
                </c:pt>
                <c:pt idx="27">
                  <c:v>57</c:v>
                </c:pt>
                <c:pt idx="28">
                  <c:v>54.3</c:v>
                </c:pt>
                <c:pt idx="29">
                  <c:v>55.4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C1-4AD4-9D4A-DD0E5AB1E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49.1</c:v>
                </c:pt>
                <c:pt idx="6">
                  <c:v>53.7</c:v>
                </c:pt>
                <c:pt idx="7">
                  <c:v>51.9</c:v>
                </c:pt>
                <c:pt idx="8">
                  <c:v>52.1</c:v>
                </c:pt>
                <c:pt idx="9">
                  <c:v>53.6</c:v>
                </c:pt>
                <c:pt idx="10">
                  <c:v>47.8</c:v>
                </c:pt>
                <c:pt idx="11">
                  <c:v>53.3</c:v>
                </c:pt>
                <c:pt idx="12">
                  <c:v>50.5</c:v>
                </c:pt>
                <c:pt idx="13">
                  <c:v>51.9</c:v>
                </c:pt>
                <c:pt idx="14">
                  <c:v>50.4</c:v>
                </c:pt>
                <c:pt idx="15">
                  <c:v>49.2</c:v>
                </c:pt>
                <c:pt idx="16">
                  <c:v>51.2</c:v>
                </c:pt>
                <c:pt idx="17">
                  <c:v>46.6</c:v>
                </c:pt>
                <c:pt idx="18">
                  <c:v>50.9</c:v>
                </c:pt>
                <c:pt idx="19">
                  <c:v>48</c:v>
                </c:pt>
                <c:pt idx="20">
                  <c:v>51.1</c:v>
                </c:pt>
                <c:pt idx="21">
                  <c:v>54.5</c:v>
                </c:pt>
                <c:pt idx="22">
                  <c:v>49.9</c:v>
                </c:pt>
                <c:pt idx="23">
                  <c:v>51.1</c:v>
                </c:pt>
                <c:pt idx="24">
                  <c:v>50.9</c:v>
                </c:pt>
                <c:pt idx="25">
                  <c:v>54.8</c:v>
                </c:pt>
                <c:pt idx="26">
                  <c:v>49.7</c:v>
                </c:pt>
                <c:pt idx="27">
                  <c:v>50</c:v>
                </c:pt>
                <c:pt idx="28">
                  <c:v>50.6</c:v>
                </c:pt>
                <c:pt idx="29">
                  <c:v>51.5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2-4ECC-8527-E70C485AE986}"/>
            </c:ext>
          </c:extLst>
        </c:ser>
        <c:ser>
          <c:idx val="1"/>
          <c:order val="1"/>
          <c:tx>
            <c:strRef>
              <c:f>'Stack Accuracy'!$E$111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48.1</c:v>
                </c:pt>
                <c:pt idx="6">
                  <c:v>48.9</c:v>
                </c:pt>
                <c:pt idx="7">
                  <c:v>44.5</c:v>
                </c:pt>
                <c:pt idx="8">
                  <c:v>45.1</c:v>
                </c:pt>
                <c:pt idx="9">
                  <c:v>47.1</c:v>
                </c:pt>
                <c:pt idx="10">
                  <c:v>49.7</c:v>
                </c:pt>
                <c:pt idx="11">
                  <c:v>47.7</c:v>
                </c:pt>
                <c:pt idx="12">
                  <c:v>45.9</c:v>
                </c:pt>
                <c:pt idx="13">
                  <c:v>44.1</c:v>
                </c:pt>
                <c:pt idx="14">
                  <c:v>44.3</c:v>
                </c:pt>
                <c:pt idx="15">
                  <c:v>50.5</c:v>
                </c:pt>
                <c:pt idx="16">
                  <c:v>49.2</c:v>
                </c:pt>
                <c:pt idx="17">
                  <c:v>48.7</c:v>
                </c:pt>
                <c:pt idx="18">
                  <c:v>47.9</c:v>
                </c:pt>
                <c:pt idx="19">
                  <c:v>47</c:v>
                </c:pt>
                <c:pt idx="20">
                  <c:v>51.4</c:v>
                </c:pt>
                <c:pt idx="21">
                  <c:v>51.1</c:v>
                </c:pt>
                <c:pt idx="22">
                  <c:v>49.2</c:v>
                </c:pt>
                <c:pt idx="23">
                  <c:v>48.4</c:v>
                </c:pt>
                <c:pt idx="24">
                  <c:v>47.7</c:v>
                </c:pt>
                <c:pt idx="25">
                  <c:v>51.4</c:v>
                </c:pt>
                <c:pt idx="26">
                  <c:v>51.5</c:v>
                </c:pt>
                <c:pt idx="27">
                  <c:v>49.3</c:v>
                </c:pt>
                <c:pt idx="28">
                  <c:v>48.6</c:v>
                </c:pt>
                <c:pt idx="29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2-4ECC-8527-E70C485AE986}"/>
            </c:ext>
          </c:extLst>
        </c:ser>
        <c:ser>
          <c:idx val="2"/>
          <c:order val="2"/>
          <c:tx>
            <c:strRef>
              <c:f>'Stack Accuracy'!$F$111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</c:v>
                </c:pt>
                <c:pt idx="6">
                  <c:v>51.9</c:v>
                </c:pt>
                <c:pt idx="7">
                  <c:v>46.9</c:v>
                </c:pt>
                <c:pt idx="8">
                  <c:v>43.3</c:v>
                </c:pt>
                <c:pt idx="9">
                  <c:v>48.2</c:v>
                </c:pt>
                <c:pt idx="10">
                  <c:v>47</c:v>
                </c:pt>
                <c:pt idx="11">
                  <c:v>51.7</c:v>
                </c:pt>
                <c:pt idx="12">
                  <c:v>47.5</c:v>
                </c:pt>
                <c:pt idx="13">
                  <c:v>46.7</c:v>
                </c:pt>
                <c:pt idx="14">
                  <c:v>49.9</c:v>
                </c:pt>
                <c:pt idx="15">
                  <c:v>49.5</c:v>
                </c:pt>
                <c:pt idx="16">
                  <c:v>51.1</c:v>
                </c:pt>
                <c:pt idx="17">
                  <c:v>47.9</c:v>
                </c:pt>
                <c:pt idx="18">
                  <c:v>46.4</c:v>
                </c:pt>
                <c:pt idx="19">
                  <c:v>51.5</c:v>
                </c:pt>
                <c:pt idx="20">
                  <c:v>50.3</c:v>
                </c:pt>
                <c:pt idx="21">
                  <c:v>51.2</c:v>
                </c:pt>
                <c:pt idx="22">
                  <c:v>47.5</c:v>
                </c:pt>
                <c:pt idx="23">
                  <c:v>48.8</c:v>
                </c:pt>
                <c:pt idx="24">
                  <c:v>51.9</c:v>
                </c:pt>
                <c:pt idx="25">
                  <c:v>48.6</c:v>
                </c:pt>
                <c:pt idx="26">
                  <c:v>51.2</c:v>
                </c:pt>
                <c:pt idx="27">
                  <c:v>48.4</c:v>
                </c:pt>
                <c:pt idx="28">
                  <c:v>48.9</c:v>
                </c:pt>
                <c:pt idx="29">
                  <c:v>52.3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2-4ECC-8527-E70C485AE986}"/>
            </c:ext>
          </c:extLst>
        </c:ser>
        <c:ser>
          <c:idx val="3"/>
          <c:order val="3"/>
          <c:tx>
            <c:strRef>
              <c:f>'Stack Accuracy'!$G$111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49.9</c:v>
                </c:pt>
                <c:pt idx="6">
                  <c:v>51.5</c:v>
                </c:pt>
                <c:pt idx="7">
                  <c:v>50.2</c:v>
                </c:pt>
                <c:pt idx="8">
                  <c:v>52.1</c:v>
                </c:pt>
                <c:pt idx="9">
                  <c:v>53.2</c:v>
                </c:pt>
                <c:pt idx="10">
                  <c:v>50.6</c:v>
                </c:pt>
                <c:pt idx="11">
                  <c:v>48.5</c:v>
                </c:pt>
                <c:pt idx="12">
                  <c:v>51.2</c:v>
                </c:pt>
                <c:pt idx="13">
                  <c:v>50.2</c:v>
                </c:pt>
                <c:pt idx="14">
                  <c:v>50.5</c:v>
                </c:pt>
                <c:pt idx="15">
                  <c:v>49.9</c:v>
                </c:pt>
                <c:pt idx="16">
                  <c:v>51.6</c:v>
                </c:pt>
                <c:pt idx="17">
                  <c:v>49.3</c:v>
                </c:pt>
                <c:pt idx="18">
                  <c:v>48.8</c:v>
                </c:pt>
                <c:pt idx="19">
                  <c:v>49.2</c:v>
                </c:pt>
                <c:pt idx="20">
                  <c:v>51.2</c:v>
                </c:pt>
                <c:pt idx="21">
                  <c:v>56.3</c:v>
                </c:pt>
                <c:pt idx="22">
                  <c:v>50.8</c:v>
                </c:pt>
                <c:pt idx="23">
                  <c:v>51.3</c:v>
                </c:pt>
                <c:pt idx="24">
                  <c:v>54.4</c:v>
                </c:pt>
                <c:pt idx="25">
                  <c:v>52.2</c:v>
                </c:pt>
                <c:pt idx="26">
                  <c:v>47.6</c:v>
                </c:pt>
                <c:pt idx="27">
                  <c:v>50.3</c:v>
                </c:pt>
                <c:pt idx="28">
                  <c:v>49.5</c:v>
                </c:pt>
                <c:pt idx="29">
                  <c:v>51.7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42-4ECC-8527-E70C485AE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Accuracy'!$D$148:$D$177</c:f>
              <c:numCache>
                <c:formatCode>General</c:formatCode>
                <c:ptCount val="30"/>
                <c:pt idx="0">
                  <c:v>55.9</c:v>
                </c:pt>
                <c:pt idx="1">
                  <c:v>58</c:v>
                </c:pt>
                <c:pt idx="2">
                  <c:v>57.4</c:v>
                </c:pt>
                <c:pt idx="3">
                  <c:v>57.2</c:v>
                </c:pt>
                <c:pt idx="4">
                  <c:v>56.5</c:v>
                </c:pt>
                <c:pt idx="5">
                  <c:v>60.3</c:v>
                </c:pt>
                <c:pt idx="6">
                  <c:v>60.6</c:v>
                </c:pt>
                <c:pt idx="7">
                  <c:v>62.8</c:v>
                </c:pt>
                <c:pt idx="8">
                  <c:v>63.7</c:v>
                </c:pt>
                <c:pt idx="9">
                  <c:v>62.5</c:v>
                </c:pt>
                <c:pt idx="10">
                  <c:v>58.5</c:v>
                </c:pt>
                <c:pt idx="11">
                  <c:v>54.3</c:v>
                </c:pt>
                <c:pt idx="12">
                  <c:v>53.3</c:v>
                </c:pt>
                <c:pt idx="13">
                  <c:v>53.2</c:v>
                </c:pt>
                <c:pt idx="14">
                  <c:v>52.2</c:v>
                </c:pt>
                <c:pt idx="15">
                  <c:v>61.6</c:v>
                </c:pt>
                <c:pt idx="16">
                  <c:v>54.8</c:v>
                </c:pt>
                <c:pt idx="17">
                  <c:v>60.1</c:v>
                </c:pt>
                <c:pt idx="18">
                  <c:v>57</c:v>
                </c:pt>
                <c:pt idx="19">
                  <c:v>57.3</c:v>
                </c:pt>
                <c:pt idx="20">
                  <c:v>62.2</c:v>
                </c:pt>
                <c:pt idx="21">
                  <c:v>57.5</c:v>
                </c:pt>
                <c:pt idx="22">
                  <c:v>56.8</c:v>
                </c:pt>
                <c:pt idx="23">
                  <c:v>56.3</c:v>
                </c:pt>
                <c:pt idx="24">
                  <c:v>55.9</c:v>
                </c:pt>
                <c:pt idx="25">
                  <c:v>64</c:v>
                </c:pt>
                <c:pt idx="26">
                  <c:v>57.8</c:v>
                </c:pt>
                <c:pt idx="27">
                  <c:v>59.6</c:v>
                </c:pt>
                <c:pt idx="28">
                  <c:v>58.3</c:v>
                </c:pt>
                <c:pt idx="29">
                  <c:v>60.5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F-4296-8179-44A24E65769E}"/>
            </c:ext>
          </c:extLst>
        </c:ser>
        <c:ser>
          <c:idx val="1"/>
          <c:order val="1"/>
          <c:tx>
            <c:strRef>
              <c:f>'Stack Accuracy'!$E$147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Accuracy'!$E$148:$E$177</c:f>
              <c:numCache>
                <c:formatCode>General</c:formatCode>
                <c:ptCount val="30"/>
                <c:pt idx="0">
                  <c:v>54</c:v>
                </c:pt>
                <c:pt idx="1">
                  <c:v>62</c:v>
                </c:pt>
                <c:pt idx="2">
                  <c:v>58.8</c:v>
                </c:pt>
                <c:pt idx="3">
                  <c:v>59.8</c:v>
                </c:pt>
                <c:pt idx="4">
                  <c:v>58.4</c:v>
                </c:pt>
                <c:pt idx="5">
                  <c:v>57</c:v>
                </c:pt>
                <c:pt idx="6">
                  <c:v>57.2</c:v>
                </c:pt>
                <c:pt idx="7">
                  <c:v>54.6</c:v>
                </c:pt>
                <c:pt idx="8">
                  <c:v>56.3</c:v>
                </c:pt>
                <c:pt idx="9">
                  <c:v>55.6</c:v>
                </c:pt>
                <c:pt idx="10">
                  <c:v>57.3</c:v>
                </c:pt>
                <c:pt idx="11">
                  <c:v>55.2</c:v>
                </c:pt>
                <c:pt idx="12">
                  <c:v>54.7</c:v>
                </c:pt>
                <c:pt idx="13">
                  <c:v>54.7</c:v>
                </c:pt>
                <c:pt idx="14">
                  <c:v>53</c:v>
                </c:pt>
                <c:pt idx="15">
                  <c:v>56.7</c:v>
                </c:pt>
                <c:pt idx="16">
                  <c:v>53.8</c:v>
                </c:pt>
                <c:pt idx="17">
                  <c:v>52.6</c:v>
                </c:pt>
                <c:pt idx="18">
                  <c:v>53.5</c:v>
                </c:pt>
                <c:pt idx="19">
                  <c:v>53.6</c:v>
                </c:pt>
                <c:pt idx="20">
                  <c:v>61.2</c:v>
                </c:pt>
                <c:pt idx="21">
                  <c:v>51</c:v>
                </c:pt>
                <c:pt idx="22">
                  <c:v>51.8</c:v>
                </c:pt>
                <c:pt idx="23">
                  <c:v>53.4</c:v>
                </c:pt>
                <c:pt idx="24">
                  <c:v>51.6</c:v>
                </c:pt>
                <c:pt idx="25">
                  <c:v>57</c:v>
                </c:pt>
                <c:pt idx="26">
                  <c:v>52.4</c:v>
                </c:pt>
                <c:pt idx="27">
                  <c:v>50.9</c:v>
                </c:pt>
                <c:pt idx="28">
                  <c:v>49.3</c:v>
                </c:pt>
                <c:pt idx="29">
                  <c:v>50.6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F-4296-8179-44A24E65769E}"/>
            </c:ext>
          </c:extLst>
        </c:ser>
        <c:ser>
          <c:idx val="2"/>
          <c:order val="2"/>
          <c:tx>
            <c:strRef>
              <c:f>'Stack Accuracy'!$F$147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Accuracy'!$F$148:$F$177</c:f>
              <c:numCache>
                <c:formatCode>General</c:formatCode>
                <c:ptCount val="30"/>
                <c:pt idx="0">
                  <c:v>30.9</c:v>
                </c:pt>
                <c:pt idx="1">
                  <c:v>25.2</c:v>
                </c:pt>
                <c:pt idx="2">
                  <c:v>20.5</c:v>
                </c:pt>
                <c:pt idx="3">
                  <c:v>21.5</c:v>
                </c:pt>
                <c:pt idx="4">
                  <c:v>22.3</c:v>
                </c:pt>
                <c:pt idx="5">
                  <c:v>52</c:v>
                </c:pt>
                <c:pt idx="6">
                  <c:v>50</c:v>
                </c:pt>
                <c:pt idx="7">
                  <c:v>47.8</c:v>
                </c:pt>
                <c:pt idx="8">
                  <c:v>48.9</c:v>
                </c:pt>
                <c:pt idx="9">
                  <c:v>51</c:v>
                </c:pt>
                <c:pt idx="10">
                  <c:v>50.5</c:v>
                </c:pt>
                <c:pt idx="11">
                  <c:v>52.9</c:v>
                </c:pt>
                <c:pt idx="12">
                  <c:v>47.2</c:v>
                </c:pt>
                <c:pt idx="13">
                  <c:v>49.2</c:v>
                </c:pt>
                <c:pt idx="14">
                  <c:v>49.1</c:v>
                </c:pt>
                <c:pt idx="15">
                  <c:v>53.6</c:v>
                </c:pt>
                <c:pt idx="16">
                  <c:v>50.1</c:v>
                </c:pt>
                <c:pt idx="17">
                  <c:v>48.9</c:v>
                </c:pt>
                <c:pt idx="18">
                  <c:v>49.2</c:v>
                </c:pt>
                <c:pt idx="19">
                  <c:v>50.6</c:v>
                </c:pt>
                <c:pt idx="20">
                  <c:v>50.8</c:v>
                </c:pt>
                <c:pt idx="21">
                  <c:v>49.1</c:v>
                </c:pt>
                <c:pt idx="22">
                  <c:v>48.3</c:v>
                </c:pt>
                <c:pt idx="23">
                  <c:v>50.2</c:v>
                </c:pt>
                <c:pt idx="24">
                  <c:v>50.2</c:v>
                </c:pt>
                <c:pt idx="25">
                  <c:v>50.3</c:v>
                </c:pt>
                <c:pt idx="26">
                  <c:v>49.4</c:v>
                </c:pt>
                <c:pt idx="27">
                  <c:v>49</c:v>
                </c:pt>
                <c:pt idx="28">
                  <c:v>48.4</c:v>
                </c:pt>
                <c:pt idx="29">
                  <c:v>51.5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F-4296-8179-44A24E65769E}"/>
            </c:ext>
          </c:extLst>
        </c:ser>
        <c:ser>
          <c:idx val="3"/>
          <c:order val="3"/>
          <c:tx>
            <c:strRef>
              <c:f>'Stack Accuracy'!$G$147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Accuracy'!$G$148:$G$177</c:f>
              <c:numCache>
                <c:formatCode>General</c:formatCode>
                <c:ptCount val="30"/>
                <c:pt idx="0">
                  <c:v>57.4</c:v>
                </c:pt>
                <c:pt idx="1">
                  <c:v>59.9</c:v>
                </c:pt>
                <c:pt idx="2">
                  <c:v>59.8</c:v>
                </c:pt>
                <c:pt idx="3">
                  <c:v>59</c:v>
                </c:pt>
                <c:pt idx="4">
                  <c:v>58.5</c:v>
                </c:pt>
                <c:pt idx="5">
                  <c:v>59.2</c:v>
                </c:pt>
                <c:pt idx="6">
                  <c:v>61.6</c:v>
                </c:pt>
                <c:pt idx="7">
                  <c:v>57.5</c:v>
                </c:pt>
                <c:pt idx="8">
                  <c:v>58.2</c:v>
                </c:pt>
                <c:pt idx="9">
                  <c:v>57.2</c:v>
                </c:pt>
                <c:pt idx="10">
                  <c:v>61.8</c:v>
                </c:pt>
                <c:pt idx="11">
                  <c:v>51.1</c:v>
                </c:pt>
                <c:pt idx="12">
                  <c:v>51.6</c:v>
                </c:pt>
                <c:pt idx="13">
                  <c:v>49</c:v>
                </c:pt>
                <c:pt idx="14">
                  <c:v>49.9</c:v>
                </c:pt>
                <c:pt idx="15">
                  <c:v>63.5</c:v>
                </c:pt>
                <c:pt idx="16">
                  <c:v>53</c:v>
                </c:pt>
                <c:pt idx="17">
                  <c:v>54.1</c:v>
                </c:pt>
                <c:pt idx="18">
                  <c:v>51.6</c:v>
                </c:pt>
                <c:pt idx="19">
                  <c:v>51.5</c:v>
                </c:pt>
                <c:pt idx="20">
                  <c:v>63.8</c:v>
                </c:pt>
                <c:pt idx="21">
                  <c:v>53.5</c:v>
                </c:pt>
                <c:pt idx="22">
                  <c:v>51.8</c:v>
                </c:pt>
                <c:pt idx="23">
                  <c:v>50.9</c:v>
                </c:pt>
                <c:pt idx="24">
                  <c:v>49.9</c:v>
                </c:pt>
                <c:pt idx="25">
                  <c:v>63.2</c:v>
                </c:pt>
                <c:pt idx="26">
                  <c:v>52.3</c:v>
                </c:pt>
                <c:pt idx="27">
                  <c:v>49.4</c:v>
                </c:pt>
                <c:pt idx="28">
                  <c:v>51.5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2F-4296-8179-44A24E657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Accuracy'!$D$184:$D$213</c:f>
              <c:numCache>
                <c:formatCode>General</c:formatCode>
                <c:ptCount val="30"/>
                <c:pt idx="0">
                  <c:v>43.7</c:v>
                </c:pt>
                <c:pt idx="1">
                  <c:v>45.4</c:v>
                </c:pt>
                <c:pt idx="2">
                  <c:v>43</c:v>
                </c:pt>
                <c:pt idx="3">
                  <c:v>42.4</c:v>
                </c:pt>
                <c:pt idx="4">
                  <c:v>44</c:v>
                </c:pt>
                <c:pt idx="5">
                  <c:v>90.7</c:v>
                </c:pt>
                <c:pt idx="6">
                  <c:v>81.5</c:v>
                </c:pt>
                <c:pt idx="7">
                  <c:v>70.8</c:v>
                </c:pt>
                <c:pt idx="8">
                  <c:v>71.7</c:v>
                </c:pt>
                <c:pt idx="9">
                  <c:v>67.8</c:v>
                </c:pt>
                <c:pt idx="10">
                  <c:v>91.1</c:v>
                </c:pt>
                <c:pt idx="11">
                  <c:v>81.2</c:v>
                </c:pt>
                <c:pt idx="12">
                  <c:v>71.900000000000006</c:v>
                </c:pt>
                <c:pt idx="13">
                  <c:v>70</c:v>
                </c:pt>
                <c:pt idx="14">
                  <c:v>66.8</c:v>
                </c:pt>
                <c:pt idx="15">
                  <c:v>90.6</c:v>
                </c:pt>
                <c:pt idx="16">
                  <c:v>80.7</c:v>
                </c:pt>
                <c:pt idx="17">
                  <c:v>70.900000000000006</c:v>
                </c:pt>
                <c:pt idx="18">
                  <c:v>70</c:v>
                </c:pt>
                <c:pt idx="19">
                  <c:v>65.7</c:v>
                </c:pt>
                <c:pt idx="20">
                  <c:v>91.1</c:v>
                </c:pt>
                <c:pt idx="21">
                  <c:v>81.2</c:v>
                </c:pt>
                <c:pt idx="22">
                  <c:v>71.7</c:v>
                </c:pt>
                <c:pt idx="23">
                  <c:v>69.2</c:v>
                </c:pt>
                <c:pt idx="24">
                  <c:v>68.3</c:v>
                </c:pt>
                <c:pt idx="25">
                  <c:v>91</c:v>
                </c:pt>
                <c:pt idx="26">
                  <c:v>82.3</c:v>
                </c:pt>
                <c:pt idx="27">
                  <c:v>71.3</c:v>
                </c:pt>
                <c:pt idx="28">
                  <c:v>70</c:v>
                </c:pt>
                <c:pt idx="29">
                  <c:v>66.5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6A-4004-9502-B54FFA40E7DF}"/>
            </c:ext>
          </c:extLst>
        </c:ser>
        <c:ser>
          <c:idx val="1"/>
          <c:order val="1"/>
          <c:tx>
            <c:strRef>
              <c:f>'Stack Accuracy'!$E$183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Accuracy'!$E$184:$E$213</c:f>
              <c:numCache>
                <c:formatCode>General</c:formatCode>
                <c:ptCount val="30"/>
                <c:pt idx="0">
                  <c:v>48.5</c:v>
                </c:pt>
                <c:pt idx="1">
                  <c:v>48.6</c:v>
                </c:pt>
                <c:pt idx="2">
                  <c:v>47.3</c:v>
                </c:pt>
                <c:pt idx="3">
                  <c:v>43.3</c:v>
                </c:pt>
                <c:pt idx="4">
                  <c:v>44.6</c:v>
                </c:pt>
                <c:pt idx="5">
                  <c:v>90.3</c:v>
                </c:pt>
                <c:pt idx="6">
                  <c:v>81.7</c:v>
                </c:pt>
                <c:pt idx="7">
                  <c:v>70.599999999999994</c:v>
                </c:pt>
                <c:pt idx="8">
                  <c:v>70.900000000000006</c:v>
                </c:pt>
                <c:pt idx="9">
                  <c:v>67.400000000000006</c:v>
                </c:pt>
                <c:pt idx="10">
                  <c:v>90.7</c:v>
                </c:pt>
                <c:pt idx="11">
                  <c:v>81.7</c:v>
                </c:pt>
                <c:pt idx="12">
                  <c:v>71.3</c:v>
                </c:pt>
                <c:pt idx="13">
                  <c:v>70.900000000000006</c:v>
                </c:pt>
                <c:pt idx="14">
                  <c:v>67.3</c:v>
                </c:pt>
                <c:pt idx="15">
                  <c:v>91.1</c:v>
                </c:pt>
                <c:pt idx="16">
                  <c:v>80.7</c:v>
                </c:pt>
                <c:pt idx="17">
                  <c:v>72.099999999999994</c:v>
                </c:pt>
                <c:pt idx="18">
                  <c:v>69.900000000000006</c:v>
                </c:pt>
                <c:pt idx="19">
                  <c:v>67.2</c:v>
                </c:pt>
                <c:pt idx="20">
                  <c:v>90.4</c:v>
                </c:pt>
                <c:pt idx="21">
                  <c:v>81.2</c:v>
                </c:pt>
                <c:pt idx="22">
                  <c:v>72.3</c:v>
                </c:pt>
                <c:pt idx="23">
                  <c:v>69.3</c:v>
                </c:pt>
                <c:pt idx="24">
                  <c:v>66.900000000000006</c:v>
                </c:pt>
                <c:pt idx="25">
                  <c:v>80.400000000000006</c:v>
                </c:pt>
                <c:pt idx="26">
                  <c:v>74.599999999999994</c:v>
                </c:pt>
                <c:pt idx="27">
                  <c:v>64.2</c:v>
                </c:pt>
                <c:pt idx="28">
                  <c:v>63.5</c:v>
                </c:pt>
                <c:pt idx="29">
                  <c:v>60.8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6A-4004-9502-B54FFA40E7DF}"/>
            </c:ext>
          </c:extLst>
        </c:ser>
        <c:ser>
          <c:idx val="2"/>
          <c:order val="2"/>
          <c:tx>
            <c:strRef>
              <c:f>'Stack Accuracy'!$F$183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Accuracy'!$F$184:$F$213</c:f>
              <c:numCache>
                <c:formatCode>General</c:formatCode>
                <c:ptCount val="30"/>
                <c:pt idx="0">
                  <c:v>49.3</c:v>
                </c:pt>
                <c:pt idx="1">
                  <c:v>44.7</c:v>
                </c:pt>
                <c:pt idx="2">
                  <c:v>42.9</c:v>
                </c:pt>
                <c:pt idx="3">
                  <c:v>42.7</c:v>
                </c:pt>
                <c:pt idx="4">
                  <c:v>44.6</c:v>
                </c:pt>
                <c:pt idx="5">
                  <c:v>48.4</c:v>
                </c:pt>
                <c:pt idx="6">
                  <c:v>49.5</c:v>
                </c:pt>
                <c:pt idx="7">
                  <c:v>47.7</c:v>
                </c:pt>
                <c:pt idx="8">
                  <c:v>49.3</c:v>
                </c:pt>
                <c:pt idx="9">
                  <c:v>49.5</c:v>
                </c:pt>
                <c:pt idx="10">
                  <c:v>47.9</c:v>
                </c:pt>
                <c:pt idx="11">
                  <c:v>49.7</c:v>
                </c:pt>
                <c:pt idx="12">
                  <c:v>46.8</c:v>
                </c:pt>
                <c:pt idx="13">
                  <c:v>49.4</c:v>
                </c:pt>
                <c:pt idx="14">
                  <c:v>49.8</c:v>
                </c:pt>
                <c:pt idx="15">
                  <c:v>48.1</c:v>
                </c:pt>
                <c:pt idx="16">
                  <c:v>50.4</c:v>
                </c:pt>
                <c:pt idx="17">
                  <c:v>47.9</c:v>
                </c:pt>
                <c:pt idx="18">
                  <c:v>49.5</c:v>
                </c:pt>
                <c:pt idx="19">
                  <c:v>49.9</c:v>
                </c:pt>
                <c:pt idx="20">
                  <c:v>48.7</c:v>
                </c:pt>
                <c:pt idx="21">
                  <c:v>46.6</c:v>
                </c:pt>
                <c:pt idx="22">
                  <c:v>48.9</c:v>
                </c:pt>
                <c:pt idx="23">
                  <c:v>48.1</c:v>
                </c:pt>
                <c:pt idx="24">
                  <c:v>50</c:v>
                </c:pt>
                <c:pt idx="25">
                  <c:v>48.6</c:v>
                </c:pt>
                <c:pt idx="26">
                  <c:v>48.8</c:v>
                </c:pt>
                <c:pt idx="27">
                  <c:v>50</c:v>
                </c:pt>
                <c:pt idx="28">
                  <c:v>50.1</c:v>
                </c:pt>
                <c:pt idx="29">
                  <c:v>48.5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6A-4004-9502-B54FFA40E7DF}"/>
            </c:ext>
          </c:extLst>
        </c:ser>
        <c:ser>
          <c:idx val="3"/>
          <c:order val="3"/>
          <c:tx>
            <c:strRef>
              <c:f>'Stack Accuracy'!$G$183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Accuracy'!$G$184:$G$213</c:f>
              <c:numCache>
                <c:formatCode>General</c:formatCode>
                <c:ptCount val="30"/>
                <c:pt idx="0">
                  <c:v>42.6</c:v>
                </c:pt>
                <c:pt idx="1">
                  <c:v>42.1</c:v>
                </c:pt>
                <c:pt idx="2">
                  <c:v>39.200000000000003</c:v>
                </c:pt>
                <c:pt idx="3">
                  <c:v>37.700000000000003</c:v>
                </c:pt>
                <c:pt idx="4">
                  <c:v>39.6</c:v>
                </c:pt>
                <c:pt idx="5">
                  <c:v>91.2</c:v>
                </c:pt>
                <c:pt idx="6">
                  <c:v>81</c:v>
                </c:pt>
                <c:pt idx="7">
                  <c:v>71</c:v>
                </c:pt>
                <c:pt idx="8">
                  <c:v>71</c:v>
                </c:pt>
                <c:pt idx="9">
                  <c:v>68.599999999999994</c:v>
                </c:pt>
                <c:pt idx="10">
                  <c:v>91.2</c:v>
                </c:pt>
                <c:pt idx="11">
                  <c:v>80.900000000000006</c:v>
                </c:pt>
                <c:pt idx="12">
                  <c:v>71.8</c:v>
                </c:pt>
                <c:pt idx="13">
                  <c:v>70.099999999999994</c:v>
                </c:pt>
                <c:pt idx="14">
                  <c:v>66.7</c:v>
                </c:pt>
                <c:pt idx="15">
                  <c:v>91</c:v>
                </c:pt>
                <c:pt idx="16">
                  <c:v>81.3</c:v>
                </c:pt>
                <c:pt idx="17">
                  <c:v>71.7</c:v>
                </c:pt>
                <c:pt idx="18">
                  <c:v>70.5</c:v>
                </c:pt>
                <c:pt idx="19">
                  <c:v>67.400000000000006</c:v>
                </c:pt>
                <c:pt idx="20">
                  <c:v>91.6</c:v>
                </c:pt>
                <c:pt idx="21">
                  <c:v>80.900000000000006</c:v>
                </c:pt>
                <c:pt idx="22">
                  <c:v>71.599999999999994</c:v>
                </c:pt>
                <c:pt idx="23">
                  <c:v>68.7</c:v>
                </c:pt>
                <c:pt idx="24">
                  <c:v>64.19</c:v>
                </c:pt>
                <c:pt idx="25">
                  <c:v>91.9</c:v>
                </c:pt>
                <c:pt idx="26">
                  <c:v>81.8</c:v>
                </c:pt>
                <c:pt idx="27">
                  <c:v>71</c:v>
                </c:pt>
                <c:pt idx="28">
                  <c:v>69.599999999999994</c:v>
                </c:pt>
                <c:pt idx="29">
                  <c:v>66.5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6A-4004-9502-B54FFA40E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Accuracy'!$D$220:$D$249</c:f>
              <c:numCache>
                <c:formatCode>General</c:formatCode>
                <c:ptCount val="30"/>
                <c:pt idx="0">
                  <c:v>43.99</c:v>
                </c:pt>
                <c:pt idx="1">
                  <c:v>46</c:v>
                </c:pt>
                <c:pt idx="2">
                  <c:v>46.7</c:v>
                </c:pt>
                <c:pt idx="3">
                  <c:v>47.3</c:v>
                </c:pt>
                <c:pt idx="4">
                  <c:v>48.2</c:v>
                </c:pt>
                <c:pt idx="5">
                  <c:v>48.5</c:v>
                </c:pt>
                <c:pt idx="6">
                  <c:v>50.8</c:v>
                </c:pt>
                <c:pt idx="7">
                  <c:v>49.4</c:v>
                </c:pt>
                <c:pt idx="8">
                  <c:v>48.2</c:v>
                </c:pt>
                <c:pt idx="9">
                  <c:v>51.3</c:v>
                </c:pt>
                <c:pt idx="10">
                  <c:v>51.9</c:v>
                </c:pt>
                <c:pt idx="11">
                  <c:v>54.6</c:v>
                </c:pt>
                <c:pt idx="12">
                  <c:v>49.2</c:v>
                </c:pt>
                <c:pt idx="13">
                  <c:v>50.7</c:v>
                </c:pt>
                <c:pt idx="14">
                  <c:v>51.4</c:v>
                </c:pt>
                <c:pt idx="15">
                  <c:v>46.6</c:v>
                </c:pt>
                <c:pt idx="16">
                  <c:v>51.7</c:v>
                </c:pt>
                <c:pt idx="17">
                  <c:v>48.3</c:v>
                </c:pt>
                <c:pt idx="18">
                  <c:v>50.8</c:v>
                </c:pt>
                <c:pt idx="19">
                  <c:v>51.4</c:v>
                </c:pt>
                <c:pt idx="20">
                  <c:v>50.6</c:v>
                </c:pt>
                <c:pt idx="21">
                  <c:v>49.4</c:v>
                </c:pt>
                <c:pt idx="22">
                  <c:v>52.2</c:v>
                </c:pt>
                <c:pt idx="23">
                  <c:v>51.1</c:v>
                </c:pt>
                <c:pt idx="24">
                  <c:v>52.1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4C-4CEB-9B34-E27663C597D6}"/>
            </c:ext>
          </c:extLst>
        </c:ser>
        <c:ser>
          <c:idx val="1"/>
          <c:order val="1"/>
          <c:tx>
            <c:strRef>
              <c:f>'Stack Accuracy'!$E$219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Accuracy'!$E$220:$E$249</c:f>
              <c:numCache>
                <c:formatCode>General</c:formatCode>
                <c:ptCount val="30"/>
                <c:pt idx="0">
                  <c:v>44.6</c:v>
                </c:pt>
                <c:pt idx="1">
                  <c:v>45.9</c:v>
                </c:pt>
                <c:pt idx="2">
                  <c:v>46.1</c:v>
                </c:pt>
                <c:pt idx="3">
                  <c:v>48.2</c:v>
                </c:pt>
                <c:pt idx="4">
                  <c:v>46</c:v>
                </c:pt>
                <c:pt idx="5">
                  <c:v>50.7</c:v>
                </c:pt>
                <c:pt idx="6">
                  <c:v>52.2</c:v>
                </c:pt>
                <c:pt idx="7">
                  <c:v>51.1</c:v>
                </c:pt>
                <c:pt idx="8">
                  <c:v>52.2</c:v>
                </c:pt>
                <c:pt idx="9">
                  <c:v>51.9</c:v>
                </c:pt>
                <c:pt idx="10">
                  <c:v>48</c:v>
                </c:pt>
                <c:pt idx="11">
                  <c:v>50.8</c:v>
                </c:pt>
                <c:pt idx="12">
                  <c:v>50.8</c:v>
                </c:pt>
                <c:pt idx="13">
                  <c:v>50.2</c:v>
                </c:pt>
                <c:pt idx="14">
                  <c:v>51.3</c:v>
                </c:pt>
                <c:pt idx="15">
                  <c:v>47.2</c:v>
                </c:pt>
                <c:pt idx="16">
                  <c:v>49.7</c:v>
                </c:pt>
                <c:pt idx="17">
                  <c:v>48.4</c:v>
                </c:pt>
                <c:pt idx="18">
                  <c:v>47.7</c:v>
                </c:pt>
                <c:pt idx="19">
                  <c:v>53.2</c:v>
                </c:pt>
                <c:pt idx="20">
                  <c:v>49.9</c:v>
                </c:pt>
                <c:pt idx="21">
                  <c:v>50.8</c:v>
                </c:pt>
                <c:pt idx="22">
                  <c:v>49.7</c:v>
                </c:pt>
                <c:pt idx="23">
                  <c:v>52</c:v>
                </c:pt>
                <c:pt idx="24">
                  <c:v>49.9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4C-4CEB-9B34-E27663C597D6}"/>
            </c:ext>
          </c:extLst>
        </c:ser>
        <c:ser>
          <c:idx val="2"/>
          <c:order val="2"/>
          <c:tx>
            <c:strRef>
              <c:f>'Stack Accuracy'!$F$219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Accuracy'!$F$220:$F$249</c:f>
              <c:numCache>
                <c:formatCode>General</c:formatCode>
                <c:ptCount val="30"/>
                <c:pt idx="0">
                  <c:v>48.1</c:v>
                </c:pt>
                <c:pt idx="1">
                  <c:v>46.6</c:v>
                </c:pt>
                <c:pt idx="2">
                  <c:v>47.4</c:v>
                </c:pt>
                <c:pt idx="3">
                  <c:v>45.9</c:v>
                </c:pt>
                <c:pt idx="4">
                  <c:v>47.2</c:v>
                </c:pt>
                <c:pt idx="5">
                  <c:v>52.9</c:v>
                </c:pt>
                <c:pt idx="6">
                  <c:v>49</c:v>
                </c:pt>
                <c:pt idx="7">
                  <c:v>48.9</c:v>
                </c:pt>
                <c:pt idx="8">
                  <c:v>47.8</c:v>
                </c:pt>
                <c:pt idx="9">
                  <c:v>50</c:v>
                </c:pt>
                <c:pt idx="10">
                  <c:v>49.1</c:v>
                </c:pt>
                <c:pt idx="11">
                  <c:v>49.3</c:v>
                </c:pt>
                <c:pt idx="12">
                  <c:v>47.5</c:v>
                </c:pt>
                <c:pt idx="13">
                  <c:v>47.8</c:v>
                </c:pt>
                <c:pt idx="14">
                  <c:v>49.9</c:v>
                </c:pt>
                <c:pt idx="15">
                  <c:v>49.8</c:v>
                </c:pt>
                <c:pt idx="16">
                  <c:v>50.6</c:v>
                </c:pt>
                <c:pt idx="17">
                  <c:v>48.3</c:v>
                </c:pt>
                <c:pt idx="18">
                  <c:v>49.1</c:v>
                </c:pt>
                <c:pt idx="19">
                  <c:v>49</c:v>
                </c:pt>
                <c:pt idx="20">
                  <c:v>48.4</c:v>
                </c:pt>
                <c:pt idx="21">
                  <c:v>52.1</c:v>
                </c:pt>
                <c:pt idx="22">
                  <c:v>45.6</c:v>
                </c:pt>
                <c:pt idx="23">
                  <c:v>47.3</c:v>
                </c:pt>
                <c:pt idx="24">
                  <c:v>49.7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4C-4CEB-9B34-E27663C597D6}"/>
            </c:ext>
          </c:extLst>
        </c:ser>
        <c:ser>
          <c:idx val="3"/>
          <c:order val="3"/>
          <c:tx>
            <c:strRef>
              <c:f>'Stack Accuracy'!$G$219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Accuracy'!$G$220:$G$249</c:f>
              <c:numCache>
                <c:formatCode>General</c:formatCode>
                <c:ptCount val="30"/>
                <c:pt idx="0">
                  <c:v>44.5</c:v>
                </c:pt>
                <c:pt idx="1">
                  <c:v>46.3</c:v>
                </c:pt>
                <c:pt idx="2">
                  <c:v>47.4</c:v>
                </c:pt>
                <c:pt idx="3">
                  <c:v>47.5</c:v>
                </c:pt>
                <c:pt idx="4">
                  <c:v>49.4</c:v>
                </c:pt>
                <c:pt idx="5">
                  <c:v>47.5</c:v>
                </c:pt>
                <c:pt idx="6">
                  <c:v>50</c:v>
                </c:pt>
                <c:pt idx="7">
                  <c:v>48.5</c:v>
                </c:pt>
                <c:pt idx="8">
                  <c:v>48.9</c:v>
                </c:pt>
                <c:pt idx="9">
                  <c:v>50.8</c:v>
                </c:pt>
                <c:pt idx="10">
                  <c:v>48.9</c:v>
                </c:pt>
                <c:pt idx="11">
                  <c:v>50.8</c:v>
                </c:pt>
                <c:pt idx="12">
                  <c:v>49.3</c:v>
                </c:pt>
                <c:pt idx="13">
                  <c:v>49.4</c:v>
                </c:pt>
                <c:pt idx="14">
                  <c:v>51.6</c:v>
                </c:pt>
                <c:pt idx="15">
                  <c:v>47.1</c:v>
                </c:pt>
                <c:pt idx="16">
                  <c:v>53.1</c:v>
                </c:pt>
                <c:pt idx="17">
                  <c:v>49.5</c:v>
                </c:pt>
                <c:pt idx="18">
                  <c:v>49</c:v>
                </c:pt>
                <c:pt idx="19">
                  <c:v>52</c:v>
                </c:pt>
                <c:pt idx="20">
                  <c:v>51.8</c:v>
                </c:pt>
                <c:pt idx="21">
                  <c:v>52</c:v>
                </c:pt>
                <c:pt idx="22">
                  <c:v>50.7</c:v>
                </c:pt>
                <c:pt idx="23">
                  <c:v>50.8</c:v>
                </c:pt>
                <c:pt idx="24">
                  <c:v>53.3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4C-4CEB-9B34-E27663C59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Vending Machine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Accuracy'!$D$4:$D$33</c:f>
              <c:numCache>
                <c:formatCode>General</c:formatCode>
                <c:ptCount val="30"/>
                <c:pt idx="0">
                  <c:v>0.8</c:v>
                </c:pt>
                <c:pt idx="1">
                  <c:v>0.7</c:v>
                </c:pt>
                <c:pt idx="2">
                  <c:v>1.3</c:v>
                </c:pt>
                <c:pt idx="3">
                  <c:v>1</c:v>
                </c:pt>
                <c:pt idx="4">
                  <c:v>1.5</c:v>
                </c:pt>
                <c:pt idx="5">
                  <c:v>54.1</c:v>
                </c:pt>
                <c:pt idx="6">
                  <c:v>53.2</c:v>
                </c:pt>
                <c:pt idx="7">
                  <c:v>57.1</c:v>
                </c:pt>
                <c:pt idx="8">
                  <c:v>55</c:v>
                </c:pt>
                <c:pt idx="9">
                  <c:v>53.3</c:v>
                </c:pt>
                <c:pt idx="10">
                  <c:v>67</c:v>
                </c:pt>
                <c:pt idx="11">
                  <c:v>63.5</c:v>
                </c:pt>
                <c:pt idx="12">
                  <c:v>65.599999999999994</c:v>
                </c:pt>
                <c:pt idx="13">
                  <c:v>65.8</c:v>
                </c:pt>
                <c:pt idx="14">
                  <c:v>61.7</c:v>
                </c:pt>
                <c:pt idx="15">
                  <c:v>54.7</c:v>
                </c:pt>
                <c:pt idx="16">
                  <c:v>56.5</c:v>
                </c:pt>
                <c:pt idx="17">
                  <c:v>54.2</c:v>
                </c:pt>
                <c:pt idx="18">
                  <c:v>53.2</c:v>
                </c:pt>
                <c:pt idx="19">
                  <c:v>54.2</c:v>
                </c:pt>
                <c:pt idx="20">
                  <c:v>74</c:v>
                </c:pt>
                <c:pt idx="21">
                  <c:v>76.3</c:v>
                </c:pt>
                <c:pt idx="22">
                  <c:v>74.900000000000006</c:v>
                </c:pt>
                <c:pt idx="23">
                  <c:v>70.400000000000006</c:v>
                </c:pt>
                <c:pt idx="24">
                  <c:v>68.2</c:v>
                </c:pt>
                <c:pt idx="25">
                  <c:v>75.3</c:v>
                </c:pt>
                <c:pt idx="26">
                  <c:v>77.3</c:v>
                </c:pt>
                <c:pt idx="27">
                  <c:v>75.7</c:v>
                </c:pt>
                <c:pt idx="28">
                  <c:v>69.400000000000006</c:v>
                </c:pt>
                <c:pt idx="29">
                  <c:v>68.099999999999994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1C-40A6-9C20-683E1B3FC1AD}"/>
            </c:ext>
          </c:extLst>
        </c:ser>
        <c:ser>
          <c:idx val="1"/>
          <c:order val="1"/>
          <c:tx>
            <c:strRef>
              <c:f>'Vending_Machine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Accuracy'!$E$4:$E$33</c:f>
              <c:numCache>
                <c:formatCode>General</c:formatCode>
                <c:ptCount val="30"/>
                <c:pt idx="0">
                  <c:v>0.6</c:v>
                </c:pt>
                <c:pt idx="1">
                  <c:v>0.4</c:v>
                </c:pt>
                <c:pt idx="2">
                  <c:v>2.1</c:v>
                </c:pt>
                <c:pt idx="3">
                  <c:v>2.4</c:v>
                </c:pt>
                <c:pt idx="4">
                  <c:v>0.8</c:v>
                </c:pt>
                <c:pt idx="5">
                  <c:v>28.2</c:v>
                </c:pt>
                <c:pt idx="6">
                  <c:v>23.3</c:v>
                </c:pt>
                <c:pt idx="7">
                  <c:v>21.1</c:v>
                </c:pt>
                <c:pt idx="8">
                  <c:v>22.5</c:v>
                </c:pt>
                <c:pt idx="9">
                  <c:v>32.5</c:v>
                </c:pt>
                <c:pt idx="10">
                  <c:v>47.7</c:v>
                </c:pt>
                <c:pt idx="11">
                  <c:v>48</c:v>
                </c:pt>
                <c:pt idx="12">
                  <c:v>45.2</c:v>
                </c:pt>
                <c:pt idx="13">
                  <c:v>41.8</c:v>
                </c:pt>
                <c:pt idx="14">
                  <c:v>45.7</c:v>
                </c:pt>
                <c:pt idx="15">
                  <c:v>49.9</c:v>
                </c:pt>
                <c:pt idx="16">
                  <c:v>50.1</c:v>
                </c:pt>
                <c:pt idx="17">
                  <c:v>47.4</c:v>
                </c:pt>
                <c:pt idx="18">
                  <c:v>46.2</c:v>
                </c:pt>
                <c:pt idx="19">
                  <c:v>48</c:v>
                </c:pt>
                <c:pt idx="20">
                  <c:v>50.3</c:v>
                </c:pt>
                <c:pt idx="21">
                  <c:v>50.6</c:v>
                </c:pt>
                <c:pt idx="22">
                  <c:v>48.8</c:v>
                </c:pt>
                <c:pt idx="23">
                  <c:v>47.4</c:v>
                </c:pt>
                <c:pt idx="24">
                  <c:v>49.8</c:v>
                </c:pt>
                <c:pt idx="25">
                  <c:v>50.4</c:v>
                </c:pt>
                <c:pt idx="26">
                  <c:v>50.8</c:v>
                </c:pt>
                <c:pt idx="27">
                  <c:v>49</c:v>
                </c:pt>
                <c:pt idx="28">
                  <c:v>47.5</c:v>
                </c:pt>
                <c:pt idx="29">
                  <c:v>49.9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1C-40A6-9C20-683E1B3FC1AD}"/>
            </c:ext>
          </c:extLst>
        </c:ser>
        <c:ser>
          <c:idx val="2"/>
          <c:order val="2"/>
          <c:tx>
            <c:strRef>
              <c:f>'Vending_Machine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Accuracy'!$F$4:$F$33</c:f>
              <c:numCache>
                <c:formatCode>General</c:formatCode>
                <c:ptCount val="30"/>
                <c:pt idx="0">
                  <c:v>19.899999999999999</c:v>
                </c:pt>
                <c:pt idx="1">
                  <c:v>11.3</c:v>
                </c:pt>
                <c:pt idx="2">
                  <c:v>26.3</c:v>
                </c:pt>
                <c:pt idx="3">
                  <c:v>19</c:v>
                </c:pt>
                <c:pt idx="4">
                  <c:v>23.1</c:v>
                </c:pt>
                <c:pt idx="5">
                  <c:v>51.6</c:v>
                </c:pt>
                <c:pt idx="6">
                  <c:v>47.5</c:v>
                </c:pt>
                <c:pt idx="7">
                  <c:v>47.3</c:v>
                </c:pt>
                <c:pt idx="8">
                  <c:v>46.6</c:v>
                </c:pt>
                <c:pt idx="9">
                  <c:v>48.2</c:v>
                </c:pt>
                <c:pt idx="10">
                  <c:v>52</c:v>
                </c:pt>
                <c:pt idx="11">
                  <c:v>50.5</c:v>
                </c:pt>
                <c:pt idx="12">
                  <c:v>49</c:v>
                </c:pt>
                <c:pt idx="13">
                  <c:v>49</c:v>
                </c:pt>
                <c:pt idx="14">
                  <c:v>49.4</c:v>
                </c:pt>
                <c:pt idx="15">
                  <c:v>50.4</c:v>
                </c:pt>
                <c:pt idx="16">
                  <c:v>51.8</c:v>
                </c:pt>
                <c:pt idx="17">
                  <c:v>49.6</c:v>
                </c:pt>
                <c:pt idx="18">
                  <c:v>51.3</c:v>
                </c:pt>
                <c:pt idx="19">
                  <c:v>49.4</c:v>
                </c:pt>
                <c:pt idx="20">
                  <c:v>49.5</c:v>
                </c:pt>
                <c:pt idx="21">
                  <c:v>51.2</c:v>
                </c:pt>
                <c:pt idx="22">
                  <c:v>50.9</c:v>
                </c:pt>
                <c:pt idx="23">
                  <c:v>49.8</c:v>
                </c:pt>
                <c:pt idx="24">
                  <c:v>48.5</c:v>
                </c:pt>
                <c:pt idx="25">
                  <c:v>50.7</c:v>
                </c:pt>
                <c:pt idx="26">
                  <c:v>48.9</c:v>
                </c:pt>
                <c:pt idx="27">
                  <c:v>51.4</c:v>
                </c:pt>
                <c:pt idx="28">
                  <c:v>49.9</c:v>
                </c:pt>
                <c:pt idx="29">
                  <c:v>49.2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1C-40A6-9C20-683E1B3FC1AD}"/>
            </c:ext>
          </c:extLst>
        </c:ser>
        <c:ser>
          <c:idx val="3"/>
          <c:order val="3"/>
          <c:tx>
            <c:strRef>
              <c:f>'Vending_Machine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Accuracy'!$G$4:$G$33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55.7</c:v>
                </c:pt>
                <c:pt idx="6">
                  <c:v>56.3</c:v>
                </c:pt>
                <c:pt idx="7">
                  <c:v>57.5</c:v>
                </c:pt>
                <c:pt idx="8">
                  <c:v>56.8</c:v>
                </c:pt>
                <c:pt idx="9">
                  <c:v>55.9</c:v>
                </c:pt>
                <c:pt idx="10">
                  <c:v>62.5</c:v>
                </c:pt>
                <c:pt idx="11">
                  <c:v>62.8</c:v>
                </c:pt>
                <c:pt idx="12">
                  <c:v>65.900000000000006</c:v>
                </c:pt>
                <c:pt idx="13">
                  <c:v>65.3</c:v>
                </c:pt>
                <c:pt idx="14">
                  <c:v>59.8</c:v>
                </c:pt>
                <c:pt idx="15">
                  <c:v>54.2</c:v>
                </c:pt>
                <c:pt idx="16">
                  <c:v>56.5</c:v>
                </c:pt>
                <c:pt idx="17">
                  <c:v>55.7</c:v>
                </c:pt>
                <c:pt idx="18">
                  <c:v>53.3</c:v>
                </c:pt>
                <c:pt idx="19">
                  <c:v>55.9</c:v>
                </c:pt>
                <c:pt idx="20">
                  <c:v>75.099999999999994</c:v>
                </c:pt>
                <c:pt idx="21">
                  <c:v>74</c:v>
                </c:pt>
                <c:pt idx="22">
                  <c:v>72.900000000000006</c:v>
                </c:pt>
                <c:pt idx="23">
                  <c:v>68.099999999999994</c:v>
                </c:pt>
                <c:pt idx="24">
                  <c:v>66.2</c:v>
                </c:pt>
                <c:pt idx="25">
                  <c:v>74.099999999999994</c:v>
                </c:pt>
                <c:pt idx="26">
                  <c:v>75.900000000000006</c:v>
                </c:pt>
                <c:pt idx="27">
                  <c:v>75.2</c:v>
                </c:pt>
                <c:pt idx="28">
                  <c:v>67.8</c:v>
                </c:pt>
                <c:pt idx="29">
                  <c:v>67.099999999999994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1C-40A6-9C20-683E1B3FC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Accuracy'!$D$40:$D$69</c:f>
              <c:numCache>
                <c:formatCode>General</c:formatCode>
                <c:ptCount val="30"/>
                <c:pt idx="0">
                  <c:v>52.6</c:v>
                </c:pt>
                <c:pt idx="1">
                  <c:v>52.6</c:v>
                </c:pt>
                <c:pt idx="2">
                  <c:v>55.4</c:v>
                </c:pt>
                <c:pt idx="3">
                  <c:v>55.3</c:v>
                </c:pt>
                <c:pt idx="4">
                  <c:v>52.5</c:v>
                </c:pt>
                <c:pt idx="5">
                  <c:v>51.6</c:v>
                </c:pt>
                <c:pt idx="6">
                  <c:v>53.8</c:v>
                </c:pt>
                <c:pt idx="7">
                  <c:v>53.5</c:v>
                </c:pt>
                <c:pt idx="8">
                  <c:v>54.2</c:v>
                </c:pt>
                <c:pt idx="9">
                  <c:v>52</c:v>
                </c:pt>
                <c:pt idx="10">
                  <c:v>61.5</c:v>
                </c:pt>
                <c:pt idx="11">
                  <c:v>63.9</c:v>
                </c:pt>
                <c:pt idx="12">
                  <c:v>61.1</c:v>
                </c:pt>
                <c:pt idx="13">
                  <c:v>54.5</c:v>
                </c:pt>
                <c:pt idx="14">
                  <c:v>56.2</c:v>
                </c:pt>
                <c:pt idx="15">
                  <c:v>54.6</c:v>
                </c:pt>
                <c:pt idx="16">
                  <c:v>56.5</c:v>
                </c:pt>
                <c:pt idx="17">
                  <c:v>52.7</c:v>
                </c:pt>
                <c:pt idx="18">
                  <c:v>51</c:v>
                </c:pt>
                <c:pt idx="19">
                  <c:v>52.3</c:v>
                </c:pt>
                <c:pt idx="20">
                  <c:v>72.599999999999994</c:v>
                </c:pt>
                <c:pt idx="21">
                  <c:v>74.2</c:v>
                </c:pt>
                <c:pt idx="22">
                  <c:v>69</c:v>
                </c:pt>
                <c:pt idx="23">
                  <c:v>65.7</c:v>
                </c:pt>
                <c:pt idx="24">
                  <c:v>61.8</c:v>
                </c:pt>
                <c:pt idx="25">
                  <c:v>73.099999999999994</c:v>
                </c:pt>
                <c:pt idx="26">
                  <c:v>73.400000000000006</c:v>
                </c:pt>
                <c:pt idx="27">
                  <c:v>69.2</c:v>
                </c:pt>
                <c:pt idx="28">
                  <c:v>67.3</c:v>
                </c:pt>
                <c:pt idx="29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B3-4FC7-8E39-00312CE4AFEB}"/>
            </c:ext>
          </c:extLst>
        </c:ser>
        <c:ser>
          <c:idx val="1"/>
          <c:order val="1"/>
          <c:tx>
            <c:strRef>
              <c:f>'Vending_Machine Accuracy'!$E$39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Accuracy'!$E$40:$E$69</c:f>
              <c:numCache>
                <c:formatCode>General</c:formatCode>
                <c:ptCount val="30"/>
                <c:pt idx="0">
                  <c:v>54.1</c:v>
                </c:pt>
                <c:pt idx="1">
                  <c:v>54.8</c:v>
                </c:pt>
                <c:pt idx="2">
                  <c:v>54.1</c:v>
                </c:pt>
                <c:pt idx="3">
                  <c:v>54.8</c:v>
                </c:pt>
                <c:pt idx="4">
                  <c:v>50.9</c:v>
                </c:pt>
                <c:pt idx="5">
                  <c:v>49.6</c:v>
                </c:pt>
                <c:pt idx="6">
                  <c:v>49.7</c:v>
                </c:pt>
                <c:pt idx="7">
                  <c:v>51</c:v>
                </c:pt>
                <c:pt idx="8">
                  <c:v>53.2</c:v>
                </c:pt>
                <c:pt idx="9">
                  <c:v>50.9</c:v>
                </c:pt>
                <c:pt idx="10">
                  <c:v>51.5</c:v>
                </c:pt>
                <c:pt idx="11">
                  <c:v>50.6</c:v>
                </c:pt>
                <c:pt idx="12">
                  <c:v>51.9</c:v>
                </c:pt>
                <c:pt idx="13">
                  <c:v>53.9</c:v>
                </c:pt>
                <c:pt idx="14">
                  <c:v>51.5</c:v>
                </c:pt>
                <c:pt idx="15">
                  <c:v>61.1</c:v>
                </c:pt>
                <c:pt idx="16">
                  <c:v>58.6</c:v>
                </c:pt>
                <c:pt idx="17">
                  <c:v>59.4</c:v>
                </c:pt>
                <c:pt idx="18">
                  <c:v>60</c:v>
                </c:pt>
                <c:pt idx="19">
                  <c:v>56.4</c:v>
                </c:pt>
                <c:pt idx="20">
                  <c:v>74.3</c:v>
                </c:pt>
                <c:pt idx="21">
                  <c:v>76.3</c:v>
                </c:pt>
                <c:pt idx="22">
                  <c:v>73.7</c:v>
                </c:pt>
                <c:pt idx="23">
                  <c:v>73.5</c:v>
                </c:pt>
                <c:pt idx="24">
                  <c:v>71.400000000000006</c:v>
                </c:pt>
                <c:pt idx="25">
                  <c:v>63.7</c:v>
                </c:pt>
                <c:pt idx="26">
                  <c:v>66</c:v>
                </c:pt>
                <c:pt idx="27">
                  <c:v>61.9</c:v>
                </c:pt>
                <c:pt idx="28">
                  <c:v>61</c:v>
                </c:pt>
                <c:pt idx="29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B3-4FC7-8E39-00312CE4AFEB}"/>
            </c:ext>
          </c:extLst>
        </c:ser>
        <c:ser>
          <c:idx val="2"/>
          <c:order val="2"/>
          <c:tx>
            <c:strRef>
              <c:f>'Vending_Machine Accuracy'!$F$39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Accuracy'!$F$40:$F$69</c:f>
              <c:numCache>
                <c:formatCode>General</c:formatCode>
                <c:ptCount val="30"/>
                <c:pt idx="0">
                  <c:v>51.4</c:v>
                </c:pt>
                <c:pt idx="1">
                  <c:v>51.3</c:v>
                </c:pt>
                <c:pt idx="2">
                  <c:v>48.2</c:v>
                </c:pt>
                <c:pt idx="3">
                  <c:v>47.4</c:v>
                </c:pt>
                <c:pt idx="4">
                  <c:v>49.6</c:v>
                </c:pt>
                <c:pt idx="5">
                  <c:v>46.8</c:v>
                </c:pt>
                <c:pt idx="6">
                  <c:v>47.8</c:v>
                </c:pt>
                <c:pt idx="7">
                  <c:v>51.7</c:v>
                </c:pt>
                <c:pt idx="8">
                  <c:v>50.1</c:v>
                </c:pt>
                <c:pt idx="9">
                  <c:v>47.4</c:v>
                </c:pt>
                <c:pt idx="10">
                  <c:v>48.7</c:v>
                </c:pt>
                <c:pt idx="11">
                  <c:v>48.6</c:v>
                </c:pt>
                <c:pt idx="12">
                  <c:v>50.7</c:v>
                </c:pt>
                <c:pt idx="13">
                  <c:v>50.5</c:v>
                </c:pt>
                <c:pt idx="14">
                  <c:v>48.1</c:v>
                </c:pt>
                <c:pt idx="15">
                  <c:v>48</c:v>
                </c:pt>
                <c:pt idx="16">
                  <c:v>47.2</c:v>
                </c:pt>
                <c:pt idx="17">
                  <c:v>51.8</c:v>
                </c:pt>
                <c:pt idx="18">
                  <c:v>50.1</c:v>
                </c:pt>
                <c:pt idx="19">
                  <c:v>46.6</c:v>
                </c:pt>
                <c:pt idx="20">
                  <c:v>50.8</c:v>
                </c:pt>
                <c:pt idx="21">
                  <c:v>49</c:v>
                </c:pt>
                <c:pt idx="22">
                  <c:v>50.9</c:v>
                </c:pt>
                <c:pt idx="23">
                  <c:v>50.7</c:v>
                </c:pt>
                <c:pt idx="24">
                  <c:v>48.4</c:v>
                </c:pt>
                <c:pt idx="25">
                  <c:v>48.8</c:v>
                </c:pt>
                <c:pt idx="26">
                  <c:v>49.5</c:v>
                </c:pt>
                <c:pt idx="27">
                  <c:v>51.4</c:v>
                </c:pt>
                <c:pt idx="28">
                  <c:v>51.1</c:v>
                </c:pt>
                <c:pt idx="29">
                  <c:v>46.8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B3-4FC7-8E39-00312CE4AFEB}"/>
            </c:ext>
          </c:extLst>
        </c:ser>
        <c:ser>
          <c:idx val="3"/>
          <c:order val="3"/>
          <c:tx>
            <c:strRef>
              <c:f>'Vending_Machine Accuracy'!$G$39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Accuracy'!$G$40:$G$69</c:f>
              <c:numCache>
                <c:formatCode>General</c:formatCode>
                <c:ptCount val="30"/>
                <c:pt idx="0">
                  <c:v>53.3</c:v>
                </c:pt>
                <c:pt idx="1">
                  <c:v>51.6</c:v>
                </c:pt>
                <c:pt idx="2">
                  <c:v>53.8</c:v>
                </c:pt>
                <c:pt idx="3">
                  <c:v>54.4</c:v>
                </c:pt>
                <c:pt idx="4">
                  <c:v>53.4</c:v>
                </c:pt>
                <c:pt idx="5">
                  <c:v>51.1</c:v>
                </c:pt>
                <c:pt idx="6">
                  <c:v>50.1</c:v>
                </c:pt>
                <c:pt idx="7">
                  <c:v>52.4</c:v>
                </c:pt>
                <c:pt idx="8">
                  <c:v>53.1</c:v>
                </c:pt>
                <c:pt idx="9">
                  <c:v>49.7</c:v>
                </c:pt>
                <c:pt idx="10">
                  <c:v>57</c:v>
                </c:pt>
                <c:pt idx="11">
                  <c:v>55.9</c:v>
                </c:pt>
                <c:pt idx="12">
                  <c:v>52.7</c:v>
                </c:pt>
                <c:pt idx="13">
                  <c:v>51.4</c:v>
                </c:pt>
                <c:pt idx="14">
                  <c:v>52.8</c:v>
                </c:pt>
                <c:pt idx="15">
                  <c:v>51.8</c:v>
                </c:pt>
                <c:pt idx="16">
                  <c:v>52.5</c:v>
                </c:pt>
                <c:pt idx="17">
                  <c:v>50.7</c:v>
                </c:pt>
                <c:pt idx="18">
                  <c:v>48.6</c:v>
                </c:pt>
                <c:pt idx="19">
                  <c:v>50.6</c:v>
                </c:pt>
                <c:pt idx="20">
                  <c:v>67.599999999999994</c:v>
                </c:pt>
                <c:pt idx="21">
                  <c:v>66.5</c:v>
                </c:pt>
                <c:pt idx="22">
                  <c:v>62.7</c:v>
                </c:pt>
                <c:pt idx="23">
                  <c:v>60</c:v>
                </c:pt>
                <c:pt idx="24">
                  <c:v>57</c:v>
                </c:pt>
                <c:pt idx="25">
                  <c:v>69</c:v>
                </c:pt>
                <c:pt idx="26">
                  <c:v>69.7</c:v>
                </c:pt>
                <c:pt idx="27">
                  <c:v>64.599999999999994</c:v>
                </c:pt>
                <c:pt idx="28">
                  <c:v>62.2</c:v>
                </c:pt>
                <c:pt idx="29">
                  <c:v>59.5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B3-4FC7-8E39-00312CE4A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Accuracy'!$D$76:$D$105</c:f>
              <c:numCache>
                <c:formatCode>General</c:formatCode>
                <c:ptCount val="30"/>
                <c:pt idx="0">
                  <c:v>53.4</c:v>
                </c:pt>
                <c:pt idx="1">
                  <c:v>52.8</c:v>
                </c:pt>
                <c:pt idx="2">
                  <c:v>56.6</c:v>
                </c:pt>
                <c:pt idx="3">
                  <c:v>56.6</c:v>
                </c:pt>
                <c:pt idx="4">
                  <c:v>55</c:v>
                </c:pt>
                <c:pt idx="5">
                  <c:v>65.3</c:v>
                </c:pt>
                <c:pt idx="6">
                  <c:v>64.599999999999994</c:v>
                </c:pt>
                <c:pt idx="7">
                  <c:v>65.599999999999994</c:v>
                </c:pt>
                <c:pt idx="8">
                  <c:v>64.900000000000006</c:v>
                </c:pt>
                <c:pt idx="9">
                  <c:v>62.2</c:v>
                </c:pt>
                <c:pt idx="10">
                  <c:v>65.5</c:v>
                </c:pt>
                <c:pt idx="11">
                  <c:v>66</c:v>
                </c:pt>
                <c:pt idx="12">
                  <c:v>60.6</c:v>
                </c:pt>
                <c:pt idx="13">
                  <c:v>57.6</c:v>
                </c:pt>
                <c:pt idx="14">
                  <c:v>57.8</c:v>
                </c:pt>
                <c:pt idx="15">
                  <c:v>59.4</c:v>
                </c:pt>
                <c:pt idx="16">
                  <c:v>56.9</c:v>
                </c:pt>
                <c:pt idx="17">
                  <c:v>56</c:v>
                </c:pt>
                <c:pt idx="18">
                  <c:v>55</c:v>
                </c:pt>
                <c:pt idx="19">
                  <c:v>55.8</c:v>
                </c:pt>
                <c:pt idx="20">
                  <c:v>75</c:v>
                </c:pt>
                <c:pt idx="21">
                  <c:v>75</c:v>
                </c:pt>
                <c:pt idx="22">
                  <c:v>70.2</c:v>
                </c:pt>
                <c:pt idx="23">
                  <c:v>67.599999999999994</c:v>
                </c:pt>
                <c:pt idx="24">
                  <c:v>64.599999999999994</c:v>
                </c:pt>
                <c:pt idx="25">
                  <c:v>74.099999999999994</c:v>
                </c:pt>
                <c:pt idx="26">
                  <c:v>73.8</c:v>
                </c:pt>
                <c:pt idx="27">
                  <c:v>73.099999999999994</c:v>
                </c:pt>
                <c:pt idx="28">
                  <c:v>68.8</c:v>
                </c:pt>
                <c:pt idx="29">
                  <c:v>65.8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0C-4F72-8175-F4728D757AA3}"/>
            </c:ext>
          </c:extLst>
        </c:ser>
        <c:ser>
          <c:idx val="1"/>
          <c:order val="1"/>
          <c:tx>
            <c:strRef>
              <c:f>'Vending_Machine Accuracy'!$E$75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Accuracy'!$E$76:$E$105</c:f>
              <c:numCache>
                <c:formatCode>General</c:formatCode>
                <c:ptCount val="30"/>
                <c:pt idx="0">
                  <c:v>52.7</c:v>
                </c:pt>
                <c:pt idx="1">
                  <c:v>54.3</c:v>
                </c:pt>
                <c:pt idx="2">
                  <c:v>55.9</c:v>
                </c:pt>
                <c:pt idx="3">
                  <c:v>55.7</c:v>
                </c:pt>
                <c:pt idx="4">
                  <c:v>53.9</c:v>
                </c:pt>
                <c:pt idx="5">
                  <c:v>51.6</c:v>
                </c:pt>
                <c:pt idx="6">
                  <c:v>51.7</c:v>
                </c:pt>
                <c:pt idx="7">
                  <c:v>52.7</c:v>
                </c:pt>
                <c:pt idx="8">
                  <c:v>54.7</c:v>
                </c:pt>
                <c:pt idx="9">
                  <c:v>53.1</c:v>
                </c:pt>
                <c:pt idx="10">
                  <c:v>60.8</c:v>
                </c:pt>
                <c:pt idx="11">
                  <c:v>57.3</c:v>
                </c:pt>
                <c:pt idx="12">
                  <c:v>59.4</c:v>
                </c:pt>
                <c:pt idx="13">
                  <c:v>58.1</c:v>
                </c:pt>
                <c:pt idx="14">
                  <c:v>54.1</c:v>
                </c:pt>
                <c:pt idx="15">
                  <c:v>74.900000000000006</c:v>
                </c:pt>
                <c:pt idx="16">
                  <c:v>71.2</c:v>
                </c:pt>
                <c:pt idx="17">
                  <c:v>69.900000000000006</c:v>
                </c:pt>
                <c:pt idx="18">
                  <c:v>68.8</c:v>
                </c:pt>
                <c:pt idx="19">
                  <c:v>66.2</c:v>
                </c:pt>
                <c:pt idx="20">
                  <c:v>67.099999999999994</c:v>
                </c:pt>
                <c:pt idx="21">
                  <c:v>73.3</c:v>
                </c:pt>
                <c:pt idx="22">
                  <c:v>71.3</c:v>
                </c:pt>
                <c:pt idx="23">
                  <c:v>70.7</c:v>
                </c:pt>
                <c:pt idx="24">
                  <c:v>67.900000000000006</c:v>
                </c:pt>
                <c:pt idx="25">
                  <c:v>63.4</c:v>
                </c:pt>
                <c:pt idx="26">
                  <c:v>66.900000000000006</c:v>
                </c:pt>
                <c:pt idx="27">
                  <c:v>64.3</c:v>
                </c:pt>
                <c:pt idx="28">
                  <c:v>67.7</c:v>
                </c:pt>
                <c:pt idx="29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0C-4F72-8175-F4728D757AA3}"/>
            </c:ext>
          </c:extLst>
        </c:ser>
        <c:ser>
          <c:idx val="2"/>
          <c:order val="2"/>
          <c:tx>
            <c:strRef>
              <c:f>'Vending_Machine Accuracy'!$F$75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Accuracy'!$F$76:$F$105</c:f>
              <c:numCache>
                <c:formatCode>General</c:formatCode>
                <c:ptCount val="30"/>
                <c:pt idx="0">
                  <c:v>51.9</c:v>
                </c:pt>
                <c:pt idx="1">
                  <c:v>50.7</c:v>
                </c:pt>
                <c:pt idx="2">
                  <c:v>49.4</c:v>
                </c:pt>
                <c:pt idx="3">
                  <c:v>47.9</c:v>
                </c:pt>
                <c:pt idx="4">
                  <c:v>49.7</c:v>
                </c:pt>
                <c:pt idx="5">
                  <c:v>49.3</c:v>
                </c:pt>
                <c:pt idx="6">
                  <c:v>49.7</c:v>
                </c:pt>
                <c:pt idx="7">
                  <c:v>53.2</c:v>
                </c:pt>
                <c:pt idx="8">
                  <c:v>50.6</c:v>
                </c:pt>
                <c:pt idx="9">
                  <c:v>49.9</c:v>
                </c:pt>
                <c:pt idx="10">
                  <c:v>49.8</c:v>
                </c:pt>
                <c:pt idx="11">
                  <c:v>49.7</c:v>
                </c:pt>
                <c:pt idx="12">
                  <c:v>50.1</c:v>
                </c:pt>
                <c:pt idx="13">
                  <c:v>49.8</c:v>
                </c:pt>
                <c:pt idx="14">
                  <c:v>47.4</c:v>
                </c:pt>
                <c:pt idx="15">
                  <c:v>49.4</c:v>
                </c:pt>
                <c:pt idx="16">
                  <c:v>47.6</c:v>
                </c:pt>
                <c:pt idx="17">
                  <c:v>48.7</c:v>
                </c:pt>
                <c:pt idx="18">
                  <c:v>51</c:v>
                </c:pt>
                <c:pt idx="19">
                  <c:v>49</c:v>
                </c:pt>
                <c:pt idx="20">
                  <c:v>50.3</c:v>
                </c:pt>
                <c:pt idx="21">
                  <c:v>49.3</c:v>
                </c:pt>
                <c:pt idx="22">
                  <c:v>50.9</c:v>
                </c:pt>
                <c:pt idx="23">
                  <c:v>50.1</c:v>
                </c:pt>
                <c:pt idx="24">
                  <c:v>49.5</c:v>
                </c:pt>
                <c:pt idx="25">
                  <c:v>50.7</c:v>
                </c:pt>
                <c:pt idx="26">
                  <c:v>48.6</c:v>
                </c:pt>
                <c:pt idx="27">
                  <c:v>50.2</c:v>
                </c:pt>
                <c:pt idx="28">
                  <c:v>51.8</c:v>
                </c:pt>
                <c:pt idx="29">
                  <c:v>49.3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0C-4F72-8175-F4728D757AA3}"/>
            </c:ext>
          </c:extLst>
        </c:ser>
        <c:ser>
          <c:idx val="3"/>
          <c:order val="3"/>
          <c:tx>
            <c:strRef>
              <c:f>'Vending_Machine Accuracy'!$G$75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Accuracy'!$G$76:$G$105</c:f>
              <c:numCache>
                <c:formatCode>General</c:formatCode>
                <c:ptCount val="30"/>
                <c:pt idx="0">
                  <c:v>55.7</c:v>
                </c:pt>
                <c:pt idx="1">
                  <c:v>56</c:v>
                </c:pt>
                <c:pt idx="2">
                  <c:v>57.8</c:v>
                </c:pt>
                <c:pt idx="3">
                  <c:v>58</c:v>
                </c:pt>
                <c:pt idx="4">
                  <c:v>54.6</c:v>
                </c:pt>
                <c:pt idx="5">
                  <c:v>66.5</c:v>
                </c:pt>
                <c:pt idx="6">
                  <c:v>64.599999999999994</c:v>
                </c:pt>
                <c:pt idx="7">
                  <c:v>67</c:v>
                </c:pt>
                <c:pt idx="8">
                  <c:v>64.099999999999994</c:v>
                </c:pt>
                <c:pt idx="9">
                  <c:v>61.6</c:v>
                </c:pt>
                <c:pt idx="10">
                  <c:v>58.3</c:v>
                </c:pt>
                <c:pt idx="11">
                  <c:v>59.6</c:v>
                </c:pt>
                <c:pt idx="12">
                  <c:v>56.1</c:v>
                </c:pt>
                <c:pt idx="13">
                  <c:v>55.3</c:v>
                </c:pt>
                <c:pt idx="14">
                  <c:v>56.5</c:v>
                </c:pt>
                <c:pt idx="15">
                  <c:v>53.9</c:v>
                </c:pt>
                <c:pt idx="16">
                  <c:v>56</c:v>
                </c:pt>
                <c:pt idx="17">
                  <c:v>53.5</c:v>
                </c:pt>
                <c:pt idx="18">
                  <c:v>51.6</c:v>
                </c:pt>
                <c:pt idx="19">
                  <c:v>52.5</c:v>
                </c:pt>
                <c:pt idx="20">
                  <c:v>72</c:v>
                </c:pt>
                <c:pt idx="21">
                  <c:v>71.599999999999994</c:v>
                </c:pt>
                <c:pt idx="22">
                  <c:v>68.7</c:v>
                </c:pt>
                <c:pt idx="23">
                  <c:v>65</c:v>
                </c:pt>
                <c:pt idx="24">
                  <c:v>63</c:v>
                </c:pt>
                <c:pt idx="25">
                  <c:v>71.3</c:v>
                </c:pt>
                <c:pt idx="26">
                  <c:v>71.5</c:v>
                </c:pt>
                <c:pt idx="27">
                  <c:v>69.900000000000006</c:v>
                </c:pt>
                <c:pt idx="28">
                  <c:v>65.900000000000006</c:v>
                </c:pt>
                <c:pt idx="29">
                  <c:v>64.3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0C-4F72-8175-F4728D757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55.3</c:v>
                </c:pt>
                <c:pt idx="6">
                  <c:v>55.4</c:v>
                </c:pt>
                <c:pt idx="7">
                  <c:v>54.8</c:v>
                </c:pt>
                <c:pt idx="8">
                  <c:v>56.8</c:v>
                </c:pt>
                <c:pt idx="9">
                  <c:v>54.7</c:v>
                </c:pt>
                <c:pt idx="10">
                  <c:v>54.7</c:v>
                </c:pt>
                <c:pt idx="11">
                  <c:v>54.1</c:v>
                </c:pt>
                <c:pt idx="12">
                  <c:v>56.1</c:v>
                </c:pt>
                <c:pt idx="13">
                  <c:v>57.7</c:v>
                </c:pt>
                <c:pt idx="14">
                  <c:v>57.1</c:v>
                </c:pt>
                <c:pt idx="15">
                  <c:v>59.6</c:v>
                </c:pt>
                <c:pt idx="16">
                  <c:v>61.5</c:v>
                </c:pt>
                <c:pt idx="17">
                  <c:v>58.9</c:v>
                </c:pt>
                <c:pt idx="18">
                  <c:v>56.4</c:v>
                </c:pt>
                <c:pt idx="19">
                  <c:v>57.4</c:v>
                </c:pt>
                <c:pt idx="20">
                  <c:v>72.8</c:v>
                </c:pt>
                <c:pt idx="21">
                  <c:v>75.599999999999994</c:v>
                </c:pt>
                <c:pt idx="22">
                  <c:v>74.8</c:v>
                </c:pt>
                <c:pt idx="23">
                  <c:v>72.8</c:v>
                </c:pt>
                <c:pt idx="24">
                  <c:v>69.7</c:v>
                </c:pt>
                <c:pt idx="25">
                  <c:v>78.5</c:v>
                </c:pt>
                <c:pt idx="26">
                  <c:v>80.5</c:v>
                </c:pt>
                <c:pt idx="27">
                  <c:v>77.900000000000006</c:v>
                </c:pt>
                <c:pt idx="28">
                  <c:v>71.900000000000006</c:v>
                </c:pt>
                <c:pt idx="29">
                  <c:v>69.900000000000006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02-4EB3-86E2-C732DDDCB136}"/>
            </c:ext>
          </c:extLst>
        </c:ser>
        <c:ser>
          <c:idx val="1"/>
          <c:order val="1"/>
          <c:tx>
            <c:strRef>
              <c:f>'Vending_Machine Accuracy'!$E$111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29.4</c:v>
                </c:pt>
                <c:pt idx="6">
                  <c:v>30.1</c:v>
                </c:pt>
                <c:pt idx="7">
                  <c:v>29.8</c:v>
                </c:pt>
                <c:pt idx="8">
                  <c:v>27.1</c:v>
                </c:pt>
                <c:pt idx="9">
                  <c:v>29.2</c:v>
                </c:pt>
                <c:pt idx="10">
                  <c:v>44.2</c:v>
                </c:pt>
                <c:pt idx="11">
                  <c:v>45.9</c:v>
                </c:pt>
                <c:pt idx="12">
                  <c:v>41.1</c:v>
                </c:pt>
                <c:pt idx="13">
                  <c:v>38.299999999999997</c:v>
                </c:pt>
                <c:pt idx="14">
                  <c:v>41.5</c:v>
                </c:pt>
                <c:pt idx="15">
                  <c:v>49.3</c:v>
                </c:pt>
                <c:pt idx="16">
                  <c:v>49.6</c:v>
                </c:pt>
                <c:pt idx="17">
                  <c:v>47.3</c:v>
                </c:pt>
                <c:pt idx="18">
                  <c:v>46.1</c:v>
                </c:pt>
                <c:pt idx="19">
                  <c:v>48.4</c:v>
                </c:pt>
                <c:pt idx="20">
                  <c:v>50.3</c:v>
                </c:pt>
                <c:pt idx="21">
                  <c:v>50.7</c:v>
                </c:pt>
                <c:pt idx="22">
                  <c:v>48.9</c:v>
                </c:pt>
                <c:pt idx="23">
                  <c:v>47.5</c:v>
                </c:pt>
                <c:pt idx="24">
                  <c:v>49.7</c:v>
                </c:pt>
                <c:pt idx="25">
                  <c:v>50.4</c:v>
                </c:pt>
                <c:pt idx="26">
                  <c:v>50.8</c:v>
                </c:pt>
                <c:pt idx="27">
                  <c:v>49</c:v>
                </c:pt>
                <c:pt idx="28">
                  <c:v>47.5</c:v>
                </c:pt>
                <c:pt idx="29">
                  <c:v>49.9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02-4EB3-86E2-C732DDDCB136}"/>
            </c:ext>
          </c:extLst>
        </c:ser>
        <c:ser>
          <c:idx val="2"/>
          <c:order val="2"/>
          <c:tx>
            <c:strRef>
              <c:f>'Vending_Machine Accuracy'!$F$111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</c:v>
                </c:pt>
                <c:pt idx="6">
                  <c:v>51.6</c:v>
                </c:pt>
                <c:pt idx="7">
                  <c:v>51.4</c:v>
                </c:pt>
                <c:pt idx="8">
                  <c:v>51.1</c:v>
                </c:pt>
                <c:pt idx="9">
                  <c:v>48.4</c:v>
                </c:pt>
                <c:pt idx="10">
                  <c:v>50.7</c:v>
                </c:pt>
                <c:pt idx="11">
                  <c:v>52.3</c:v>
                </c:pt>
                <c:pt idx="12">
                  <c:v>47.7</c:v>
                </c:pt>
                <c:pt idx="13">
                  <c:v>49.4</c:v>
                </c:pt>
                <c:pt idx="14">
                  <c:v>51.1</c:v>
                </c:pt>
                <c:pt idx="15">
                  <c:v>50.3</c:v>
                </c:pt>
                <c:pt idx="16">
                  <c:v>50.3</c:v>
                </c:pt>
                <c:pt idx="17">
                  <c:v>49.4</c:v>
                </c:pt>
                <c:pt idx="18">
                  <c:v>49.1</c:v>
                </c:pt>
                <c:pt idx="19">
                  <c:v>48.6</c:v>
                </c:pt>
                <c:pt idx="20">
                  <c:v>51</c:v>
                </c:pt>
                <c:pt idx="21">
                  <c:v>50.7</c:v>
                </c:pt>
                <c:pt idx="22">
                  <c:v>50.5</c:v>
                </c:pt>
                <c:pt idx="23">
                  <c:v>50</c:v>
                </c:pt>
                <c:pt idx="24">
                  <c:v>50</c:v>
                </c:pt>
                <c:pt idx="25">
                  <c:v>50.2</c:v>
                </c:pt>
                <c:pt idx="26">
                  <c:v>51</c:v>
                </c:pt>
                <c:pt idx="27">
                  <c:v>53.3</c:v>
                </c:pt>
                <c:pt idx="28">
                  <c:v>51.1</c:v>
                </c:pt>
                <c:pt idx="29">
                  <c:v>51.9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02-4EB3-86E2-C732DDDCB136}"/>
            </c:ext>
          </c:extLst>
        </c:ser>
        <c:ser>
          <c:idx val="3"/>
          <c:order val="3"/>
          <c:tx>
            <c:strRef>
              <c:f>'Vending_Machine Accuracy'!$G$111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55.4</c:v>
                </c:pt>
                <c:pt idx="6">
                  <c:v>55.4</c:v>
                </c:pt>
                <c:pt idx="7">
                  <c:v>57</c:v>
                </c:pt>
                <c:pt idx="8">
                  <c:v>54.2</c:v>
                </c:pt>
                <c:pt idx="9">
                  <c:v>56.2</c:v>
                </c:pt>
                <c:pt idx="10">
                  <c:v>52.9</c:v>
                </c:pt>
                <c:pt idx="11">
                  <c:v>51.9</c:v>
                </c:pt>
                <c:pt idx="12">
                  <c:v>54.6</c:v>
                </c:pt>
                <c:pt idx="13">
                  <c:v>55.5</c:v>
                </c:pt>
                <c:pt idx="14">
                  <c:v>53.1</c:v>
                </c:pt>
                <c:pt idx="15">
                  <c:v>60.4</c:v>
                </c:pt>
                <c:pt idx="16">
                  <c:v>62.8</c:v>
                </c:pt>
                <c:pt idx="17">
                  <c:v>57.6</c:v>
                </c:pt>
                <c:pt idx="18">
                  <c:v>57.4</c:v>
                </c:pt>
                <c:pt idx="19">
                  <c:v>57.5</c:v>
                </c:pt>
                <c:pt idx="20">
                  <c:v>73.400000000000006</c:v>
                </c:pt>
                <c:pt idx="21">
                  <c:v>77</c:v>
                </c:pt>
                <c:pt idx="22">
                  <c:v>75</c:v>
                </c:pt>
                <c:pt idx="23">
                  <c:v>72.400000000000006</c:v>
                </c:pt>
                <c:pt idx="24">
                  <c:v>69.7</c:v>
                </c:pt>
                <c:pt idx="25">
                  <c:v>77</c:v>
                </c:pt>
                <c:pt idx="26">
                  <c:v>80.099999999999994</c:v>
                </c:pt>
                <c:pt idx="27">
                  <c:v>77</c:v>
                </c:pt>
                <c:pt idx="28">
                  <c:v>72.3</c:v>
                </c:pt>
                <c:pt idx="29">
                  <c:v>70.7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02-4EB3-86E2-C732DDDCB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Accuracy'!$D$148:$D$177</c:f>
              <c:numCache>
                <c:formatCode>General</c:formatCode>
                <c:ptCount val="30"/>
                <c:pt idx="0">
                  <c:v>75.599999999999994</c:v>
                </c:pt>
                <c:pt idx="1">
                  <c:v>75.3</c:v>
                </c:pt>
                <c:pt idx="2">
                  <c:v>72.8</c:v>
                </c:pt>
                <c:pt idx="3">
                  <c:v>70.7</c:v>
                </c:pt>
                <c:pt idx="4">
                  <c:v>66</c:v>
                </c:pt>
                <c:pt idx="5">
                  <c:v>78.7</c:v>
                </c:pt>
                <c:pt idx="6">
                  <c:v>80.5</c:v>
                </c:pt>
                <c:pt idx="7">
                  <c:v>76.099999999999994</c:v>
                </c:pt>
                <c:pt idx="8">
                  <c:v>75.599999999999994</c:v>
                </c:pt>
                <c:pt idx="9">
                  <c:v>71.2</c:v>
                </c:pt>
                <c:pt idx="10">
                  <c:v>72.5</c:v>
                </c:pt>
                <c:pt idx="11">
                  <c:v>71.400000000000006</c:v>
                </c:pt>
                <c:pt idx="12">
                  <c:v>67</c:v>
                </c:pt>
                <c:pt idx="13">
                  <c:v>62.3</c:v>
                </c:pt>
                <c:pt idx="14">
                  <c:v>61.7</c:v>
                </c:pt>
                <c:pt idx="15">
                  <c:v>56.2</c:v>
                </c:pt>
                <c:pt idx="16">
                  <c:v>57.4</c:v>
                </c:pt>
                <c:pt idx="17">
                  <c:v>55.3</c:v>
                </c:pt>
                <c:pt idx="18">
                  <c:v>52.9</c:v>
                </c:pt>
                <c:pt idx="19">
                  <c:v>52.8</c:v>
                </c:pt>
                <c:pt idx="20">
                  <c:v>73.3</c:v>
                </c:pt>
                <c:pt idx="21">
                  <c:v>72.900000000000006</c:v>
                </c:pt>
                <c:pt idx="22">
                  <c:v>66.5</c:v>
                </c:pt>
                <c:pt idx="23">
                  <c:v>61.7</c:v>
                </c:pt>
                <c:pt idx="24">
                  <c:v>60.5</c:v>
                </c:pt>
                <c:pt idx="25">
                  <c:v>71.400000000000006</c:v>
                </c:pt>
                <c:pt idx="26">
                  <c:v>71.900000000000006</c:v>
                </c:pt>
                <c:pt idx="27">
                  <c:v>68.400000000000006</c:v>
                </c:pt>
                <c:pt idx="28">
                  <c:v>63.9</c:v>
                </c:pt>
                <c:pt idx="29">
                  <c:v>61.1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A5-4D2A-8A77-59C4B525D14B}"/>
            </c:ext>
          </c:extLst>
        </c:ser>
        <c:ser>
          <c:idx val="1"/>
          <c:order val="1"/>
          <c:tx>
            <c:strRef>
              <c:f>'Vending_Machine Accuracy'!$E$147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Accuracy'!$E$148:$E$177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49.7</c:v>
                </c:pt>
                <c:pt idx="6">
                  <c:v>49.5</c:v>
                </c:pt>
                <c:pt idx="7">
                  <c:v>51.1</c:v>
                </c:pt>
                <c:pt idx="8">
                  <c:v>52.9</c:v>
                </c:pt>
                <c:pt idx="9">
                  <c:v>50.7</c:v>
                </c:pt>
                <c:pt idx="10">
                  <c:v>50.1</c:v>
                </c:pt>
                <c:pt idx="11">
                  <c:v>49.4</c:v>
                </c:pt>
                <c:pt idx="12">
                  <c:v>51.1</c:v>
                </c:pt>
                <c:pt idx="13">
                  <c:v>52.5</c:v>
                </c:pt>
                <c:pt idx="14">
                  <c:v>50</c:v>
                </c:pt>
                <c:pt idx="15">
                  <c:v>51.1</c:v>
                </c:pt>
                <c:pt idx="16">
                  <c:v>50.7</c:v>
                </c:pt>
                <c:pt idx="17">
                  <c:v>53.1</c:v>
                </c:pt>
                <c:pt idx="18">
                  <c:v>52.9</c:v>
                </c:pt>
                <c:pt idx="19">
                  <c:v>51.4</c:v>
                </c:pt>
                <c:pt idx="20">
                  <c:v>80.400000000000006</c:v>
                </c:pt>
                <c:pt idx="21">
                  <c:v>79.3</c:v>
                </c:pt>
                <c:pt idx="22">
                  <c:v>78.099999999999994</c:v>
                </c:pt>
                <c:pt idx="23">
                  <c:v>78.8</c:v>
                </c:pt>
                <c:pt idx="24">
                  <c:v>73.900000000000006</c:v>
                </c:pt>
                <c:pt idx="25">
                  <c:v>67.2</c:v>
                </c:pt>
                <c:pt idx="26">
                  <c:v>69.3</c:v>
                </c:pt>
                <c:pt idx="27">
                  <c:v>66.099999999999994</c:v>
                </c:pt>
                <c:pt idx="28">
                  <c:v>65</c:v>
                </c:pt>
                <c:pt idx="29">
                  <c:v>62.4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A5-4D2A-8A77-59C4B525D14B}"/>
            </c:ext>
          </c:extLst>
        </c:ser>
        <c:ser>
          <c:idx val="2"/>
          <c:order val="2"/>
          <c:tx>
            <c:strRef>
              <c:f>'Vending_Machine Accuracy'!$F$147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Accuracy'!$F$148:$F$177</c:f>
              <c:numCache>
                <c:formatCode>General</c:formatCode>
                <c:ptCount val="30"/>
                <c:pt idx="0">
                  <c:v>51</c:v>
                </c:pt>
                <c:pt idx="1">
                  <c:v>51.3</c:v>
                </c:pt>
                <c:pt idx="2">
                  <c:v>47.6</c:v>
                </c:pt>
                <c:pt idx="3">
                  <c:v>46.6</c:v>
                </c:pt>
                <c:pt idx="4">
                  <c:v>49.3</c:v>
                </c:pt>
                <c:pt idx="5">
                  <c:v>50.1</c:v>
                </c:pt>
                <c:pt idx="6">
                  <c:v>49.9</c:v>
                </c:pt>
                <c:pt idx="7">
                  <c:v>51.5</c:v>
                </c:pt>
                <c:pt idx="8">
                  <c:v>51.4</c:v>
                </c:pt>
                <c:pt idx="9">
                  <c:v>48.2</c:v>
                </c:pt>
                <c:pt idx="10">
                  <c:v>48.8</c:v>
                </c:pt>
                <c:pt idx="11">
                  <c:v>50.4</c:v>
                </c:pt>
                <c:pt idx="12">
                  <c:v>49.5</c:v>
                </c:pt>
                <c:pt idx="13">
                  <c:v>49.9</c:v>
                </c:pt>
                <c:pt idx="14">
                  <c:v>48.6</c:v>
                </c:pt>
                <c:pt idx="15">
                  <c:v>47.9</c:v>
                </c:pt>
                <c:pt idx="16">
                  <c:v>49.4</c:v>
                </c:pt>
                <c:pt idx="17">
                  <c:v>51.3</c:v>
                </c:pt>
                <c:pt idx="18">
                  <c:v>48.7</c:v>
                </c:pt>
                <c:pt idx="19">
                  <c:v>47.5</c:v>
                </c:pt>
                <c:pt idx="20">
                  <c:v>47.6</c:v>
                </c:pt>
                <c:pt idx="21">
                  <c:v>49.3</c:v>
                </c:pt>
                <c:pt idx="22">
                  <c:v>49</c:v>
                </c:pt>
                <c:pt idx="23">
                  <c:v>48.7</c:v>
                </c:pt>
                <c:pt idx="24">
                  <c:v>47.5</c:v>
                </c:pt>
                <c:pt idx="25">
                  <c:v>48.3</c:v>
                </c:pt>
                <c:pt idx="26">
                  <c:v>47.8</c:v>
                </c:pt>
                <c:pt idx="27">
                  <c:v>50.5</c:v>
                </c:pt>
                <c:pt idx="28">
                  <c:v>51.7</c:v>
                </c:pt>
                <c:pt idx="29">
                  <c:v>48.4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A5-4D2A-8A77-59C4B525D14B}"/>
            </c:ext>
          </c:extLst>
        </c:ser>
        <c:ser>
          <c:idx val="3"/>
          <c:order val="3"/>
          <c:tx>
            <c:strRef>
              <c:f>'Vending_Machine Accuracy'!$G$147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Accuracy'!$G$148:$G$177</c:f>
              <c:numCache>
                <c:formatCode>General</c:formatCode>
                <c:ptCount val="30"/>
                <c:pt idx="0">
                  <c:v>70.7</c:v>
                </c:pt>
                <c:pt idx="1">
                  <c:v>68.400000000000006</c:v>
                </c:pt>
                <c:pt idx="2">
                  <c:v>69.8</c:v>
                </c:pt>
                <c:pt idx="3">
                  <c:v>68.900000000000006</c:v>
                </c:pt>
                <c:pt idx="4">
                  <c:v>68.3</c:v>
                </c:pt>
                <c:pt idx="5">
                  <c:v>52.4</c:v>
                </c:pt>
                <c:pt idx="6">
                  <c:v>53.2</c:v>
                </c:pt>
                <c:pt idx="7">
                  <c:v>55.5</c:v>
                </c:pt>
                <c:pt idx="8">
                  <c:v>55.2</c:v>
                </c:pt>
                <c:pt idx="9">
                  <c:v>53.2</c:v>
                </c:pt>
                <c:pt idx="10">
                  <c:v>61.8</c:v>
                </c:pt>
                <c:pt idx="11">
                  <c:v>62.3</c:v>
                </c:pt>
                <c:pt idx="12">
                  <c:v>58.4</c:v>
                </c:pt>
                <c:pt idx="13">
                  <c:v>54.4</c:v>
                </c:pt>
                <c:pt idx="14">
                  <c:v>54.9</c:v>
                </c:pt>
                <c:pt idx="15">
                  <c:v>53.4</c:v>
                </c:pt>
                <c:pt idx="16">
                  <c:v>55.2</c:v>
                </c:pt>
                <c:pt idx="17">
                  <c:v>52.7</c:v>
                </c:pt>
                <c:pt idx="18">
                  <c:v>50.5</c:v>
                </c:pt>
                <c:pt idx="19">
                  <c:v>51.5</c:v>
                </c:pt>
                <c:pt idx="20">
                  <c:v>70.8</c:v>
                </c:pt>
                <c:pt idx="21">
                  <c:v>70.7</c:v>
                </c:pt>
                <c:pt idx="22">
                  <c:v>68.900000000000006</c:v>
                </c:pt>
                <c:pt idx="23">
                  <c:v>66.400000000000006</c:v>
                </c:pt>
                <c:pt idx="24">
                  <c:v>62</c:v>
                </c:pt>
                <c:pt idx="25">
                  <c:v>74.2</c:v>
                </c:pt>
                <c:pt idx="26">
                  <c:v>73.5</c:v>
                </c:pt>
                <c:pt idx="27">
                  <c:v>70.3</c:v>
                </c:pt>
                <c:pt idx="28">
                  <c:v>66.7</c:v>
                </c:pt>
                <c:pt idx="29">
                  <c:v>63.5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A5-4D2A-8A77-59C4B525D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Accuracy'!$D$184:$D$213</c:f>
              <c:numCache>
                <c:formatCode>General</c:formatCode>
                <c:ptCount val="30"/>
                <c:pt idx="0">
                  <c:v>40.799999999999997</c:v>
                </c:pt>
                <c:pt idx="1">
                  <c:v>39.5</c:v>
                </c:pt>
                <c:pt idx="2">
                  <c:v>35.6</c:v>
                </c:pt>
                <c:pt idx="3">
                  <c:v>30.9</c:v>
                </c:pt>
                <c:pt idx="4">
                  <c:v>27.4</c:v>
                </c:pt>
                <c:pt idx="5">
                  <c:v>90.6</c:v>
                </c:pt>
                <c:pt idx="6">
                  <c:v>88</c:v>
                </c:pt>
                <c:pt idx="7">
                  <c:v>89</c:v>
                </c:pt>
                <c:pt idx="8">
                  <c:v>86</c:v>
                </c:pt>
                <c:pt idx="9">
                  <c:v>79.5</c:v>
                </c:pt>
                <c:pt idx="10">
                  <c:v>90.7</c:v>
                </c:pt>
                <c:pt idx="11">
                  <c:v>87</c:v>
                </c:pt>
                <c:pt idx="12">
                  <c:v>89</c:v>
                </c:pt>
                <c:pt idx="13">
                  <c:v>85.9</c:v>
                </c:pt>
                <c:pt idx="14">
                  <c:v>78.8</c:v>
                </c:pt>
                <c:pt idx="15">
                  <c:v>89.8</c:v>
                </c:pt>
                <c:pt idx="16">
                  <c:v>87.8</c:v>
                </c:pt>
                <c:pt idx="17">
                  <c:v>88.2</c:v>
                </c:pt>
                <c:pt idx="18">
                  <c:v>85.4</c:v>
                </c:pt>
                <c:pt idx="19">
                  <c:v>78.599999999999994</c:v>
                </c:pt>
                <c:pt idx="20">
                  <c:v>90.1</c:v>
                </c:pt>
                <c:pt idx="21">
                  <c:v>86.8</c:v>
                </c:pt>
                <c:pt idx="22">
                  <c:v>88.3</c:v>
                </c:pt>
                <c:pt idx="23">
                  <c:v>84.8</c:v>
                </c:pt>
                <c:pt idx="24">
                  <c:v>77.8</c:v>
                </c:pt>
                <c:pt idx="25">
                  <c:v>89.1</c:v>
                </c:pt>
                <c:pt idx="26">
                  <c:v>85.8</c:v>
                </c:pt>
                <c:pt idx="27">
                  <c:v>88</c:v>
                </c:pt>
                <c:pt idx="28">
                  <c:v>83.9</c:v>
                </c:pt>
                <c:pt idx="29">
                  <c:v>76.099999999999994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B7-4899-8838-A4E06F1E97FD}"/>
            </c:ext>
          </c:extLst>
        </c:ser>
        <c:ser>
          <c:idx val="1"/>
          <c:order val="1"/>
          <c:tx>
            <c:strRef>
              <c:f>'Vending_Machine Accuracy'!$E$183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Accuracy'!$E$184:$E$213</c:f>
              <c:numCache>
                <c:formatCode>General</c:formatCode>
                <c:ptCount val="30"/>
                <c:pt idx="0">
                  <c:v>42.3</c:v>
                </c:pt>
                <c:pt idx="1">
                  <c:v>39.6</c:v>
                </c:pt>
                <c:pt idx="2">
                  <c:v>37</c:v>
                </c:pt>
                <c:pt idx="3">
                  <c:v>33.6</c:v>
                </c:pt>
                <c:pt idx="4">
                  <c:v>29.8</c:v>
                </c:pt>
                <c:pt idx="5">
                  <c:v>90.4</c:v>
                </c:pt>
                <c:pt idx="6">
                  <c:v>88.2</c:v>
                </c:pt>
                <c:pt idx="7">
                  <c:v>89.1</c:v>
                </c:pt>
                <c:pt idx="8">
                  <c:v>86.7</c:v>
                </c:pt>
                <c:pt idx="9">
                  <c:v>78.3</c:v>
                </c:pt>
                <c:pt idx="10">
                  <c:v>91.5</c:v>
                </c:pt>
                <c:pt idx="11">
                  <c:v>88.9</c:v>
                </c:pt>
                <c:pt idx="12">
                  <c:v>89.7</c:v>
                </c:pt>
                <c:pt idx="13">
                  <c:v>87.5</c:v>
                </c:pt>
                <c:pt idx="14">
                  <c:v>81.7</c:v>
                </c:pt>
                <c:pt idx="15">
                  <c:v>90.4</c:v>
                </c:pt>
                <c:pt idx="16">
                  <c:v>87.8</c:v>
                </c:pt>
                <c:pt idx="17">
                  <c:v>89</c:v>
                </c:pt>
                <c:pt idx="18">
                  <c:v>85.5</c:v>
                </c:pt>
                <c:pt idx="19">
                  <c:v>79.3</c:v>
                </c:pt>
                <c:pt idx="20">
                  <c:v>89.9</c:v>
                </c:pt>
                <c:pt idx="21">
                  <c:v>87.6</c:v>
                </c:pt>
                <c:pt idx="22">
                  <c:v>88.5</c:v>
                </c:pt>
                <c:pt idx="23">
                  <c:v>85.3</c:v>
                </c:pt>
                <c:pt idx="24">
                  <c:v>77.2</c:v>
                </c:pt>
                <c:pt idx="25">
                  <c:v>90.2</c:v>
                </c:pt>
                <c:pt idx="26">
                  <c:v>87.7</c:v>
                </c:pt>
                <c:pt idx="27">
                  <c:v>88.8</c:v>
                </c:pt>
                <c:pt idx="28">
                  <c:v>85.4</c:v>
                </c:pt>
                <c:pt idx="29">
                  <c:v>76.8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B7-4899-8838-A4E06F1E97FD}"/>
            </c:ext>
          </c:extLst>
        </c:ser>
        <c:ser>
          <c:idx val="2"/>
          <c:order val="2"/>
          <c:tx>
            <c:strRef>
              <c:f>'Vending_Machine Accuracy'!$F$183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Accuracy'!$F$184:$F$213</c:f>
              <c:numCache>
                <c:formatCode>General</c:formatCode>
                <c:ptCount val="30"/>
                <c:pt idx="0">
                  <c:v>35.5</c:v>
                </c:pt>
                <c:pt idx="1">
                  <c:v>33.6</c:v>
                </c:pt>
                <c:pt idx="2">
                  <c:v>28</c:v>
                </c:pt>
                <c:pt idx="3">
                  <c:v>27.4</c:v>
                </c:pt>
                <c:pt idx="4">
                  <c:v>28.7</c:v>
                </c:pt>
                <c:pt idx="5">
                  <c:v>48.8</c:v>
                </c:pt>
                <c:pt idx="6">
                  <c:v>46.2</c:v>
                </c:pt>
                <c:pt idx="7">
                  <c:v>50.6</c:v>
                </c:pt>
                <c:pt idx="8">
                  <c:v>45.1</c:v>
                </c:pt>
                <c:pt idx="9">
                  <c:v>43.3</c:v>
                </c:pt>
                <c:pt idx="10">
                  <c:v>48.6</c:v>
                </c:pt>
                <c:pt idx="11">
                  <c:v>46.3</c:v>
                </c:pt>
                <c:pt idx="12">
                  <c:v>49.5</c:v>
                </c:pt>
                <c:pt idx="13">
                  <c:v>44.6</c:v>
                </c:pt>
                <c:pt idx="14">
                  <c:v>43.5</c:v>
                </c:pt>
                <c:pt idx="15">
                  <c:v>48.4</c:v>
                </c:pt>
                <c:pt idx="16">
                  <c:v>46.4</c:v>
                </c:pt>
                <c:pt idx="17">
                  <c:v>49.5</c:v>
                </c:pt>
                <c:pt idx="18">
                  <c:v>45.4</c:v>
                </c:pt>
                <c:pt idx="19">
                  <c:v>43.7</c:v>
                </c:pt>
                <c:pt idx="20">
                  <c:v>47.9</c:v>
                </c:pt>
                <c:pt idx="21">
                  <c:v>45.2</c:v>
                </c:pt>
                <c:pt idx="22">
                  <c:v>49.5</c:v>
                </c:pt>
                <c:pt idx="23">
                  <c:v>45</c:v>
                </c:pt>
                <c:pt idx="24">
                  <c:v>43.3</c:v>
                </c:pt>
                <c:pt idx="25">
                  <c:v>47.4</c:v>
                </c:pt>
                <c:pt idx="26">
                  <c:v>44.2</c:v>
                </c:pt>
                <c:pt idx="27">
                  <c:v>49.7</c:v>
                </c:pt>
                <c:pt idx="28">
                  <c:v>48.8</c:v>
                </c:pt>
                <c:pt idx="29">
                  <c:v>44.2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B7-4899-8838-A4E06F1E97FD}"/>
            </c:ext>
          </c:extLst>
        </c:ser>
        <c:ser>
          <c:idx val="3"/>
          <c:order val="3"/>
          <c:tx>
            <c:strRef>
              <c:f>'Vending_Machine Accuracy'!$G$183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Accuracy'!$G$184:$G$213</c:f>
              <c:numCache>
                <c:formatCode>General</c:formatCode>
                <c:ptCount val="30"/>
                <c:pt idx="0">
                  <c:v>42.1</c:v>
                </c:pt>
                <c:pt idx="1">
                  <c:v>41.4</c:v>
                </c:pt>
                <c:pt idx="2">
                  <c:v>40.700000000000003</c:v>
                </c:pt>
                <c:pt idx="3">
                  <c:v>38.700000000000003</c:v>
                </c:pt>
                <c:pt idx="4">
                  <c:v>34.9</c:v>
                </c:pt>
                <c:pt idx="5">
                  <c:v>90.1</c:v>
                </c:pt>
                <c:pt idx="6">
                  <c:v>89.3</c:v>
                </c:pt>
                <c:pt idx="7">
                  <c:v>89.3</c:v>
                </c:pt>
                <c:pt idx="8">
                  <c:v>86.6</c:v>
                </c:pt>
                <c:pt idx="9">
                  <c:v>79.2</c:v>
                </c:pt>
                <c:pt idx="10">
                  <c:v>90.3</c:v>
                </c:pt>
                <c:pt idx="11">
                  <c:v>88.2</c:v>
                </c:pt>
                <c:pt idx="12">
                  <c:v>89.1</c:v>
                </c:pt>
                <c:pt idx="13">
                  <c:v>86.6</c:v>
                </c:pt>
                <c:pt idx="14">
                  <c:v>79.900000000000006</c:v>
                </c:pt>
                <c:pt idx="15">
                  <c:v>90.4</c:v>
                </c:pt>
                <c:pt idx="16">
                  <c:v>87.7</c:v>
                </c:pt>
                <c:pt idx="17">
                  <c:v>88.6</c:v>
                </c:pt>
                <c:pt idx="18">
                  <c:v>86</c:v>
                </c:pt>
                <c:pt idx="19">
                  <c:v>78.599999999999994</c:v>
                </c:pt>
                <c:pt idx="20">
                  <c:v>90</c:v>
                </c:pt>
                <c:pt idx="21">
                  <c:v>87.7</c:v>
                </c:pt>
                <c:pt idx="22">
                  <c:v>88.2</c:v>
                </c:pt>
                <c:pt idx="23">
                  <c:v>84.8</c:v>
                </c:pt>
                <c:pt idx="24">
                  <c:v>77.3</c:v>
                </c:pt>
                <c:pt idx="25">
                  <c:v>89.6</c:v>
                </c:pt>
                <c:pt idx="26">
                  <c:v>83.18</c:v>
                </c:pt>
                <c:pt idx="27">
                  <c:v>87.9</c:v>
                </c:pt>
                <c:pt idx="28">
                  <c:v>82.9</c:v>
                </c:pt>
                <c:pt idx="29">
                  <c:v>75.400000000000006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B7-4899-8838-A4E06F1E9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Accuracy'!$D$220:$D$249</c:f>
              <c:numCache>
                <c:formatCode>General</c:formatCode>
                <c:ptCount val="30"/>
                <c:pt idx="0">
                  <c:v>20.2</c:v>
                </c:pt>
                <c:pt idx="1">
                  <c:v>18.399999999999999</c:v>
                </c:pt>
                <c:pt idx="2">
                  <c:v>20.399999999999999</c:v>
                </c:pt>
                <c:pt idx="3">
                  <c:v>20.100000000000001</c:v>
                </c:pt>
                <c:pt idx="4">
                  <c:v>20.3</c:v>
                </c:pt>
                <c:pt idx="5">
                  <c:v>41.8</c:v>
                </c:pt>
                <c:pt idx="6">
                  <c:v>40.5</c:v>
                </c:pt>
                <c:pt idx="7">
                  <c:v>39.5</c:v>
                </c:pt>
                <c:pt idx="8">
                  <c:v>41.5</c:v>
                </c:pt>
                <c:pt idx="9">
                  <c:v>36.799999999999997</c:v>
                </c:pt>
                <c:pt idx="10">
                  <c:v>45.9</c:v>
                </c:pt>
                <c:pt idx="11">
                  <c:v>43.4</c:v>
                </c:pt>
                <c:pt idx="12">
                  <c:v>42.7</c:v>
                </c:pt>
                <c:pt idx="13">
                  <c:v>42.5</c:v>
                </c:pt>
                <c:pt idx="14">
                  <c:v>40.799999999999997</c:v>
                </c:pt>
                <c:pt idx="15">
                  <c:v>48.6</c:v>
                </c:pt>
                <c:pt idx="16">
                  <c:v>47.2</c:v>
                </c:pt>
                <c:pt idx="17">
                  <c:v>45.1</c:v>
                </c:pt>
                <c:pt idx="18">
                  <c:v>43</c:v>
                </c:pt>
                <c:pt idx="19">
                  <c:v>40</c:v>
                </c:pt>
                <c:pt idx="20">
                  <c:v>45.6</c:v>
                </c:pt>
                <c:pt idx="21">
                  <c:v>48.3</c:v>
                </c:pt>
                <c:pt idx="22">
                  <c:v>44.9</c:v>
                </c:pt>
                <c:pt idx="23">
                  <c:v>45.5</c:v>
                </c:pt>
                <c:pt idx="24">
                  <c:v>40.299999999999997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E-418A-85B5-3470FA6DB015}"/>
            </c:ext>
          </c:extLst>
        </c:ser>
        <c:ser>
          <c:idx val="1"/>
          <c:order val="1"/>
          <c:tx>
            <c:strRef>
              <c:f>'Vending_Machine Accuracy'!$E$219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Accuracy'!$E$220:$E$249</c:f>
              <c:numCache>
                <c:formatCode>General</c:formatCode>
                <c:ptCount val="30"/>
                <c:pt idx="0">
                  <c:v>16.399999999999999</c:v>
                </c:pt>
                <c:pt idx="1">
                  <c:v>17</c:v>
                </c:pt>
                <c:pt idx="2">
                  <c:v>18.5</c:v>
                </c:pt>
                <c:pt idx="3">
                  <c:v>21.2</c:v>
                </c:pt>
                <c:pt idx="4">
                  <c:v>18.899999999999999</c:v>
                </c:pt>
                <c:pt idx="5">
                  <c:v>39.5</c:v>
                </c:pt>
                <c:pt idx="6">
                  <c:v>39</c:v>
                </c:pt>
                <c:pt idx="7">
                  <c:v>37.1</c:v>
                </c:pt>
                <c:pt idx="8">
                  <c:v>35.1</c:v>
                </c:pt>
                <c:pt idx="9">
                  <c:v>33.1</c:v>
                </c:pt>
                <c:pt idx="10">
                  <c:v>45</c:v>
                </c:pt>
                <c:pt idx="11">
                  <c:v>47.7</c:v>
                </c:pt>
                <c:pt idx="12">
                  <c:v>46.5</c:v>
                </c:pt>
                <c:pt idx="13">
                  <c:v>44.1</c:v>
                </c:pt>
                <c:pt idx="14">
                  <c:v>40.700000000000003</c:v>
                </c:pt>
                <c:pt idx="15">
                  <c:v>49.7</c:v>
                </c:pt>
                <c:pt idx="16">
                  <c:v>49.6</c:v>
                </c:pt>
                <c:pt idx="17">
                  <c:v>46</c:v>
                </c:pt>
                <c:pt idx="18">
                  <c:v>42.8</c:v>
                </c:pt>
                <c:pt idx="19">
                  <c:v>39.9</c:v>
                </c:pt>
                <c:pt idx="20">
                  <c:v>48.3</c:v>
                </c:pt>
                <c:pt idx="21">
                  <c:v>47.1</c:v>
                </c:pt>
                <c:pt idx="22">
                  <c:v>44.1</c:v>
                </c:pt>
                <c:pt idx="23">
                  <c:v>40.700000000000003</c:v>
                </c:pt>
                <c:pt idx="24">
                  <c:v>37</c:v>
                </c:pt>
                <c:pt idx="25">
                  <c:v>45.4</c:v>
                </c:pt>
                <c:pt idx="26">
                  <c:v>40.6</c:v>
                </c:pt>
                <c:pt idx="27">
                  <c:v>39.1</c:v>
                </c:pt>
                <c:pt idx="28">
                  <c:v>36.4</c:v>
                </c:pt>
                <c:pt idx="29">
                  <c:v>31.3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7E-418A-85B5-3470FA6DB015}"/>
            </c:ext>
          </c:extLst>
        </c:ser>
        <c:ser>
          <c:idx val="2"/>
          <c:order val="2"/>
          <c:tx>
            <c:strRef>
              <c:f>'Vending_Machine Accuracy'!$F$219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Accuracy'!$F$220:$F$249</c:f>
              <c:numCache>
                <c:formatCode>General</c:formatCode>
                <c:ptCount val="30"/>
                <c:pt idx="0">
                  <c:v>17.8</c:v>
                </c:pt>
                <c:pt idx="1">
                  <c:v>18.3</c:v>
                </c:pt>
                <c:pt idx="2">
                  <c:v>19.2</c:v>
                </c:pt>
                <c:pt idx="3">
                  <c:v>18.7</c:v>
                </c:pt>
                <c:pt idx="4">
                  <c:v>21.7</c:v>
                </c:pt>
                <c:pt idx="5">
                  <c:v>35.5</c:v>
                </c:pt>
                <c:pt idx="6">
                  <c:v>35</c:v>
                </c:pt>
                <c:pt idx="7">
                  <c:v>32.4</c:v>
                </c:pt>
                <c:pt idx="8">
                  <c:v>27.9</c:v>
                </c:pt>
                <c:pt idx="9">
                  <c:v>33.5</c:v>
                </c:pt>
                <c:pt idx="10">
                  <c:v>35.799999999999997</c:v>
                </c:pt>
                <c:pt idx="11">
                  <c:v>37.299999999999997</c:v>
                </c:pt>
                <c:pt idx="12">
                  <c:v>35</c:v>
                </c:pt>
                <c:pt idx="13">
                  <c:v>33.5</c:v>
                </c:pt>
                <c:pt idx="14">
                  <c:v>35.700000000000003</c:v>
                </c:pt>
                <c:pt idx="15">
                  <c:v>41.5</c:v>
                </c:pt>
                <c:pt idx="16">
                  <c:v>37.700000000000003</c:v>
                </c:pt>
                <c:pt idx="17">
                  <c:v>36.6</c:v>
                </c:pt>
                <c:pt idx="18">
                  <c:v>35.299999999999997</c:v>
                </c:pt>
                <c:pt idx="19">
                  <c:v>33.9</c:v>
                </c:pt>
                <c:pt idx="20">
                  <c:v>41.1</c:v>
                </c:pt>
                <c:pt idx="21">
                  <c:v>39.799999999999997</c:v>
                </c:pt>
                <c:pt idx="22">
                  <c:v>35.9</c:v>
                </c:pt>
                <c:pt idx="23">
                  <c:v>34.200000000000003</c:v>
                </c:pt>
                <c:pt idx="24">
                  <c:v>34.4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7E-418A-85B5-3470FA6DB015}"/>
            </c:ext>
          </c:extLst>
        </c:ser>
        <c:ser>
          <c:idx val="3"/>
          <c:order val="3"/>
          <c:tx>
            <c:strRef>
              <c:f>'Vending_Machine Accuracy'!$G$219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Accuracy'!$G$220:$G$249</c:f>
              <c:numCache>
                <c:formatCode>General</c:formatCode>
                <c:ptCount val="30"/>
                <c:pt idx="0">
                  <c:v>14.8</c:v>
                </c:pt>
                <c:pt idx="1">
                  <c:v>15.7</c:v>
                </c:pt>
                <c:pt idx="2">
                  <c:v>14.7</c:v>
                </c:pt>
                <c:pt idx="3">
                  <c:v>16.100000000000001</c:v>
                </c:pt>
                <c:pt idx="4">
                  <c:v>19.2</c:v>
                </c:pt>
                <c:pt idx="5">
                  <c:v>30.2</c:v>
                </c:pt>
                <c:pt idx="6">
                  <c:v>29.5</c:v>
                </c:pt>
                <c:pt idx="7">
                  <c:v>30.4</c:v>
                </c:pt>
                <c:pt idx="8">
                  <c:v>30.2</c:v>
                </c:pt>
                <c:pt idx="9">
                  <c:v>28.7</c:v>
                </c:pt>
                <c:pt idx="10">
                  <c:v>40.200000000000003</c:v>
                </c:pt>
                <c:pt idx="11">
                  <c:v>37.700000000000003</c:v>
                </c:pt>
                <c:pt idx="12">
                  <c:v>39.1</c:v>
                </c:pt>
                <c:pt idx="13">
                  <c:v>39.799999999999997</c:v>
                </c:pt>
                <c:pt idx="14">
                  <c:v>35.700000000000003</c:v>
                </c:pt>
                <c:pt idx="15">
                  <c:v>47.4</c:v>
                </c:pt>
                <c:pt idx="16">
                  <c:v>46.7</c:v>
                </c:pt>
                <c:pt idx="17">
                  <c:v>46.2</c:v>
                </c:pt>
                <c:pt idx="18">
                  <c:v>45.9</c:v>
                </c:pt>
                <c:pt idx="19">
                  <c:v>41.7</c:v>
                </c:pt>
                <c:pt idx="20">
                  <c:v>47.35</c:v>
                </c:pt>
                <c:pt idx="21">
                  <c:v>46.6</c:v>
                </c:pt>
                <c:pt idx="22">
                  <c:v>44.3</c:v>
                </c:pt>
                <c:pt idx="23">
                  <c:v>42.84</c:v>
                </c:pt>
                <c:pt idx="24">
                  <c:v>38.1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7E-418A-85B5-3470FA6DB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Vending Machine (Sum)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Accuracy'!$D$4:$D$33</c:f>
              <c:numCache>
                <c:formatCode>General</c:formatCode>
                <c:ptCount val="30"/>
                <c:pt idx="0">
                  <c:v>0.2</c:v>
                </c:pt>
                <c:pt idx="1">
                  <c:v>0.2</c:v>
                </c:pt>
                <c:pt idx="2">
                  <c:v>0.1</c:v>
                </c:pt>
                <c:pt idx="3">
                  <c:v>0.4</c:v>
                </c:pt>
                <c:pt idx="4">
                  <c:v>0.1</c:v>
                </c:pt>
                <c:pt idx="5">
                  <c:v>3.6</c:v>
                </c:pt>
                <c:pt idx="6">
                  <c:v>2.7</c:v>
                </c:pt>
                <c:pt idx="7">
                  <c:v>3.4</c:v>
                </c:pt>
                <c:pt idx="8">
                  <c:v>5</c:v>
                </c:pt>
                <c:pt idx="9">
                  <c:v>3.2</c:v>
                </c:pt>
                <c:pt idx="10">
                  <c:v>6</c:v>
                </c:pt>
                <c:pt idx="11">
                  <c:v>4.0999999999999996</c:v>
                </c:pt>
                <c:pt idx="12">
                  <c:v>4.2</c:v>
                </c:pt>
                <c:pt idx="13">
                  <c:v>3.6</c:v>
                </c:pt>
                <c:pt idx="14">
                  <c:v>3.1</c:v>
                </c:pt>
                <c:pt idx="15">
                  <c:v>7.2</c:v>
                </c:pt>
                <c:pt idx="16">
                  <c:v>6.3</c:v>
                </c:pt>
                <c:pt idx="17">
                  <c:v>6.3</c:v>
                </c:pt>
                <c:pt idx="18">
                  <c:v>6.9</c:v>
                </c:pt>
                <c:pt idx="19">
                  <c:v>4.3</c:v>
                </c:pt>
                <c:pt idx="20">
                  <c:v>7</c:v>
                </c:pt>
                <c:pt idx="21">
                  <c:v>5.9</c:v>
                </c:pt>
                <c:pt idx="22">
                  <c:v>4.3</c:v>
                </c:pt>
                <c:pt idx="23">
                  <c:v>4.5999999999999996</c:v>
                </c:pt>
                <c:pt idx="24">
                  <c:v>4.0999999999999996</c:v>
                </c:pt>
                <c:pt idx="25">
                  <c:v>7.9</c:v>
                </c:pt>
                <c:pt idx="26">
                  <c:v>8.6999999999999993</c:v>
                </c:pt>
                <c:pt idx="27">
                  <c:v>8.1</c:v>
                </c:pt>
                <c:pt idx="28">
                  <c:v>6.8</c:v>
                </c:pt>
                <c:pt idx="29">
                  <c:v>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FB-46BF-928A-8A73F5F91445}"/>
            </c:ext>
          </c:extLst>
        </c:ser>
        <c:ser>
          <c:idx val="1"/>
          <c:order val="1"/>
          <c:tx>
            <c:strRef>
              <c:f>'Vending_Machine_Sum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0.4</c:v>
                </c:pt>
                <c:pt idx="2">
                  <c:v>0.6</c:v>
                </c:pt>
                <c:pt idx="3">
                  <c:v>0.2</c:v>
                </c:pt>
                <c:pt idx="4">
                  <c:v>0.7</c:v>
                </c:pt>
                <c:pt idx="5">
                  <c:v>2.6</c:v>
                </c:pt>
                <c:pt idx="6">
                  <c:v>1.3</c:v>
                </c:pt>
                <c:pt idx="7">
                  <c:v>2.1</c:v>
                </c:pt>
                <c:pt idx="8">
                  <c:v>2</c:v>
                </c:pt>
                <c:pt idx="9">
                  <c:v>2</c:v>
                </c:pt>
                <c:pt idx="10">
                  <c:v>4.5</c:v>
                </c:pt>
                <c:pt idx="11">
                  <c:v>3.5</c:v>
                </c:pt>
                <c:pt idx="12">
                  <c:v>4.7</c:v>
                </c:pt>
                <c:pt idx="13">
                  <c:v>2.2999999999999998</c:v>
                </c:pt>
                <c:pt idx="14">
                  <c:v>2.2999999999999998</c:v>
                </c:pt>
                <c:pt idx="15">
                  <c:v>6.5</c:v>
                </c:pt>
                <c:pt idx="16">
                  <c:v>6.2</c:v>
                </c:pt>
                <c:pt idx="17">
                  <c:v>5.8</c:v>
                </c:pt>
                <c:pt idx="18">
                  <c:v>3.9</c:v>
                </c:pt>
                <c:pt idx="19">
                  <c:v>3.4</c:v>
                </c:pt>
                <c:pt idx="20">
                  <c:v>12.8</c:v>
                </c:pt>
                <c:pt idx="21">
                  <c:v>12.1</c:v>
                </c:pt>
                <c:pt idx="22">
                  <c:v>11.5</c:v>
                </c:pt>
                <c:pt idx="23">
                  <c:v>9.1999999999999993</c:v>
                </c:pt>
                <c:pt idx="24">
                  <c:v>8</c:v>
                </c:pt>
                <c:pt idx="25">
                  <c:v>13.5</c:v>
                </c:pt>
                <c:pt idx="26">
                  <c:v>12.5</c:v>
                </c:pt>
                <c:pt idx="27">
                  <c:v>13.1</c:v>
                </c:pt>
                <c:pt idx="28">
                  <c:v>12.6</c:v>
                </c:pt>
                <c:pt idx="29">
                  <c:v>13.1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FB-46BF-928A-8A73F5F91445}"/>
            </c:ext>
          </c:extLst>
        </c:ser>
        <c:ser>
          <c:idx val="2"/>
          <c:order val="2"/>
          <c:tx>
            <c:strRef>
              <c:f>'Vending_Machine_Sum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Accuracy'!$F$4:$F$33</c:f>
              <c:numCache>
                <c:formatCode>General</c:formatCode>
                <c:ptCount val="30"/>
                <c:pt idx="0">
                  <c:v>0.9</c:v>
                </c:pt>
                <c:pt idx="1">
                  <c:v>0.5</c:v>
                </c:pt>
                <c:pt idx="2">
                  <c:v>1.6</c:v>
                </c:pt>
                <c:pt idx="3">
                  <c:v>0.4</c:v>
                </c:pt>
                <c:pt idx="4">
                  <c:v>0.6</c:v>
                </c:pt>
                <c:pt idx="5">
                  <c:v>4.5999999999999996</c:v>
                </c:pt>
                <c:pt idx="6">
                  <c:v>4</c:v>
                </c:pt>
                <c:pt idx="7">
                  <c:v>4.4000000000000004</c:v>
                </c:pt>
                <c:pt idx="8">
                  <c:v>5.3</c:v>
                </c:pt>
                <c:pt idx="9">
                  <c:v>3.7</c:v>
                </c:pt>
                <c:pt idx="10">
                  <c:v>7.3</c:v>
                </c:pt>
                <c:pt idx="11">
                  <c:v>5.4</c:v>
                </c:pt>
                <c:pt idx="12">
                  <c:v>5.0999999999999996</c:v>
                </c:pt>
                <c:pt idx="13">
                  <c:v>5.9</c:v>
                </c:pt>
                <c:pt idx="14">
                  <c:v>4.5</c:v>
                </c:pt>
                <c:pt idx="15">
                  <c:v>6.5</c:v>
                </c:pt>
                <c:pt idx="16">
                  <c:v>6.3</c:v>
                </c:pt>
                <c:pt idx="17">
                  <c:v>6.3</c:v>
                </c:pt>
                <c:pt idx="18">
                  <c:v>6.4</c:v>
                </c:pt>
                <c:pt idx="19">
                  <c:v>4.2</c:v>
                </c:pt>
                <c:pt idx="20">
                  <c:v>6.9</c:v>
                </c:pt>
                <c:pt idx="21">
                  <c:v>6.2</c:v>
                </c:pt>
                <c:pt idx="22">
                  <c:v>5</c:v>
                </c:pt>
                <c:pt idx="23">
                  <c:v>4.8</c:v>
                </c:pt>
                <c:pt idx="24">
                  <c:v>3.9</c:v>
                </c:pt>
                <c:pt idx="25">
                  <c:v>8.1</c:v>
                </c:pt>
                <c:pt idx="26">
                  <c:v>8.6999999999999993</c:v>
                </c:pt>
                <c:pt idx="27">
                  <c:v>8.5</c:v>
                </c:pt>
                <c:pt idx="28">
                  <c:v>7.3</c:v>
                </c:pt>
                <c:pt idx="29">
                  <c:v>4.9000000000000004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FB-46BF-928A-8A73F5F91445}"/>
            </c:ext>
          </c:extLst>
        </c:ser>
        <c:ser>
          <c:idx val="3"/>
          <c:order val="3"/>
          <c:tx>
            <c:strRef>
              <c:f>'Vending_Machine_Sum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Accuracy'!$G$4:$G$33</c:f>
              <c:numCache>
                <c:formatCode>General</c:formatCode>
                <c:ptCount val="30"/>
                <c:pt idx="0">
                  <c:v>0.2</c:v>
                </c:pt>
                <c:pt idx="1">
                  <c:v>0.3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3.5</c:v>
                </c:pt>
                <c:pt idx="6">
                  <c:v>3.1</c:v>
                </c:pt>
                <c:pt idx="7">
                  <c:v>3.5</c:v>
                </c:pt>
                <c:pt idx="8">
                  <c:v>2.9</c:v>
                </c:pt>
                <c:pt idx="9">
                  <c:v>2.6</c:v>
                </c:pt>
                <c:pt idx="10">
                  <c:v>5</c:v>
                </c:pt>
                <c:pt idx="11">
                  <c:v>4.3</c:v>
                </c:pt>
                <c:pt idx="12">
                  <c:v>4</c:v>
                </c:pt>
                <c:pt idx="13">
                  <c:v>4</c:v>
                </c:pt>
                <c:pt idx="14">
                  <c:v>2.7</c:v>
                </c:pt>
                <c:pt idx="15">
                  <c:v>5.5</c:v>
                </c:pt>
                <c:pt idx="16">
                  <c:v>5.2</c:v>
                </c:pt>
                <c:pt idx="17">
                  <c:v>4.9000000000000004</c:v>
                </c:pt>
                <c:pt idx="18">
                  <c:v>4.9000000000000004</c:v>
                </c:pt>
                <c:pt idx="19">
                  <c:v>4.4000000000000004</c:v>
                </c:pt>
                <c:pt idx="20">
                  <c:v>7.2</c:v>
                </c:pt>
                <c:pt idx="21">
                  <c:v>6</c:v>
                </c:pt>
                <c:pt idx="22">
                  <c:v>4.5</c:v>
                </c:pt>
                <c:pt idx="23">
                  <c:v>5.7</c:v>
                </c:pt>
                <c:pt idx="24">
                  <c:v>5.2</c:v>
                </c:pt>
                <c:pt idx="25">
                  <c:v>9.6999999999999993</c:v>
                </c:pt>
                <c:pt idx="26">
                  <c:v>7.4</c:v>
                </c:pt>
                <c:pt idx="27">
                  <c:v>7.6</c:v>
                </c:pt>
                <c:pt idx="28">
                  <c:v>6.31</c:v>
                </c:pt>
                <c:pt idx="29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FB-46BF-928A-8A73F5F9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Accuracy'!$D$40:$D$69</c:f>
              <c:numCache>
                <c:formatCode>General</c:formatCode>
                <c:ptCount val="30"/>
                <c:pt idx="0">
                  <c:v>5.2</c:v>
                </c:pt>
                <c:pt idx="1">
                  <c:v>3.2</c:v>
                </c:pt>
                <c:pt idx="2">
                  <c:v>8.1999999999999993</c:v>
                </c:pt>
                <c:pt idx="3">
                  <c:v>4.4000000000000004</c:v>
                </c:pt>
                <c:pt idx="4">
                  <c:v>2.2999999999999998</c:v>
                </c:pt>
                <c:pt idx="5">
                  <c:v>12.7</c:v>
                </c:pt>
                <c:pt idx="6">
                  <c:v>13.9</c:v>
                </c:pt>
                <c:pt idx="7">
                  <c:v>12.2</c:v>
                </c:pt>
                <c:pt idx="8">
                  <c:v>13.5</c:v>
                </c:pt>
                <c:pt idx="9">
                  <c:v>15.4</c:v>
                </c:pt>
                <c:pt idx="10">
                  <c:v>10.7</c:v>
                </c:pt>
                <c:pt idx="11">
                  <c:v>9</c:v>
                </c:pt>
                <c:pt idx="12">
                  <c:v>8.8000000000000007</c:v>
                </c:pt>
                <c:pt idx="13">
                  <c:v>8</c:v>
                </c:pt>
                <c:pt idx="14">
                  <c:v>9.3000000000000007</c:v>
                </c:pt>
                <c:pt idx="15">
                  <c:v>10.4</c:v>
                </c:pt>
                <c:pt idx="16">
                  <c:v>10.5</c:v>
                </c:pt>
                <c:pt idx="17">
                  <c:v>7.7</c:v>
                </c:pt>
                <c:pt idx="18">
                  <c:v>8.1</c:v>
                </c:pt>
                <c:pt idx="19">
                  <c:v>8.5</c:v>
                </c:pt>
                <c:pt idx="20">
                  <c:v>9.1999999999999993</c:v>
                </c:pt>
                <c:pt idx="21">
                  <c:v>9.3000000000000007</c:v>
                </c:pt>
                <c:pt idx="22">
                  <c:v>9.4</c:v>
                </c:pt>
                <c:pt idx="23">
                  <c:v>7.3</c:v>
                </c:pt>
                <c:pt idx="24">
                  <c:v>8</c:v>
                </c:pt>
                <c:pt idx="25">
                  <c:v>10.6</c:v>
                </c:pt>
                <c:pt idx="26">
                  <c:v>11.1</c:v>
                </c:pt>
                <c:pt idx="27">
                  <c:v>9</c:v>
                </c:pt>
                <c:pt idx="28">
                  <c:v>8</c:v>
                </c:pt>
                <c:pt idx="29">
                  <c:v>8.6999999999999993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EA-43D4-ACF3-F4AE58FA2555}"/>
            </c:ext>
          </c:extLst>
        </c:ser>
        <c:ser>
          <c:idx val="1"/>
          <c:order val="1"/>
          <c:tx>
            <c:strRef>
              <c:f>'Vending_Machine_Sum Accuracy'!$E$39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Accuracy'!$E$40:$E$69</c:f>
              <c:numCache>
                <c:formatCode>General</c:formatCode>
                <c:ptCount val="30"/>
                <c:pt idx="0">
                  <c:v>3.1</c:v>
                </c:pt>
                <c:pt idx="1">
                  <c:v>3.7</c:v>
                </c:pt>
                <c:pt idx="2">
                  <c:v>3.7</c:v>
                </c:pt>
                <c:pt idx="3">
                  <c:v>4.0999999999999996</c:v>
                </c:pt>
                <c:pt idx="4">
                  <c:v>2.2000000000000002</c:v>
                </c:pt>
                <c:pt idx="5">
                  <c:v>13.2</c:v>
                </c:pt>
                <c:pt idx="6">
                  <c:v>12.9</c:v>
                </c:pt>
                <c:pt idx="7">
                  <c:v>14.5</c:v>
                </c:pt>
                <c:pt idx="8">
                  <c:v>13.6</c:v>
                </c:pt>
                <c:pt idx="9">
                  <c:v>15.8</c:v>
                </c:pt>
                <c:pt idx="10">
                  <c:v>12.6</c:v>
                </c:pt>
                <c:pt idx="11">
                  <c:v>12.8</c:v>
                </c:pt>
                <c:pt idx="12">
                  <c:v>13.4</c:v>
                </c:pt>
                <c:pt idx="13">
                  <c:v>14.1</c:v>
                </c:pt>
                <c:pt idx="14">
                  <c:v>15.2</c:v>
                </c:pt>
                <c:pt idx="15">
                  <c:v>12.8</c:v>
                </c:pt>
                <c:pt idx="16">
                  <c:v>11.8</c:v>
                </c:pt>
                <c:pt idx="17">
                  <c:v>13.5</c:v>
                </c:pt>
                <c:pt idx="18">
                  <c:v>12.7</c:v>
                </c:pt>
                <c:pt idx="19">
                  <c:v>14</c:v>
                </c:pt>
                <c:pt idx="20">
                  <c:v>12.9</c:v>
                </c:pt>
                <c:pt idx="21">
                  <c:v>12.6</c:v>
                </c:pt>
                <c:pt idx="22">
                  <c:v>14.6</c:v>
                </c:pt>
                <c:pt idx="23">
                  <c:v>13.7</c:v>
                </c:pt>
                <c:pt idx="24">
                  <c:v>14.2</c:v>
                </c:pt>
                <c:pt idx="25">
                  <c:v>13.4</c:v>
                </c:pt>
                <c:pt idx="26">
                  <c:v>12.4</c:v>
                </c:pt>
                <c:pt idx="27">
                  <c:v>14</c:v>
                </c:pt>
                <c:pt idx="28">
                  <c:v>15.1</c:v>
                </c:pt>
                <c:pt idx="29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EA-43D4-ACF3-F4AE58FA2555}"/>
            </c:ext>
          </c:extLst>
        </c:ser>
        <c:ser>
          <c:idx val="2"/>
          <c:order val="2"/>
          <c:tx>
            <c:strRef>
              <c:f>'Vending_Machine_Sum Accuracy'!$F$39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Accuracy'!$F$40:$F$69</c:f>
              <c:numCache>
                <c:formatCode>General</c:formatCode>
                <c:ptCount val="30"/>
                <c:pt idx="0">
                  <c:v>1.5</c:v>
                </c:pt>
                <c:pt idx="1">
                  <c:v>5.6</c:v>
                </c:pt>
                <c:pt idx="2">
                  <c:v>4.8</c:v>
                </c:pt>
                <c:pt idx="3">
                  <c:v>0.7</c:v>
                </c:pt>
                <c:pt idx="4">
                  <c:v>4.9000000000000004</c:v>
                </c:pt>
                <c:pt idx="5">
                  <c:v>13.2</c:v>
                </c:pt>
                <c:pt idx="6">
                  <c:v>14.4</c:v>
                </c:pt>
                <c:pt idx="7">
                  <c:v>12.2</c:v>
                </c:pt>
                <c:pt idx="8">
                  <c:v>13</c:v>
                </c:pt>
                <c:pt idx="9">
                  <c:v>14.1</c:v>
                </c:pt>
                <c:pt idx="10">
                  <c:v>11.3</c:v>
                </c:pt>
                <c:pt idx="11">
                  <c:v>8.8000000000000007</c:v>
                </c:pt>
                <c:pt idx="12">
                  <c:v>9</c:v>
                </c:pt>
                <c:pt idx="13">
                  <c:v>8.1999999999999993</c:v>
                </c:pt>
                <c:pt idx="14">
                  <c:v>7.3</c:v>
                </c:pt>
                <c:pt idx="15">
                  <c:v>11.5</c:v>
                </c:pt>
                <c:pt idx="16">
                  <c:v>9</c:v>
                </c:pt>
                <c:pt idx="17">
                  <c:v>9.5</c:v>
                </c:pt>
                <c:pt idx="18">
                  <c:v>7.6</c:v>
                </c:pt>
                <c:pt idx="19">
                  <c:v>9.4</c:v>
                </c:pt>
                <c:pt idx="20">
                  <c:v>11.2</c:v>
                </c:pt>
                <c:pt idx="21">
                  <c:v>10.1</c:v>
                </c:pt>
                <c:pt idx="22">
                  <c:v>8.1999999999999993</c:v>
                </c:pt>
                <c:pt idx="23">
                  <c:v>8.5</c:v>
                </c:pt>
                <c:pt idx="24">
                  <c:v>8.3000000000000007</c:v>
                </c:pt>
                <c:pt idx="25">
                  <c:v>11.8</c:v>
                </c:pt>
                <c:pt idx="26">
                  <c:v>9.6999999999999993</c:v>
                </c:pt>
                <c:pt idx="27">
                  <c:v>11.4</c:v>
                </c:pt>
                <c:pt idx="28">
                  <c:v>9.1</c:v>
                </c:pt>
                <c:pt idx="29">
                  <c:v>10.199999999999999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EA-43D4-ACF3-F4AE58FA2555}"/>
            </c:ext>
          </c:extLst>
        </c:ser>
        <c:ser>
          <c:idx val="3"/>
          <c:order val="3"/>
          <c:tx>
            <c:strRef>
              <c:f>'Vending_Machine_Sum Accuracy'!$G$39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Accuracy'!$G$40:$G$69</c:f>
              <c:numCache>
                <c:formatCode>General</c:formatCode>
                <c:ptCount val="30"/>
                <c:pt idx="0">
                  <c:v>0.5</c:v>
                </c:pt>
                <c:pt idx="1">
                  <c:v>0.6</c:v>
                </c:pt>
                <c:pt idx="2">
                  <c:v>0.9</c:v>
                </c:pt>
                <c:pt idx="3">
                  <c:v>1</c:v>
                </c:pt>
                <c:pt idx="4">
                  <c:v>0.9</c:v>
                </c:pt>
                <c:pt idx="5">
                  <c:v>12.8</c:v>
                </c:pt>
                <c:pt idx="6">
                  <c:v>12.5</c:v>
                </c:pt>
                <c:pt idx="7">
                  <c:v>13.1</c:v>
                </c:pt>
                <c:pt idx="8">
                  <c:v>12.7</c:v>
                </c:pt>
                <c:pt idx="9">
                  <c:v>14.3</c:v>
                </c:pt>
                <c:pt idx="10">
                  <c:v>11.5</c:v>
                </c:pt>
                <c:pt idx="11">
                  <c:v>9.1</c:v>
                </c:pt>
                <c:pt idx="12">
                  <c:v>9.5</c:v>
                </c:pt>
                <c:pt idx="13">
                  <c:v>8.1999999999999993</c:v>
                </c:pt>
                <c:pt idx="14">
                  <c:v>8.6999999999999993</c:v>
                </c:pt>
                <c:pt idx="15">
                  <c:v>11.8</c:v>
                </c:pt>
                <c:pt idx="16">
                  <c:v>9</c:v>
                </c:pt>
                <c:pt idx="17">
                  <c:v>8.9</c:v>
                </c:pt>
                <c:pt idx="18">
                  <c:v>7.6</c:v>
                </c:pt>
                <c:pt idx="19">
                  <c:v>9.1999999999999993</c:v>
                </c:pt>
                <c:pt idx="20">
                  <c:v>11.5</c:v>
                </c:pt>
                <c:pt idx="21">
                  <c:v>10.199999999999999</c:v>
                </c:pt>
                <c:pt idx="22">
                  <c:v>10.3</c:v>
                </c:pt>
                <c:pt idx="23">
                  <c:v>7.3</c:v>
                </c:pt>
                <c:pt idx="24">
                  <c:v>8.9</c:v>
                </c:pt>
                <c:pt idx="25">
                  <c:v>12.6</c:v>
                </c:pt>
                <c:pt idx="26">
                  <c:v>11.5</c:v>
                </c:pt>
                <c:pt idx="27">
                  <c:v>11</c:v>
                </c:pt>
                <c:pt idx="28">
                  <c:v>8.9</c:v>
                </c:pt>
                <c:pt idx="29">
                  <c:v>10.5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EA-43D4-ACF3-F4AE58FA2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Accuracy'!$D$76:$D$105</c:f>
              <c:numCache>
                <c:formatCode>General</c:formatCode>
                <c:ptCount val="30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0.1</c:v>
                </c:pt>
                <c:pt idx="5">
                  <c:v>12.5</c:v>
                </c:pt>
                <c:pt idx="6">
                  <c:v>11.7</c:v>
                </c:pt>
                <c:pt idx="7">
                  <c:v>14.5</c:v>
                </c:pt>
                <c:pt idx="8">
                  <c:v>14.5</c:v>
                </c:pt>
                <c:pt idx="9">
                  <c:v>16.7</c:v>
                </c:pt>
                <c:pt idx="10">
                  <c:v>11.2</c:v>
                </c:pt>
                <c:pt idx="11">
                  <c:v>10</c:v>
                </c:pt>
                <c:pt idx="12">
                  <c:v>10.1</c:v>
                </c:pt>
                <c:pt idx="13">
                  <c:v>10.7</c:v>
                </c:pt>
                <c:pt idx="14">
                  <c:v>12.8</c:v>
                </c:pt>
                <c:pt idx="15">
                  <c:v>10.3</c:v>
                </c:pt>
                <c:pt idx="16">
                  <c:v>9.4</c:v>
                </c:pt>
                <c:pt idx="17">
                  <c:v>9.3000000000000007</c:v>
                </c:pt>
                <c:pt idx="18">
                  <c:v>9.6999999999999993</c:v>
                </c:pt>
                <c:pt idx="19">
                  <c:v>10.7</c:v>
                </c:pt>
                <c:pt idx="20">
                  <c:v>7.6</c:v>
                </c:pt>
                <c:pt idx="21">
                  <c:v>7.8</c:v>
                </c:pt>
                <c:pt idx="22">
                  <c:v>8.3000000000000007</c:v>
                </c:pt>
                <c:pt idx="23">
                  <c:v>7.6</c:v>
                </c:pt>
                <c:pt idx="24">
                  <c:v>8.6</c:v>
                </c:pt>
                <c:pt idx="25">
                  <c:v>8.6</c:v>
                </c:pt>
                <c:pt idx="26">
                  <c:v>8.1999999999999993</c:v>
                </c:pt>
                <c:pt idx="27">
                  <c:v>7.9</c:v>
                </c:pt>
                <c:pt idx="28">
                  <c:v>9.5</c:v>
                </c:pt>
                <c:pt idx="29">
                  <c:v>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86-443A-8492-8A07B5129D5B}"/>
            </c:ext>
          </c:extLst>
        </c:ser>
        <c:ser>
          <c:idx val="1"/>
          <c:order val="1"/>
          <c:tx>
            <c:strRef>
              <c:f>'Vending_Machine_Sum Accuracy'!$E$75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Accuracy'!$E$76:$E$105</c:f>
              <c:numCache>
                <c:formatCode>General</c:formatCode>
                <c:ptCount val="30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13.1</c:v>
                </c:pt>
                <c:pt idx="6">
                  <c:v>12.6</c:v>
                </c:pt>
                <c:pt idx="7">
                  <c:v>15.4</c:v>
                </c:pt>
                <c:pt idx="8">
                  <c:v>14.2</c:v>
                </c:pt>
                <c:pt idx="9">
                  <c:v>17.899999999999999</c:v>
                </c:pt>
                <c:pt idx="10">
                  <c:v>13.8</c:v>
                </c:pt>
                <c:pt idx="11">
                  <c:v>13</c:v>
                </c:pt>
                <c:pt idx="12">
                  <c:v>14.2</c:v>
                </c:pt>
                <c:pt idx="13">
                  <c:v>13.9</c:v>
                </c:pt>
                <c:pt idx="14">
                  <c:v>16.399999999999999</c:v>
                </c:pt>
                <c:pt idx="15">
                  <c:v>13.3</c:v>
                </c:pt>
                <c:pt idx="16">
                  <c:v>12</c:v>
                </c:pt>
                <c:pt idx="17">
                  <c:v>13.5</c:v>
                </c:pt>
                <c:pt idx="18">
                  <c:v>13.3</c:v>
                </c:pt>
                <c:pt idx="19">
                  <c:v>14.2</c:v>
                </c:pt>
                <c:pt idx="20">
                  <c:v>13.1</c:v>
                </c:pt>
                <c:pt idx="21">
                  <c:v>12.5</c:v>
                </c:pt>
                <c:pt idx="22">
                  <c:v>13.4</c:v>
                </c:pt>
                <c:pt idx="23">
                  <c:v>13.4</c:v>
                </c:pt>
                <c:pt idx="24">
                  <c:v>13.7</c:v>
                </c:pt>
                <c:pt idx="25">
                  <c:v>13.7</c:v>
                </c:pt>
                <c:pt idx="26">
                  <c:v>12.3</c:v>
                </c:pt>
                <c:pt idx="27">
                  <c:v>12.7</c:v>
                </c:pt>
                <c:pt idx="28">
                  <c:v>13.7</c:v>
                </c:pt>
                <c:pt idx="2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86-443A-8492-8A07B5129D5B}"/>
            </c:ext>
          </c:extLst>
        </c:ser>
        <c:ser>
          <c:idx val="2"/>
          <c:order val="2"/>
          <c:tx>
            <c:strRef>
              <c:f>'Vending_Machine_Sum Accuracy'!$F$75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Accuracy'!$F$76:$F$105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14.4</c:v>
                </c:pt>
                <c:pt idx="6">
                  <c:v>15.6</c:v>
                </c:pt>
                <c:pt idx="7">
                  <c:v>15.2</c:v>
                </c:pt>
                <c:pt idx="8">
                  <c:v>14.3</c:v>
                </c:pt>
                <c:pt idx="9">
                  <c:v>17.3</c:v>
                </c:pt>
                <c:pt idx="10">
                  <c:v>10.7</c:v>
                </c:pt>
                <c:pt idx="11">
                  <c:v>10.199999999999999</c:v>
                </c:pt>
                <c:pt idx="12">
                  <c:v>11</c:v>
                </c:pt>
                <c:pt idx="13">
                  <c:v>10.3</c:v>
                </c:pt>
                <c:pt idx="14">
                  <c:v>13.6</c:v>
                </c:pt>
                <c:pt idx="15">
                  <c:v>10.7</c:v>
                </c:pt>
                <c:pt idx="16">
                  <c:v>10.9</c:v>
                </c:pt>
                <c:pt idx="17">
                  <c:v>9.9</c:v>
                </c:pt>
                <c:pt idx="18">
                  <c:v>10.7</c:v>
                </c:pt>
                <c:pt idx="19">
                  <c:v>11.7</c:v>
                </c:pt>
                <c:pt idx="20">
                  <c:v>7.8</c:v>
                </c:pt>
                <c:pt idx="21">
                  <c:v>7.7</c:v>
                </c:pt>
                <c:pt idx="22">
                  <c:v>7.6</c:v>
                </c:pt>
                <c:pt idx="23">
                  <c:v>6.9</c:v>
                </c:pt>
                <c:pt idx="24">
                  <c:v>9.1</c:v>
                </c:pt>
                <c:pt idx="25">
                  <c:v>8.1999999999999993</c:v>
                </c:pt>
                <c:pt idx="26">
                  <c:v>8.6999999999999993</c:v>
                </c:pt>
                <c:pt idx="27">
                  <c:v>9.6999999999999993</c:v>
                </c:pt>
                <c:pt idx="28">
                  <c:v>9</c:v>
                </c:pt>
                <c:pt idx="29">
                  <c:v>10.5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86-443A-8492-8A07B5129D5B}"/>
            </c:ext>
          </c:extLst>
        </c:ser>
        <c:ser>
          <c:idx val="3"/>
          <c:order val="3"/>
          <c:tx>
            <c:strRef>
              <c:f>'Vending_Machine_Sum Accuracy'!$G$75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13.6</c:v>
                </c:pt>
                <c:pt idx="6">
                  <c:v>13.6</c:v>
                </c:pt>
                <c:pt idx="7">
                  <c:v>15.2</c:v>
                </c:pt>
                <c:pt idx="8">
                  <c:v>14.9</c:v>
                </c:pt>
                <c:pt idx="9">
                  <c:v>17.3</c:v>
                </c:pt>
                <c:pt idx="10">
                  <c:v>12.5</c:v>
                </c:pt>
                <c:pt idx="11">
                  <c:v>11.4</c:v>
                </c:pt>
                <c:pt idx="12">
                  <c:v>11.6</c:v>
                </c:pt>
                <c:pt idx="13">
                  <c:v>13.1</c:v>
                </c:pt>
                <c:pt idx="14">
                  <c:v>13.7</c:v>
                </c:pt>
                <c:pt idx="15">
                  <c:v>12.1</c:v>
                </c:pt>
                <c:pt idx="16">
                  <c:v>11.5</c:v>
                </c:pt>
                <c:pt idx="17">
                  <c:v>11.4</c:v>
                </c:pt>
                <c:pt idx="18">
                  <c:v>11</c:v>
                </c:pt>
                <c:pt idx="19">
                  <c:v>13.1</c:v>
                </c:pt>
                <c:pt idx="20">
                  <c:v>9.6</c:v>
                </c:pt>
                <c:pt idx="21">
                  <c:v>8.5</c:v>
                </c:pt>
                <c:pt idx="22">
                  <c:v>8.1</c:v>
                </c:pt>
                <c:pt idx="23">
                  <c:v>8</c:v>
                </c:pt>
                <c:pt idx="24">
                  <c:v>10.4</c:v>
                </c:pt>
                <c:pt idx="25">
                  <c:v>9.1</c:v>
                </c:pt>
                <c:pt idx="26">
                  <c:v>9.3000000000000007</c:v>
                </c:pt>
                <c:pt idx="27">
                  <c:v>10</c:v>
                </c:pt>
                <c:pt idx="28">
                  <c:v>9.6</c:v>
                </c:pt>
                <c:pt idx="29">
                  <c:v>10.8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86-443A-8492-8A07B5129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2.5</c:v>
                </c:pt>
                <c:pt idx="6">
                  <c:v>2.9</c:v>
                </c:pt>
                <c:pt idx="7">
                  <c:v>2.9</c:v>
                </c:pt>
                <c:pt idx="8">
                  <c:v>2.9</c:v>
                </c:pt>
                <c:pt idx="9">
                  <c:v>1.6</c:v>
                </c:pt>
                <c:pt idx="10">
                  <c:v>4.3</c:v>
                </c:pt>
                <c:pt idx="11">
                  <c:v>3.5</c:v>
                </c:pt>
                <c:pt idx="12">
                  <c:v>4.9000000000000004</c:v>
                </c:pt>
                <c:pt idx="13">
                  <c:v>3</c:v>
                </c:pt>
                <c:pt idx="14">
                  <c:v>2.9</c:v>
                </c:pt>
                <c:pt idx="15">
                  <c:v>6.2</c:v>
                </c:pt>
                <c:pt idx="16">
                  <c:v>5.0999999999999996</c:v>
                </c:pt>
                <c:pt idx="17">
                  <c:v>5.4</c:v>
                </c:pt>
                <c:pt idx="18">
                  <c:v>5.3</c:v>
                </c:pt>
                <c:pt idx="19">
                  <c:v>4.3</c:v>
                </c:pt>
                <c:pt idx="20">
                  <c:v>6.9</c:v>
                </c:pt>
                <c:pt idx="21">
                  <c:v>5.9</c:v>
                </c:pt>
                <c:pt idx="22">
                  <c:v>4.4000000000000004</c:v>
                </c:pt>
                <c:pt idx="23">
                  <c:v>4.5</c:v>
                </c:pt>
                <c:pt idx="24">
                  <c:v>2.5</c:v>
                </c:pt>
                <c:pt idx="25">
                  <c:v>8.1</c:v>
                </c:pt>
                <c:pt idx="26">
                  <c:v>7.8</c:v>
                </c:pt>
                <c:pt idx="27">
                  <c:v>7.5</c:v>
                </c:pt>
                <c:pt idx="28">
                  <c:v>6.2</c:v>
                </c:pt>
                <c:pt idx="29">
                  <c:v>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FA-46AD-B550-EBFAF8FF0ED4}"/>
            </c:ext>
          </c:extLst>
        </c:ser>
        <c:ser>
          <c:idx val="1"/>
          <c:order val="1"/>
          <c:tx>
            <c:strRef>
              <c:f>'Vending_Machine_Sum Accuracy'!$E$111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4.3</c:v>
                </c:pt>
                <c:pt idx="6">
                  <c:v>2.9</c:v>
                </c:pt>
                <c:pt idx="7">
                  <c:v>4.4000000000000004</c:v>
                </c:pt>
                <c:pt idx="8">
                  <c:v>4.5999999999999996</c:v>
                </c:pt>
                <c:pt idx="9">
                  <c:v>3.8</c:v>
                </c:pt>
                <c:pt idx="10">
                  <c:v>7</c:v>
                </c:pt>
                <c:pt idx="11">
                  <c:v>7.8</c:v>
                </c:pt>
                <c:pt idx="12">
                  <c:v>6.3</c:v>
                </c:pt>
                <c:pt idx="13">
                  <c:v>6.1</c:v>
                </c:pt>
                <c:pt idx="14">
                  <c:v>5.4</c:v>
                </c:pt>
                <c:pt idx="15">
                  <c:v>6.9</c:v>
                </c:pt>
                <c:pt idx="16">
                  <c:v>6</c:v>
                </c:pt>
                <c:pt idx="17">
                  <c:v>5.4</c:v>
                </c:pt>
                <c:pt idx="18">
                  <c:v>4.4000000000000004</c:v>
                </c:pt>
                <c:pt idx="19">
                  <c:v>3.6</c:v>
                </c:pt>
                <c:pt idx="20">
                  <c:v>11.5</c:v>
                </c:pt>
                <c:pt idx="21">
                  <c:v>11.5</c:v>
                </c:pt>
                <c:pt idx="22">
                  <c:v>9.9</c:v>
                </c:pt>
                <c:pt idx="23">
                  <c:v>7.4</c:v>
                </c:pt>
                <c:pt idx="24">
                  <c:v>6.4</c:v>
                </c:pt>
                <c:pt idx="25">
                  <c:v>11.4</c:v>
                </c:pt>
                <c:pt idx="26">
                  <c:v>10.199999999999999</c:v>
                </c:pt>
                <c:pt idx="27">
                  <c:v>12.3</c:v>
                </c:pt>
                <c:pt idx="28">
                  <c:v>11.5</c:v>
                </c:pt>
                <c:pt idx="29">
                  <c:v>10.7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FA-46AD-B550-EBFAF8FF0ED4}"/>
            </c:ext>
          </c:extLst>
        </c:ser>
        <c:ser>
          <c:idx val="2"/>
          <c:order val="2"/>
          <c:tx>
            <c:strRef>
              <c:f>'Vending_Machine_Sum Accuracy'!$F$111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2.6</c:v>
                </c:pt>
                <c:pt idx="6">
                  <c:v>2.2999999999999998</c:v>
                </c:pt>
                <c:pt idx="7">
                  <c:v>2.7</c:v>
                </c:pt>
                <c:pt idx="8">
                  <c:v>2.7</c:v>
                </c:pt>
                <c:pt idx="9">
                  <c:v>1.7</c:v>
                </c:pt>
                <c:pt idx="10">
                  <c:v>5.6</c:v>
                </c:pt>
                <c:pt idx="11">
                  <c:v>4.9000000000000004</c:v>
                </c:pt>
                <c:pt idx="12">
                  <c:v>4.3</c:v>
                </c:pt>
                <c:pt idx="13">
                  <c:v>4.5999999999999996</c:v>
                </c:pt>
                <c:pt idx="14">
                  <c:v>3.9</c:v>
                </c:pt>
                <c:pt idx="15">
                  <c:v>8.1999999999999993</c:v>
                </c:pt>
                <c:pt idx="16">
                  <c:v>5.5</c:v>
                </c:pt>
                <c:pt idx="17">
                  <c:v>5.6</c:v>
                </c:pt>
                <c:pt idx="18">
                  <c:v>5.5</c:v>
                </c:pt>
                <c:pt idx="19">
                  <c:v>5</c:v>
                </c:pt>
                <c:pt idx="20">
                  <c:v>6.9</c:v>
                </c:pt>
                <c:pt idx="21">
                  <c:v>5.4</c:v>
                </c:pt>
                <c:pt idx="22">
                  <c:v>4</c:v>
                </c:pt>
                <c:pt idx="23">
                  <c:v>4</c:v>
                </c:pt>
                <c:pt idx="24">
                  <c:v>3.3</c:v>
                </c:pt>
                <c:pt idx="25">
                  <c:v>8</c:v>
                </c:pt>
                <c:pt idx="26">
                  <c:v>8</c:v>
                </c:pt>
                <c:pt idx="27">
                  <c:v>7</c:v>
                </c:pt>
                <c:pt idx="28">
                  <c:v>6.1</c:v>
                </c:pt>
                <c:pt idx="29">
                  <c:v>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FA-46AD-B550-EBFAF8FF0ED4}"/>
            </c:ext>
          </c:extLst>
        </c:ser>
        <c:ser>
          <c:idx val="3"/>
          <c:order val="3"/>
          <c:tx>
            <c:strRef>
              <c:f>'Vending_Machine_Sum Accuracy'!$G$111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2.5</c:v>
                </c:pt>
                <c:pt idx="6">
                  <c:v>3.4</c:v>
                </c:pt>
                <c:pt idx="7">
                  <c:v>1.8</c:v>
                </c:pt>
                <c:pt idx="8">
                  <c:v>1.4</c:v>
                </c:pt>
                <c:pt idx="9">
                  <c:v>2.1</c:v>
                </c:pt>
                <c:pt idx="10">
                  <c:v>4.3</c:v>
                </c:pt>
                <c:pt idx="11">
                  <c:v>4.5</c:v>
                </c:pt>
                <c:pt idx="12">
                  <c:v>4.8</c:v>
                </c:pt>
                <c:pt idx="13">
                  <c:v>4</c:v>
                </c:pt>
                <c:pt idx="14">
                  <c:v>2.9</c:v>
                </c:pt>
                <c:pt idx="15">
                  <c:v>5.0999999999999996</c:v>
                </c:pt>
                <c:pt idx="16">
                  <c:v>4.4000000000000004</c:v>
                </c:pt>
                <c:pt idx="17">
                  <c:v>5.2</c:v>
                </c:pt>
                <c:pt idx="18">
                  <c:v>5.8</c:v>
                </c:pt>
                <c:pt idx="19">
                  <c:v>4.0999999999999996</c:v>
                </c:pt>
                <c:pt idx="20">
                  <c:v>5</c:v>
                </c:pt>
                <c:pt idx="21">
                  <c:v>4.5999999999999996</c:v>
                </c:pt>
                <c:pt idx="22">
                  <c:v>3.1</c:v>
                </c:pt>
                <c:pt idx="23">
                  <c:v>3</c:v>
                </c:pt>
                <c:pt idx="24">
                  <c:v>3.1</c:v>
                </c:pt>
                <c:pt idx="25">
                  <c:v>8.9</c:v>
                </c:pt>
                <c:pt idx="26">
                  <c:v>8.5</c:v>
                </c:pt>
                <c:pt idx="27">
                  <c:v>7.1</c:v>
                </c:pt>
                <c:pt idx="28">
                  <c:v>5.6</c:v>
                </c:pt>
                <c:pt idx="29">
                  <c:v>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FA-46AD-B550-EBFAF8FF0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Accuracy'!$D$148:$D$177</c:f>
              <c:numCache>
                <c:formatCode>General</c:formatCode>
                <c:ptCount val="30"/>
                <c:pt idx="0">
                  <c:v>9</c:v>
                </c:pt>
                <c:pt idx="1">
                  <c:v>11.6</c:v>
                </c:pt>
                <c:pt idx="2">
                  <c:v>11.6</c:v>
                </c:pt>
                <c:pt idx="3">
                  <c:v>9.1</c:v>
                </c:pt>
                <c:pt idx="4">
                  <c:v>7.9</c:v>
                </c:pt>
                <c:pt idx="5">
                  <c:v>12.8</c:v>
                </c:pt>
                <c:pt idx="6">
                  <c:v>13.1</c:v>
                </c:pt>
                <c:pt idx="7">
                  <c:v>14.6</c:v>
                </c:pt>
                <c:pt idx="8">
                  <c:v>13.8</c:v>
                </c:pt>
                <c:pt idx="9">
                  <c:v>14.9</c:v>
                </c:pt>
                <c:pt idx="10">
                  <c:v>12.2</c:v>
                </c:pt>
                <c:pt idx="11">
                  <c:v>10.3</c:v>
                </c:pt>
                <c:pt idx="12">
                  <c:v>12</c:v>
                </c:pt>
                <c:pt idx="13">
                  <c:v>11.6</c:v>
                </c:pt>
                <c:pt idx="14">
                  <c:v>12.9</c:v>
                </c:pt>
                <c:pt idx="15">
                  <c:v>10.8</c:v>
                </c:pt>
                <c:pt idx="16">
                  <c:v>10.1</c:v>
                </c:pt>
                <c:pt idx="17">
                  <c:v>11.5</c:v>
                </c:pt>
                <c:pt idx="18">
                  <c:v>9.8000000000000007</c:v>
                </c:pt>
                <c:pt idx="19">
                  <c:v>11.1</c:v>
                </c:pt>
                <c:pt idx="20">
                  <c:v>11.1</c:v>
                </c:pt>
                <c:pt idx="21">
                  <c:v>11.6</c:v>
                </c:pt>
                <c:pt idx="22">
                  <c:v>10.199999999999999</c:v>
                </c:pt>
                <c:pt idx="23">
                  <c:v>8.9</c:v>
                </c:pt>
                <c:pt idx="24">
                  <c:v>10.4</c:v>
                </c:pt>
                <c:pt idx="25">
                  <c:v>11.8</c:v>
                </c:pt>
                <c:pt idx="26">
                  <c:v>10.8</c:v>
                </c:pt>
                <c:pt idx="27">
                  <c:v>11.2</c:v>
                </c:pt>
                <c:pt idx="28">
                  <c:v>10.1</c:v>
                </c:pt>
                <c:pt idx="29">
                  <c:v>10.4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64-40DF-9DFB-70C559D585F2}"/>
            </c:ext>
          </c:extLst>
        </c:ser>
        <c:ser>
          <c:idx val="1"/>
          <c:order val="1"/>
          <c:tx>
            <c:strRef>
              <c:f>'Vending_Machine_Sum Accuracy'!$E$147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Accuracy'!$E$148:$E$177</c:f>
              <c:numCache>
                <c:formatCode>General</c:formatCode>
                <c:ptCount val="30"/>
                <c:pt idx="0">
                  <c:v>9.5</c:v>
                </c:pt>
                <c:pt idx="1">
                  <c:v>10.5</c:v>
                </c:pt>
                <c:pt idx="2">
                  <c:v>11.3</c:v>
                </c:pt>
                <c:pt idx="3">
                  <c:v>9.1</c:v>
                </c:pt>
                <c:pt idx="4">
                  <c:v>8</c:v>
                </c:pt>
                <c:pt idx="5">
                  <c:v>13.8</c:v>
                </c:pt>
                <c:pt idx="6">
                  <c:v>14.1</c:v>
                </c:pt>
                <c:pt idx="7">
                  <c:v>16.899999999999999</c:v>
                </c:pt>
                <c:pt idx="8">
                  <c:v>15.2</c:v>
                </c:pt>
                <c:pt idx="9">
                  <c:v>16.600000000000001</c:v>
                </c:pt>
                <c:pt idx="10">
                  <c:v>11.5</c:v>
                </c:pt>
                <c:pt idx="11">
                  <c:v>12.8</c:v>
                </c:pt>
                <c:pt idx="12">
                  <c:v>15.6</c:v>
                </c:pt>
                <c:pt idx="13">
                  <c:v>14.7</c:v>
                </c:pt>
                <c:pt idx="14">
                  <c:v>14.9</c:v>
                </c:pt>
                <c:pt idx="15">
                  <c:v>12.7</c:v>
                </c:pt>
                <c:pt idx="16">
                  <c:v>13.8</c:v>
                </c:pt>
                <c:pt idx="17">
                  <c:v>14</c:v>
                </c:pt>
                <c:pt idx="18">
                  <c:v>13.7</c:v>
                </c:pt>
                <c:pt idx="19">
                  <c:v>14.3</c:v>
                </c:pt>
                <c:pt idx="20">
                  <c:v>13.3</c:v>
                </c:pt>
                <c:pt idx="21">
                  <c:v>13.9</c:v>
                </c:pt>
                <c:pt idx="22">
                  <c:v>13.7</c:v>
                </c:pt>
                <c:pt idx="23">
                  <c:v>14.4</c:v>
                </c:pt>
                <c:pt idx="24">
                  <c:v>14.6</c:v>
                </c:pt>
                <c:pt idx="25">
                  <c:v>13.9</c:v>
                </c:pt>
                <c:pt idx="26">
                  <c:v>13.2</c:v>
                </c:pt>
                <c:pt idx="27">
                  <c:v>14.4</c:v>
                </c:pt>
                <c:pt idx="28">
                  <c:v>14.3</c:v>
                </c:pt>
                <c:pt idx="29">
                  <c:v>16.100000000000001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64-40DF-9DFB-70C559D585F2}"/>
            </c:ext>
          </c:extLst>
        </c:ser>
        <c:ser>
          <c:idx val="2"/>
          <c:order val="2"/>
          <c:tx>
            <c:strRef>
              <c:f>'Vending_Machine_Sum Accuracy'!$F$147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Accuracy'!$F$148:$F$177</c:f>
              <c:numCache>
                <c:formatCode>General</c:formatCode>
                <c:ptCount val="30"/>
                <c:pt idx="0">
                  <c:v>4.0999999999999996</c:v>
                </c:pt>
                <c:pt idx="1">
                  <c:v>3.7</c:v>
                </c:pt>
                <c:pt idx="2">
                  <c:v>3.8</c:v>
                </c:pt>
                <c:pt idx="3">
                  <c:v>2.7</c:v>
                </c:pt>
                <c:pt idx="4">
                  <c:v>3.7</c:v>
                </c:pt>
                <c:pt idx="5">
                  <c:v>15.4</c:v>
                </c:pt>
                <c:pt idx="6">
                  <c:v>17</c:v>
                </c:pt>
                <c:pt idx="7">
                  <c:v>17.899999999999999</c:v>
                </c:pt>
                <c:pt idx="8">
                  <c:v>14.7</c:v>
                </c:pt>
                <c:pt idx="9">
                  <c:v>19.2</c:v>
                </c:pt>
                <c:pt idx="10">
                  <c:v>11.8</c:v>
                </c:pt>
                <c:pt idx="11">
                  <c:v>11.7</c:v>
                </c:pt>
                <c:pt idx="12">
                  <c:v>12.9</c:v>
                </c:pt>
                <c:pt idx="13">
                  <c:v>12.3</c:v>
                </c:pt>
                <c:pt idx="14">
                  <c:v>14.6</c:v>
                </c:pt>
                <c:pt idx="15">
                  <c:v>14</c:v>
                </c:pt>
                <c:pt idx="16">
                  <c:v>14</c:v>
                </c:pt>
                <c:pt idx="17">
                  <c:v>13.5</c:v>
                </c:pt>
                <c:pt idx="18">
                  <c:v>12.3</c:v>
                </c:pt>
                <c:pt idx="19">
                  <c:v>14.4</c:v>
                </c:pt>
                <c:pt idx="20">
                  <c:v>11</c:v>
                </c:pt>
                <c:pt idx="21">
                  <c:v>12.5</c:v>
                </c:pt>
                <c:pt idx="22">
                  <c:v>11.8</c:v>
                </c:pt>
                <c:pt idx="23">
                  <c:v>10.1</c:v>
                </c:pt>
                <c:pt idx="24">
                  <c:v>12.2</c:v>
                </c:pt>
                <c:pt idx="25">
                  <c:v>12.9</c:v>
                </c:pt>
                <c:pt idx="26">
                  <c:v>10.8</c:v>
                </c:pt>
                <c:pt idx="27">
                  <c:v>12.2</c:v>
                </c:pt>
                <c:pt idx="28">
                  <c:v>10</c:v>
                </c:pt>
                <c:pt idx="29">
                  <c:v>10.9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64-40DF-9DFB-70C559D585F2}"/>
            </c:ext>
          </c:extLst>
        </c:ser>
        <c:ser>
          <c:idx val="3"/>
          <c:order val="3"/>
          <c:tx>
            <c:strRef>
              <c:f>'Vending_Machine_Sum Accuracy'!$G$147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Accuracy'!$G$148:$G$177</c:f>
              <c:numCache>
                <c:formatCode>General</c:formatCode>
                <c:ptCount val="30"/>
                <c:pt idx="0">
                  <c:v>11.9</c:v>
                </c:pt>
                <c:pt idx="1">
                  <c:v>14.6</c:v>
                </c:pt>
                <c:pt idx="2">
                  <c:v>13.2</c:v>
                </c:pt>
                <c:pt idx="3">
                  <c:v>11.1</c:v>
                </c:pt>
                <c:pt idx="4">
                  <c:v>11.9</c:v>
                </c:pt>
                <c:pt idx="5">
                  <c:v>12.8</c:v>
                </c:pt>
                <c:pt idx="6">
                  <c:v>13.5</c:v>
                </c:pt>
                <c:pt idx="7">
                  <c:v>14.2</c:v>
                </c:pt>
                <c:pt idx="8">
                  <c:v>13.7</c:v>
                </c:pt>
                <c:pt idx="9">
                  <c:v>16</c:v>
                </c:pt>
                <c:pt idx="10">
                  <c:v>12.3</c:v>
                </c:pt>
                <c:pt idx="11">
                  <c:v>12.9</c:v>
                </c:pt>
                <c:pt idx="12">
                  <c:v>14</c:v>
                </c:pt>
                <c:pt idx="13">
                  <c:v>13.3</c:v>
                </c:pt>
                <c:pt idx="14">
                  <c:v>14.7</c:v>
                </c:pt>
                <c:pt idx="15">
                  <c:v>13</c:v>
                </c:pt>
                <c:pt idx="16">
                  <c:v>12.5</c:v>
                </c:pt>
                <c:pt idx="17">
                  <c:v>12.5</c:v>
                </c:pt>
                <c:pt idx="18">
                  <c:v>12.5</c:v>
                </c:pt>
                <c:pt idx="19">
                  <c:v>12.7</c:v>
                </c:pt>
                <c:pt idx="20">
                  <c:v>14.8</c:v>
                </c:pt>
                <c:pt idx="21">
                  <c:v>12.4</c:v>
                </c:pt>
                <c:pt idx="22">
                  <c:v>12.4</c:v>
                </c:pt>
                <c:pt idx="23">
                  <c:v>11.1</c:v>
                </c:pt>
                <c:pt idx="24">
                  <c:v>11.6</c:v>
                </c:pt>
                <c:pt idx="25">
                  <c:v>14.5</c:v>
                </c:pt>
                <c:pt idx="26">
                  <c:v>12.7</c:v>
                </c:pt>
                <c:pt idx="27">
                  <c:v>13.1</c:v>
                </c:pt>
                <c:pt idx="28">
                  <c:v>10.199999999999999</c:v>
                </c:pt>
                <c:pt idx="29">
                  <c:v>11.2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64-40DF-9DFB-70C559D58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Accuracy'!$D$184:$D$213</c:f>
              <c:numCache>
                <c:formatCode>General</c:formatCode>
                <c:ptCount val="30"/>
                <c:pt idx="0">
                  <c:v>14.3</c:v>
                </c:pt>
                <c:pt idx="1">
                  <c:v>14.7</c:v>
                </c:pt>
                <c:pt idx="2">
                  <c:v>15.7</c:v>
                </c:pt>
                <c:pt idx="3">
                  <c:v>15.3</c:v>
                </c:pt>
                <c:pt idx="4">
                  <c:v>17.600000000000001</c:v>
                </c:pt>
                <c:pt idx="5">
                  <c:v>16.3</c:v>
                </c:pt>
                <c:pt idx="6">
                  <c:v>16.399999999999999</c:v>
                </c:pt>
                <c:pt idx="7">
                  <c:v>17.899999999999999</c:v>
                </c:pt>
                <c:pt idx="8">
                  <c:v>18</c:v>
                </c:pt>
                <c:pt idx="9">
                  <c:v>19.5</c:v>
                </c:pt>
                <c:pt idx="10">
                  <c:v>16.100000000000001</c:v>
                </c:pt>
                <c:pt idx="11">
                  <c:v>16.399999999999999</c:v>
                </c:pt>
                <c:pt idx="12">
                  <c:v>17.7</c:v>
                </c:pt>
                <c:pt idx="13">
                  <c:v>17.899999999999999</c:v>
                </c:pt>
                <c:pt idx="14">
                  <c:v>19.7</c:v>
                </c:pt>
                <c:pt idx="15">
                  <c:v>16.100000000000001</c:v>
                </c:pt>
                <c:pt idx="16">
                  <c:v>16.2</c:v>
                </c:pt>
                <c:pt idx="17">
                  <c:v>18.2</c:v>
                </c:pt>
                <c:pt idx="18">
                  <c:v>17.7</c:v>
                </c:pt>
                <c:pt idx="19">
                  <c:v>19.5</c:v>
                </c:pt>
                <c:pt idx="20">
                  <c:v>16.399999999999999</c:v>
                </c:pt>
                <c:pt idx="21">
                  <c:v>16.2</c:v>
                </c:pt>
                <c:pt idx="22">
                  <c:v>18</c:v>
                </c:pt>
                <c:pt idx="23">
                  <c:v>17.899999999999999</c:v>
                </c:pt>
                <c:pt idx="24">
                  <c:v>19</c:v>
                </c:pt>
                <c:pt idx="25">
                  <c:v>16.100000000000001</c:v>
                </c:pt>
                <c:pt idx="26">
                  <c:v>16.3</c:v>
                </c:pt>
                <c:pt idx="27">
                  <c:v>18.2</c:v>
                </c:pt>
                <c:pt idx="28">
                  <c:v>17.5</c:v>
                </c:pt>
                <c:pt idx="29">
                  <c:v>18.8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F1-45B4-94F7-C9E4B713536E}"/>
            </c:ext>
          </c:extLst>
        </c:ser>
        <c:ser>
          <c:idx val="1"/>
          <c:order val="1"/>
          <c:tx>
            <c:strRef>
              <c:f>'Vending_Machine_Sum Accuracy'!$E$183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Accuracy'!$E$184:$E$213</c:f>
              <c:numCache>
                <c:formatCode>General</c:formatCode>
                <c:ptCount val="30"/>
                <c:pt idx="0">
                  <c:v>14.5</c:v>
                </c:pt>
                <c:pt idx="1">
                  <c:v>14.4</c:v>
                </c:pt>
                <c:pt idx="2">
                  <c:v>15.9</c:v>
                </c:pt>
                <c:pt idx="3">
                  <c:v>15.2</c:v>
                </c:pt>
                <c:pt idx="4">
                  <c:v>17.100000000000001</c:v>
                </c:pt>
                <c:pt idx="5">
                  <c:v>15.9</c:v>
                </c:pt>
                <c:pt idx="6">
                  <c:v>15.9</c:v>
                </c:pt>
                <c:pt idx="7">
                  <c:v>18.2</c:v>
                </c:pt>
                <c:pt idx="8">
                  <c:v>17</c:v>
                </c:pt>
                <c:pt idx="9">
                  <c:v>18.3</c:v>
                </c:pt>
                <c:pt idx="10">
                  <c:v>16.2</c:v>
                </c:pt>
                <c:pt idx="11">
                  <c:v>16.3</c:v>
                </c:pt>
                <c:pt idx="12">
                  <c:v>17.7</c:v>
                </c:pt>
                <c:pt idx="13">
                  <c:v>18</c:v>
                </c:pt>
                <c:pt idx="14">
                  <c:v>20.100000000000001</c:v>
                </c:pt>
                <c:pt idx="15">
                  <c:v>15.9</c:v>
                </c:pt>
                <c:pt idx="16">
                  <c:v>16.2</c:v>
                </c:pt>
                <c:pt idx="17">
                  <c:v>18.100000000000001</c:v>
                </c:pt>
                <c:pt idx="18">
                  <c:v>17.8</c:v>
                </c:pt>
                <c:pt idx="19">
                  <c:v>19.2</c:v>
                </c:pt>
                <c:pt idx="20">
                  <c:v>16.3</c:v>
                </c:pt>
                <c:pt idx="21">
                  <c:v>16.100000000000001</c:v>
                </c:pt>
                <c:pt idx="22">
                  <c:v>17.7</c:v>
                </c:pt>
                <c:pt idx="23">
                  <c:v>17.399999999999999</c:v>
                </c:pt>
                <c:pt idx="24">
                  <c:v>19.100000000000001</c:v>
                </c:pt>
                <c:pt idx="25">
                  <c:v>16.2</c:v>
                </c:pt>
                <c:pt idx="26">
                  <c:v>16.3</c:v>
                </c:pt>
                <c:pt idx="27">
                  <c:v>18</c:v>
                </c:pt>
                <c:pt idx="28">
                  <c:v>17.899999999999999</c:v>
                </c:pt>
                <c:pt idx="29">
                  <c:v>18.7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F1-45B4-94F7-C9E4B713536E}"/>
            </c:ext>
          </c:extLst>
        </c:ser>
        <c:ser>
          <c:idx val="2"/>
          <c:order val="2"/>
          <c:tx>
            <c:strRef>
              <c:f>'Vending_Machine_Sum Accuracy'!$F$183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Accuracy'!$F$184:$F$213</c:f>
              <c:numCache>
                <c:formatCode>General</c:formatCode>
                <c:ptCount val="30"/>
                <c:pt idx="0">
                  <c:v>13.7</c:v>
                </c:pt>
                <c:pt idx="1">
                  <c:v>14.8</c:v>
                </c:pt>
                <c:pt idx="2">
                  <c:v>15.5</c:v>
                </c:pt>
                <c:pt idx="3">
                  <c:v>15.2</c:v>
                </c:pt>
                <c:pt idx="4">
                  <c:v>17.2</c:v>
                </c:pt>
                <c:pt idx="5">
                  <c:v>16.399999999999999</c:v>
                </c:pt>
                <c:pt idx="6">
                  <c:v>16.399999999999999</c:v>
                </c:pt>
                <c:pt idx="7">
                  <c:v>18.3</c:v>
                </c:pt>
                <c:pt idx="8">
                  <c:v>18.2</c:v>
                </c:pt>
                <c:pt idx="9">
                  <c:v>19.8</c:v>
                </c:pt>
                <c:pt idx="10">
                  <c:v>16.100000000000001</c:v>
                </c:pt>
                <c:pt idx="11">
                  <c:v>16.399999999999999</c:v>
                </c:pt>
                <c:pt idx="12">
                  <c:v>17.899999999999999</c:v>
                </c:pt>
                <c:pt idx="13">
                  <c:v>18</c:v>
                </c:pt>
                <c:pt idx="14">
                  <c:v>19.7</c:v>
                </c:pt>
                <c:pt idx="15">
                  <c:v>16</c:v>
                </c:pt>
                <c:pt idx="16">
                  <c:v>16</c:v>
                </c:pt>
                <c:pt idx="17">
                  <c:v>18.3</c:v>
                </c:pt>
                <c:pt idx="18">
                  <c:v>17.8</c:v>
                </c:pt>
                <c:pt idx="19">
                  <c:v>19.100000000000001</c:v>
                </c:pt>
                <c:pt idx="20">
                  <c:v>16.2</c:v>
                </c:pt>
                <c:pt idx="21">
                  <c:v>16.2</c:v>
                </c:pt>
                <c:pt idx="22">
                  <c:v>17.8</c:v>
                </c:pt>
                <c:pt idx="23">
                  <c:v>17.600000000000001</c:v>
                </c:pt>
                <c:pt idx="24">
                  <c:v>18.7</c:v>
                </c:pt>
                <c:pt idx="25">
                  <c:v>16.399999999999999</c:v>
                </c:pt>
                <c:pt idx="26">
                  <c:v>16.2</c:v>
                </c:pt>
                <c:pt idx="27">
                  <c:v>18</c:v>
                </c:pt>
                <c:pt idx="28">
                  <c:v>17.7</c:v>
                </c:pt>
                <c:pt idx="29">
                  <c:v>19.100000000000001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F1-45B4-94F7-C9E4B713536E}"/>
            </c:ext>
          </c:extLst>
        </c:ser>
        <c:ser>
          <c:idx val="3"/>
          <c:order val="3"/>
          <c:tx>
            <c:strRef>
              <c:f>'Vending_Machine_Sum Accuracy'!$G$183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Accuracy'!$G$184:$G$213</c:f>
              <c:numCache>
                <c:formatCode>General</c:formatCode>
                <c:ptCount val="30"/>
                <c:pt idx="0">
                  <c:v>14.4</c:v>
                </c:pt>
                <c:pt idx="1">
                  <c:v>14.2</c:v>
                </c:pt>
                <c:pt idx="2">
                  <c:v>15.9</c:v>
                </c:pt>
                <c:pt idx="3">
                  <c:v>16.100000000000001</c:v>
                </c:pt>
                <c:pt idx="4">
                  <c:v>17.100000000000001</c:v>
                </c:pt>
                <c:pt idx="5">
                  <c:v>16.2</c:v>
                </c:pt>
                <c:pt idx="6">
                  <c:v>16.100000000000001</c:v>
                </c:pt>
                <c:pt idx="7">
                  <c:v>17.5</c:v>
                </c:pt>
                <c:pt idx="8">
                  <c:v>17.899999999999999</c:v>
                </c:pt>
                <c:pt idx="9">
                  <c:v>19.5</c:v>
                </c:pt>
                <c:pt idx="10">
                  <c:v>16.2</c:v>
                </c:pt>
                <c:pt idx="11">
                  <c:v>16.5</c:v>
                </c:pt>
                <c:pt idx="12">
                  <c:v>17.7</c:v>
                </c:pt>
                <c:pt idx="13">
                  <c:v>18.100000000000001</c:v>
                </c:pt>
                <c:pt idx="14">
                  <c:v>19.5</c:v>
                </c:pt>
                <c:pt idx="15">
                  <c:v>15.9</c:v>
                </c:pt>
                <c:pt idx="16">
                  <c:v>16.100000000000001</c:v>
                </c:pt>
                <c:pt idx="17">
                  <c:v>17.7</c:v>
                </c:pt>
                <c:pt idx="18">
                  <c:v>18.100000000000001</c:v>
                </c:pt>
                <c:pt idx="19">
                  <c:v>20</c:v>
                </c:pt>
                <c:pt idx="20">
                  <c:v>16.100000000000001</c:v>
                </c:pt>
                <c:pt idx="21">
                  <c:v>16.3</c:v>
                </c:pt>
                <c:pt idx="22">
                  <c:v>17.5</c:v>
                </c:pt>
                <c:pt idx="23">
                  <c:v>17.399999999999999</c:v>
                </c:pt>
                <c:pt idx="24">
                  <c:v>19</c:v>
                </c:pt>
                <c:pt idx="25">
                  <c:v>16.399999999999999</c:v>
                </c:pt>
                <c:pt idx="26">
                  <c:v>16.2</c:v>
                </c:pt>
                <c:pt idx="27">
                  <c:v>17.8</c:v>
                </c:pt>
                <c:pt idx="28">
                  <c:v>17.7</c:v>
                </c:pt>
                <c:pt idx="29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F1-45B4-94F7-C9E4B7135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Accuracy'!$D$220:$D$249</c:f>
              <c:numCache>
                <c:formatCode>General</c:formatCode>
                <c:ptCount val="30"/>
                <c:pt idx="0">
                  <c:v>6.2</c:v>
                </c:pt>
                <c:pt idx="1">
                  <c:v>5.8</c:v>
                </c:pt>
                <c:pt idx="2">
                  <c:v>8.9</c:v>
                </c:pt>
                <c:pt idx="3">
                  <c:v>9.5</c:v>
                </c:pt>
                <c:pt idx="4">
                  <c:v>10.1</c:v>
                </c:pt>
                <c:pt idx="5">
                  <c:v>9.3000000000000007</c:v>
                </c:pt>
                <c:pt idx="6">
                  <c:v>9.1</c:v>
                </c:pt>
                <c:pt idx="7">
                  <c:v>9.6999999999999993</c:v>
                </c:pt>
                <c:pt idx="8">
                  <c:v>9.6999999999999993</c:v>
                </c:pt>
                <c:pt idx="9">
                  <c:v>10.199999999999999</c:v>
                </c:pt>
                <c:pt idx="10">
                  <c:v>10.199999999999999</c:v>
                </c:pt>
                <c:pt idx="11">
                  <c:v>9.9</c:v>
                </c:pt>
                <c:pt idx="12">
                  <c:v>10.5</c:v>
                </c:pt>
                <c:pt idx="13">
                  <c:v>9.5</c:v>
                </c:pt>
                <c:pt idx="14">
                  <c:v>11.6</c:v>
                </c:pt>
                <c:pt idx="15">
                  <c:v>9.8000000000000007</c:v>
                </c:pt>
                <c:pt idx="16">
                  <c:v>9.1</c:v>
                </c:pt>
                <c:pt idx="17">
                  <c:v>10.4</c:v>
                </c:pt>
                <c:pt idx="18">
                  <c:v>10.199999999999999</c:v>
                </c:pt>
                <c:pt idx="19">
                  <c:v>11.7</c:v>
                </c:pt>
                <c:pt idx="20">
                  <c:v>10.4</c:v>
                </c:pt>
                <c:pt idx="21">
                  <c:v>9.9</c:v>
                </c:pt>
                <c:pt idx="22">
                  <c:v>11.2</c:v>
                </c:pt>
                <c:pt idx="23">
                  <c:v>10.3</c:v>
                </c:pt>
                <c:pt idx="24">
                  <c:v>11.5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E-4769-847A-174EF737189C}"/>
            </c:ext>
          </c:extLst>
        </c:ser>
        <c:ser>
          <c:idx val="1"/>
          <c:order val="1"/>
          <c:tx>
            <c:strRef>
              <c:f>'Vending_Machine_Sum Accuracy'!$E$219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Accuracy'!$E$220:$E$249</c:f>
              <c:numCache>
                <c:formatCode>General</c:formatCode>
                <c:ptCount val="30"/>
                <c:pt idx="0">
                  <c:v>6.6</c:v>
                </c:pt>
                <c:pt idx="1">
                  <c:v>6.8</c:v>
                </c:pt>
                <c:pt idx="2">
                  <c:v>8.3000000000000007</c:v>
                </c:pt>
                <c:pt idx="3">
                  <c:v>9.4</c:v>
                </c:pt>
                <c:pt idx="4">
                  <c:v>9.8000000000000007</c:v>
                </c:pt>
                <c:pt idx="5">
                  <c:v>9.1</c:v>
                </c:pt>
                <c:pt idx="6">
                  <c:v>8.8000000000000007</c:v>
                </c:pt>
                <c:pt idx="7">
                  <c:v>9.5</c:v>
                </c:pt>
                <c:pt idx="8">
                  <c:v>9.9</c:v>
                </c:pt>
                <c:pt idx="9">
                  <c:v>10</c:v>
                </c:pt>
                <c:pt idx="10">
                  <c:v>9.8000000000000007</c:v>
                </c:pt>
                <c:pt idx="11">
                  <c:v>8.8000000000000007</c:v>
                </c:pt>
                <c:pt idx="12">
                  <c:v>10.199999999999999</c:v>
                </c:pt>
                <c:pt idx="13">
                  <c:v>10.199999999999999</c:v>
                </c:pt>
                <c:pt idx="14">
                  <c:v>10.199999999999999</c:v>
                </c:pt>
                <c:pt idx="15">
                  <c:v>9.1999999999999993</c:v>
                </c:pt>
                <c:pt idx="16">
                  <c:v>10.1</c:v>
                </c:pt>
                <c:pt idx="17">
                  <c:v>10.1</c:v>
                </c:pt>
                <c:pt idx="18">
                  <c:v>10.5</c:v>
                </c:pt>
                <c:pt idx="19">
                  <c:v>10.8</c:v>
                </c:pt>
                <c:pt idx="20">
                  <c:v>10.6</c:v>
                </c:pt>
                <c:pt idx="21">
                  <c:v>11</c:v>
                </c:pt>
                <c:pt idx="22">
                  <c:v>11.2</c:v>
                </c:pt>
                <c:pt idx="23">
                  <c:v>11.3</c:v>
                </c:pt>
                <c:pt idx="24">
                  <c:v>12</c:v>
                </c:pt>
                <c:pt idx="25">
                  <c:v>10.1</c:v>
                </c:pt>
                <c:pt idx="26">
                  <c:v>10.3</c:v>
                </c:pt>
                <c:pt idx="27">
                  <c:v>11.7</c:v>
                </c:pt>
                <c:pt idx="28">
                  <c:v>11.3</c:v>
                </c:pt>
                <c:pt idx="29">
                  <c:v>11.8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AE-4769-847A-174EF737189C}"/>
            </c:ext>
          </c:extLst>
        </c:ser>
        <c:ser>
          <c:idx val="2"/>
          <c:order val="2"/>
          <c:tx>
            <c:strRef>
              <c:f>'Vending_Machine_Sum Accuracy'!$F$219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Accuracy'!$F$220:$F$249</c:f>
              <c:numCache>
                <c:formatCode>General</c:formatCode>
                <c:ptCount val="30"/>
                <c:pt idx="0">
                  <c:v>7.2</c:v>
                </c:pt>
                <c:pt idx="1">
                  <c:v>6.1</c:v>
                </c:pt>
                <c:pt idx="2">
                  <c:v>9.1999999999999993</c:v>
                </c:pt>
                <c:pt idx="3">
                  <c:v>7.62</c:v>
                </c:pt>
                <c:pt idx="4">
                  <c:v>10.8</c:v>
                </c:pt>
                <c:pt idx="5">
                  <c:v>9.4</c:v>
                </c:pt>
                <c:pt idx="6">
                  <c:v>9</c:v>
                </c:pt>
                <c:pt idx="7">
                  <c:v>9.6999999999999993</c:v>
                </c:pt>
                <c:pt idx="8">
                  <c:v>9.5</c:v>
                </c:pt>
                <c:pt idx="9">
                  <c:v>9.8000000000000007</c:v>
                </c:pt>
                <c:pt idx="10">
                  <c:v>9.9</c:v>
                </c:pt>
                <c:pt idx="11">
                  <c:v>9.5</c:v>
                </c:pt>
                <c:pt idx="12">
                  <c:v>10.1</c:v>
                </c:pt>
                <c:pt idx="13">
                  <c:v>10.6</c:v>
                </c:pt>
                <c:pt idx="14">
                  <c:v>10.5</c:v>
                </c:pt>
                <c:pt idx="15">
                  <c:v>10.7</c:v>
                </c:pt>
                <c:pt idx="16">
                  <c:v>9.6999999999999993</c:v>
                </c:pt>
                <c:pt idx="17">
                  <c:v>11.1</c:v>
                </c:pt>
                <c:pt idx="18">
                  <c:v>11.4</c:v>
                </c:pt>
                <c:pt idx="19">
                  <c:v>11.6</c:v>
                </c:pt>
                <c:pt idx="20">
                  <c:v>10.5</c:v>
                </c:pt>
                <c:pt idx="21">
                  <c:v>9.6</c:v>
                </c:pt>
                <c:pt idx="22">
                  <c:v>11.5</c:v>
                </c:pt>
                <c:pt idx="23">
                  <c:v>10.6</c:v>
                </c:pt>
                <c:pt idx="24">
                  <c:v>11.8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AE-4769-847A-174EF737189C}"/>
            </c:ext>
          </c:extLst>
        </c:ser>
        <c:ser>
          <c:idx val="3"/>
          <c:order val="3"/>
          <c:tx>
            <c:strRef>
              <c:f>'Vending_Machine_Sum Accuracy'!$G$219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Accuracy'!$G$220:$G$249</c:f>
              <c:numCache>
                <c:formatCode>General</c:formatCode>
                <c:ptCount val="30"/>
                <c:pt idx="0">
                  <c:v>5.5</c:v>
                </c:pt>
                <c:pt idx="1">
                  <c:v>6.8</c:v>
                </c:pt>
                <c:pt idx="2">
                  <c:v>6.9</c:v>
                </c:pt>
                <c:pt idx="3">
                  <c:v>7.6</c:v>
                </c:pt>
                <c:pt idx="4">
                  <c:v>9.1999999999999993</c:v>
                </c:pt>
                <c:pt idx="5">
                  <c:v>9.3000000000000007</c:v>
                </c:pt>
                <c:pt idx="6">
                  <c:v>8.9</c:v>
                </c:pt>
                <c:pt idx="7">
                  <c:v>9.9</c:v>
                </c:pt>
                <c:pt idx="8">
                  <c:v>9.6</c:v>
                </c:pt>
                <c:pt idx="9">
                  <c:v>9.8000000000000007</c:v>
                </c:pt>
                <c:pt idx="10">
                  <c:v>9.1999999999999993</c:v>
                </c:pt>
                <c:pt idx="11">
                  <c:v>8.6</c:v>
                </c:pt>
                <c:pt idx="12">
                  <c:v>9.5</c:v>
                </c:pt>
                <c:pt idx="13">
                  <c:v>9.4</c:v>
                </c:pt>
                <c:pt idx="14">
                  <c:v>9.6</c:v>
                </c:pt>
                <c:pt idx="15">
                  <c:v>9.6</c:v>
                </c:pt>
                <c:pt idx="16">
                  <c:v>8.8000000000000007</c:v>
                </c:pt>
                <c:pt idx="17">
                  <c:v>9.7100000000000009</c:v>
                </c:pt>
                <c:pt idx="18">
                  <c:v>10.1</c:v>
                </c:pt>
                <c:pt idx="19">
                  <c:v>11.7</c:v>
                </c:pt>
                <c:pt idx="20">
                  <c:v>11.7</c:v>
                </c:pt>
                <c:pt idx="21">
                  <c:v>10</c:v>
                </c:pt>
                <c:pt idx="22">
                  <c:v>10.5</c:v>
                </c:pt>
                <c:pt idx="23">
                  <c:v>10.6</c:v>
                </c:pt>
                <c:pt idx="24">
                  <c:v>11.4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AE-4769-847A-174EF7371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MazeComplete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Accuracy'!$D$4:$D$33</c:f>
              <c:numCache>
                <c:formatCode>General</c:formatCode>
                <c:ptCount val="30"/>
                <c:pt idx="0">
                  <c:v>2.9</c:v>
                </c:pt>
                <c:pt idx="1">
                  <c:v>3.5</c:v>
                </c:pt>
                <c:pt idx="2">
                  <c:v>3.5</c:v>
                </c:pt>
                <c:pt idx="3">
                  <c:v>2.9</c:v>
                </c:pt>
                <c:pt idx="4">
                  <c:v>3.2</c:v>
                </c:pt>
                <c:pt idx="5">
                  <c:v>29.2</c:v>
                </c:pt>
                <c:pt idx="6">
                  <c:v>34.700000000000003</c:v>
                </c:pt>
                <c:pt idx="7">
                  <c:v>29.7</c:v>
                </c:pt>
                <c:pt idx="8">
                  <c:v>27</c:v>
                </c:pt>
                <c:pt idx="9">
                  <c:v>34.1</c:v>
                </c:pt>
                <c:pt idx="10">
                  <c:v>58.5</c:v>
                </c:pt>
                <c:pt idx="11">
                  <c:v>59.4</c:v>
                </c:pt>
                <c:pt idx="12">
                  <c:v>60.3</c:v>
                </c:pt>
                <c:pt idx="13">
                  <c:v>60.1</c:v>
                </c:pt>
                <c:pt idx="14">
                  <c:v>59.3</c:v>
                </c:pt>
                <c:pt idx="15">
                  <c:v>61.5</c:v>
                </c:pt>
                <c:pt idx="16">
                  <c:v>64.5</c:v>
                </c:pt>
                <c:pt idx="17">
                  <c:v>62.4</c:v>
                </c:pt>
                <c:pt idx="18">
                  <c:v>63.5</c:v>
                </c:pt>
                <c:pt idx="19">
                  <c:v>61.1</c:v>
                </c:pt>
                <c:pt idx="20">
                  <c:v>71.7</c:v>
                </c:pt>
                <c:pt idx="21">
                  <c:v>72.3</c:v>
                </c:pt>
                <c:pt idx="22">
                  <c:v>70.3</c:v>
                </c:pt>
                <c:pt idx="23">
                  <c:v>70.900000000000006</c:v>
                </c:pt>
                <c:pt idx="24">
                  <c:v>69.8</c:v>
                </c:pt>
                <c:pt idx="25">
                  <c:v>77</c:v>
                </c:pt>
                <c:pt idx="26">
                  <c:v>81.2</c:v>
                </c:pt>
                <c:pt idx="27">
                  <c:v>75.900000000000006</c:v>
                </c:pt>
                <c:pt idx="28">
                  <c:v>73.5</c:v>
                </c:pt>
                <c:pt idx="29">
                  <c:v>73.400000000000006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0-40AF-89DF-439C39B464CE}"/>
            </c:ext>
          </c:extLst>
        </c:ser>
        <c:ser>
          <c:idx val="1"/>
          <c:order val="1"/>
          <c:tx>
            <c:strRef>
              <c:f>'MazeComplete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1.6</c:v>
                </c:pt>
                <c:pt idx="16">
                  <c:v>6.2</c:v>
                </c:pt>
                <c:pt idx="17">
                  <c:v>6.6</c:v>
                </c:pt>
                <c:pt idx="18">
                  <c:v>8.8000000000000007</c:v>
                </c:pt>
                <c:pt idx="19">
                  <c:v>10.1</c:v>
                </c:pt>
                <c:pt idx="20">
                  <c:v>42.2</c:v>
                </c:pt>
                <c:pt idx="21">
                  <c:v>43.1</c:v>
                </c:pt>
                <c:pt idx="22">
                  <c:v>40.299999999999997</c:v>
                </c:pt>
                <c:pt idx="23">
                  <c:v>43.4</c:v>
                </c:pt>
                <c:pt idx="24">
                  <c:v>43</c:v>
                </c:pt>
                <c:pt idx="25">
                  <c:v>48.3</c:v>
                </c:pt>
                <c:pt idx="26">
                  <c:v>48.7</c:v>
                </c:pt>
                <c:pt idx="27">
                  <c:v>46.8</c:v>
                </c:pt>
                <c:pt idx="28">
                  <c:v>49.3</c:v>
                </c:pt>
                <c:pt idx="29">
                  <c:v>49.5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70-40AF-89DF-439C39B464CE}"/>
            </c:ext>
          </c:extLst>
        </c:ser>
        <c:ser>
          <c:idx val="2"/>
          <c:order val="2"/>
          <c:tx>
            <c:strRef>
              <c:f>'MazeComplete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Accuracy'!$F$4:$F$33</c:f>
              <c:numCache>
                <c:formatCode>General</c:formatCode>
                <c:ptCount val="30"/>
                <c:pt idx="0">
                  <c:v>3.1</c:v>
                </c:pt>
                <c:pt idx="1">
                  <c:v>3</c:v>
                </c:pt>
                <c:pt idx="2">
                  <c:v>4</c:v>
                </c:pt>
                <c:pt idx="3">
                  <c:v>4.3</c:v>
                </c:pt>
                <c:pt idx="4">
                  <c:v>2.9</c:v>
                </c:pt>
                <c:pt idx="5">
                  <c:v>36.200000000000003</c:v>
                </c:pt>
                <c:pt idx="6">
                  <c:v>29.3</c:v>
                </c:pt>
                <c:pt idx="7">
                  <c:v>25.5</c:v>
                </c:pt>
                <c:pt idx="8">
                  <c:v>18.8</c:v>
                </c:pt>
                <c:pt idx="9">
                  <c:v>30.4</c:v>
                </c:pt>
                <c:pt idx="10">
                  <c:v>53.9</c:v>
                </c:pt>
                <c:pt idx="11">
                  <c:v>47.9</c:v>
                </c:pt>
                <c:pt idx="12">
                  <c:v>49.2</c:v>
                </c:pt>
                <c:pt idx="13">
                  <c:v>45.9</c:v>
                </c:pt>
                <c:pt idx="14">
                  <c:v>50.9</c:v>
                </c:pt>
                <c:pt idx="15">
                  <c:v>51.3</c:v>
                </c:pt>
                <c:pt idx="16">
                  <c:v>48.5</c:v>
                </c:pt>
                <c:pt idx="17">
                  <c:v>47.9</c:v>
                </c:pt>
                <c:pt idx="18">
                  <c:v>49.4</c:v>
                </c:pt>
                <c:pt idx="19">
                  <c:v>47.6</c:v>
                </c:pt>
                <c:pt idx="20">
                  <c:v>53.4</c:v>
                </c:pt>
                <c:pt idx="21">
                  <c:v>47.2</c:v>
                </c:pt>
                <c:pt idx="22">
                  <c:v>49.1</c:v>
                </c:pt>
                <c:pt idx="23">
                  <c:v>47.1</c:v>
                </c:pt>
                <c:pt idx="24">
                  <c:v>49.8</c:v>
                </c:pt>
                <c:pt idx="25">
                  <c:v>53.3</c:v>
                </c:pt>
                <c:pt idx="26">
                  <c:v>47.1</c:v>
                </c:pt>
                <c:pt idx="27">
                  <c:v>50.3</c:v>
                </c:pt>
                <c:pt idx="28">
                  <c:v>47.7</c:v>
                </c:pt>
                <c:pt idx="29">
                  <c:v>48.3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70-40AF-89DF-439C39B464CE}"/>
            </c:ext>
          </c:extLst>
        </c:ser>
        <c:ser>
          <c:idx val="3"/>
          <c:order val="3"/>
          <c:tx>
            <c:strRef>
              <c:f>'MazeComplete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Accuracy'!$G$4:$G$33</c:f>
              <c:numCache>
                <c:formatCode>General</c:formatCode>
                <c:ptCount val="30"/>
                <c:pt idx="0">
                  <c:v>1.3</c:v>
                </c:pt>
                <c:pt idx="1">
                  <c:v>0.3</c:v>
                </c:pt>
                <c:pt idx="2">
                  <c:v>1.2</c:v>
                </c:pt>
                <c:pt idx="3">
                  <c:v>1</c:v>
                </c:pt>
                <c:pt idx="4">
                  <c:v>0.5</c:v>
                </c:pt>
                <c:pt idx="5">
                  <c:v>5.7</c:v>
                </c:pt>
                <c:pt idx="6">
                  <c:v>5.6</c:v>
                </c:pt>
                <c:pt idx="7">
                  <c:v>5</c:v>
                </c:pt>
                <c:pt idx="8">
                  <c:v>5.2</c:v>
                </c:pt>
                <c:pt idx="9">
                  <c:v>4.0999999999999996</c:v>
                </c:pt>
                <c:pt idx="10">
                  <c:v>46.6</c:v>
                </c:pt>
                <c:pt idx="11">
                  <c:v>46.5</c:v>
                </c:pt>
                <c:pt idx="12">
                  <c:v>46.6</c:v>
                </c:pt>
                <c:pt idx="13">
                  <c:v>48.9</c:v>
                </c:pt>
                <c:pt idx="14">
                  <c:v>46.5</c:v>
                </c:pt>
                <c:pt idx="15">
                  <c:v>58</c:v>
                </c:pt>
                <c:pt idx="16">
                  <c:v>59.2</c:v>
                </c:pt>
                <c:pt idx="17">
                  <c:v>56</c:v>
                </c:pt>
                <c:pt idx="18">
                  <c:v>54.6</c:v>
                </c:pt>
                <c:pt idx="19">
                  <c:v>54.8</c:v>
                </c:pt>
                <c:pt idx="20">
                  <c:v>65.599999999999994</c:v>
                </c:pt>
                <c:pt idx="21">
                  <c:v>66.099999999999994</c:v>
                </c:pt>
                <c:pt idx="22">
                  <c:v>61.5</c:v>
                </c:pt>
                <c:pt idx="23">
                  <c:v>58.73</c:v>
                </c:pt>
                <c:pt idx="24">
                  <c:v>61.4</c:v>
                </c:pt>
                <c:pt idx="25">
                  <c:v>72.099999999999994</c:v>
                </c:pt>
                <c:pt idx="26">
                  <c:v>71.400000000000006</c:v>
                </c:pt>
                <c:pt idx="27">
                  <c:v>68.7</c:v>
                </c:pt>
                <c:pt idx="28">
                  <c:v>67.400000000000006</c:v>
                </c:pt>
                <c:pt idx="29">
                  <c:v>64.7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70-40AF-89DF-439C39B46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Accuracy'!$D$40:$D$69</c:f>
              <c:numCache>
                <c:formatCode>General</c:formatCode>
                <c:ptCount val="30"/>
                <c:pt idx="0">
                  <c:v>49.4</c:v>
                </c:pt>
                <c:pt idx="1">
                  <c:v>49.2</c:v>
                </c:pt>
                <c:pt idx="2">
                  <c:v>51.4</c:v>
                </c:pt>
                <c:pt idx="3">
                  <c:v>45.5</c:v>
                </c:pt>
                <c:pt idx="4">
                  <c:v>47.3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49.4</c:v>
                </c:pt>
                <c:pt idx="12">
                  <c:v>48</c:v>
                </c:pt>
                <c:pt idx="13">
                  <c:v>51.4</c:v>
                </c:pt>
                <c:pt idx="14">
                  <c:v>50.7</c:v>
                </c:pt>
                <c:pt idx="15">
                  <c:v>46</c:v>
                </c:pt>
                <c:pt idx="16">
                  <c:v>44.4</c:v>
                </c:pt>
                <c:pt idx="17">
                  <c:v>44.3</c:v>
                </c:pt>
                <c:pt idx="18">
                  <c:v>47.8</c:v>
                </c:pt>
                <c:pt idx="19">
                  <c:v>46.6</c:v>
                </c:pt>
                <c:pt idx="20">
                  <c:v>51.3</c:v>
                </c:pt>
                <c:pt idx="21">
                  <c:v>51.1</c:v>
                </c:pt>
                <c:pt idx="22">
                  <c:v>52.1</c:v>
                </c:pt>
                <c:pt idx="23">
                  <c:v>52.8</c:v>
                </c:pt>
                <c:pt idx="24">
                  <c:v>51</c:v>
                </c:pt>
                <c:pt idx="25">
                  <c:v>58</c:v>
                </c:pt>
                <c:pt idx="26">
                  <c:v>54.6</c:v>
                </c:pt>
                <c:pt idx="27">
                  <c:v>52.8</c:v>
                </c:pt>
                <c:pt idx="28">
                  <c:v>55.3</c:v>
                </c:pt>
                <c:pt idx="29">
                  <c:v>55.9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53-4485-9446-CDFE8340558B}"/>
            </c:ext>
          </c:extLst>
        </c:ser>
        <c:ser>
          <c:idx val="1"/>
          <c:order val="1"/>
          <c:tx>
            <c:strRef>
              <c:f>'MazeComplete Accuracy'!$E$39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Accuracy'!$E$40:$E$69</c:f>
              <c:numCache>
                <c:formatCode>General</c:formatCode>
                <c:ptCount val="30"/>
                <c:pt idx="0">
                  <c:v>48.8</c:v>
                </c:pt>
                <c:pt idx="1">
                  <c:v>49.5</c:v>
                </c:pt>
                <c:pt idx="2">
                  <c:v>50.8</c:v>
                </c:pt>
                <c:pt idx="3">
                  <c:v>47.2</c:v>
                </c:pt>
                <c:pt idx="4">
                  <c:v>46.5</c:v>
                </c:pt>
                <c:pt idx="5">
                  <c:v>40.1</c:v>
                </c:pt>
                <c:pt idx="6">
                  <c:v>41.2</c:v>
                </c:pt>
                <c:pt idx="7">
                  <c:v>41.8</c:v>
                </c:pt>
                <c:pt idx="8">
                  <c:v>40</c:v>
                </c:pt>
                <c:pt idx="9">
                  <c:v>38.299999999999997</c:v>
                </c:pt>
                <c:pt idx="10">
                  <c:v>45.9</c:v>
                </c:pt>
                <c:pt idx="11">
                  <c:v>46.6</c:v>
                </c:pt>
                <c:pt idx="12">
                  <c:v>47.1</c:v>
                </c:pt>
                <c:pt idx="13">
                  <c:v>46.4</c:v>
                </c:pt>
                <c:pt idx="14">
                  <c:v>45.5</c:v>
                </c:pt>
                <c:pt idx="15">
                  <c:v>44.7</c:v>
                </c:pt>
                <c:pt idx="16">
                  <c:v>46.2</c:v>
                </c:pt>
                <c:pt idx="17">
                  <c:v>44.3</c:v>
                </c:pt>
                <c:pt idx="18">
                  <c:v>41.9</c:v>
                </c:pt>
                <c:pt idx="19">
                  <c:v>43.5</c:v>
                </c:pt>
                <c:pt idx="20">
                  <c:v>60.6</c:v>
                </c:pt>
                <c:pt idx="21">
                  <c:v>61.5</c:v>
                </c:pt>
                <c:pt idx="22">
                  <c:v>56.2</c:v>
                </c:pt>
                <c:pt idx="23">
                  <c:v>58.9</c:v>
                </c:pt>
                <c:pt idx="24">
                  <c:v>53.9</c:v>
                </c:pt>
                <c:pt idx="25">
                  <c:v>55.1</c:v>
                </c:pt>
                <c:pt idx="26">
                  <c:v>54.7</c:v>
                </c:pt>
                <c:pt idx="27">
                  <c:v>52.8</c:v>
                </c:pt>
                <c:pt idx="28">
                  <c:v>54.4</c:v>
                </c:pt>
                <c:pt idx="29">
                  <c:v>52.8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53-4485-9446-CDFE8340558B}"/>
            </c:ext>
          </c:extLst>
        </c:ser>
        <c:ser>
          <c:idx val="2"/>
          <c:order val="2"/>
          <c:tx>
            <c:strRef>
              <c:f>'MazeComplete Accuracy'!$F$39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Accuracy'!$F$40:$F$69</c:f>
              <c:numCache>
                <c:formatCode>General</c:formatCode>
                <c:ptCount val="30"/>
                <c:pt idx="0">
                  <c:v>46.4</c:v>
                </c:pt>
                <c:pt idx="1">
                  <c:v>51.9</c:v>
                </c:pt>
                <c:pt idx="2">
                  <c:v>51.3</c:v>
                </c:pt>
                <c:pt idx="3">
                  <c:v>53.2</c:v>
                </c:pt>
                <c:pt idx="4">
                  <c:v>49.1</c:v>
                </c:pt>
                <c:pt idx="5">
                  <c:v>48.1</c:v>
                </c:pt>
                <c:pt idx="6">
                  <c:v>52.7</c:v>
                </c:pt>
                <c:pt idx="7">
                  <c:v>51.9</c:v>
                </c:pt>
                <c:pt idx="8">
                  <c:v>52.4</c:v>
                </c:pt>
                <c:pt idx="9">
                  <c:v>50</c:v>
                </c:pt>
                <c:pt idx="10">
                  <c:v>54.2</c:v>
                </c:pt>
                <c:pt idx="11">
                  <c:v>46.9</c:v>
                </c:pt>
                <c:pt idx="12">
                  <c:v>48.6</c:v>
                </c:pt>
                <c:pt idx="13">
                  <c:v>46.3</c:v>
                </c:pt>
                <c:pt idx="14">
                  <c:v>51.6</c:v>
                </c:pt>
                <c:pt idx="15">
                  <c:v>53.9</c:v>
                </c:pt>
                <c:pt idx="16">
                  <c:v>47.9</c:v>
                </c:pt>
                <c:pt idx="17">
                  <c:v>48.7</c:v>
                </c:pt>
                <c:pt idx="18">
                  <c:v>46.7</c:v>
                </c:pt>
                <c:pt idx="19">
                  <c:v>50.7</c:v>
                </c:pt>
                <c:pt idx="20">
                  <c:v>53.5</c:v>
                </c:pt>
                <c:pt idx="21">
                  <c:v>48.1</c:v>
                </c:pt>
                <c:pt idx="22">
                  <c:v>49.3</c:v>
                </c:pt>
                <c:pt idx="23">
                  <c:v>45.8</c:v>
                </c:pt>
                <c:pt idx="24">
                  <c:v>50.1</c:v>
                </c:pt>
                <c:pt idx="25">
                  <c:v>53.4</c:v>
                </c:pt>
                <c:pt idx="26">
                  <c:v>47.7</c:v>
                </c:pt>
                <c:pt idx="27">
                  <c:v>49.9</c:v>
                </c:pt>
                <c:pt idx="28">
                  <c:v>46.2</c:v>
                </c:pt>
                <c:pt idx="29">
                  <c:v>50.6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53-4485-9446-CDFE8340558B}"/>
            </c:ext>
          </c:extLst>
        </c:ser>
        <c:ser>
          <c:idx val="3"/>
          <c:order val="3"/>
          <c:tx>
            <c:strRef>
              <c:f>'MazeComplete Accuracy'!$G$39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Accuracy'!$G$40:$G$69</c:f>
              <c:numCache>
                <c:formatCode>General</c:formatCode>
                <c:ptCount val="30"/>
                <c:pt idx="0">
                  <c:v>47.1</c:v>
                </c:pt>
                <c:pt idx="1">
                  <c:v>47.6</c:v>
                </c:pt>
                <c:pt idx="2">
                  <c:v>49.9</c:v>
                </c:pt>
                <c:pt idx="3">
                  <c:v>45.7</c:v>
                </c:pt>
                <c:pt idx="4">
                  <c:v>45.7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49.7</c:v>
                </c:pt>
                <c:pt idx="11">
                  <c:v>49.5</c:v>
                </c:pt>
                <c:pt idx="12">
                  <c:v>47.9</c:v>
                </c:pt>
                <c:pt idx="13">
                  <c:v>51.4</c:v>
                </c:pt>
                <c:pt idx="14">
                  <c:v>50.7</c:v>
                </c:pt>
                <c:pt idx="15">
                  <c:v>43.1</c:v>
                </c:pt>
                <c:pt idx="16">
                  <c:v>43.1</c:v>
                </c:pt>
                <c:pt idx="17">
                  <c:v>42.6</c:v>
                </c:pt>
                <c:pt idx="18">
                  <c:v>46.1</c:v>
                </c:pt>
                <c:pt idx="19">
                  <c:v>45.7</c:v>
                </c:pt>
                <c:pt idx="20">
                  <c:v>49.5</c:v>
                </c:pt>
                <c:pt idx="21">
                  <c:v>49</c:v>
                </c:pt>
                <c:pt idx="22">
                  <c:v>48</c:v>
                </c:pt>
                <c:pt idx="23">
                  <c:v>51</c:v>
                </c:pt>
                <c:pt idx="24">
                  <c:v>49.2</c:v>
                </c:pt>
                <c:pt idx="25">
                  <c:v>50.6</c:v>
                </c:pt>
                <c:pt idx="26">
                  <c:v>50.1</c:v>
                </c:pt>
                <c:pt idx="27">
                  <c:v>48.8</c:v>
                </c:pt>
                <c:pt idx="28">
                  <c:v>53.1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53-4485-9446-CDFE83405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Accuracy'!$D$76:$D$105</c:f>
              <c:numCache>
                <c:formatCode>General</c:formatCode>
                <c:ptCount val="30"/>
                <c:pt idx="0">
                  <c:v>50.1</c:v>
                </c:pt>
                <c:pt idx="1">
                  <c:v>50.4</c:v>
                </c:pt>
                <c:pt idx="2">
                  <c:v>52</c:v>
                </c:pt>
                <c:pt idx="3">
                  <c:v>48.6</c:v>
                </c:pt>
                <c:pt idx="4">
                  <c:v>49.1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49.5</c:v>
                </c:pt>
                <c:pt idx="12">
                  <c:v>47.9</c:v>
                </c:pt>
                <c:pt idx="13">
                  <c:v>51.5</c:v>
                </c:pt>
                <c:pt idx="14">
                  <c:v>50.7</c:v>
                </c:pt>
                <c:pt idx="15">
                  <c:v>44.5</c:v>
                </c:pt>
                <c:pt idx="16">
                  <c:v>43.6</c:v>
                </c:pt>
                <c:pt idx="17">
                  <c:v>44.3</c:v>
                </c:pt>
                <c:pt idx="18">
                  <c:v>46</c:v>
                </c:pt>
                <c:pt idx="19">
                  <c:v>46.6</c:v>
                </c:pt>
                <c:pt idx="20">
                  <c:v>51.3</c:v>
                </c:pt>
                <c:pt idx="21">
                  <c:v>52</c:v>
                </c:pt>
                <c:pt idx="22">
                  <c:v>49.5</c:v>
                </c:pt>
                <c:pt idx="23">
                  <c:v>51.5</c:v>
                </c:pt>
                <c:pt idx="24">
                  <c:v>50.8</c:v>
                </c:pt>
                <c:pt idx="25">
                  <c:v>54.9</c:v>
                </c:pt>
                <c:pt idx="26">
                  <c:v>55.3</c:v>
                </c:pt>
                <c:pt idx="27">
                  <c:v>53.4</c:v>
                </c:pt>
                <c:pt idx="28">
                  <c:v>56.2</c:v>
                </c:pt>
                <c:pt idx="29">
                  <c:v>55.1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3-4465-81B9-A9138DE92D3E}"/>
            </c:ext>
          </c:extLst>
        </c:ser>
        <c:ser>
          <c:idx val="1"/>
          <c:order val="1"/>
          <c:tx>
            <c:strRef>
              <c:f>'MazeComplete Accuracy'!$E$75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Accuracy'!$E$76:$E$105</c:f>
              <c:numCache>
                <c:formatCode>General</c:formatCode>
                <c:ptCount val="30"/>
                <c:pt idx="0">
                  <c:v>50.2</c:v>
                </c:pt>
                <c:pt idx="1">
                  <c:v>50.5</c:v>
                </c:pt>
                <c:pt idx="2">
                  <c:v>52.1</c:v>
                </c:pt>
                <c:pt idx="3">
                  <c:v>48.6</c:v>
                </c:pt>
                <c:pt idx="4">
                  <c:v>49.4</c:v>
                </c:pt>
                <c:pt idx="5">
                  <c:v>43</c:v>
                </c:pt>
                <c:pt idx="6">
                  <c:v>41.7</c:v>
                </c:pt>
                <c:pt idx="7">
                  <c:v>42</c:v>
                </c:pt>
                <c:pt idx="8">
                  <c:v>44.9</c:v>
                </c:pt>
                <c:pt idx="9">
                  <c:v>44</c:v>
                </c:pt>
                <c:pt idx="10">
                  <c:v>46.9</c:v>
                </c:pt>
                <c:pt idx="11">
                  <c:v>47.7</c:v>
                </c:pt>
                <c:pt idx="12">
                  <c:v>48.7</c:v>
                </c:pt>
                <c:pt idx="13">
                  <c:v>47.1</c:v>
                </c:pt>
                <c:pt idx="14">
                  <c:v>46.8</c:v>
                </c:pt>
                <c:pt idx="15">
                  <c:v>50.2</c:v>
                </c:pt>
                <c:pt idx="16">
                  <c:v>55.5</c:v>
                </c:pt>
                <c:pt idx="17">
                  <c:v>56</c:v>
                </c:pt>
                <c:pt idx="18">
                  <c:v>53.8</c:v>
                </c:pt>
                <c:pt idx="19">
                  <c:v>50.4</c:v>
                </c:pt>
                <c:pt idx="20">
                  <c:v>65.900000000000006</c:v>
                </c:pt>
                <c:pt idx="21">
                  <c:v>69.5</c:v>
                </c:pt>
                <c:pt idx="22">
                  <c:v>66.5</c:v>
                </c:pt>
                <c:pt idx="23">
                  <c:v>67.2</c:v>
                </c:pt>
                <c:pt idx="24">
                  <c:v>60.4</c:v>
                </c:pt>
                <c:pt idx="25">
                  <c:v>59.7</c:v>
                </c:pt>
                <c:pt idx="26">
                  <c:v>61.9</c:v>
                </c:pt>
                <c:pt idx="27">
                  <c:v>60.2</c:v>
                </c:pt>
                <c:pt idx="28">
                  <c:v>60.7</c:v>
                </c:pt>
                <c:pt idx="29">
                  <c:v>58.4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63-4465-81B9-A9138DE92D3E}"/>
            </c:ext>
          </c:extLst>
        </c:ser>
        <c:ser>
          <c:idx val="2"/>
          <c:order val="2"/>
          <c:tx>
            <c:strRef>
              <c:f>'MazeComplete Accuracy'!$F$75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Accuracy'!$F$76:$F$105</c:f>
              <c:numCache>
                <c:formatCode>General</c:formatCode>
                <c:ptCount val="30"/>
                <c:pt idx="0">
                  <c:v>45.9</c:v>
                </c:pt>
                <c:pt idx="1">
                  <c:v>52.1</c:v>
                </c:pt>
                <c:pt idx="2">
                  <c:v>51</c:v>
                </c:pt>
                <c:pt idx="3">
                  <c:v>53.7</c:v>
                </c:pt>
                <c:pt idx="4">
                  <c:v>49</c:v>
                </c:pt>
                <c:pt idx="5">
                  <c:v>46.7</c:v>
                </c:pt>
                <c:pt idx="6">
                  <c:v>52.4</c:v>
                </c:pt>
                <c:pt idx="7">
                  <c:v>50.7</c:v>
                </c:pt>
                <c:pt idx="8">
                  <c:v>52.9</c:v>
                </c:pt>
                <c:pt idx="9">
                  <c:v>49.1</c:v>
                </c:pt>
                <c:pt idx="10">
                  <c:v>54.8</c:v>
                </c:pt>
                <c:pt idx="11">
                  <c:v>48.3</c:v>
                </c:pt>
                <c:pt idx="12">
                  <c:v>49.5</c:v>
                </c:pt>
                <c:pt idx="13">
                  <c:v>46</c:v>
                </c:pt>
                <c:pt idx="14">
                  <c:v>50.7</c:v>
                </c:pt>
                <c:pt idx="15">
                  <c:v>54</c:v>
                </c:pt>
                <c:pt idx="16">
                  <c:v>47.9</c:v>
                </c:pt>
                <c:pt idx="17">
                  <c:v>49</c:v>
                </c:pt>
                <c:pt idx="18">
                  <c:v>46.3</c:v>
                </c:pt>
                <c:pt idx="19">
                  <c:v>50.9</c:v>
                </c:pt>
                <c:pt idx="20">
                  <c:v>53.8</c:v>
                </c:pt>
                <c:pt idx="21">
                  <c:v>47.3</c:v>
                </c:pt>
                <c:pt idx="22">
                  <c:v>48.9</c:v>
                </c:pt>
                <c:pt idx="23">
                  <c:v>46.3</c:v>
                </c:pt>
                <c:pt idx="24">
                  <c:v>51</c:v>
                </c:pt>
                <c:pt idx="25">
                  <c:v>53.5</c:v>
                </c:pt>
                <c:pt idx="26">
                  <c:v>48.3</c:v>
                </c:pt>
                <c:pt idx="27">
                  <c:v>50.8</c:v>
                </c:pt>
                <c:pt idx="28">
                  <c:v>45.5</c:v>
                </c:pt>
                <c:pt idx="29">
                  <c:v>50.6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63-4465-81B9-A9138DE92D3E}"/>
            </c:ext>
          </c:extLst>
        </c:ser>
        <c:ser>
          <c:idx val="3"/>
          <c:order val="3"/>
          <c:tx>
            <c:strRef>
              <c:f>'MazeComplete Accuracy'!$G$75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Accuracy'!$G$76:$G$105</c:f>
              <c:numCache>
                <c:formatCode>General</c:formatCode>
                <c:ptCount val="30"/>
                <c:pt idx="0">
                  <c:v>50.3</c:v>
                </c:pt>
                <c:pt idx="1">
                  <c:v>50.2</c:v>
                </c:pt>
                <c:pt idx="2">
                  <c:v>52</c:v>
                </c:pt>
                <c:pt idx="3">
                  <c:v>48.5</c:v>
                </c:pt>
                <c:pt idx="4">
                  <c:v>49.2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49.3</c:v>
                </c:pt>
                <c:pt idx="12">
                  <c:v>47.9</c:v>
                </c:pt>
                <c:pt idx="13">
                  <c:v>51.4</c:v>
                </c:pt>
                <c:pt idx="14">
                  <c:v>50.7</c:v>
                </c:pt>
                <c:pt idx="15">
                  <c:v>43</c:v>
                </c:pt>
                <c:pt idx="16">
                  <c:v>42.5</c:v>
                </c:pt>
                <c:pt idx="17">
                  <c:v>42.6</c:v>
                </c:pt>
                <c:pt idx="18">
                  <c:v>45.6</c:v>
                </c:pt>
                <c:pt idx="19">
                  <c:v>43.4</c:v>
                </c:pt>
                <c:pt idx="20">
                  <c:v>49.3</c:v>
                </c:pt>
                <c:pt idx="21">
                  <c:v>49</c:v>
                </c:pt>
                <c:pt idx="22">
                  <c:v>48.3</c:v>
                </c:pt>
                <c:pt idx="23">
                  <c:v>51.3</c:v>
                </c:pt>
                <c:pt idx="24">
                  <c:v>49.3</c:v>
                </c:pt>
                <c:pt idx="25">
                  <c:v>50.5</c:v>
                </c:pt>
                <c:pt idx="26">
                  <c:v>49.7</c:v>
                </c:pt>
                <c:pt idx="27">
                  <c:v>48.74</c:v>
                </c:pt>
                <c:pt idx="28">
                  <c:v>53</c:v>
                </c:pt>
                <c:pt idx="29">
                  <c:v>52.3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63-4465-81B9-A9138DE92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1.3</c:v>
                </c:pt>
                <c:pt idx="6">
                  <c:v>3</c:v>
                </c:pt>
                <c:pt idx="7">
                  <c:v>2.6</c:v>
                </c:pt>
                <c:pt idx="8">
                  <c:v>3.2</c:v>
                </c:pt>
                <c:pt idx="9">
                  <c:v>4</c:v>
                </c:pt>
                <c:pt idx="10">
                  <c:v>42.3</c:v>
                </c:pt>
                <c:pt idx="11">
                  <c:v>44.7</c:v>
                </c:pt>
                <c:pt idx="12">
                  <c:v>45.7</c:v>
                </c:pt>
                <c:pt idx="13">
                  <c:v>49.3</c:v>
                </c:pt>
                <c:pt idx="14">
                  <c:v>51.4</c:v>
                </c:pt>
                <c:pt idx="15">
                  <c:v>55.2</c:v>
                </c:pt>
                <c:pt idx="16">
                  <c:v>55.7</c:v>
                </c:pt>
                <c:pt idx="17">
                  <c:v>54.2</c:v>
                </c:pt>
                <c:pt idx="18">
                  <c:v>58.6</c:v>
                </c:pt>
                <c:pt idx="19">
                  <c:v>52.1</c:v>
                </c:pt>
                <c:pt idx="20">
                  <c:v>66.8</c:v>
                </c:pt>
                <c:pt idx="21">
                  <c:v>69</c:v>
                </c:pt>
                <c:pt idx="22">
                  <c:v>64.7</c:v>
                </c:pt>
                <c:pt idx="23">
                  <c:v>68.5</c:v>
                </c:pt>
                <c:pt idx="24">
                  <c:v>66.400000000000006</c:v>
                </c:pt>
                <c:pt idx="25">
                  <c:v>74.099999999999994</c:v>
                </c:pt>
                <c:pt idx="26">
                  <c:v>74.5</c:v>
                </c:pt>
                <c:pt idx="27">
                  <c:v>73.7</c:v>
                </c:pt>
                <c:pt idx="28">
                  <c:v>74.099999999999994</c:v>
                </c:pt>
                <c:pt idx="29">
                  <c:v>70.3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F-44A9-B3F1-CF474FE145BF}"/>
            </c:ext>
          </c:extLst>
        </c:ser>
        <c:ser>
          <c:idx val="1"/>
          <c:order val="1"/>
          <c:tx>
            <c:strRef>
              <c:f>'MazeComplete Accuracy'!$E$111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0.3</c:v>
                </c:pt>
                <c:pt idx="8">
                  <c:v>0.1</c:v>
                </c:pt>
                <c:pt idx="9">
                  <c:v>0.2</c:v>
                </c:pt>
                <c:pt idx="10">
                  <c:v>1</c:v>
                </c:pt>
                <c:pt idx="11">
                  <c:v>1</c:v>
                </c:pt>
                <c:pt idx="12">
                  <c:v>0.5</c:v>
                </c:pt>
                <c:pt idx="13">
                  <c:v>0.7</c:v>
                </c:pt>
                <c:pt idx="14">
                  <c:v>1</c:v>
                </c:pt>
                <c:pt idx="15">
                  <c:v>7.9</c:v>
                </c:pt>
                <c:pt idx="16">
                  <c:v>6</c:v>
                </c:pt>
                <c:pt idx="17">
                  <c:v>7.9</c:v>
                </c:pt>
                <c:pt idx="18">
                  <c:v>9.1</c:v>
                </c:pt>
                <c:pt idx="19">
                  <c:v>9.1</c:v>
                </c:pt>
                <c:pt idx="20">
                  <c:v>43.3</c:v>
                </c:pt>
                <c:pt idx="21">
                  <c:v>42.2</c:v>
                </c:pt>
                <c:pt idx="22">
                  <c:v>41.2</c:v>
                </c:pt>
                <c:pt idx="23">
                  <c:v>44</c:v>
                </c:pt>
                <c:pt idx="24">
                  <c:v>41.1</c:v>
                </c:pt>
                <c:pt idx="25">
                  <c:v>49.2</c:v>
                </c:pt>
                <c:pt idx="26">
                  <c:v>49</c:v>
                </c:pt>
                <c:pt idx="27">
                  <c:v>47.3</c:v>
                </c:pt>
                <c:pt idx="28">
                  <c:v>50.7</c:v>
                </c:pt>
                <c:pt idx="2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4F-44A9-B3F1-CF474FE145BF}"/>
            </c:ext>
          </c:extLst>
        </c:ser>
        <c:ser>
          <c:idx val="2"/>
          <c:order val="2"/>
          <c:tx>
            <c:strRef>
              <c:f>'MazeComplete Accuracy'!$F$111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</c:v>
                </c:pt>
                <c:pt idx="6">
                  <c:v>4.4000000000000004</c:v>
                </c:pt>
                <c:pt idx="7">
                  <c:v>5.3</c:v>
                </c:pt>
                <c:pt idx="8">
                  <c:v>5.7</c:v>
                </c:pt>
                <c:pt idx="9">
                  <c:v>6.1</c:v>
                </c:pt>
                <c:pt idx="10">
                  <c:v>41.5</c:v>
                </c:pt>
                <c:pt idx="11">
                  <c:v>37.799999999999997</c:v>
                </c:pt>
                <c:pt idx="12">
                  <c:v>46.1</c:v>
                </c:pt>
                <c:pt idx="13">
                  <c:v>38.700000000000003</c:v>
                </c:pt>
                <c:pt idx="14">
                  <c:v>45</c:v>
                </c:pt>
                <c:pt idx="15">
                  <c:v>50.8</c:v>
                </c:pt>
                <c:pt idx="16">
                  <c:v>50.5</c:v>
                </c:pt>
                <c:pt idx="17">
                  <c:v>49.3</c:v>
                </c:pt>
                <c:pt idx="18">
                  <c:v>49.9</c:v>
                </c:pt>
                <c:pt idx="19">
                  <c:v>49</c:v>
                </c:pt>
                <c:pt idx="20">
                  <c:v>51.2</c:v>
                </c:pt>
                <c:pt idx="21">
                  <c:v>49.5</c:v>
                </c:pt>
                <c:pt idx="22">
                  <c:v>49.3</c:v>
                </c:pt>
                <c:pt idx="23">
                  <c:v>48.9</c:v>
                </c:pt>
                <c:pt idx="24">
                  <c:v>48.9</c:v>
                </c:pt>
                <c:pt idx="25">
                  <c:v>50.5</c:v>
                </c:pt>
                <c:pt idx="26">
                  <c:v>49.1</c:v>
                </c:pt>
                <c:pt idx="27">
                  <c:v>50.2</c:v>
                </c:pt>
                <c:pt idx="28">
                  <c:v>46.7</c:v>
                </c:pt>
                <c:pt idx="2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4F-44A9-B3F1-CF474FE145BF}"/>
            </c:ext>
          </c:extLst>
        </c:ser>
        <c:ser>
          <c:idx val="3"/>
          <c:order val="3"/>
          <c:tx>
            <c:strRef>
              <c:f>'MazeComplete Accuracy'!$G$111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</c:v>
                </c:pt>
                <c:pt idx="6">
                  <c:v>0.3</c:v>
                </c:pt>
                <c:pt idx="7">
                  <c:v>0.2</c:v>
                </c:pt>
                <c:pt idx="8">
                  <c:v>0.3</c:v>
                </c:pt>
                <c:pt idx="9">
                  <c:v>0.4</c:v>
                </c:pt>
                <c:pt idx="10">
                  <c:v>39.1</c:v>
                </c:pt>
                <c:pt idx="11">
                  <c:v>38</c:v>
                </c:pt>
                <c:pt idx="12">
                  <c:v>39.4</c:v>
                </c:pt>
                <c:pt idx="13">
                  <c:v>42.2</c:v>
                </c:pt>
                <c:pt idx="14">
                  <c:v>41.1</c:v>
                </c:pt>
                <c:pt idx="15">
                  <c:v>50.1</c:v>
                </c:pt>
                <c:pt idx="16">
                  <c:v>50.9</c:v>
                </c:pt>
                <c:pt idx="17">
                  <c:v>49.6</c:v>
                </c:pt>
                <c:pt idx="18">
                  <c:v>52.3</c:v>
                </c:pt>
                <c:pt idx="19">
                  <c:v>50.2</c:v>
                </c:pt>
                <c:pt idx="20">
                  <c:v>59.2</c:v>
                </c:pt>
                <c:pt idx="21">
                  <c:v>60</c:v>
                </c:pt>
                <c:pt idx="22">
                  <c:v>56.7</c:v>
                </c:pt>
                <c:pt idx="23">
                  <c:v>59</c:v>
                </c:pt>
                <c:pt idx="24">
                  <c:v>57.5</c:v>
                </c:pt>
                <c:pt idx="25">
                  <c:v>64.400000000000006</c:v>
                </c:pt>
                <c:pt idx="26">
                  <c:v>65.8</c:v>
                </c:pt>
                <c:pt idx="27">
                  <c:v>60.6</c:v>
                </c:pt>
                <c:pt idx="28">
                  <c:v>65.400000000000006</c:v>
                </c:pt>
                <c:pt idx="29">
                  <c:v>62.1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4F-44A9-B3F1-CF474FE14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Accuracy'!$D$148:$D$177</c:f>
              <c:numCache>
                <c:formatCode>General</c:formatCode>
                <c:ptCount val="30"/>
                <c:pt idx="0">
                  <c:v>47.4</c:v>
                </c:pt>
                <c:pt idx="1">
                  <c:v>47.9</c:v>
                </c:pt>
                <c:pt idx="2">
                  <c:v>48.1</c:v>
                </c:pt>
                <c:pt idx="3">
                  <c:v>49.8</c:v>
                </c:pt>
                <c:pt idx="4">
                  <c:v>48.4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49.5</c:v>
                </c:pt>
                <c:pt idx="12">
                  <c:v>47.9</c:v>
                </c:pt>
                <c:pt idx="13">
                  <c:v>51.4</c:v>
                </c:pt>
                <c:pt idx="14">
                  <c:v>50.7</c:v>
                </c:pt>
                <c:pt idx="15">
                  <c:v>48.6</c:v>
                </c:pt>
                <c:pt idx="16">
                  <c:v>48.5</c:v>
                </c:pt>
                <c:pt idx="17">
                  <c:v>47.1</c:v>
                </c:pt>
                <c:pt idx="18">
                  <c:v>48.5</c:v>
                </c:pt>
                <c:pt idx="19">
                  <c:v>49</c:v>
                </c:pt>
                <c:pt idx="20">
                  <c:v>50.1</c:v>
                </c:pt>
                <c:pt idx="21">
                  <c:v>50.6</c:v>
                </c:pt>
                <c:pt idx="22">
                  <c:v>50.5</c:v>
                </c:pt>
                <c:pt idx="23">
                  <c:v>52.8</c:v>
                </c:pt>
                <c:pt idx="24">
                  <c:v>50.4</c:v>
                </c:pt>
                <c:pt idx="25">
                  <c:v>52.4</c:v>
                </c:pt>
                <c:pt idx="26">
                  <c:v>52.1</c:v>
                </c:pt>
                <c:pt idx="27">
                  <c:v>52.5</c:v>
                </c:pt>
                <c:pt idx="28">
                  <c:v>55</c:v>
                </c:pt>
                <c:pt idx="29">
                  <c:v>53.5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13-4FAD-89F2-28339F3D6F7C}"/>
            </c:ext>
          </c:extLst>
        </c:ser>
        <c:ser>
          <c:idx val="1"/>
          <c:order val="1"/>
          <c:tx>
            <c:strRef>
              <c:f>'MazeComplete Accuracy'!$E$147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Accuracy'!$E$148:$E$177</c:f>
              <c:numCache>
                <c:formatCode>General</c:formatCode>
                <c:ptCount val="30"/>
                <c:pt idx="0">
                  <c:v>42.1</c:v>
                </c:pt>
                <c:pt idx="1">
                  <c:v>40.4</c:v>
                </c:pt>
                <c:pt idx="2">
                  <c:v>41.2</c:v>
                </c:pt>
                <c:pt idx="3">
                  <c:v>40.700000000000003</c:v>
                </c:pt>
                <c:pt idx="4">
                  <c:v>43.7</c:v>
                </c:pt>
                <c:pt idx="5">
                  <c:v>38.799999999999997</c:v>
                </c:pt>
                <c:pt idx="6">
                  <c:v>37.299999999999997</c:v>
                </c:pt>
                <c:pt idx="7">
                  <c:v>40.700000000000003</c:v>
                </c:pt>
                <c:pt idx="8">
                  <c:v>38.200000000000003</c:v>
                </c:pt>
                <c:pt idx="9">
                  <c:v>35.700000000000003</c:v>
                </c:pt>
                <c:pt idx="10">
                  <c:v>37.299999999999997</c:v>
                </c:pt>
                <c:pt idx="11">
                  <c:v>39.200000000000003</c:v>
                </c:pt>
                <c:pt idx="12">
                  <c:v>40.1</c:v>
                </c:pt>
                <c:pt idx="13">
                  <c:v>39.200000000000003</c:v>
                </c:pt>
                <c:pt idx="14">
                  <c:v>36.1</c:v>
                </c:pt>
                <c:pt idx="15">
                  <c:v>41.8</c:v>
                </c:pt>
                <c:pt idx="16">
                  <c:v>41.7</c:v>
                </c:pt>
                <c:pt idx="17">
                  <c:v>41.9</c:v>
                </c:pt>
                <c:pt idx="18">
                  <c:v>42.8</c:v>
                </c:pt>
                <c:pt idx="19">
                  <c:v>41</c:v>
                </c:pt>
                <c:pt idx="20">
                  <c:v>50.9</c:v>
                </c:pt>
                <c:pt idx="21">
                  <c:v>50.6</c:v>
                </c:pt>
                <c:pt idx="22">
                  <c:v>49.3</c:v>
                </c:pt>
                <c:pt idx="23">
                  <c:v>52.2</c:v>
                </c:pt>
                <c:pt idx="24">
                  <c:v>46.8</c:v>
                </c:pt>
                <c:pt idx="25">
                  <c:v>50.9</c:v>
                </c:pt>
                <c:pt idx="26">
                  <c:v>50</c:v>
                </c:pt>
                <c:pt idx="27">
                  <c:v>48.5</c:v>
                </c:pt>
                <c:pt idx="28">
                  <c:v>51.6</c:v>
                </c:pt>
                <c:pt idx="29">
                  <c:v>50.6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13-4FAD-89F2-28339F3D6F7C}"/>
            </c:ext>
          </c:extLst>
        </c:ser>
        <c:ser>
          <c:idx val="2"/>
          <c:order val="2"/>
          <c:tx>
            <c:strRef>
              <c:f>'MazeComplete Accuracy'!$F$147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Accuracy'!$F$148:$F$177</c:f>
              <c:numCache>
                <c:formatCode>General</c:formatCode>
                <c:ptCount val="30"/>
                <c:pt idx="0">
                  <c:v>45.9</c:v>
                </c:pt>
                <c:pt idx="1">
                  <c:v>52.6</c:v>
                </c:pt>
                <c:pt idx="2">
                  <c:v>52</c:v>
                </c:pt>
                <c:pt idx="3">
                  <c:v>50.4</c:v>
                </c:pt>
                <c:pt idx="4">
                  <c:v>50.8</c:v>
                </c:pt>
                <c:pt idx="5">
                  <c:v>48.1</c:v>
                </c:pt>
                <c:pt idx="6">
                  <c:v>50.5</c:v>
                </c:pt>
                <c:pt idx="7">
                  <c:v>52.3</c:v>
                </c:pt>
                <c:pt idx="8">
                  <c:v>53</c:v>
                </c:pt>
                <c:pt idx="9">
                  <c:v>50.4</c:v>
                </c:pt>
                <c:pt idx="10">
                  <c:v>54.2</c:v>
                </c:pt>
                <c:pt idx="11">
                  <c:v>47.9</c:v>
                </c:pt>
                <c:pt idx="12">
                  <c:v>49.4</c:v>
                </c:pt>
                <c:pt idx="13">
                  <c:v>46.1</c:v>
                </c:pt>
                <c:pt idx="14">
                  <c:v>51.4</c:v>
                </c:pt>
                <c:pt idx="15">
                  <c:v>54.1</c:v>
                </c:pt>
                <c:pt idx="16">
                  <c:v>48</c:v>
                </c:pt>
                <c:pt idx="17">
                  <c:v>48.9</c:v>
                </c:pt>
                <c:pt idx="18">
                  <c:v>46.3</c:v>
                </c:pt>
                <c:pt idx="19">
                  <c:v>50.9</c:v>
                </c:pt>
                <c:pt idx="20">
                  <c:v>53.9</c:v>
                </c:pt>
                <c:pt idx="21">
                  <c:v>48.2</c:v>
                </c:pt>
                <c:pt idx="22">
                  <c:v>49.6</c:v>
                </c:pt>
                <c:pt idx="23">
                  <c:v>46.1</c:v>
                </c:pt>
                <c:pt idx="24">
                  <c:v>50.6</c:v>
                </c:pt>
                <c:pt idx="25">
                  <c:v>53.4</c:v>
                </c:pt>
                <c:pt idx="26">
                  <c:v>48.5</c:v>
                </c:pt>
                <c:pt idx="27">
                  <c:v>49.1</c:v>
                </c:pt>
                <c:pt idx="28">
                  <c:v>46.4</c:v>
                </c:pt>
                <c:pt idx="29">
                  <c:v>51.4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13-4FAD-89F2-28339F3D6F7C}"/>
            </c:ext>
          </c:extLst>
        </c:ser>
        <c:ser>
          <c:idx val="3"/>
          <c:order val="3"/>
          <c:tx>
            <c:strRef>
              <c:f>'MazeComplete Accuracy'!$G$147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Accuracy'!$G$148:$G$177</c:f>
              <c:numCache>
                <c:formatCode>General</c:formatCode>
                <c:ptCount val="30"/>
                <c:pt idx="0">
                  <c:v>51.5</c:v>
                </c:pt>
                <c:pt idx="1">
                  <c:v>51.9</c:v>
                </c:pt>
                <c:pt idx="2">
                  <c:v>52.3</c:v>
                </c:pt>
                <c:pt idx="3">
                  <c:v>54.6</c:v>
                </c:pt>
                <c:pt idx="4">
                  <c:v>52.8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49.5</c:v>
                </c:pt>
                <c:pt idx="12">
                  <c:v>47.9</c:v>
                </c:pt>
                <c:pt idx="13">
                  <c:v>51.4</c:v>
                </c:pt>
                <c:pt idx="14">
                  <c:v>50.7</c:v>
                </c:pt>
                <c:pt idx="15">
                  <c:v>46.7</c:v>
                </c:pt>
                <c:pt idx="16">
                  <c:v>46.2</c:v>
                </c:pt>
                <c:pt idx="17">
                  <c:v>45.1</c:v>
                </c:pt>
                <c:pt idx="18">
                  <c:v>48.3</c:v>
                </c:pt>
                <c:pt idx="19">
                  <c:v>47.4</c:v>
                </c:pt>
                <c:pt idx="20">
                  <c:v>49.3</c:v>
                </c:pt>
                <c:pt idx="21">
                  <c:v>49.5</c:v>
                </c:pt>
                <c:pt idx="22">
                  <c:v>48.1</c:v>
                </c:pt>
                <c:pt idx="23">
                  <c:v>51.1</c:v>
                </c:pt>
                <c:pt idx="24">
                  <c:v>49.6</c:v>
                </c:pt>
                <c:pt idx="25">
                  <c:v>49.5</c:v>
                </c:pt>
                <c:pt idx="26">
                  <c:v>50</c:v>
                </c:pt>
                <c:pt idx="27">
                  <c:v>47.9</c:v>
                </c:pt>
                <c:pt idx="28">
                  <c:v>51.7</c:v>
                </c:pt>
                <c:pt idx="29">
                  <c:v>51.4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13-4FAD-89F2-28339F3D6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Accuracy'!$D$184:$D$213</c:f>
              <c:numCache>
                <c:formatCode>General</c:formatCode>
                <c:ptCount val="30"/>
                <c:pt idx="0">
                  <c:v>48.4</c:v>
                </c:pt>
                <c:pt idx="1">
                  <c:v>49.9</c:v>
                </c:pt>
                <c:pt idx="2">
                  <c:v>49.6</c:v>
                </c:pt>
                <c:pt idx="3">
                  <c:v>47.7</c:v>
                </c:pt>
                <c:pt idx="4">
                  <c:v>47.1</c:v>
                </c:pt>
                <c:pt idx="5">
                  <c:v>54.2</c:v>
                </c:pt>
                <c:pt idx="6">
                  <c:v>53.8</c:v>
                </c:pt>
                <c:pt idx="7">
                  <c:v>50.9</c:v>
                </c:pt>
                <c:pt idx="8">
                  <c:v>52.4</c:v>
                </c:pt>
                <c:pt idx="9">
                  <c:v>54.8</c:v>
                </c:pt>
                <c:pt idx="10">
                  <c:v>58.6</c:v>
                </c:pt>
                <c:pt idx="11">
                  <c:v>58.5</c:v>
                </c:pt>
                <c:pt idx="12">
                  <c:v>54.4</c:v>
                </c:pt>
                <c:pt idx="13">
                  <c:v>56.7</c:v>
                </c:pt>
                <c:pt idx="14">
                  <c:v>59.1</c:v>
                </c:pt>
                <c:pt idx="15">
                  <c:v>59.6</c:v>
                </c:pt>
                <c:pt idx="16">
                  <c:v>60</c:v>
                </c:pt>
                <c:pt idx="17">
                  <c:v>54.4</c:v>
                </c:pt>
                <c:pt idx="18">
                  <c:v>55.3</c:v>
                </c:pt>
                <c:pt idx="19">
                  <c:v>59.5</c:v>
                </c:pt>
                <c:pt idx="20">
                  <c:v>60.5</c:v>
                </c:pt>
                <c:pt idx="21">
                  <c:v>61.7</c:v>
                </c:pt>
                <c:pt idx="22">
                  <c:v>56.7</c:v>
                </c:pt>
                <c:pt idx="23">
                  <c:v>57.9</c:v>
                </c:pt>
                <c:pt idx="24">
                  <c:v>57.6</c:v>
                </c:pt>
                <c:pt idx="25">
                  <c:v>66.8</c:v>
                </c:pt>
                <c:pt idx="26">
                  <c:v>69.3</c:v>
                </c:pt>
                <c:pt idx="27">
                  <c:v>60.2</c:v>
                </c:pt>
                <c:pt idx="28">
                  <c:v>65.400000000000006</c:v>
                </c:pt>
                <c:pt idx="29">
                  <c:v>63.7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F2-4F93-8420-D8FC994C469D}"/>
            </c:ext>
          </c:extLst>
        </c:ser>
        <c:ser>
          <c:idx val="1"/>
          <c:order val="1"/>
          <c:tx>
            <c:strRef>
              <c:f>'MazeComplete Accuracy'!$E$183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Accuracy'!$E$184:$E$213</c:f>
              <c:numCache>
                <c:formatCode>General</c:formatCode>
                <c:ptCount val="30"/>
                <c:pt idx="0">
                  <c:v>50.2</c:v>
                </c:pt>
                <c:pt idx="1">
                  <c:v>47.7</c:v>
                </c:pt>
                <c:pt idx="2">
                  <c:v>51.4</c:v>
                </c:pt>
                <c:pt idx="3">
                  <c:v>47.9</c:v>
                </c:pt>
                <c:pt idx="4">
                  <c:v>47.3</c:v>
                </c:pt>
                <c:pt idx="5">
                  <c:v>55.1</c:v>
                </c:pt>
                <c:pt idx="6">
                  <c:v>54.7</c:v>
                </c:pt>
                <c:pt idx="7">
                  <c:v>49.7</c:v>
                </c:pt>
                <c:pt idx="8">
                  <c:v>49.6</c:v>
                </c:pt>
                <c:pt idx="9">
                  <c:v>53.3</c:v>
                </c:pt>
                <c:pt idx="10">
                  <c:v>55.2</c:v>
                </c:pt>
                <c:pt idx="11">
                  <c:v>53.6</c:v>
                </c:pt>
                <c:pt idx="12">
                  <c:v>51.5</c:v>
                </c:pt>
                <c:pt idx="13">
                  <c:v>48.8</c:v>
                </c:pt>
                <c:pt idx="14">
                  <c:v>53.4</c:v>
                </c:pt>
                <c:pt idx="15">
                  <c:v>57.3</c:v>
                </c:pt>
                <c:pt idx="16">
                  <c:v>60.6</c:v>
                </c:pt>
                <c:pt idx="17">
                  <c:v>56.6</c:v>
                </c:pt>
                <c:pt idx="18">
                  <c:v>52.1</c:v>
                </c:pt>
                <c:pt idx="19">
                  <c:v>56.4</c:v>
                </c:pt>
                <c:pt idx="20">
                  <c:v>55.2</c:v>
                </c:pt>
                <c:pt idx="21">
                  <c:v>54.5</c:v>
                </c:pt>
                <c:pt idx="22">
                  <c:v>52.8</c:v>
                </c:pt>
                <c:pt idx="23">
                  <c:v>54.8</c:v>
                </c:pt>
                <c:pt idx="24">
                  <c:v>54.9</c:v>
                </c:pt>
                <c:pt idx="25">
                  <c:v>55.1</c:v>
                </c:pt>
                <c:pt idx="26">
                  <c:v>54.6</c:v>
                </c:pt>
                <c:pt idx="27">
                  <c:v>52.3</c:v>
                </c:pt>
                <c:pt idx="28">
                  <c:v>53.9</c:v>
                </c:pt>
                <c:pt idx="29">
                  <c:v>53.9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F2-4F93-8420-D8FC994C469D}"/>
            </c:ext>
          </c:extLst>
        </c:ser>
        <c:ser>
          <c:idx val="2"/>
          <c:order val="2"/>
          <c:tx>
            <c:strRef>
              <c:f>'MazeComplete Accuracy'!$F$183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Accuracy'!$F$184:$F$213</c:f>
              <c:numCache>
                <c:formatCode>General</c:formatCode>
                <c:ptCount val="30"/>
                <c:pt idx="0">
                  <c:v>45.5</c:v>
                </c:pt>
                <c:pt idx="1">
                  <c:v>53.6</c:v>
                </c:pt>
                <c:pt idx="2">
                  <c:v>51.2</c:v>
                </c:pt>
                <c:pt idx="3">
                  <c:v>53.6</c:v>
                </c:pt>
                <c:pt idx="4">
                  <c:v>49.1</c:v>
                </c:pt>
                <c:pt idx="5">
                  <c:v>52.6</c:v>
                </c:pt>
                <c:pt idx="6">
                  <c:v>47.4</c:v>
                </c:pt>
                <c:pt idx="7">
                  <c:v>49.4</c:v>
                </c:pt>
                <c:pt idx="8">
                  <c:v>47.4</c:v>
                </c:pt>
                <c:pt idx="9">
                  <c:v>49.4</c:v>
                </c:pt>
                <c:pt idx="10">
                  <c:v>50.3</c:v>
                </c:pt>
                <c:pt idx="11">
                  <c:v>50.5</c:v>
                </c:pt>
                <c:pt idx="12">
                  <c:v>49.3</c:v>
                </c:pt>
                <c:pt idx="13">
                  <c:v>47.5</c:v>
                </c:pt>
                <c:pt idx="14">
                  <c:v>50.2</c:v>
                </c:pt>
                <c:pt idx="15">
                  <c:v>50.6</c:v>
                </c:pt>
                <c:pt idx="16">
                  <c:v>50.4</c:v>
                </c:pt>
                <c:pt idx="17">
                  <c:v>51.2</c:v>
                </c:pt>
                <c:pt idx="18">
                  <c:v>48.3</c:v>
                </c:pt>
                <c:pt idx="19">
                  <c:v>48.5</c:v>
                </c:pt>
                <c:pt idx="20">
                  <c:v>50.5</c:v>
                </c:pt>
                <c:pt idx="21">
                  <c:v>48.4</c:v>
                </c:pt>
                <c:pt idx="22">
                  <c:v>50.1</c:v>
                </c:pt>
                <c:pt idx="23">
                  <c:v>48.1</c:v>
                </c:pt>
                <c:pt idx="24">
                  <c:v>48.4</c:v>
                </c:pt>
                <c:pt idx="25">
                  <c:v>50.8</c:v>
                </c:pt>
                <c:pt idx="26">
                  <c:v>48.9</c:v>
                </c:pt>
                <c:pt idx="27">
                  <c:v>49.6</c:v>
                </c:pt>
                <c:pt idx="28">
                  <c:v>47.3</c:v>
                </c:pt>
                <c:pt idx="29">
                  <c:v>50.4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F2-4F93-8420-D8FC994C469D}"/>
            </c:ext>
          </c:extLst>
        </c:ser>
        <c:ser>
          <c:idx val="3"/>
          <c:order val="3"/>
          <c:tx>
            <c:strRef>
              <c:f>'MazeComplete Accuracy'!$G$183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Accuracy'!$G$184:$G$213</c:f>
              <c:numCache>
                <c:formatCode>General</c:formatCode>
                <c:ptCount val="30"/>
                <c:pt idx="0">
                  <c:v>47.1</c:v>
                </c:pt>
                <c:pt idx="1">
                  <c:v>47.1</c:v>
                </c:pt>
                <c:pt idx="2">
                  <c:v>49.5</c:v>
                </c:pt>
                <c:pt idx="3">
                  <c:v>47</c:v>
                </c:pt>
                <c:pt idx="4">
                  <c:v>44.6</c:v>
                </c:pt>
                <c:pt idx="5">
                  <c:v>53.5</c:v>
                </c:pt>
                <c:pt idx="6">
                  <c:v>52.6</c:v>
                </c:pt>
                <c:pt idx="7">
                  <c:v>50.1</c:v>
                </c:pt>
                <c:pt idx="8">
                  <c:v>53.6</c:v>
                </c:pt>
                <c:pt idx="9">
                  <c:v>54.2</c:v>
                </c:pt>
                <c:pt idx="10">
                  <c:v>56.8</c:v>
                </c:pt>
                <c:pt idx="11">
                  <c:v>55.8</c:v>
                </c:pt>
                <c:pt idx="12">
                  <c:v>53.2</c:v>
                </c:pt>
                <c:pt idx="13">
                  <c:v>55.2</c:v>
                </c:pt>
                <c:pt idx="14">
                  <c:v>58.4</c:v>
                </c:pt>
                <c:pt idx="15">
                  <c:v>55</c:v>
                </c:pt>
                <c:pt idx="16">
                  <c:v>56.3</c:v>
                </c:pt>
                <c:pt idx="17">
                  <c:v>52.8</c:v>
                </c:pt>
                <c:pt idx="18">
                  <c:v>53.3</c:v>
                </c:pt>
                <c:pt idx="19">
                  <c:v>58.7</c:v>
                </c:pt>
                <c:pt idx="20">
                  <c:v>55.9</c:v>
                </c:pt>
                <c:pt idx="21">
                  <c:v>61</c:v>
                </c:pt>
                <c:pt idx="22">
                  <c:v>55.2</c:v>
                </c:pt>
                <c:pt idx="23">
                  <c:v>55</c:v>
                </c:pt>
                <c:pt idx="24">
                  <c:v>57.4</c:v>
                </c:pt>
                <c:pt idx="25">
                  <c:v>60</c:v>
                </c:pt>
                <c:pt idx="26">
                  <c:v>65.400000000000006</c:v>
                </c:pt>
                <c:pt idx="27">
                  <c:v>59.8</c:v>
                </c:pt>
                <c:pt idx="28">
                  <c:v>59</c:v>
                </c:pt>
                <c:pt idx="29">
                  <c:v>60.9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F2-4F93-8420-D8FC994C4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Accuracy'!$D$220:$D$249</c:f>
              <c:numCache>
                <c:formatCode>General</c:formatCode>
                <c:ptCount val="30"/>
                <c:pt idx="0">
                  <c:v>11.3</c:v>
                </c:pt>
                <c:pt idx="1">
                  <c:v>10.8</c:v>
                </c:pt>
                <c:pt idx="2">
                  <c:v>8.6</c:v>
                </c:pt>
                <c:pt idx="3">
                  <c:v>10.3</c:v>
                </c:pt>
                <c:pt idx="4">
                  <c:v>10.8</c:v>
                </c:pt>
                <c:pt idx="5">
                  <c:v>17</c:v>
                </c:pt>
                <c:pt idx="6">
                  <c:v>17.3</c:v>
                </c:pt>
                <c:pt idx="7">
                  <c:v>17.899999999999999</c:v>
                </c:pt>
                <c:pt idx="8">
                  <c:v>17.399999999999999</c:v>
                </c:pt>
                <c:pt idx="9">
                  <c:v>17</c:v>
                </c:pt>
                <c:pt idx="10">
                  <c:v>16.100000000000001</c:v>
                </c:pt>
                <c:pt idx="11">
                  <c:v>20.100000000000001</c:v>
                </c:pt>
                <c:pt idx="12">
                  <c:v>17.7</c:v>
                </c:pt>
                <c:pt idx="13">
                  <c:v>19.5</c:v>
                </c:pt>
                <c:pt idx="14">
                  <c:v>18.100000000000001</c:v>
                </c:pt>
                <c:pt idx="15">
                  <c:v>13.7</c:v>
                </c:pt>
                <c:pt idx="16">
                  <c:v>14.9</c:v>
                </c:pt>
                <c:pt idx="17">
                  <c:v>13.5</c:v>
                </c:pt>
                <c:pt idx="18">
                  <c:v>15.6</c:v>
                </c:pt>
                <c:pt idx="19">
                  <c:v>16.899999999999999</c:v>
                </c:pt>
                <c:pt idx="20">
                  <c:v>10.8</c:v>
                </c:pt>
                <c:pt idx="21">
                  <c:v>12</c:v>
                </c:pt>
                <c:pt idx="22">
                  <c:v>10.6</c:v>
                </c:pt>
                <c:pt idx="23">
                  <c:v>11.6</c:v>
                </c:pt>
                <c:pt idx="24">
                  <c:v>11</c:v>
                </c:pt>
                <c:pt idx="25">
                  <c:v>6.1</c:v>
                </c:pt>
                <c:pt idx="26">
                  <c:v>5.3</c:v>
                </c:pt>
                <c:pt idx="27">
                  <c:v>5.8</c:v>
                </c:pt>
                <c:pt idx="28">
                  <c:v>5.7</c:v>
                </c:pt>
                <c:pt idx="29">
                  <c:v>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C-4DF2-A08E-A0D69129C1EC}"/>
            </c:ext>
          </c:extLst>
        </c:ser>
        <c:ser>
          <c:idx val="1"/>
          <c:order val="1"/>
          <c:tx>
            <c:strRef>
              <c:f>'MazeComplete Accuracy'!$E$219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Accuracy'!$E$220:$E$249</c:f>
              <c:numCache>
                <c:formatCode>General</c:formatCode>
                <c:ptCount val="30"/>
                <c:pt idx="0">
                  <c:v>9</c:v>
                </c:pt>
                <c:pt idx="1">
                  <c:v>12.5</c:v>
                </c:pt>
                <c:pt idx="2">
                  <c:v>8.1</c:v>
                </c:pt>
                <c:pt idx="3">
                  <c:v>10.199999999999999</c:v>
                </c:pt>
                <c:pt idx="4">
                  <c:v>11.3</c:v>
                </c:pt>
                <c:pt idx="5">
                  <c:v>12.2</c:v>
                </c:pt>
                <c:pt idx="6">
                  <c:v>13.4</c:v>
                </c:pt>
                <c:pt idx="7">
                  <c:v>11.6</c:v>
                </c:pt>
                <c:pt idx="8">
                  <c:v>14.5</c:v>
                </c:pt>
                <c:pt idx="9">
                  <c:v>12.7</c:v>
                </c:pt>
                <c:pt idx="10">
                  <c:v>12.2</c:v>
                </c:pt>
                <c:pt idx="11">
                  <c:v>12.5</c:v>
                </c:pt>
                <c:pt idx="12">
                  <c:v>12.4</c:v>
                </c:pt>
                <c:pt idx="13">
                  <c:v>12.1</c:v>
                </c:pt>
                <c:pt idx="14">
                  <c:v>12.4</c:v>
                </c:pt>
                <c:pt idx="15">
                  <c:v>11.2</c:v>
                </c:pt>
                <c:pt idx="16">
                  <c:v>15.7</c:v>
                </c:pt>
                <c:pt idx="17">
                  <c:v>12</c:v>
                </c:pt>
                <c:pt idx="18">
                  <c:v>13.4</c:v>
                </c:pt>
                <c:pt idx="19">
                  <c:v>13</c:v>
                </c:pt>
                <c:pt idx="20">
                  <c:v>10.8</c:v>
                </c:pt>
                <c:pt idx="21">
                  <c:v>10.9</c:v>
                </c:pt>
                <c:pt idx="22">
                  <c:v>10</c:v>
                </c:pt>
                <c:pt idx="23">
                  <c:v>10.9</c:v>
                </c:pt>
                <c:pt idx="24">
                  <c:v>10.5</c:v>
                </c:pt>
                <c:pt idx="25">
                  <c:v>7</c:v>
                </c:pt>
                <c:pt idx="26">
                  <c:v>5.7</c:v>
                </c:pt>
                <c:pt idx="27">
                  <c:v>4.4000000000000004</c:v>
                </c:pt>
                <c:pt idx="28">
                  <c:v>6.3</c:v>
                </c:pt>
                <c:pt idx="2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CC-4DF2-A08E-A0D69129C1EC}"/>
            </c:ext>
          </c:extLst>
        </c:ser>
        <c:ser>
          <c:idx val="2"/>
          <c:order val="2"/>
          <c:tx>
            <c:strRef>
              <c:f>'MazeComplete Accuracy'!$F$219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Accuracy'!$F$220:$F$249</c:f>
              <c:numCache>
                <c:formatCode>General</c:formatCode>
                <c:ptCount val="30"/>
                <c:pt idx="0">
                  <c:v>8.4</c:v>
                </c:pt>
                <c:pt idx="1">
                  <c:v>7.3</c:v>
                </c:pt>
                <c:pt idx="2">
                  <c:v>5.6</c:v>
                </c:pt>
                <c:pt idx="3">
                  <c:v>8.8000000000000007</c:v>
                </c:pt>
                <c:pt idx="4">
                  <c:v>7.6</c:v>
                </c:pt>
                <c:pt idx="5">
                  <c:v>14.4</c:v>
                </c:pt>
                <c:pt idx="6">
                  <c:v>13.2</c:v>
                </c:pt>
                <c:pt idx="7">
                  <c:v>14.7</c:v>
                </c:pt>
                <c:pt idx="8">
                  <c:v>13.9</c:v>
                </c:pt>
                <c:pt idx="9">
                  <c:v>15.9</c:v>
                </c:pt>
                <c:pt idx="10">
                  <c:v>15.9</c:v>
                </c:pt>
                <c:pt idx="11">
                  <c:v>15.2</c:v>
                </c:pt>
                <c:pt idx="12">
                  <c:v>16.7</c:v>
                </c:pt>
                <c:pt idx="13">
                  <c:v>15.1</c:v>
                </c:pt>
                <c:pt idx="14">
                  <c:v>17.7</c:v>
                </c:pt>
                <c:pt idx="15">
                  <c:v>11.6</c:v>
                </c:pt>
                <c:pt idx="16">
                  <c:v>13.6</c:v>
                </c:pt>
                <c:pt idx="17">
                  <c:v>11.9</c:v>
                </c:pt>
                <c:pt idx="18">
                  <c:v>14</c:v>
                </c:pt>
                <c:pt idx="19">
                  <c:v>12.5</c:v>
                </c:pt>
                <c:pt idx="20">
                  <c:v>7.3</c:v>
                </c:pt>
                <c:pt idx="21">
                  <c:v>8.9</c:v>
                </c:pt>
                <c:pt idx="22">
                  <c:v>8.6999999999999993</c:v>
                </c:pt>
                <c:pt idx="23">
                  <c:v>8.8000000000000007</c:v>
                </c:pt>
                <c:pt idx="24">
                  <c:v>10.3</c:v>
                </c:pt>
                <c:pt idx="25">
                  <c:v>4.3</c:v>
                </c:pt>
                <c:pt idx="26">
                  <c:v>5.9</c:v>
                </c:pt>
                <c:pt idx="27">
                  <c:v>4.7</c:v>
                </c:pt>
                <c:pt idx="28">
                  <c:v>5.8</c:v>
                </c:pt>
                <c:pt idx="29">
                  <c:v>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CC-4DF2-A08E-A0D69129C1EC}"/>
            </c:ext>
          </c:extLst>
        </c:ser>
        <c:ser>
          <c:idx val="3"/>
          <c:order val="3"/>
          <c:tx>
            <c:strRef>
              <c:f>'MazeComplete Accuracy'!$G$219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Accuracy'!$G$220:$G$249</c:f>
              <c:numCache>
                <c:formatCode>General</c:formatCode>
                <c:ptCount val="30"/>
                <c:pt idx="0">
                  <c:v>9.5</c:v>
                </c:pt>
                <c:pt idx="1">
                  <c:v>9.3000000000000007</c:v>
                </c:pt>
                <c:pt idx="2">
                  <c:v>8.6999999999999993</c:v>
                </c:pt>
                <c:pt idx="3">
                  <c:v>8.6</c:v>
                </c:pt>
                <c:pt idx="4">
                  <c:v>11.4</c:v>
                </c:pt>
                <c:pt idx="5">
                  <c:v>17.2</c:v>
                </c:pt>
                <c:pt idx="6">
                  <c:v>16.399999999999999</c:v>
                </c:pt>
                <c:pt idx="7">
                  <c:v>17.100000000000001</c:v>
                </c:pt>
                <c:pt idx="8">
                  <c:v>17.7</c:v>
                </c:pt>
                <c:pt idx="9">
                  <c:v>18.600000000000001</c:v>
                </c:pt>
                <c:pt idx="10">
                  <c:v>14.8</c:v>
                </c:pt>
                <c:pt idx="11">
                  <c:v>13.5</c:v>
                </c:pt>
                <c:pt idx="12">
                  <c:v>14.1</c:v>
                </c:pt>
                <c:pt idx="13">
                  <c:v>17.7</c:v>
                </c:pt>
                <c:pt idx="14">
                  <c:v>15</c:v>
                </c:pt>
                <c:pt idx="15">
                  <c:v>16.399999999999999</c:v>
                </c:pt>
                <c:pt idx="16">
                  <c:v>15.3</c:v>
                </c:pt>
                <c:pt idx="17">
                  <c:v>13</c:v>
                </c:pt>
                <c:pt idx="18">
                  <c:v>19.2</c:v>
                </c:pt>
                <c:pt idx="19">
                  <c:v>13.5</c:v>
                </c:pt>
                <c:pt idx="20">
                  <c:v>10.5</c:v>
                </c:pt>
                <c:pt idx="21">
                  <c:v>12.4</c:v>
                </c:pt>
                <c:pt idx="22">
                  <c:v>11.6</c:v>
                </c:pt>
                <c:pt idx="23">
                  <c:v>11.79</c:v>
                </c:pt>
                <c:pt idx="24">
                  <c:v>13.4</c:v>
                </c:pt>
                <c:pt idx="25">
                  <c:v>7.2</c:v>
                </c:pt>
                <c:pt idx="26">
                  <c:v>8</c:v>
                </c:pt>
                <c:pt idx="27">
                  <c:v>7.7</c:v>
                </c:pt>
                <c:pt idx="28">
                  <c:v>7.8</c:v>
                </c:pt>
                <c:pt idx="29">
                  <c:v>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CC-4DF2-A08E-A0D69129C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MazeSolve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</c:v>
                </c:pt>
                <c:pt idx="4">
                  <c:v>0</c:v>
                </c:pt>
                <c:pt idx="5">
                  <c:v>2.5</c:v>
                </c:pt>
                <c:pt idx="6">
                  <c:v>0.9</c:v>
                </c:pt>
                <c:pt idx="7">
                  <c:v>0.4</c:v>
                </c:pt>
                <c:pt idx="8">
                  <c:v>0.6</c:v>
                </c:pt>
                <c:pt idx="9">
                  <c:v>1.2</c:v>
                </c:pt>
                <c:pt idx="10">
                  <c:v>24.6</c:v>
                </c:pt>
                <c:pt idx="11">
                  <c:v>16</c:v>
                </c:pt>
                <c:pt idx="12">
                  <c:v>15</c:v>
                </c:pt>
                <c:pt idx="13">
                  <c:v>13.1</c:v>
                </c:pt>
                <c:pt idx="14">
                  <c:v>14.9</c:v>
                </c:pt>
                <c:pt idx="15">
                  <c:v>54.1</c:v>
                </c:pt>
                <c:pt idx="16">
                  <c:v>54.1</c:v>
                </c:pt>
                <c:pt idx="17">
                  <c:v>52.1</c:v>
                </c:pt>
                <c:pt idx="18">
                  <c:v>51.5</c:v>
                </c:pt>
                <c:pt idx="19">
                  <c:v>49.9</c:v>
                </c:pt>
                <c:pt idx="20">
                  <c:v>58.3</c:v>
                </c:pt>
                <c:pt idx="21">
                  <c:v>57.9</c:v>
                </c:pt>
                <c:pt idx="22">
                  <c:v>59.4</c:v>
                </c:pt>
                <c:pt idx="23">
                  <c:v>58.3</c:v>
                </c:pt>
                <c:pt idx="24">
                  <c:v>57.6</c:v>
                </c:pt>
                <c:pt idx="25">
                  <c:v>59.6</c:v>
                </c:pt>
                <c:pt idx="26">
                  <c:v>57.9</c:v>
                </c:pt>
                <c:pt idx="27">
                  <c:v>58</c:v>
                </c:pt>
                <c:pt idx="28">
                  <c:v>57.3</c:v>
                </c:pt>
                <c:pt idx="29">
                  <c:v>57.2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CE-47F6-B086-62AC833ADFC8}"/>
            </c:ext>
          </c:extLst>
        </c:ser>
        <c:ser>
          <c:idx val="1"/>
          <c:order val="1"/>
          <c:tx>
            <c:strRef>
              <c:f>'MazeSolve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0.3</c:v>
                </c:pt>
                <c:pt idx="14">
                  <c:v>0</c:v>
                </c:pt>
                <c:pt idx="15">
                  <c:v>2.9</c:v>
                </c:pt>
                <c:pt idx="16">
                  <c:v>6</c:v>
                </c:pt>
                <c:pt idx="17">
                  <c:v>5</c:v>
                </c:pt>
                <c:pt idx="18">
                  <c:v>6.5</c:v>
                </c:pt>
                <c:pt idx="19">
                  <c:v>5.8</c:v>
                </c:pt>
                <c:pt idx="20">
                  <c:v>28.8</c:v>
                </c:pt>
                <c:pt idx="21">
                  <c:v>33</c:v>
                </c:pt>
                <c:pt idx="22">
                  <c:v>29.3</c:v>
                </c:pt>
                <c:pt idx="23">
                  <c:v>30</c:v>
                </c:pt>
                <c:pt idx="24">
                  <c:v>21.2</c:v>
                </c:pt>
                <c:pt idx="25">
                  <c:v>47.3</c:v>
                </c:pt>
                <c:pt idx="26">
                  <c:v>45.9</c:v>
                </c:pt>
                <c:pt idx="27">
                  <c:v>45.7</c:v>
                </c:pt>
                <c:pt idx="28">
                  <c:v>45.8</c:v>
                </c:pt>
                <c:pt idx="29">
                  <c:v>39.200000000000003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CE-47F6-B086-62AC833ADFC8}"/>
            </c:ext>
          </c:extLst>
        </c:ser>
        <c:ser>
          <c:idx val="2"/>
          <c:order val="2"/>
          <c:tx>
            <c:strRef>
              <c:f>'MazeSolve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Accuracy'!$F$4:$F$33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</c:v>
                </c:pt>
                <c:pt idx="7">
                  <c:v>0.2</c:v>
                </c:pt>
                <c:pt idx="8">
                  <c:v>0.2</c:v>
                </c:pt>
                <c:pt idx="9">
                  <c:v>0</c:v>
                </c:pt>
                <c:pt idx="10">
                  <c:v>26.7</c:v>
                </c:pt>
                <c:pt idx="11">
                  <c:v>31.2</c:v>
                </c:pt>
                <c:pt idx="12">
                  <c:v>26.2</c:v>
                </c:pt>
                <c:pt idx="13">
                  <c:v>28.8</c:v>
                </c:pt>
                <c:pt idx="14">
                  <c:v>28.8</c:v>
                </c:pt>
                <c:pt idx="15">
                  <c:v>48.3</c:v>
                </c:pt>
                <c:pt idx="16">
                  <c:v>48.9</c:v>
                </c:pt>
                <c:pt idx="17">
                  <c:v>50.5</c:v>
                </c:pt>
                <c:pt idx="18">
                  <c:v>51.2</c:v>
                </c:pt>
                <c:pt idx="19">
                  <c:v>51.1</c:v>
                </c:pt>
                <c:pt idx="20">
                  <c:v>49.1</c:v>
                </c:pt>
                <c:pt idx="21">
                  <c:v>50</c:v>
                </c:pt>
                <c:pt idx="22">
                  <c:v>50.5</c:v>
                </c:pt>
                <c:pt idx="23">
                  <c:v>51.1</c:v>
                </c:pt>
                <c:pt idx="24">
                  <c:v>52.5</c:v>
                </c:pt>
                <c:pt idx="25">
                  <c:v>48.7</c:v>
                </c:pt>
                <c:pt idx="26">
                  <c:v>51.2</c:v>
                </c:pt>
                <c:pt idx="27">
                  <c:v>50.6</c:v>
                </c:pt>
                <c:pt idx="28">
                  <c:v>51.7</c:v>
                </c:pt>
                <c:pt idx="29">
                  <c:v>53.5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CE-47F6-B086-62AC833ADFC8}"/>
            </c:ext>
          </c:extLst>
        </c:ser>
        <c:ser>
          <c:idx val="3"/>
          <c:order val="3"/>
          <c:tx>
            <c:strRef>
              <c:f>'MazeSolve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Accuracy'!$G$4:$G$33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17.600000000000001</c:v>
                </c:pt>
                <c:pt idx="11">
                  <c:v>18.8</c:v>
                </c:pt>
                <c:pt idx="12">
                  <c:v>15</c:v>
                </c:pt>
                <c:pt idx="13">
                  <c:v>14.8</c:v>
                </c:pt>
                <c:pt idx="14">
                  <c:v>13.1</c:v>
                </c:pt>
                <c:pt idx="15">
                  <c:v>55.7</c:v>
                </c:pt>
                <c:pt idx="16">
                  <c:v>53.9</c:v>
                </c:pt>
                <c:pt idx="17">
                  <c:v>54</c:v>
                </c:pt>
                <c:pt idx="18">
                  <c:v>52</c:v>
                </c:pt>
                <c:pt idx="19">
                  <c:v>53.4</c:v>
                </c:pt>
                <c:pt idx="20">
                  <c:v>57.7</c:v>
                </c:pt>
                <c:pt idx="21">
                  <c:v>58.3</c:v>
                </c:pt>
                <c:pt idx="22">
                  <c:v>58.8</c:v>
                </c:pt>
                <c:pt idx="23">
                  <c:v>55.1</c:v>
                </c:pt>
                <c:pt idx="24">
                  <c:v>56.7</c:v>
                </c:pt>
                <c:pt idx="25">
                  <c:v>60.2</c:v>
                </c:pt>
                <c:pt idx="26">
                  <c:v>60.4</c:v>
                </c:pt>
                <c:pt idx="27">
                  <c:v>57.7</c:v>
                </c:pt>
                <c:pt idx="28">
                  <c:v>57.8</c:v>
                </c:pt>
                <c:pt idx="29">
                  <c:v>56.5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CE-47F6-B086-62AC833AD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Accuracy'!$D$40:$D$69</c:f>
              <c:numCache>
                <c:formatCode>General</c:formatCode>
                <c:ptCount val="30"/>
                <c:pt idx="0">
                  <c:v>55.7</c:v>
                </c:pt>
                <c:pt idx="1">
                  <c:v>56.7</c:v>
                </c:pt>
                <c:pt idx="2">
                  <c:v>56.5</c:v>
                </c:pt>
                <c:pt idx="3">
                  <c:v>57</c:v>
                </c:pt>
                <c:pt idx="4">
                  <c:v>55.2</c:v>
                </c:pt>
                <c:pt idx="5">
                  <c:v>59.6</c:v>
                </c:pt>
                <c:pt idx="6">
                  <c:v>56.9</c:v>
                </c:pt>
                <c:pt idx="7">
                  <c:v>58.7</c:v>
                </c:pt>
                <c:pt idx="8">
                  <c:v>56.4</c:v>
                </c:pt>
                <c:pt idx="9">
                  <c:v>57.4</c:v>
                </c:pt>
                <c:pt idx="10">
                  <c:v>53.7</c:v>
                </c:pt>
                <c:pt idx="11">
                  <c:v>53</c:v>
                </c:pt>
                <c:pt idx="12">
                  <c:v>51.4</c:v>
                </c:pt>
                <c:pt idx="13">
                  <c:v>53.1</c:v>
                </c:pt>
                <c:pt idx="14">
                  <c:v>50.6</c:v>
                </c:pt>
                <c:pt idx="15">
                  <c:v>53.5</c:v>
                </c:pt>
                <c:pt idx="16">
                  <c:v>55.3</c:v>
                </c:pt>
                <c:pt idx="17">
                  <c:v>52.8</c:v>
                </c:pt>
                <c:pt idx="18">
                  <c:v>53.4</c:v>
                </c:pt>
                <c:pt idx="19">
                  <c:v>53</c:v>
                </c:pt>
                <c:pt idx="20">
                  <c:v>61.5</c:v>
                </c:pt>
                <c:pt idx="21">
                  <c:v>61.2</c:v>
                </c:pt>
                <c:pt idx="22">
                  <c:v>60</c:v>
                </c:pt>
                <c:pt idx="23">
                  <c:v>57.2</c:v>
                </c:pt>
                <c:pt idx="24">
                  <c:v>57.5</c:v>
                </c:pt>
                <c:pt idx="25">
                  <c:v>60.5</c:v>
                </c:pt>
                <c:pt idx="26">
                  <c:v>59.2</c:v>
                </c:pt>
                <c:pt idx="27">
                  <c:v>56.8</c:v>
                </c:pt>
                <c:pt idx="28">
                  <c:v>59.8</c:v>
                </c:pt>
                <c:pt idx="29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9A-4D44-9644-AA8DF6AEA321}"/>
            </c:ext>
          </c:extLst>
        </c:ser>
        <c:ser>
          <c:idx val="1"/>
          <c:order val="1"/>
          <c:tx>
            <c:strRef>
              <c:f>'MazeSolve Accuracy'!$E$39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Accuracy'!$E$40:$E$69</c:f>
              <c:numCache>
                <c:formatCode>General</c:formatCode>
                <c:ptCount val="30"/>
                <c:pt idx="0">
                  <c:v>57.2</c:v>
                </c:pt>
                <c:pt idx="1">
                  <c:v>55.6</c:v>
                </c:pt>
                <c:pt idx="2">
                  <c:v>55</c:v>
                </c:pt>
                <c:pt idx="3">
                  <c:v>58.1</c:v>
                </c:pt>
                <c:pt idx="4">
                  <c:v>56.3</c:v>
                </c:pt>
                <c:pt idx="5">
                  <c:v>54.4</c:v>
                </c:pt>
                <c:pt idx="6">
                  <c:v>53.4</c:v>
                </c:pt>
                <c:pt idx="7">
                  <c:v>55.5</c:v>
                </c:pt>
                <c:pt idx="8">
                  <c:v>52.8</c:v>
                </c:pt>
                <c:pt idx="9">
                  <c:v>53.9</c:v>
                </c:pt>
                <c:pt idx="10">
                  <c:v>59.3</c:v>
                </c:pt>
                <c:pt idx="11">
                  <c:v>58.7</c:v>
                </c:pt>
                <c:pt idx="12">
                  <c:v>58.1</c:v>
                </c:pt>
                <c:pt idx="13">
                  <c:v>56.3</c:v>
                </c:pt>
                <c:pt idx="14">
                  <c:v>55.6</c:v>
                </c:pt>
                <c:pt idx="15">
                  <c:v>65</c:v>
                </c:pt>
                <c:pt idx="16">
                  <c:v>64.3</c:v>
                </c:pt>
                <c:pt idx="17">
                  <c:v>63.8</c:v>
                </c:pt>
                <c:pt idx="18">
                  <c:v>60.5</c:v>
                </c:pt>
                <c:pt idx="19">
                  <c:v>60.5</c:v>
                </c:pt>
                <c:pt idx="20">
                  <c:v>68</c:v>
                </c:pt>
                <c:pt idx="21">
                  <c:v>69.400000000000006</c:v>
                </c:pt>
                <c:pt idx="22">
                  <c:v>65.400000000000006</c:v>
                </c:pt>
                <c:pt idx="23">
                  <c:v>62.3</c:v>
                </c:pt>
                <c:pt idx="24">
                  <c:v>58.3</c:v>
                </c:pt>
                <c:pt idx="25">
                  <c:v>58.9</c:v>
                </c:pt>
                <c:pt idx="26">
                  <c:v>57.5</c:v>
                </c:pt>
                <c:pt idx="27">
                  <c:v>58</c:v>
                </c:pt>
                <c:pt idx="28">
                  <c:v>58.8</c:v>
                </c:pt>
                <c:pt idx="29">
                  <c:v>60.1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9A-4D44-9644-AA8DF6AEA321}"/>
            </c:ext>
          </c:extLst>
        </c:ser>
        <c:ser>
          <c:idx val="2"/>
          <c:order val="2"/>
          <c:tx>
            <c:strRef>
              <c:f>'MazeSolve Accuracy'!$F$39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Accuracy'!$F$40:$F$69</c:f>
              <c:numCache>
                <c:formatCode>General</c:formatCode>
                <c:ptCount val="30"/>
                <c:pt idx="0">
                  <c:v>51.1</c:v>
                </c:pt>
                <c:pt idx="1">
                  <c:v>45.7</c:v>
                </c:pt>
                <c:pt idx="2">
                  <c:v>50.2</c:v>
                </c:pt>
                <c:pt idx="3">
                  <c:v>47.9</c:v>
                </c:pt>
                <c:pt idx="4">
                  <c:v>49.1</c:v>
                </c:pt>
                <c:pt idx="5">
                  <c:v>48.4</c:v>
                </c:pt>
                <c:pt idx="6">
                  <c:v>51.9</c:v>
                </c:pt>
                <c:pt idx="7">
                  <c:v>49.4</c:v>
                </c:pt>
                <c:pt idx="8">
                  <c:v>47.5</c:v>
                </c:pt>
                <c:pt idx="9">
                  <c:v>49.9</c:v>
                </c:pt>
                <c:pt idx="10">
                  <c:v>48.1</c:v>
                </c:pt>
                <c:pt idx="11">
                  <c:v>52.4</c:v>
                </c:pt>
                <c:pt idx="12">
                  <c:v>49.1</c:v>
                </c:pt>
                <c:pt idx="13">
                  <c:v>48.9</c:v>
                </c:pt>
                <c:pt idx="14">
                  <c:v>50.3</c:v>
                </c:pt>
                <c:pt idx="15">
                  <c:v>48.4</c:v>
                </c:pt>
                <c:pt idx="16">
                  <c:v>49.2</c:v>
                </c:pt>
                <c:pt idx="17">
                  <c:v>49.4</c:v>
                </c:pt>
                <c:pt idx="18">
                  <c:v>51</c:v>
                </c:pt>
                <c:pt idx="19">
                  <c:v>52.8</c:v>
                </c:pt>
                <c:pt idx="20">
                  <c:v>47.4</c:v>
                </c:pt>
                <c:pt idx="21">
                  <c:v>50.2</c:v>
                </c:pt>
                <c:pt idx="22">
                  <c:v>49.8</c:v>
                </c:pt>
                <c:pt idx="23">
                  <c:v>49.6</c:v>
                </c:pt>
                <c:pt idx="24">
                  <c:v>51</c:v>
                </c:pt>
                <c:pt idx="25">
                  <c:v>48.5</c:v>
                </c:pt>
                <c:pt idx="26">
                  <c:v>50.8</c:v>
                </c:pt>
                <c:pt idx="27">
                  <c:v>51.1</c:v>
                </c:pt>
                <c:pt idx="28">
                  <c:v>51.6</c:v>
                </c:pt>
                <c:pt idx="29">
                  <c:v>51.8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9A-4D44-9644-AA8DF6AEA321}"/>
            </c:ext>
          </c:extLst>
        </c:ser>
        <c:ser>
          <c:idx val="3"/>
          <c:order val="3"/>
          <c:tx>
            <c:strRef>
              <c:f>'MazeSolve Accuracy'!$G$39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Accuracy'!$G$40:$G$69</c:f>
              <c:numCache>
                <c:formatCode>General</c:formatCode>
                <c:ptCount val="30"/>
                <c:pt idx="0">
                  <c:v>54.3</c:v>
                </c:pt>
                <c:pt idx="1">
                  <c:v>54.7</c:v>
                </c:pt>
                <c:pt idx="2">
                  <c:v>55.5</c:v>
                </c:pt>
                <c:pt idx="3">
                  <c:v>54</c:v>
                </c:pt>
                <c:pt idx="4">
                  <c:v>55.6</c:v>
                </c:pt>
                <c:pt idx="5">
                  <c:v>58.1</c:v>
                </c:pt>
                <c:pt idx="6">
                  <c:v>56.6</c:v>
                </c:pt>
                <c:pt idx="7">
                  <c:v>58</c:v>
                </c:pt>
                <c:pt idx="8">
                  <c:v>57.1</c:v>
                </c:pt>
                <c:pt idx="9">
                  <c:v>57</c:v>
                </c:pt>
                <c:pt idx="10">
                  <c:v>52.1</c:v>
                </c:pt>
                <c:pt idx="11">
                  <c:v>52.9</c:v>
                </c:pt>
                <c:pt idx="12">
                  <c:v>51.4</c:v>
                </c:pt>
                <c:pt idx="13">
                  <c:v>52</c:v>
                </c:pt>
                <c:pt idx="14">
                  <c:v>49.9</c:v>
                </c:pt>
                <c:pt idx="15">
                  <c:v>52.9</c:v>
                </c:pt>
                <c:pt idx="16">
                  <c:v>53.5</c:v>
                </c:pt>
                <c:pt idx="17">
                  <c:v>51.4</c:v>
                </c:pt>
                <c:pt idx="18">
                  <c:v>52.8</c:v>
                </c:pt>
                <c:pt idx="19">
                  <c:v>52</c:v>
                </c:pt>
                <c:pt idx="20">
                  <c:v>60.4</c:v>
                </c:pt>
                <c:pt idx="21">
                  <c:v>60</c:v>
                </c:pt>
                <c:pt idx="22">
                  <c:v>59.7</c:v>
                </c:pt>
                <c:pt idx="23">
                  <c:v>57.2</c:v>
                </c:pt>
                <c:pt idx="24">
                  <c:v>57.6</c:v>
                </c:pt>
                <c:pt idx="25">
                  <c:v>57.4</c:v>
                </c:pt>
                <c:pt idx="26">
                  <c:v>58.6</c:v>
                </c:pt>
                <c:pt idx="27">
                  <c:v>55.5</c:v>
                </c:pt>
                <c:pt idx="28">
                  <c:v>57.9</c:v>
                </c:pt>
                <c:pt idx="29">
                  <c:v>57.6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9A-4D44-9644-AA8DF6AEA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Accuracy'!$D$76:$D$105</c:f>
              <c:numCache>
                <c:formatCode>General</c:formatCode>
                <c:ptCount val="30"/>
                <c:pt idx="0">
                  <c:v>54.8</c:v>
                </c:pt>
                <c:pt idx="1">
                  <c:v>51.6</c:v>
                </c:pt>
                <c:pt idx="2">
                  <c:v>54</c:v>
                </c:pt>
                <c:pt idx="3">
                  <c:v>56.4</c:v>
                </c:pt>
                <c:pt idx="4">
                  <c:v>55</c:v>
                </c:pt>
                <c:pt idx="5">
                  <c:v>57.1</c:v>
                </c:pt>
                <c:pt idx="6">
                  <c:v>57.2</c:v>
                </c:pt>
                <c:pt idx="7">
                  <c:v>58.5</c:v>
                </c:pt>
                <c:pt idx="8">
                  <c:v>55.3</c:v>
                </c:pt>
                <c:pt idx="9">
                  <c:v>56.5</c:v>
                </c:pt>
                <c:pt idx="10">
                  <c:v>54.5</c:v>
                </c:pt>
                <c:pt idx="11">
                  <c:v>54.3</c:v>
                </c:pt>
                <c:pt idx="12">
                  <c:v>51.8</c:v>
                </c:pt>
                <c:pt idx="13">
                  <c:v>52.9</c:v>
                </c:pt>
                <c:pt idx="14">
                  <c:v>51.6</c:v>
                </c:pt>
                <c:pt idx="15">
                  <c:v>54.8</c:v>
                </c:pt>
                <c:pt idx="16">
                  <c:v>57</c:v>
                </c:pt>
                <c:pt idx="17">
                  <c:v>53.2</c:v>
                </c:pt>
                <c:pt idx="18">
                  <c:v>54.2</c:v>
                </c:pt>
                <c:pt idx="19">
                  <c:v>52</c:v>
                </c:pt>
                <c:pt idx="20">
                  <c:v>59.4</c:v>
                </c:pt>
                <c:pt idx="21">
                  <c:v>61.5</c:v>
                </c:pt>
                <c:pt idx="22">
                  <c:v>61.4</c:v>
                </c:pt>
                <c:pt idx="23">
                  <c:v>55.6</c:v>
                </c:pt>
                <c:pt idx="24">
                  <c:v>55.7</c:v>
                </c:pt>
                <c:pt idx="25">
                  <c:v>60.3</c:v>
                </c:pt>
                <c:pt idx="26">
                  <c:v>62.7</c:v>
                </c:pt>
                <c:pt idx="27">
                  <c:v>61.1</c:v>
                </c:pt>
                <c:pt idx="28">
                  <c:v>58.3</c:v>
                </c:pt>
                <c:pt idx="29">
                  <c:v>57.5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18-4544-8C38-E596EBF84706}"/>
            </c:ext>
          </c:extLst>
        </c:ser>
        <c:ser>
          <c:idx val="1"/>
          <c:order val="1"/>
          <c:tx>
            <c:strRef>
              <c:f>'MazeSolve Accuracy'!$E$75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Accuracy'!$E$76:$E$105</c:f>
              <c:numCache>
                <c:formatCode>General</c:formatCode>
                <c:ptCount val="30"/>
                <c:pt idx="0">
                  <c:v>50.7</c:v>
                </c:pt>
                <c:pt idx="1">
                  <c:v>53.6</c:v>
                </c:pt>
                <c:pt idx="2">
                  <c:v>55.2</c:v>
                </c:pt>
                <c:pt idx="3">
                  <c:v>54.9</c:v>
                </c:pt>
                <c:pt idx="4">
                  <c:v>50.8</c:v>
                </c:pt>
                <c:pt idx="5">
                  <c:v>56.3</c:v>
                </c:pt>
                <c:pt idx="6">
                  <c:v>55.2</c:v>
                </c:pt>
                <c:pt idx="7">
                  <c:v>55.6</c:v>
                </c:pt>
                <c:pt idx="8">
                  <c:v>53.8</c:v>
                </c:pt>
                <c:pt idx="9">
                  <c:v>54.7</c:v>
                </c:pt>
                <c:pt idx="10">
                  <c:v>55.3</c:v>
                </c:pt>
                <c:pt idx="11">
                  <c:v>55.9</c:v>
                </c:pt>
                <c:pt idx="12">
                  <c:v>55.4</c:v>
                </c:pt>
                <c:pt idx="13">
                  <c:v>54.4</c:v>
                </c:pt>
                <c:pt idx="14">
                  <c:v>55.9</c:v>
                </c:pt>
                <c:pt idx="15">
                  <c:v>65.8</c:v>
                </c:pt>
                <c:pt idx="16">
                  <c:v>65.7</c:v>
                </c:pt>
                <c:pt idx="17">
                  <c:v>61.7</c:v>
                </c:pt>
                <c:pt idx="18">
                  <c:v>57.9</c:v>
                </c:pt>
                <c:pt idx="19">
                  <c:v>57</c:v>
                </c:pt>
                <c:pt idx="20">
                  <c:v>69.400000000000006</c:v>
                </c:pt>
                <c:pt idx="21">
                  <c:v>67.599999999999994</c:v>
                </c:pt>
                <c:pt idx="22">
                  <c:v>64.099999999999994</c:v>
                </c:pt>
                <c:pt idx="23">
                  <c:v>59.1</c:v>
                </c:pt>
                <c:pt idx="24">
                  <c:v>58.2</c:v>
                </c:pt>
                <c:pt idx="25">
                  <c:v>64.5</c:v>
                </c:pt>
                <c:pt idx="26">
                  <c:v>63.5</c:v>
                </c:pt>
                <c:pt idx="27">
                  <c:v>59.7</c:v>
                </c:pt>
                <c:pt idx="28">
                  <c:v>60.6</c:v>
                </c:pt>
                <c:pt idx="29">
                  <c:v>61.4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18-4544-8C38-E596EBF84706}"/>
            </c:ext>
          </c:extLst>
        </c:ser>
        <c:ser>
          <c:idx val="2"/>
          <c:order val="2"/>
          <c:tx>
            <c:strRef>
              <c:f>'MazeSolve Accuracy'!$F$75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Accuracy'!$F$76:$F$105</c:f>
              <c:numCache>
                <c:formatCode>General</c:formatCode>
                <c:ptCount val="30"/>
                <c:pt idx="0">
                  <c:v>52.8</c:v>
                </c:pt>
                <c:pt idx="1">
                  <c:v>48.4</c:v>
                </c:pt>
                <c:pt idx="2">
                  <c:v>52.4</c:v>
                </c:pt>
                <c:pt idx="3">
                  <c:v>51.8</c:v>
                </c:pt>
                <c:pt idx="4">
                  <c:v>48.3</c:v>
                </c:pt>
                <c:pt idx="5">
                  <c:v>47.1</c:v>
                </c:pt>
                <c:pt idx="6">
                  <c:v>51.6</c:v>
                </c:pt>
                <c:pt idx="7">
                  <c:v>49.5</c:v>
                </c:pt>
                <c:pt idx="8">
                  <c:v>47.8</c:v>
                </c:pt>
                <c:pt idx="9">
                  <c:v>49</c:v>
                </c:pt>
                <c:pt idx="10">
                  <c:v>49.1</c:v>
                </c:pt>
                <c:pt idx="11">
                  <c:v>51</c:v>
                </c:pt>
                <c:pt idx="12">
                  <c:v>50.7</c:v>
                </c:pt>
                <c:pt idx="13">
                  <c:v>49.5</c:v>
                </c:pt>
                <c:pt idx="14">
                  <c:v>49.7</c:v>
                </c:pt>
                <c:pt idx="15">
                  <c:v>48.7</c:v>
                </c:pt>
                <c:pt idx="16">
                  <c:v>49.9</c:v>
                </c:pt>
                <c:pt idx="17">
                  <c:v>50.5</c:v>
                </c:pt>
                <c:pt idx="18">
                  <c:v>51.5</c:v>
                </c:pt>
                <c:pt idx="19">
                  <c:v>49.9</c:v>
                </c:pt>
                <c:pt idx="20">
                  <c:v>47.9</c:v>
                </c:pt>
                <c:pt idx="21">
                  <c:v>50.6</c:v>
                </c:pt>
                <c:pt idx="22">
                  <c:v>51.5</c:v>
                </c:pt>
                <c:pt idx="23">
                  <c:v>50.3</c:v>
                </c:pt>
                <c:pt idx="24">
                  <c:v>52.7</c:v>
                </c:pt>
                <c:pt idx="25">
                  <c:v>48</c:v>
                </c:pt>
                <c:pt idx="26">
                  <c:v>51</c:v>
                </c:pt>
                <c:pt idx="27">
                  <c:v>51</c:v>
                </c:pt>
                <c:pt idx="28">
                  <c:v>50.9</c:v>
                </c:pt>
                <c:pt idx="2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18-4544-8C38-E596EBF84706}"/>
            </c:ext>
          </c:extLst>
        </c:ser>
        <c:ser>
          <c:idx val="3"/>
          <c:order val="3"/>
          <c:tx>
            <c:strRef>
              <c:f>'MazeSolve Accuracy'!$G$75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Accuracy'!$G$76:$G$105</c:f>
              <c:numCache>
                <c:formatCode>General</c:formatCode>
                <c:ptCount val="30"/>
                <c:pt idx="0">
                  <c:v>55.5</c:v>
                </c:pt>
                <c:pt idx="1">
                  <c:v>57.3</c:v>
                </c:pt>
                <c:pt idx="2">
                  <c:v>55.9</c:v>
                </c:pt>
                <c:pt idx="3">
                  <c:v>55.8</c:v>
                </c:pt>
                <c:pt idx="4">
                  <c:v>54.2</c:v>
                </c:pt>
                <c:pt idx="5">
                  <c:v>57.2</c:v>
                </c:pt>
                <c:pt idx="6">
                  <c:v>56</c:v>
                </c:pt>
                <c:pt idx="7">
                  <c:v>58.8</c:v>
                </c:pt>
                <c:pt idx="8">
                  <c:v>56.3</c:v>
                </c:pt>
                <c:pt idx="9">
                  <c:v>55.9</c:v>
                </c:pt>
                <c:pt idx="10">
                  <c:v>52.7</c:v>
                </c:pt>
                <c:pt idx="11">
                  <c:v>53.4</c:v>
                </c:pt>
                <c:pt idx="12">
                  <c:v>51.9</c:v>
                </c:pt>
                <c:pt idx="13">
                  <c:v>52.7</c:v>
                </c:pt>
                <c:pt idx="14">
                  <c:v>51</c:v>
                </c:pt>
                <c:pt idx="15">
                  <c:v>52.5</c:v>
                </c:pt>
                <c:pt idx="16">
                  <c:v>53</c:v>
                </c:pt>
                <c:pt idx="17">
                  <c:v>51.6</c:v>
                </c:pt>
                <c:pt idx="18">
                  <c:v>52.9</c:v>
                </c:pt>
                <c:pt idx="19">
                  <c:v>51.7</c:v>
                </c:pt>
                <c:pt idx="20">
                  <c:v>58.9</c:v>
                </c:pt>
                <c:pt idx="21">
                  <c:v>59.9</c:v>
                </c:pt>
                <c:pt idx="22">
                  <c:v>60.8</c:v>
                </c:pt>
                <c:pt idx="23">
                  <c:v>57.2</c:v>
                </c:pt>
                <c:pt idx="24">
                  <c:v>59.5</c:v>
                </c:pt>
                <c:pt idx="25">
                  <c:v>58.1</c:v>
                </c:pt>
                <c:pt idx="26">
                  <c:v>59</c:v>
                </c:pt>
                <c:pt idx="27">
                  <c:v>57.9</c:v>
                </c:pt>
                <c:pt idx="28">
                  <c:v>58.4</c:v>
                </c:pt>
                <c:pt idx="29">
                  <c:v>56.6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18-4544-8C38-E596EBF84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2.2999999999999998</c:v>
                </c:pt>
                <c:pt idx="6">
                  <c:v>2.4</c:v>
                </c:pt>
                <c:pt idx="7">
                  <c:v>1.4</c:v>
                </c:pt>
                <c:pt idx="8">
                  <c:v>2.2999999999999998</c:v>
                </c:pt>
                <c:pt idx="9">
                  <c:v>2.4</c:v>
                </c:pt>
                <c:pt idx="10">
                  <c:v>25.6</c:v>
                </c:pt>
                <c:pt idx="11">
                  <c:v>26.4</c:v>
                </c:pt>
                <c:pt idx="12">
                  <c:v>17</c:v>
                </c:pt>
                <c:pt idx="13">
                  <c:v>26</c:v>
                </c:pt>
                <c:pt idx="14">
                  <c:v>24.1</c:v>
                </c:pt>
                <c:pt idx="15">
                  <c:v>51</c:v>
                </c:pt>
                <c:pt idx="16">
                  <c:v>54.2</c:v>
                </c:pt>
                <c:pt idx="17">
                  <c:v>52.6</c:v>
                </c:pt>
                <c:pt idx="18">
                  <c:v>51.3</c:v>
                </c:pt>
                <c:pt idx="19">
                  <c:v>51.6</c:v>
                </c:pt>
                <c:pt idx="20">
                  <c:v>58.8</c:v>
                </c:pt>
                <c:pt idx="21">
                  <c:v>59.4</c:v>
                </c:pt>
                <c:pt idx="22">
                  <c:v>59</c:v>
                </c:pt>
                <c:pt idx="23">
                  <c:v>56.1</c:v>
                </c:pt>
                <c:pt idx="24">
                  <c:v>54.3</c:v>
                </c:pt>
                <c:pt idx="25">
                  <c:v>57</c:v>
                </c:pt>
                <c:pt idx="26">
                  <c:v>57.7</c:v>
                </c:pt>
                <c:pt idx="27">
                  <c:v>56</c:v>
                </c:pt>
                <c:pt idx="28">
                  <c:v>57.9</c:v>
                </c:pt>
                <c:pt idx="29">
                  <c:v>55.9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20-4EEC-9F7C-B56A1918EB3A}"/>
            </c:ext>
          </c:extLst>
        </c:ser>
        <c:ser>
          <c:idx val="1"/>
          <c:order val="1"/>
          <c:tx>
            <c:strRef>
              <c:f>'MazeSolve Accuracy'!$E$111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0.3</c:v>
                </c:pt>
                <c:pt idx="16">
                  <c:v>0.5</c:v>
                </c:pt>
                <c:pt idx="17">
                  <c:v>0.2</c:v>
                </c:pt>
                <c:pt idx="18">
                  <c:v>0.2</c:v>
                </c:pt>
                <c:pt idx="19">
                  <c:v>0.3</c:v>
                </c:pt>
                <c:pt idx="20">
                  <c:v>27.3</c:v>
                </c:pt>
                <c:pt idx="21">
                  <c:v>27</c:v>
                </c:pt>
                <c:pt idx="22">
                  <c:v>14.2</c:v>
                </c:pt>
                <c:pt idx="23">
                  <c:v>20.6</c:v>
                </c:pt>
                <c:pt idx="24">
                  <c:v>15.8</c:v>
                </c:pt>
                <c:pt idx="25">
                  <c:v>47.1</c:v>
                </c:pt>
                <c:pt idx="26">
                  <c:v>47</c:v>
                </c:pt>
                <c:pt idx="27">
                  <c:v>45.8</c:v>
                </c:pt>
                <c:pt idx="28">
                  <c:v>45.6</c:v>
                </c:pt>
                <c:pt idx="29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20-4EEC-9F7C-B56A1918EB3A}"/>
            </c:ext>
          </c:extLst>
        </c:ser>
        <c:ser>
          <c:idx val="2"/>
          <c:order val="2"/>
          <c:tx>
            <c:strRef>
              <c:f>'MazeSolve Accuracy'!$F$111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16.2</c:v>
                </c:pt>
                <c:pt idx="11">
                  <c:v>20.100000000000001</c:v>
                </c:pt>
                <c:pt idx="12">
                  <c:v>18</c:v>
                </c:pt>
                <c:pt idx="13">
                  <c:v>17.399999999999999</c:v>
                </c:pt>
                <c:pt idx="14">
                  <c:v>17.8</c:v>
                </c:pt>
                <c:pt idx="15">
                  <c:v>47.7</c:v>
                </c:pt>
                <c:pt idx="16">
                  <c:v>46.5</c:v>
                </c:pt>
                <c:pt idx="17">
                  <c:v>47.7</c:v>
                </c:pt>
                <c:pt idx="18">
                  <c:v>49</c:v>
                </c:pt>
                <c:pt idx="19">
                  <c:v>48.6</c:v>
                </c:pt>
                <c:pt idx="20">
                  <c:v>47.1</c:v>
                </c:pt>
                <c:pt idx="21">
                  <c:v>51.4</c:v>
                </c:pt>
                <c:pt idx="22">
                  <c:v>50</c:v>
                </c:pt>
                <c:pt idx="23">
                  <c:v>50.7</c:v>
                </c:pt>
                <c:pt idx="24">
                  <c:v>50</c:v>
                </c:pt>
                <c:pt idx="25">
                  <c:v>47.1</c:v>
                </c:pt>
                <c:pt idx="26">
                  <c:v>52.1</c:v>
                </c:pt>
                <c:pt idx="27">
                  <c:v>49.2</c:v>
                </c:pt>
                <c:pt idx="28">
                  <c:v>49.5</c:v>
                </c:pt>
                <c:pt idx="29">
                  <c:v>50.9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20-4EEC-9F7C-B56A1918EB3A}"/>
            </c:ext>
          </c:extLst>
        </c:ser>
        <c:ser>
          <c:idx val="3"/>
          <c:order val="3"/>
          <c:tx>
            <c:strRef>
              <c:f>'MazeSolve Accuracy'!$G$111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1.3</c:v>
                </c:pt>
                <c:pt idx="7">
                  <c:v>0.5</c:v>
                </c:pt>
                <c:pt idx="8">
                  <c:v>0.7</c:v>
                </c:pt>
                <c:pt idx="9">
                  <c:v>0.4</c:v>
                </c:pt>
                <c:pt idx="10">
                  <c:v>12.5</c:v>
                </c:pt>
                <c:pt idx="11">
                  <c:v>11.2</c:v>
                </c:pt>
                <c:pt idx="12">
                  <c:v>12.2</c:v>
                </c:pt>
                <c:pt idx="13">
                  <c:v>11</c:v>
                </c:pt>
                <c:pt idx="14">
                  <c:v>11.5</c:v>
                </c:pt>
                <c:pt idx="15">
                  <c:v>53.8</c:v>
                </c:pt>
                <c:pt idx="16">
                  <c:v>53.4</c:v>
                </c:pt>
                <c:pt idx="17">
                  <c:v>52</c:v>
                </c:pt>
                <c:pt idx="18">
                  <c:v>51.5</c:v>
                </c:pt>
                <c:pt idx="19">
                  <c:v>50.3</c:v>
                </c:pt>
                <c:pt idx="20">
                  <c:v>57.3</c:v>
                </c:pt>
                <c:pt idx="21">
                  <c:v>59.8</c:v>
                </c:pt>
                <c:pt idx="22">
                  <c:v>57.1</c:v>
                </c:pt>
                <c:pt idx="23">
                  <c:v>55.1</c:v>
                </c:pt>
                <c:pt idx="24">
                  <c:v>56.1</c:v>
                </c:pt>
                <c:pt idx="25">
                  <c:v>54.9</c:v>
                </c:pt>
                <c:pt idx="26">
                  <c:v>58.6</c:v>
                </c:pt>
                <c:pt idx="27">
                  <c:v>54.7</c:v>
                </c:pt>
                <c:pt idx="28">
                  <c:v>58.5</c:v>
                </c:pt>
                <c:pt idx="29">
                  <c:v>55.5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20-4EEC-9F7C-B56A1918E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Accuracy'!$D$148:$D$177</c:f>
              <c:numCache>
                <c:formatCode>General</c:formatCode>
                <c:ptCount val="30"/>
                <c:pt idx="0">
                  <c:v>6.4</c:v>
                </c:pt>
                <c:pt idx="1">
                  <c:v>5</c:v>
                </c:pt>
                <c:pt idx="2">
                  <c:v>5.4</c:v>
                </c:pt>
                <c:pt idx="3">
                  <c:v>4.7</c:v>
                </c:pt>
                <c:pt idx="4">
                  <c:v>4.9000000000000004</c:v>
                </c:pt>
                <c:pt idx="5">
                  <c:v>56.2</c:v>
                </c:pt>
                <c:pt idx="6">
                  <c:v>55.4</c:v>
                </c:pt>
                <c:pt idx="7">
                  <c:v>56</c:v>
                </c:pt>
                <c:pt idx="8">
                  <c:v>54.9</c:v>
                </c:pt>
                <c:pt idx="9">
                  <c:v>56.7</c:v>
                </c:pt>
                <c:pt idx="10">
                  <c:v>54.5</c:v>
                </c:pt>
                <c:pt idx="11">
                  <c:v>56.7</c:v>
                </c:pt>
                <c:pt idx="12">
                  <c:v>53.3</c:v>
                </c:pt>
                <c:pt idx="13">
                  <c:v>54.7</c:v>
                </c:pt>
                <c:pt idx="14">
                  <c:v>54.8</c:v>
                </c:pt>
                <c:pt idx="15">
                  <c:v>57.1</c:v>
                </c:pt>
                <c:pt idx="16">
                  <c:v>60.2</c:v>
                </c:pt>
                <c:pt idx="17">
                  <c:v>56.7</c:v>
                </c:pt>
                <c:pt idx="18">
                  <c:v>55.8</c:v>
                </c:pt>
                <c:pt idx="19">
                  <c:v>54.1</c:v>
                </c:pt>
                <c:pt idx="20">
                  <c:v>57.7</c:v>
                </c:pt>
                <c:pt idx="21">
                  <c:v>59.8</c:v>
                </c:pt>
                <c:pt idx="22">
                  <c:v>61</c:v>
                </c:pt>
                <c:pt idx="23">
                  <c:v>55.4</c:v>
                </c:pt>
                <c:pt idx="24">
                  <c:v>54.6</c:v>
                </c:pt>
                <c:pt idx="25">
                  <c:v>61.6</c:v>
                </c:pt>
                <c:pt idx="26">
                  <c:v>60.9</c:v>
                </c:pt>
                <c:pt idx="27">
                  <c:v>62.6</c:v>
                </c:pt>
                <c:pt idx="28">
                  <c:v>58</c:v>
                </c:pt>
                <c:pt idx="29">
                  <c:v>57.6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DE-4E36-9886-BFFE7E72C06B}"/>
            </c:ext>
          </c:extLst>
        </c:ser>
        <c:ser>
          <c:idx val="1"/>
          <c:order val="1"/>
          <c:tx>
            <c:strRef>
              <c:f>'MazeSolve Accuracy'!$E$147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Accuracy'!$E$148:$E$177</c:f>
              <c:numCache>
                <c:formatCode>General</c:formatCode>
                <c:ptCount val="30"/>
                <c:pt idx="0">
                  <c:v>46.4</c:v>
                </c:pt>
                <c:pt idx="1">
                  <c:v>43.6</c:v>
                </c:pt>
                <c:pt idx="2">
                  <c:v>41.8</c:v>
                </c:pt>
                <c:pt idx="3">
                  <c:v>39.299999999999997</c:v>
                </c:pt>
                <c:pt idx="4">
                  <c:v>42.1</c:v>
                </c:pt>
                <c:pt idx="5">
                  <c:v>58.2</c:v>
                </c:pt>
                <c:pt idx="6">
                  <c:v>55.8</c:v>
                </c:pt>
                <c:pt idx="7">
                  <c:v>56.7</c:v>
                </c:pt>
                <c:pt idx="8">
                  <c:v>55.2</c:v>
                </c:pt>
                <c:pt idx="9">
                  <c:v>56.1</c:v>
                </c:pt>
                <c:pt idx="10">
                  <c:v>57.3</c:v>
                </c:pt>
                <c:pt idx="11">
                  <c:v>56.9</c:v>
                </c:pt>
                <c:pt idx="12">
                  <c:v>59</c:v>
                </c:pt>
                <c:pt idx="13">
                  <c:v>57</c:v>
                </c:pt>
                <c:pt idx="14">
                  <c:v>58.8</c:v>
                </c:pt>
                <c:pt idx="15">
                  <c:v>63</c:v>
                </c:pt>
                <c:pt idx="16">
                  <c:v>60.3</c:v>
                </c:pt>
                <c:pt idx="17">
                  <c:v>59.4</c:v>
                </c:pt>
                <c:pt idx="18">
                  <c:v>57.4</c:v>
                </c:pt>
                <c:pt idx="19">
                  <c:v>55.9</c:v>
                </c:pt>
                <c:pt idx="20">
                  <c:v>65.599999999999994</c:v>
                </c:pt>
                <c:pt idx="21">
                  <c:v>67.2</c:v>
                </c:pt>
                <c:pt idx="22">
                  <c:v>63.2</c:v>
                </c:pt>
                <c:pt idx="23">
                  <c:v>58.8</c:v>
                </c:pt>
                <c:pt idx="24">
                  <c:v>58</c:v>
                </c:pt>
                <c:pt idx="25">
                  <c:v>61.7</c:v>
                </c:pt>
                <c:pt idx="26">
                  <c:v>61.2</c:v>
                </c:pt>
                <c:pt idx="27">
                  <c:v>60.7</c:v>
                </c:pt>
                <c:pt idx="28">
                  <c:v>63.3</c:v>
                </c:pt>
                <c:pt idx="29">
                  <c:v>61.3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DE-4E36-9886-BFFE7E72C06B}"/>
            </c:ext>
          </c:extLst>
        </c:ser>
        <c:ser>
          <c:idx val="2"/>
          <c:order val="2"/>
          <c:tx>
            <c:strRef>
              <c:f>'MazeSolve Accuracy'!$F$147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Accuracy'!$F$148:$F$177</c:f>
              <c:numCache>
                <c:formatCode>General</c:formatCode>
                <c:ptCount val="30"/>
                <c:pt idx="0">
                  <c:v>44.6</c:v>
                </c:pt>
                <c:pt idx="1">
                  <c:v>45.5</c:v>
                </c:pt>
                <c:pt idx="2">
                  <c:v>44.6</c:v>
                </c:pt>
                <c:pt idx="3">
                  <c:v>44.2</c:v>
                </c:pt>
                <c:pt idx="4">
                  <c:v>43.6</c:v>
                </c:pt>
                <c:pt idx="5">
                  <c:v>47.4</c:v>
                </c:pt>
                <c:pt idx="6">
                  <c:v>51.2</c:v>
                </c:pt>
                <c:pt idx="7">
                  <c:v>50.2</c:v>
                </c:pt>
                <c:pt idx="8">
                  <c:v>47.5</c:v>
                </c:pt>
                <c:pt idx="9">
                  <c:v>49.8</c:v>
                </c:pt>
                <c:pt idx="10">
                  <c:v>47.6</c:v>
                </c:pt>
                <c:pt idx="11">
                  <c:v>52.2</c:v>
                </c:pt>
                <c:pt idx="12">
                  <c:v>49.9</c:v>
                </c:pt>
                <c:pt idx="13">
                  <c:v>49.2</c:v>
                </c:pt>
                <c:pt idx="14">
                  <c:v>49.2</c:v>
                </c:pt>
                <c:pt idx="15">
                  <c:v>48.2</c:v>
                </c:pt>
                <c:pt idx="16">
                  <c:v>48.5</c:v>
                </c:pt>
                <c:pt idx="17">
                  <c:v>49.8</c:v>
                </c:pt>
                <c:pt idx="18">
                  <c:v>50.8</c:v>
                </c:pt>
                <c:pt idx="19">
                  <c:v>46.9</c:v>
                </c:pt>
                <c:pt idx="20">
                  <c:v>47.4</c:v>
                </c:pt>
                <c:pt idx="21">
                  <c:v>49.5</c:v>
                </c:pt>
                <c:pt idx="22">
                  <c:v>52.4</c:v>
                </c:pt>
                <c:pt idx="23">
                  <c:v>51.1</c:v>
                </c:pt>
                <c:pt idx="24">
                  <c:v>51</c:v>
                </c:pt>
                <c:pt idx="25">
                  <c:v>47.1</c:v>
                </c:pt>
                <c:pt idx="26">
                  <c:v>51.9</c:v>
                </c:pt>
                <c:pt idx="27">
                  <c:v>52</c:v>
                </c:pt>
                <c:pt idx="28">
                  <c:v>51.7</c:v>
                </c:pt>
                <c:pt idx="29">
                  <c:v>53.3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DE-4E36-9886-BFFE7E72C06B}"/>
            </c:ext>
          </c:extLst>
        </c:ser>
        <c:ser>
          <c:idx val="3"/>
          <c:order val="3"/>
          <c:tx>
            <c:strRef>
              <c:f>'MazeSolve Accuracy'!$G$147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Accuracy'!$G$148:$G$177</c:f>
              <c:numCache>
                <c:formatCode>General</c:formatCode>
                <c:ptCount val="30"/>
                <c:pt idx="0">
                  <c:v>17.5</c:v>
                </c:pt>
                <c:pt idx="1">
                  <c:v>20.2</c:v>
                </c:pt>
                <c:pt idx="2">
                  <c:v>21.9</c:v>
                </c:pt>
                <c:pt idx="3">
                  <c:v>21.9</c:v>
                </c:pt>
                <c:pt idx="4">
                  <c:v>26.1</c:v>
                </c:pt>
                <c:pt idx="5">
                  <c:v>56.2</c:v>
                </c:pt>
                <c:pt idx="6">
                  <c:v>54.9</c:v>
                </c:pt>
                <c:pt idx="7">
                  <c:v>56.3</c:v>
                </c:pt>
                <c:pt idx="8">
                  <c:v>55.2</c:v>
                </c:pt>
                <c:pt idx="9">
                  <c:v>57.4</c:v>
                </c:pt>
                <c:pt idx="10">
                  <c:v>53.2</c:v>
                </c:pt>
                <c:pt idx="11">
                  <c:v>54.1</c:v>
                </c:pt>
                <c:pt idx="12">
                  <c:v>53.1</c:v>
                </c:pt>
                <c:pt idx="13">
                  <c:v>53.1</c:v>
                </c:pt>
                <c:pt idx="14">
                  <c:v>52.6</c:v>
                </c:pt>
                <c:pt idx="15">
                  <c:v>56.8</c:v>
                </c:pt>
                <c:pt idx="16">
                  <c:v>56.2</c:v>
                </c:pt>
                <c:pt idx="17">
                  <c:v>54.8</c:v>
                </c:pt>
                <c:pt idx="18">
                  <c:v>54.7</c:v>
                </c:pt>
                <c:pt idx="19">
                  <c:v>54.4</c:v>
                </c:pt>
                <c:pt idx="20">
                  <c:v>59.6</c:v>
                </c:pt>
                <c:pt idx="21">
                  <c:v>61.2</c:v>
                </c:pt>
                <c:pt idx="22">
                  <c:v>61</c:v>
                </c:pt>
                <c:pt idx="23">
                  <c:v>57</c:v>
                </c:pt>
                <c:pt idx="24">
                  <c:v>57.6</c:v>
                </c:pt>
                <c:pt idx="25">
                  <c:v>61.1</c:v>
                </c:pt>
                <c:pt idx="26">
                  <c:v>60.7</c:v>
                </c:pt>
                <c:pt idx="27">
                  <c:v>57.6</c:v>
                </c:pt>
                <c:pt idx="28">
                  <c:v>59</c:v>
                </c:pt>
                <c:pt idx="29">
                  <c:v>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DE-4E36-9886-BFFE7E72C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Accuracy'!$D$184:$D$213</c:f>
              <c:numCache>
                <c:formatCode>General</c:formatCode>
                <c:ptCount val="30"/>
                <c:pt idx="0">
                  <c:v>57.9</c:v>
                </c:pt>
                <c:pt idx="1">
                  <c:v>58.9</c:v>
                </c:pt>
                <c:pt idx="2">
                  <c:v>57.4</c:v>
                </c:pt>
                <c:pt idx="3">
                  <c:v>58.2</c:v>
                </c:pt>
                <c:pt idx="4">
                  <c:v>57.5</c:v>
                </c:pt>
                <c:pt idx="5">
                  <c:v>53.3</c:v>
                </c:pt>
                <c:pt idx="6">
                  <c:v>54</c:v>
                </c:pt>
                <c:pt idx="7">
                  <c:v>53</c:v>
                </c:pt>
                <c:pt idx="8">
                  <c:v>53.4</c:v>
                </c:pt>
                <c:pt idx="9">
                  <c:v>51.8</c:v>
                </c:pt>
                <c:pt idx="10">
                  <c:v>53.9</c:v>
                </c:pt>
                <c:pt idx="11">
                  <c:v>56</c:v>
                </c:pt>
                <c:pt idx="12">
                  <c:v>50.9</c:v>
                </c:pt>
                <c:pt idx="13">
                  <c:v>55.7</c:v>
                </c:pt>
                <c:pt idx="14">
                  <c:v>51.1</c:v>
                </c:pt>
                <c:pt idx="15">
                  <c:v>51.1</c:v>
                </c:pt>
                <c:pt idx="16">
                  <c:v>51.1</c:v>
                </c:pt>
                <c:pt idx="17">
                  <c:v>50.1</c:v>
                </c:pt>
                <c:pt idx="18">
                  <c:v>50.9</c:v>
                </c:pt>
                <c:pt idx="19">
                  <c:v>48.8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F-42E9-AB75-A6027DE53F12}"/>
            </c:ext>
          </c:extLst>
        </c:ser>
        <c:ser>
          <c:idx val="1"/>
          <c:order val="1"/>
          <c:tx>
            <c:strRef>
              <c:f>'MazeSolve Accuracy'!$E$183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Accuracy'!$E$184:$E$213</c:f>
              <c:numCache>
                <c:formatCode>General</c:formatCode>
                <c:ptCount val="30"/>
                <c:pt idx="0">
                  <c:v>57</c:v>
                </c:pt>
                <c:pt idx="1">
                  <c:v>56.3</c:v>
                </c:pt>
                <c:pt idx="2">
                  <c:v>58.2</c:v>
                </c:pt>
                <c:pt idx="3">
                  <c:v>58.6</c:v>
                </c:pt>
                <c:pt idx="4">
                  <c:v>56.1</c:v>
                </c:pt>
                <c:pt idx="5">
                  <c:v>52.9</c:v>
                </c:pt>
                <c:pt idx="6">
                  <c:v>53.6</c:v>
                </c:pt>
                <c:pt idx="7">
                  <c:v>53.2</c:v>
                </c:pt>
                <c:pt idx="8">
                  <c:v>53.5</c:v>
                </c:pt>
                <c:pt idx="9">
                  <c:v>51.2</c:v>
                </c:pt>
                <c:pt idx="10">
                  <c:v>53.2</c:v>
                </c:pt>
                <c:pt idx="11">
                  <c:v>53.6</c:v>
                </c:pt>
                <c:pt idx="12">
                  <c:v>51.3</c:v>
                </c:pt>
                <c:pt idx="13">
                  <c:v>53.2</c:v>
                </c:pt>
                <c:pt idx="14">
                  <c:v>51.1</c:v>
                </c:pt>
                <c:pt idx="15">
                  <c:v>51.3</c:v>
                </c:pt>
                <c:pt idx="16">
                  <c:v>52</c:v>
                </c:pt>
                <c:pt idx="17">
                  <c:v>50.9</c:v>
                </c:pt>
                <c:pt idx="18">
                  <c:v>52</c:v>
                </c:pt>
                <c:pt idx="19">
                  <c:v>49.15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4F-42E9-AB75-A6027DE53F12}"/>
            </c:ext>
          </c:extLst>
        </c:ser>
        <c:ser>
          <c:idx val="2"/>
          <c:order val="2"/>
          <c:tx>
            <c:strRef>
              <c:f>'MazeSolve Accuracy'!$F$183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Accuracy'!$F$184:$F$213</c:f>
              <c:numCache>
                <c:formatCode>General</c:formatCode>
                <c:ptCount val="30"/>
                <c:pt idx="0">
                  <c:v>52.5</c:v>
                </c:pt>
                <c:pt idx="1">
                  <c:v>46.3</c:v>
                </c:pt>
                <c:pt idx="2">
                  <c:v>51.1</c:v>
                </c:pt>
                <c:pt idx="3">
                  <c:v>49</c:v>
                </c:pt>
                <c:pt idx="4">
                  <c:v>48.8</c:v>
                </c:pt>
                <c:pt idx="5">
                  <c:v>47.9</c:v>
                </c:pt>
                <c:pt idx="6">
                  <c:v>51.7</c:v>
                </c:pt>
                <c:pt idx="7">
                  <c:v>50.6</c:v>
                </c:pt>
                <c:pt idx="8">
                  <c:v>48.2</c:v>
                </c:pt>
                <c:pt idx="9">
                  <c:v>50.5</c:v>
                </c:pt>
                <c:pt idx="10">
                  <c:v>48.8</c:v>
                </c:pt>
                <c:pt idx="11">
                  <c:v>50.7</c:v>
                </c:pt>
                <c:pt idx="12">
                  <c:v>49.6</c:v>
                </c:pt>
                <c:pt idx="13">
                  <c:v>48.1</c:v>
                </c:pt>
                <c:pt idx="14">
                  <c:v>51</c:v>
                </c:pt>
                <c:pt idx="15">
                  <c:v>45.9</c:v>
                </c:pt>
                <c:pt idx="16">
                  <c:v>48.1</c:v>
                </c:pt>
                <c:pt idx="17">
                  <c:v>48.1</c:v>
                </c:pt>
                <c:pt idx="18">
                  <c:v>45.9</c:v>
                </c:pt>
                <c:pt idx="19">
                  <c:v>47.9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4F-42E9-AB75-A6027DE53F12}"/>
            </c:ext>
          </c:extLst>
        </c:ser>
        <c:ser>
          <c:idx val="3"/>
          <c:order val="3"/>
          <c:tx>
            <c:strRef>
              <c:f>'MazeSolve Accuracy'!$G$183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Accuracy'!$G$184:$G$213</c:f>
              <c:numCache>
                <c:formatCode>General</c:formatCode>
                <c:ptCount val="30"/>
                <c:pt idx="0">
                  <c:v>56.3</c:v>
                </c:pt>
                <c:pt idx="1">
                  <c:v>54.9</c:v>
                </c:pt>
                <c:pt idx="2">
                  <c:v>56.7</c:v>
                </c:pt>
                <c:pt idx="3">
                  <c:v>55.7</c:v>
                </c:pt>
                <c:pt idx="4">
                  <c:v>53.4</c:v>
                </c:pt>
                <c:pt idx="5">
                  <c:v>54.1</c:v>
                </c:pt>
                <c:pt idx="6">
                  <c:v>54.7</c:v>
                </c:pt>
                <c:pt idx="7">
                  <c:v>54</c:v>
                </c:pt>
                <c:pt idx="8">
                  <c:v>54.3</c:v>
                </c:pt>
                <c:pt idx="9">
                  <c:v>52.3</c:v>
                </c:pt>
                <c:pt idx="10">
                  <c:v>54.6</c:v>
                </c:pt>
                <c:pt idx="11">
                  <c:v>56.8</c:v>
                </c:pt>
                <c:pt idx="12">
                  <c:v>54.4</c:v>
                </c:pt>
                <c:pt idx="13">
                  <c:v>55.6</c:v>
                </c:pt>
                <c:pt idx="14">
                  <c:v>53.4</c:v>
                </c:pt>
                <c:pt idx="15">
                  <c:v>50.3</c:v>
                </c:pt>
                <c:pt idx="16">
                  <c:v>50.8</c:v>
                </c:pt>
                <c:pt idx="17">
                  <c:v>49.9</c:v>
                </c:pt>
                <c:pt idx="18">
                  <c:v>51.4</c:v>
                </c:pt>
                <c:pt idx="19">
                  <c:v>50.6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4F-42E9-AB75-A6027DE53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Accuracy'!$D$220:$D$249</c:f>
              <c:numCache>
                <c:formatCode>General</c:formatCode>
                <c:ptCount val="30"/>
                <c:pt idx="0">
                  <c:v>12.7</c:v>
                </c:pt>
                <c:pt idx="1">
                  <c:v>13</c:v>
                </c:pt>
                <c:pt idx="2">
                  <c:v>13.2</c:v>
                </c:pt>
                <c:pt idx="3">
                  <c:v>14.2</c:v>
                </c:pt>
                <c:pt idx="4">
                  <c:v>13.8</c:v>
                </c:pt>
                <c:pt idx="5">
                  <c:v>18.5</c:v>
                </c:pt>
                <c:pt idx="6">
                  <c:v>19.2</c:v>
                </c:pt>
                <c:pt idx="7">
                  <c:v>20.8</c:v>
                </c:pt>
                <c:pt idx="8">
                  <c:v>19.899999999999999</c:v>
                </c:pt>
                <c:pt idx="9">
                  <c:v>23</c:v>
                </c:pt>
                <c:pt idx="10">
                  <c:v>30.2</c:v>
                </c:pt>
                <c:pt idx="11">
                  <c:v>31.1</c:v>
                </c:pt>
                <c:pt idx="12">
                  <c:v>29.1</c:v>
                </c:pt>
                <c:pt idx="13">
                  <c:v>34.799999999999997</c:v>
                </c:pt>
                <c:pt idx="14">
                  <c:v>27.6</c:v>
                </c:pt>
                <c:pt idx="15">
                  <c:v>45.8</c:v>
                </c:pt>
                <c:pt idx="16">
                  <c:v>46.8</c:v>
                </c:pt>
                <c:pt idx="17">
                  <c:v>48.3</c:v>
                </c:pt>
                <c:pt idx="18">
                  <c:v>48.7</c:v>
                </c:pt>
                <c:pt idx="19">
                  <c:v>46.1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A3-40D4-8AA4-A559FB6D4C1A}"/>
            </c:ext>
          </c:extLst>
        </c:ser>
        <c:ser>
          <c:idx val="1"/>
          <c:order val="1"/>
          <c:tx>
            <c:strRef>
              <c:f>'MazeSolve Accuracy'!$E$219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Accuracy'!$E$220:$E$249</c:f>
              <c:numCache>
                <c:formatCode>General</c:formatCode>
                <c:ptCount val="30"/>
                <c:pt idx="0">
                  <c:v>12.01</c:v>
                </c:pt>
                <c:pt idx="1">
                  <c:v>14.4</c:v>
                </c:pt>
                <c:pt idx="2">
                  <c:v>13.7</c:v>
                </c:pt>
                <c:pt idx="3">
                  <c:v>15</c:v>
                </c:pt>
                <c:pt idx="4">
                  <c:v>12</c:v>
                </c:pt>
                <c:pt idx="5">
                  <c:v>17.3</c:v>
                </c:pt>
                <c:pt idx="6">
                  <c:v>19</c:v>
                </c:pt>
                <c:pt idx="7">
                  <c:v>23.1</c:v>
                </c:pt>
                <c:pt idx="8">
                  <c:v>17.600000000000001</c:v>
                </c:pt>
                <c:pt idx="9">
                  <c:v>23</c:v>
                </c:pt>
                <c:pt idx="10">
                  <c:v>32.6</c:v>
                </c:pt>
                <c:pt idx="11">
                  <c:v>39.200000000000003</c:v>
                </c:pt>
                <c:pt idx="12">
                  <c:v>40.700000000000003</c:v>
                </c:pt>
                <c:pt idx="13">
                  <c:v>41.9</c:v>
                </c:pt>
                <c:pt idx="14">
                  <c:v>38.299999999999997</c:v>
                </c:pt>
                <c:pt idx="15">
                  <c:v>47.1</c:v>
                </c:pt>
                <c:pt idx="16">
                  <c:v>48.8</c:v>
                </c:pt>
                <c:pt idx="17">
                  <c:v>48</c:v>
                </c:pt>
                <c:pt idx="18">
                  <c:v>50.3</c:v>
                </c:pt>
                <c:pt idx="19">
                  <c:v>46.9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A3-40D4-8AA4-A559FB6D4C1A}"/>
            </c:ext>
          </c:extLst>
        </c:ser>
        <c:ser>
          <c:idx val="2"/>
          <c:order val="2"/>
          <c:tx>
            <c:strRef>
              <c:f>'MazeSolve Accuracy'!$F$219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Accuracy'!$F$220:$F$249</c:f>
              <c:numCache>
                <c:formatCode>General</c:formatCode>
                <c:ptCount val="30"/>
                <c:pt idx="0">
                  <c:v>10.4</c:v>
                </c:pt>
                <c:pt idx="1">
                  <c:v>11.2</c:v>
                </c:pt>
                <c:pt idx="2">
                  <c:v>11</c:v>
                </c:pt>
                <c:pt idx="3">
                  <c:v>11.1</c:v>
                </c:pt>
                <c:pt idx="4">
                  <c:v>10.7</c:v>
                </c:pt>
                <c:pt idx="5">
                  <c:v>16.7</c:v>
                </c:pt>
                <c:pt idx="6">
                  <c:v>19</c:v>
                </c:pt>
                <c:pt idx="7">
                  <c:v>16</c:v>
                </c:pt>
                <c:pt idx="8">
                  <c:v>18.8</c:v>
                </c:pt>
                <c:pt idx="9">
                  <c:v>18.2</c:v>
                </c:pt>
                <c:pt idx="10">
                  <c:v>32.799999999999997</c:v>
                </c:pt>
                <c:pt idx="11">
                  <c:v>35.9</c:v>
                </c:pt>
                <c:pt idx="12">
                  <c:v>32</c:v>
                </c:pt>
                <c:pt idx="13">
                  <c:v>34</c:v>
                </c:pt>
                <c:pt idx="14">
                  <c:v>38.700000000000003</c:v>
                </c:pt>
                <c:pt idx="15">
                  <c:v>46.4</c:v>
                </c:pt>
                <c:pt idx="16">
                  <c:v>50.2</c:v>
                </c:pt>
                <c:pt idx="17">
                  <c:v>48</c:v>
                </c:pt>
                <c:pt idx="18">
                  <c:v>46.3</c:v>
                </c:pt>
                <c:pt idx="19">
                  <c:v>49.1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A3-40D4-8AA4-A559FB6D4C1A}"/>
            </c:ext>
          </c:extLst>
        </c:ser>
        <c:ser>
          <c:idx val="3"/>
          <c:order val="3"/>
          <c:tx>
            <c:strRef>
              <c:f>'MazeSolve Accuracy'!$G$219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Accuracy'!$G$220:$G$249</c:f>
              <c:numCache>
                <c:formatCode>General</c:formatCode>
                <c:ptCount val="30"/>
                <c:pt idx="0">
                  <c:v>13.4</c:v>
                </c:pt>
                <c:pt idx="1">
                  <c:v>14</c:v>
                </c:pt>
                <c:pt idx="2">
                  <c:v>13.1</c:v>
                </c:pt>
                <c:pt idx="3">
                  <c:v>14.2</c:v>
                </c:pt>
                <c:pt idx="4">
                  <c:v>12.8</c:v>
                </c:pt>
                <c:pt idx="5">
                  <c:v>7.4</c:v>
                </c:pt>
                <c:pt idx="6">
                  <c:v>8.6999999999999993</c:v>
                </c:pt>
                <c:pt idx="7">
                  <c:v>7.4</c:v>
                </c:pt>
                <c:pt idx="8">
                  <c:v>9.6</c:v>
                </c:pt>
                <c:pt idx="9">
                  <c:v>9.4</c:v>
                </c:pt>
                <c:pt idx="10">
                  <c:v>24.3</c:v>
                </c:pt>
                <c:pt idx="11">
                  <c:v>23.9</c:v>
                </c:pt>
                <c:pt idx="12">
                  <c:v>24.1</c:v>
                </c:pt>
                <c:pt idx="13">
                  <c:v>23.9</c:v>
                </c:pt>
                <c:pt idx="14">
                  <c:v>24.1</c:v>
                </c:pt>
                <c:pt idx="15">
                  <c:v>46.2</c:v>
                </c:pt>
                <c:pt idx="16">
                  <c:v>47.1</c:v>
                </c:pt>
                <c:pt idx="17">
                  <c:v>46.74</c:v>
                </c:pt>
                <c:pt idx="18">
                  <c:v>47.3</c:v>
                </c:pt>
                <c:pt idx="19">
                  <c:v>45.1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A3-40D4-8AA4-A559FB6D4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Hamiltonian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Accuracy'!$D$4:$D$33</c:f>
              <c:numCache>
                <c:formatCode>General</c:formatCode>
                <c:ptCount val="30"/>
                <c:pt idx="0">
                  <c:v>18.899999999999999</c:v>
                </c:pt>
                <c:pt idx="1">
                  <c:v>25.9</c:v>
                </c:pt>
                <c:pt idx="2">
                  <c:v>19.399999999999999</c:v>
                </c:pt>
                <c:pt idx="3">
                  <c:v>22.7</c:v>
                </c:pt>
                <c:pt idx="4">
                  <c:v>21.8</c:v>
                </c:pt>
                <c:pt idx="5">
                  <c:v>58.3</c:v>
                </c:pt>
                <c:pt idx="6">
                  <c:v>60.6</c:v>
                </c:pt>
                <c:pt idx="7">
                  <c:v>57.7</c:v>
                </c:pt>
                <c:pt idx="8">
                  <c:v>57.2</c:v>
                </c:pt>
                <c:pt idx="9">
                  <c:v>54.2</c:v>
                </c:pt>
                <c:pt idx="10">
                  <c:v>68.400000000000006</c:v>
                </c:pt>
                <c:pt idx="11">
                  <c:v>68</c:v>
                </c:pt>
                <c:pt idx="12">
                  <c:v>69.400000000000006</c:v>
                </c:pt>
                <c:pt idx="13">
                  <c:v>65.599999999999994</c:v>
                </c:pt>
                <c:pt idx="14">
                  <c:v>62.4</c:v>
                </c:pt>
                <c:pt idx="15">
                  <c:v>80.2</c:v>
                </c:pt>
                <c:pt idx="16">
                  <c:v>80.7</c:v>
                </c:pt>
                <c:pt idx="17">
                  <c:v>82.8</c:v>
                </c:pt>
                <c:pt idx="18">
                  <c:v>81.400000000000006</c:v>
                </c:pt>
                <c:pt idx="19">
                  <c:v>81.3</c:v>
                </c:pt>
                <c:pt idx="20">
                  <c:v>85.1</c:v>
                </c:pt>
                <c:pt idx="21">
                  <c:v>83.1</c:v>
                </c:pt>
                <c:pt idx="22">
                  <c:v>84.4</c:v>
                </c:pt>
                <c:pt idx="23">
                  <c:v>81.7</c:v>
                </c:pt>
                <c:pt idx="24">
                  <c:v>76.2</c:v>
                </c:pt>
                <c:pt idx="25">
                  <c:v>86.2</c:v>
                </c:pt>
                <c:pt idx="26">
                  <c:v>85.2</c:v>
                </c:pt>
                <c:pt idx="27">
                  <c:v>86.5</c:v>
                </c:pt>
                <c:pt idx="28">
                  <c:v>83.5</c:v>
                </c:pt>
                <c:pt idx="29">
                  <c:v>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A2-4289-9A36-12D5BA9F6CEC}"/>
            </c:ext>
          </c:extLst>
        </c:ser>
        <c:ser>
          <c:idx val="1"/>
          <c:order val="1"/>
          <c:tx>
            <c:strRef>
              <c:f>'Hamiltonian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Accuracy'!$E$4:$E$33</c:f>
              <c:numCache>
                <c:formatCode>General</c:formatCode>
                <c:ptCount val="30"/>
                <c:pt idx="0">
                  <c:v>34</c:v>
                </c:pt>
                <c:pt idx="1">
                  <c:v>27.5</c:v>
                </c:pt>
                <c:pt idx="2">
                  <c:v>29.7</c:v>
                </c:pt>
                <c:pt idx="3">
                  <c:v>31.1</c:v>
                </c:pt>
                <c:pt idx="4">
                  <c:v>33.200000000000003</c:v>
                </c:pt>
                <c:pt idx="5">
                  <c:v>70.5</c:v>
                </c:pt>
                <c:pt idx="6">
                  <c:v>70</c:v>
                </c:pt>
                <c:pt idx="7">
                  <c:v>68.900000000000006</c:v>
                </c:pt>
                <c:pt idx="8">
                  <c:v>73.599999999999994</c:v>
                </c:pt>
                <c:pt idx="9">
                  <c:v>70.900000000000006</c:v>
                </c:pt>
                <c:pt idx="10">
                  <c:v>68.900000000000006</c:v>
                </c:pt>
                <c:pt idx="11">
                  <c:v>74.5</c:v>
                </c:pt>
                <c:pt idx="12">
                  <c:v>68.900000000000006</c:v>
                </c:pt>
                <c:pt idx="13">
                  <c:v>73.099999999999994</c:v>
                </c:pt>
                <c:pt idx="14">
                  <c:v>67.3</c:v>
                </c:pt>
                <c:pt idx="15">
                  <c:v>71.599999999999994</c:v>
                </c:pt>
                <c:pt idx="16">
                  <c:v>73.5</c:v>
                </c:pt>
                <c:pt idx="17">
                  <c:v>67.3</c:v>
                </c:pt>
                <c:pt idx="18">
                  <c:v>75.400000000000006</c:v>
                </c:pt>
                <c:pt idx="19">
                  <c:v>62.3</c:v>
                </c:pt>
                <c:pt idx="20">
                  <c:v>73.5</c:v>
                </c:pt>
                <c:pt idx="21">
                  <c:v>75.900000000000006</c:v>
                </c:pt>
                <c:pt idx="22">
                  <c:v>70.3</c:v>
                </c:pt>
                <c:pt idx="23">
                  <c:v>76.2</c:v>
                </c:pt>
                <c:pt idx="24">
                  <c:v>69.599999999999994</c:v>
                </c:pt>
                <c:pt idx="25">
                  <c:v>61</c:v>
                </c:pt>
                <c:pt idx="26">
                  <c:v>66.5</c:v>
                </c:pt>
                <c:pt idx="27">
                  <c:v>61.8</c:v>
                </c:pt>
                <c:pt idx="28">
                  <c:v>59</c:v>
                </c:pt>
                <c:pt idx="29">
                  <c:v>59.3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A2-4289-9A36-12D5BA9F6CEC}"/>
            </c:ext>
          </c:extLst>
        </c:ser>
        <c:ser>
          <c:idx val="2"/>
          <c:order val="2"/>
          <c:tx>
            <c:strRef>
              <c:f>'Hamiltonian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Accuracy'!$F$4:$F$33</c:f>
              <c:numCache>
                <c:formatCode>General</c:formatCode>
                <c:ptCount val="30"/>
                <c:pt idx="0">
                  <c:v>13.7</c:v>
                </c:pt>
                <c:pt idx="1">
                  <c:v>15.3</c:v>
                </c:pt>
                <c:pt idx="2">
                  <c:v>16.600000000000001</c:v>
                </c:pt>
                <c:pt idx="3">
                  <c:v>15.3</c:v>
                </c:pt>
                <c:pt idx="4">
                  <c:v>19.8</c:v>
                </c:pt>
                <c:pt idx="5">
                  <c:v>44.5</c:v>
                </c:pt>
                <c:pt idx="6">
                  <c:v>46.3</c:v>
                </c:pt>
                <c:pt idx="7">
                  <c:v>44.6</c:v>
                </c:pt>
                <c:pt idx="8">
                  <c:v>45.3</c:v>
                </c:pt>
                <c:pt idx="9">
                  <c:v>43.9</c:v>
                </c:pt>
                <c:pt idx="10">
                  <c:v>43.7</c:v>
                </c:pt>
                <c:pt idx="11">
                  <c:v>46.2</c:v>
                </c:pt>
                <c:pt idx="12">
                  <c:v>45.2</c:v>
                </c:pt>
                <c:pt idx="13">
                  <c:v>42.7</c:v>
                </c:pt>
                <c:pt idx="14">
                  <c:v>46.7</c:v>
                </c:pt>
                <c:pt idx="15">
                  <c:v>46.2</c:v>
                </c:pt>
                <c:pt idx="16">
                  <c:v>48.7</c:v>
                </c:pt>
                <c:pt idx="17">
                  <c:v>50.7</c:v>
                </c:pt>
                <c:pt idx="18">
                  <c:v>46.5</c:v>
                </c:pt>
                <c:pt idx="19">
                  <c:v>46.2</c:v>
                </c:pt>
                <c:pt idx="20">
                  <c:v>48.6</c:v>
                </c:pt>
                <c:pt idx="21">
                  <c:v>48.4</c:v>
                </c:pt>
                <c:pt idx="22">
                  <c:v>51.3</c:v>
                </c:pt>
                <c:pt idx="23">
                  <c:v>47.9</c:v>
                </c:pt>
                <c:pt idx="24">
                  <c:v>49.5</c:v>
                </c:pt>
                <c:pt idx="25">
                  <c:v>49.4</c:v>
                </c:pt>
                <c:pt idx="26">
                  <c:v>49.6</c:v>
                </c:pt>
                <c:pt idx="27">
                  <c:v>51.2</c:v>
                </c:pt>
                <c:pt idx="28">
                  <c:v>49.7</c:v>
                </c:pt>
                <c:pt idx="29">
                  <c:v>49.5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A2-4289-9A36-12D5BA9F6CEC}"/>
            </c:ext>
          </c:extLst>
        </c:ser>
        <c:ser>
          <c:idx val="3"/>
          <c:order val="3"/>
          <c:tx>
            <c:strRef>
              <c:f>'Hamiltonian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Accuracy'!$G$4:$G$33</c:f>
              <c:numCache>
                <c:formatCode>General</c:formatCode>
                <c:ptCount val="30"/>
                <c:pt idx="0">
                  <c:v>32.799999999999997</c:v>
                </c:pt>
                <c:pt idx="1">
                  <c:v>33</c:v>
                </c:pt>
                <c:pt idx="2">
                  <c:v>34.700000000000003</c:v>
                </c:pt>
                <c:pt idx="3">
                  <c:v>37.299999999999997</c:v>
                </c:pt>
                <c:pt idx="4">
                  <c:v>39.299999999999997</c:v>
                </c:pt>
                <c:pt idx="5">
                  <c:v>65.400000000000006</c:v>
                </c:pt>
                <c:pt idx="6">
                  <c:v>67</c:v>
                </c:pt>
                <c:pt idx="7">
                  <c:v>64.099999999999994</c:v>
                </c:pt>
                <c:pt idx="8">
                  <c:v>62.1</c:v>
                </c:pt>
                <c:pt idx="9">
                  <c:v>56.5</c:v>
                </c:pt>
                <c:pt idx="10">
                  <c:v>73.5</c:v>
                </c:pt>
                <c:pt idx="11">
                  <c:v>72.8</c:v>
                </c:pt>
                <c:pt idx="12">
                  <c:v>73.900000000000006</c:v>
                </c:pt>
                <c:pt idx="13">
                  <c:v>67.7</c:v>
                </c:pt>
                <c:pt idx="14">
                  <c:v>68.2</c:v>
                </c:pt>
                <c:pt idx="15">
                  <c:v>83.3</c:v>
                </c:pt>
                <c:pt idx="16">
                  <c:v>82.5</c:v>
                </c:pt>
                <c:pt idx="17">
                  <c:v>83.7</c:v>
                </c:pt>
                <c:pt idx="18">
                  <c:v>83</c:v>
                </c:pt>
                <c:pt idx="19">
                  <c:v>84.7</c:v>
                </c:pt>
                <c:pt idx="20">
                  <c:v>91.5</c:v>
                </c:pt>
                <c:pt idx="21">
                  <c:v>90.2</c:v>
                </c:pt>
                <c:pt idx="22">
                  <c:v>91.2</c:v>
                </c:pt>
                <c:pt idx="23">
                  <c:v>89.3</c:v>
                </c:pt>
                <c:pt idx="24">
                  <c:v>86.2</c:v>
                </c:pt>
                <c:pt idx="25">
                  <c:v>89.3</c:v>
                </c:pt>
                <c:pt idx="26">
                  <c:v>88.9</c:v>
                </c:pt>
                <c:pt idx="27">
                  <c:v>88.8</c:v>
                </c:pt>
                <c:pt idx="28">
                  <c:v>86.3</c:v>
                </c:pt>
                <c:pt idx="29">
                  <c:v>81.3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A2-4289-9A36-12D5BA9F6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Accuracy'!$D$40:$D$69</c:f>
              <c:numCache>
                <c:formatCode>General</c:formatCode>
                <c:ptCount val="30"/>
                <c:pt idx="0">
                  <c:v>92.5</c:v>
                </c:pt>
                <c:pt idx="1">
                  <c:v>91.4</c:v>
                </c:pt>
                <c:pt idx="2">
                  <c:v>90.9</c:v>
                </c:pt>
                <c:pt idx="3">
                  <c:v>89.4</c:v>
                </c:pt>
                <c:pt idx="4">
                  <c:v>86.4</c:v>
                </c:pt>
                <c:pt idx="5">
                  <c:v>82.3</c:v>
                </c:pt>
                <c:pt idx="6">
                  <c:v>84.6</c:v>
                </c:pt>
                <c:pt idx="7">
                  <c:v>84.3</c:v>
                </c:pt>
                <c:pt idx="8">
                  <c:v>82.8</c:v>
                </c:pt>
                <c:pt idx="9">
                  <c:v>81.400000000000006</c:v>
                </c:pt>
                <c:pt idx="10">
                  <c:v>89.7</c:v>
                </c:pt>
                <c:pt idx="11">
                  <c:v>89.3</c:v>
                </c:pt>
                <c:pt idx="12">
                  <c:v>89.9</c:v>
                </c:pt>
                <c:pt idx="13">
                  <c:v>87.6</c:v>
                </c:pt>
                <c:pt idx="14">
                  <c:v>84.3</c:v>
                </c:pt>
                <c:pt idx="15">
                  <c:v>79.400000000000006</c:v>
                </c:pt>
                <c:pt idx="16">
                  <c:v>85.2</c:v>
                </c:pt>
                <c:pt idx="17">
                  <c:v>84.7</c:v>
                </c:pt>
                <c:pt idx="18">
                  <c:v>85.5</c:v>
                </c:pt>
                <c:pt idx="19">
                  <c:v>82.6</c:v>
                </c:pt>
                <c:pt idx="20">
                  <c:v>87.7</c:v>
                </c:pt>
                <c:pt idx="21">
                  <c:v>89.2</c:v>
                </c:pt>
                <c:pt idx="22">
                  <c:v>89.2</c:v>
                </c:pt>
                <c:pt idx="23">
                  <c:v>89.2</c:v>
                </c:pt>
                <c:pt idx="24">
                  <c:v>85.1</c:v>
                </c:pt>
                <c:pt idx="25">
                  <c:v>87.9</c:v>
                </c:pt>
                <c:pt idx="26">
                  <c:v>91.2</c:v>
                </c:pt>
                <c:pt idx="27">
                  <c:v>89.4</c:v>
                </c:pt>
                <c:pt idx="28">
                  <c:v>88.4</c:v>
                </c:pt>
                <c:pt idx="29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31-46FE-AAB1-6EC12B5A6392}"/>
            </c:ext>
          </c:extLst>
        </c:ser>
        <c:ser>
          <c:idx val="1"/>
          <c:order val="1"/>
          <c:tx>
            <c:strRef>
              <c:f>'Hamiltonian Accuracy'!$E$39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Accuracy'!$E$40:$E$69</c:f>
              <c:numCache>
                <c:formatCode>General</c:formatCode>
                <c:ptCount val="30"/>
                <c:pt idx="0">
                  <c:v>92</c:v>
                </c:pt>
                <c:pt idx="1">
                  <c:v>90.8</c:v>
                </c:pt>
                <c:pt idx="2">
                  <c:v>91.1</c:v>
                </c:pt>
                <c:pt idx="3">
                  <c:v>90.1</c:v>
                </c:pt>
                <c:pt idx="4">
                  <c:v>86.4</c:v>
                </c:pt>
                <c:pt idx="5">
                  <c:v>61.8</c:v>
                </c:pt>
                <c:pt idx="6">
                  <c:v>64.599999999999994</c:v>
                </c:pt>
                <c:pt idx="7">
                  <c:v>64.3</c:v>
                </c:pt>
                <c:pt idx="8">
                  <c:v>62.7</c:v>
                </c:pt>
                <c:pt idx="9">
                  <c:v>63.2</c:v>
                </c:pt>
                <c:pt idx="10">
                  <c:v>65.900000000000006</c:v>
                </c:pt>
                <c:pt idx="11">
                  <c:v>65.900000000000006</c:v>
                </c:pt>
                <c:pt idx="12">
                  <c:v>64.099999999999994</c:v>
                </c:pt>
                <c:pt idx="13">
                  <c:v>62.5</c:v>
                </c:pt>
                <c:pt idx="14">
                  <c:v>63</c:v>
                </c:pt>
                <c:pt idx="15">
                  <c:v>75.400000000000006</c:v>
                </c:pt>
                <c:pt idx="16">
                  <c:v>76.2</c:v>
                </c:pt>
                <c:pt idx="17">
                  <c:v>76</c:v>
                </c:pt>
                <c:pt idx="18">
                  <c:v>74.099999999999994</c:v>
                </c:pt>
                <c:pt idx="19">
                  <c:v>73.099999999999994</c:v>
                </c:pt>
                <c:pt idx="20">
                  <c:v>87.6</c:v>
                </c:pt>
                <c:pt idx="21">
                  <c:v>88.4</c:v>
                </c:pt>
                <c:pt idx="22">
                  <c:v>88.3</c:v>
                </c:pt>
                <c:pt idx="23">
                  <c:v>89.4</c:v>
                </c:pt>
                <c:pt idx="24">
                  <c:v>86.9</c:v>
                </c:pt>
                <c:pt idx="25">
                  <c:v>92.7</c:v>
                </c:pt>
                <c:pt idx="26">
                  <c:v>93</c:v>
                </c:pt>
                <c:pt idx="27">
                  <c:v>93.3</c:v>
                </c:pt>
                <c:pt idx="28">
                  <c:v>93.8</c:v>
                </c:pt>
                <c:pt idx="29">
                  <c:v>91.6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1-46FE-AAB1-6EC12B5A6392}"/>
            </c:ext>
          </c:extLst>
        </c:ser>
        <c:ser>
          <c:idx val="2"/>
          <c:order val="2"/>
          <c:tx>
            <c:strRef>
              <c:f>'Hamiltonian Accuracy'!$F$39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Accuracy'!$F$40:$F$69</c:f>
              <c:numCache>
                <c:formatCode>General</c:formatCode>
                <c:ptCount val="30"/>
                <c:pt idx="0">
                  <c:v>52.6</c:v>
                </c:pt>
                <c:pt idx="1">
                  <c:v>50.1</c:v>
                </c:pt>
                <c:pt idx="2">
                  <c:v>51.6</c:v>
                </c:pt>
                <c:pt idx="3">
                  <c:v>50.2</c:v>
                </c:pt>
                <c:pt idx="4">
                  <c:v>48.8</c:v>
                </c:pt>
                <c:pt idx="5">
                  <c:v>52.2</c:v>
                </c:pt>
                <c:pt idx="6">
                  <c:v>50</c:v>
                </c:pt>
                <c:pt idx="7">
                  <c:v>49.9</c:v>
                </c:pt>
                <c:pt idx="8">
                  <c:v>49.8</c:v>
                </c:pt>
                <c:pt idx="9">
                  <c:v>49.8</c:v>
                </c:pt>
                <c:pt idx="10">
                  <c:v>51.2</c:v>
                </c:pt>
                <c:pt idx="11">
                  <c:v>50.3</c:v>
                </c:pt>
                <c:pt idx="12">
                  <c:v>53</c:v>
                </c:pt>
                <c:pt idx="13">
                  <c:v>47.9</c:v>
                </c:pt>
                <c:pt idx="14">
                  <c:v>51.4</c:v>
                </c:pt>
                <c:pt idx="15">
                  <c:v>50.9</c:v>
                </c:pt>
                <c:pt idx="16">
                  <c:v>49.7</c:v>
                </c:pt>
                <c:pt idx="17">
                  <c:v>51.8</c:v>
                </c:pt>
                <c:pt idx="18">
                  <c:v>48.9</c:v>
                </c:pt>
                <c:pt idx="19">
                  <c:v>50</c:v>
                </c:pt>
                <c:pt idx="20">
                  <c:v>50</c:v>
                </c:pt>
                <c:pt idx="21">
                  <c:v>50.4</c:v>
                </c:pt>
                <c:pt idx="22">
                  <c:v>53.1</c:v>
                </c:pt>
                <c:pt idx="23">
                  <c:v>50.9</c:v>
                </c:pt>
                <c:pt idx="24">
                  <c:v>48.4</c:v>
                </c:pt>
                <c:pt idx="25">
                  <c:v>48.9</c:v>
                </c:pt>
                <c:pt idx="26">
                  <c:v>49.7</c:v>
                </c:pt>
                <c:pt idx="27">
                  <c:v>52.5</c:v>
                </c:pt>
                <c:pt idx="28">
                  <c:v>49.9</c:v>
                </c:pt>
                <c:pt idx="29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31-46FE-AAB1-6EC12B5A6392}"/>
            </c:ext>
          </c:extLst>
        </c:ser>
        <c:ser>
          <c:idx val="3"/>
          <c:order val="3"/>
          <c:tx>
            <c:strRef>
              <c:f>'Hamiltonian Accuracy'!$G$39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Accuracy'!$G$40:$G$69</c:f>
              <c:numCache>
                <c:formatCode>General</c:formatCode>
                <c:ptCount val="30"/>
                <c:pt idx="0">
                  <c:v>91.6</c:v>
                </c:pt>
                <c:pt idx="1">
                  <c:v>91.5</c:v>
                </c:pt>
                <c:pt idx="2">
                  <c:v>91.7</c:v>
                </c:pt>
                <c:pt idx="3">
                  <c:v>89.2</c:v>
                </c:pt>
                <c:pt idx="4">
                  <c:v>87.2</c:v>
                </c:pt>
                <c:pt idx="5">
                  <c:v>87.2</c:v>
                </c:pt>
                <c:pt idx="6">
                  <c:v>88.4</c:v>
                </c:pt>
                <c:pt idx="7">
                  <c:v>87.8</c:v>
                </c:pt>
                <c:pt idx="8">
                  <c:v>86.8</c:v>
                </c:pt>
                <c:pt idx="9">
                  <c:v>81.900000000000006</c:v>
                </c:pt>
                <c:pt idx="10">
                  <c:v>89</c:v>
                </c:pt>
                <c:pt idx="11">
                  <c:v>89.7</c:v>
                </c:pt>
                <c:pt idx="12">
                  <c:v>88.5</c:v>
                </c:pt>
                <c:pt idx="13">
                  <c:v>88.3</c:v>
                </c:pt>
                <c:pt idx="14">
                  <c:v>83.1</c:v>
                </c:pt>
                <c:pt idx="15">
                  <c:v>84.9</c:v>
                </c:pt>
                <c:pt idx="16">
                  <c:v>88.9</c:v>
                </c:pt>
                <c:pt idx="17">
                  <c:v>86.3</c:v>
                </c:pt>
                <c:pt idx="18">
                  <c:v>86.8</c:v>
                </c:pt>
                <c:pt idx="19">
                  <c:v>85.7</c:v>
                </c:pt>
                <c:pt idx="20">
                  <c:v>86.8</c:v>
                </c:pt>
                <c:pt idx="21">
                  <c:v>87.5</c:v>
                </c:pt>
                <c:pt idx="22">
                  <c:v>87</c:v>
                </c:pt>
                <c:pt idx="23">
                  <c:v>85.8</c:v>
                </c:pt>
                <c:pt idx="24">
                  <c:v>83.1</c:v>
                </c:pt>
                <c:pt idx="25">
                  <c:v>87.5</c:v>
                </c:pt>
                <c:pt idx="26">
                  <c:v>88.3</c:v>
                </c:pt>
                <c:pt idx="27">
                  <c:v>86.8</c:v>
                </c:pt>
                <c:pt idx="28">
                  <c:v>85.7</c:v>
                </c:pt>
                <c:pt idx="29">
                  <c:v>80.900000000000006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31-46FE-AAB1-6EC12B5A6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Accuracy'!$D$76:$D$105</c:f>
              <c:numCache>
                <c:formatCode>General</c:formatCode>
                <c:ptCount val="30"/>
                <c:pt idx="0">
                  <c:v>88.8</c:v>
                </c:pt>
                <c:pt idx="1">
                  <c:v>90.1</c:v>
                </c:pt>
                <c:pt idx="2">
                  <c:v>91.6</c:v>
                </c:pt>
                <c:pt idx="3">
                  <c:v>90</c:v>
                </c:pt>
                <c:pt idx="4">
                  <c:v>89.3</c:v>
                </c:pt>
                <c:pt idx="5">
                  <c:v>88.1</c:v>
                </c:pt>
                <c:pt idx="6">
                  <c:v>88.3</c:v>
                </c:pt>
                <c:pt idx="7">
                  <c:v>87.4</c:v>
                </c:pt>
                <c:pt idx="8">
                  <c:v>86.6</c:v>
                </c:pt>
                <c:pt idx="9">
                  <c:v>82.1</c:v>
                </c:pt>
                <c:pt idx="10">
                  <c:v>87.9</c:v>
                </c:pt>
                <c:pt idx="11">
                  <c:v>89.3</c:v>
                </c:pt>
                <c:pt idx="12">
                  <c:v>87.5</c:v>
                </c:pt>
                <c:pt idx="13">
                  <c:v>87.5</c:v>
                </c:pt>
                <c:pt idx="14">
                  <c:v>84.5</c:v>
                </c:pt>
                <c:pt idx="15">
                  <c:v>87.1</c:v>
                </c:pt>
                <c:pt idx="16">
                  <c:v>90.2</c:v>
                </c:pt>
                <c:pt idx="17">
                  <c:v>88.3</c:v>
                </c:pt>
                <c:pt idx="18">
                  <c:v>88.1</c:v>
                </c:pt>
                <c:pt idx="19">
                  <c:v>86</c:v>
                </c:pt>
                <c:pt idx="20">
                  <c:v>87.4</c:v>
                </c:pt>
                <c:pt idx="21">
                  <c:v>89.6</c:v>
                </c:pt>
                <c:pt idx="22">
                  <c:v>88.3</c:v>
                </c:pt>
                <c:pt idx="23">
                  <c:v>87.9</c:v>
                </c:pt>
                <c:pt idx="24">
                  <c:v>87.2</c:v>
                </c:pt>
                <c:pt idx="25">
                  <c:v>87.9</c:v>
                </c:pt>
                <c:pt idx="26">
                  <c:v>91.7</c:v>
                </c:pt>
                <c:pt idx="27">
                  <c:v>89.4</c:v>
                </c:pt>
                <c:pt idx="28">
                  <c:v>88.5</c:v>
                </c:pt>
                <c:pt idx="29">
                  <c:v>85.8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D-4AA5-93EA-BDDBE9067485}"/>
            </c:ext>
          </c:extLst>
        </c:ser>
        <c:ser>
          <c:idx val="1"/>
          <c:order val="1"/>
          <c:tx>
            <c:strRef>
              <c:f>'Hamiltonian Accuracy'!$E$75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Accuracy'!$E$76:$E$105</c:f>
              <c:numCache>
                <c:formatCode>General</c:formatCode>
                <c:ptCount val="30"/>
                <c:pt idx="0">
                  <c:v>88.6</c:v>
                </c:pt>
                <c:pt idx="1">
                  <c:v>88.5</c:v>
                </c:pt>
                <c:pt idx="2">
                  <c:v>91.4</c:v>
                </c:pt>
                <c:pt idx="3">
                  <c:v>89.9</c:v>
                </c:pt>
                <c:pt idx="4">
                  <c:v>89.1</c:v>
                </c:pt>
                <c:pt idx="5">
                  <c:v>78.8</c:v>
                </c:pt>
                <c:pt idx="6">
                  <c:v>80.599999999999994</c:v>
                </c:pt>
                <c:pt idx="7">
                  <c:v>79.099999999999994</c:v>
                </c:pt>
                <c:pt idx="8">
                  <c:v>77.8</c:v>
                </c:pt>
                <c:pt idx="9">
                  <c:v>74.5</c:v>
                </c:pt>
                <c:pt idx="10">
                  <c:v>70.400000000000006</c:v>
                </c:pt>
                <c:pt idx="11">
                  <c:v>74</c:v>
                </c:pt>
                <c:pt idx="12">
                  <c:v>74.400000000000006</c:v>
                </c:pt>
                <c:pt idx="13">
                  <c:v>75.2</c:v>
                </c:pt>
                <c:pt idx="14">
                  <c:v>73.3</c:v>
                </c:pt>
                <c:pt idx="15">
                  <c:v>79.900000000000006</c:v>
                </c:pt>
                <c:pt idx="16">
                  <c:v>79.8</c:v>
                </c:pt>
                <c:pt idx="17">
                  <c:v>80.900000000000006</c:v>
                </c:pt>
                <c:pt idx="18">
                  <c:v>79.599999999999994</c:v>
                </c:pt>
                <c:pt idx="19">
                  <c:v>79</c:v>
                </c:pt>
                <c:pt idx="20">
                  <c:v>85.8</c:v>
                </c:pt>
                <c:pt idx="21">
                  <c:v>86.5</c:v>
                </c:pt>
                <c:pt idx="22">
                  <c:v>87.4</c:v>
                </c:pt>
                <c:pt idx="23">
                  <c:v>88.1</c:v>
                </c:pt>
                <c:pt idx="24">
                  <c:v>85.1</c:v>
                </c:pt>
                <c:pt idx="25">
                  <c:v>55.26</c:v>
                </c:pt>
                <c:pt idx="26">
                  <c:v>94</c:v>
                </c:pt>
                <c:pt idx="27">
                  <c:v>92</c:v>
                </c:pt>
                <c:pt idx="28">
                  <c:v>90.7</c:v>
                </c:pt>
                <c:pt idx="29">
                  <c:v>90.1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D-4AA5-93EA-BDDBE9067485}"/>
            </c:ext>
          </c:extLst>
        </c:ser>
        <c:ser>
          <c:idx val="2"/>
          <c:order val="2"/>
          <c:tx>
            <c:strRef>
              <c:f>'Hamiltonian Accuracy'!$F$75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Accuracy'!$F$76:$F$105</c:f>
              <c:numCache>
                <c:formatCode>General</c:formatCode>
                <c:ptCount val="30"/>
                <c:pt idx="0">
                  <c:v>51.5</c:v>
                </c:pt>
                <c:pt idx="1">
                  <c:v>51.8</c:v>
                </c:pt>
                <c:pt idx="2">
                  <c:v>51</c:v>
                </c:pt>
                <c:pt idx="3">
                  <c:v>49.9</c:v>
                </c:pt>
                <c:pt idx="4">
                  <c:v>47.9</c:v>
                </c:pt>
                <c:pt idx="5">
                  <c:v>51.6</c:v>
                </c:pt>
                <c:pt idx="6">
                  <c:v>49.5</c:v>
                </c:pt>
                <c:pt idx="7">
                  <c:v>51.9</c:v>
                </c:pt>
                <c:pt idx="8">
                  <c:v>48.7</c:v>
                </c:pt>
                <c:pt idx="9">
                  <c:v>49</c:v>
                </c:pt>
                <c:pt idx="10">
                  <c:v>51.4</c:v>
                </c:pt>
                <c:pt idx="11">
                  <c:v>49.7</c:v>
                </c:pt>
                <c:pt idx="12">
                  <c:v>51.6</c:v>
                </c:pt>
                <c:pt idx="13">
                  <c:v>48.8</c:v>
                </c:pt>
                <c:pt idx="14">
                  <c:v>48.8</c:v>
                </c:pt>
                <c:pt idx="15">
                  <c:v>51.1</c:v>
                </c:pt>
                <c:pt idx="16">
                  <c:v>50.7</c:v>
                </c:pt>
                <c:pt idx="17">
                  <c:v>53</c:v>
                </c:pt>
                <c:pt idx="18">
                  <c:v>50</c:v>
                </c:pt>
                <c:pt idx="19">
                  <c:v>49</c:v>
                </c:pt>
                <c:pt idx="20">
                  <c:v>50</c:v>
                </c:pt>
                <c:pt idx="21">
                  <c:v>51.9</c:v>
                </c:pt>
                <c:pt idx="22">
                  <c:v>51.9</c:v>
                </c:pt>
                <c:pt idx="23">
                  <c:v>50.4</c:v>
                </c:pt>
                <c:pt idx="24">
                  <c:v>48.2</c:v>
                </c:pt>
                <c:pt idx="25">
                  <c:v>50.9</c:v>
                </c:pt>
                <c:pt idx="26">
                  <c:v>49.8</c:v>
                </c:pt>
                <c:pt idx="27">
                  <c:v>52.6</c:v>
                </c:pt>
                <c:pt idx="28">
                  <c:v>48.4</c:v>
                </c:pt>
                <c:pt idx="29">
                  <c:v>46.3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D-4AA5-93EA-BDDBE9067485}"/>
            </c:ext>
          </c:extLst>
        </c:ser>
        <c:ser>
          <c:idx val="3"/>
          <c:order val="3"/>
          <c:tx>
            <c:strRef>
              <c:f>'Hamiltonian Accuracy'!$G$75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Accuracy'!$G$76:$G$105</c:f>
              <c:numCache>
                <c:formatCode>General</c:formatCode>
                <c:ptCount val="30"/>
                <c:pt idx="0">
                  <c:v>89.2</c:v>
                </c:pt>
                <c:pt idx="1">
                  <c:v>88.9</c:v>
                </c:pt>
                <c:pt idx="2">
                  <c:v>90.2</c:v>
                </c:pt>
                <c:pt idx="3">
                  <c:v>88.8</c:v>
                </c:pt>
                <c:pt idx="4">
                  <c:v>89</c:v>
                </c:pt>
                <c:pt idx="5">
                  <c:v>86.3</c:v>
                </c:pt>
                <c:pt idx="6">
                  <c:v>88.3</c:v>
                </c:pt>
                <c:pt idx="7">
                  <c:v>87.5</c:v>
                </c:pt>
                <c:pt idx="8">
                  <c:v>85.7</c:v>
                </c:pt>
                <c:pt idx="9">
                  <c:v>81.5</c:v>
                </c:pt>
                <c:pt idx="10">
                  <c:v>85.2</c:v>
                </c:pt>
                <c:pt idx="11">
                  <c:v>87.8</c:v>
                </c:pt>
                <c:pt idx="12">
                  <c:v>86.6</c:v>
                </c:pt>
                <c:pt idx="13">
                  <c:v>86.1</c:v>
                </c:pt>
                <c:pt idx="14">
                  <c:v>80.099999999999994</c:v>
                </c:pt>
                <c:pt idx="15">
                  <c:v>87.7</c:v>
                </c:pt>
                <c:pt idx="16">
                  <c:v>91.5</c:v>
                </c:pt>
                <c:pt idx="17">
                  <c:v>88.8</c:v>
                </c:pt>
                <c:pt idx="18">
                  <c:v>89.5</c:v>
                </c:pt>
                <c:pt idx="19">
                  <c:v>87.2</c:v>
                </c:pt>
                <c:pt idx="20">
                  <c:v>86.1</c:v>
                </c:pt>
                <c:pt idx="21">
                  <c:v>88.4</c:v>
                </c:pt>
                <c:pt idx="22">
                  <c:v>88.4</c:v>
                </c:pt>
                <c:pt idx="23">
                  <c:v>87.7</c:v>
                </c:pt>
                <c:pt idx="24">
                  <c:v>85</c:v>
                </c:pt>
                <c:pt idx="25">
                  <c:v>87.4</c:v>
                </c:pt>
                <c:pt idx="26">
                  <c:v>89.7</c:v>
                </c:pt>
                <c:pt idx="27">
                  <c:v>86.9</c:v>
                </c:pt>
                <c:pt idx="28">
                  <c:v>85.8</c:v>
                </c:pt>
                <c:pt idx="29">
                  <c:v>81.5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D-4AA5-93EA-BDDBE9067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55.3</c:v>
                </c:pt>
                <c:pt idx="6">
                  <c:v>57.7</c:v>
                </c:pt>
                <c:pt idx="7">
                  <c:v>57.4</c:v>
                </c:pt>
                <c:pt idx="8">
                  <c:v>57.4</c:v>
                </c:pt>
                <c:pt idx="9">
                  <c:v>55</c:v>
                </c:pt>
                <c:pt idx="10">
                  <c:v>66.900000000000006</c:v>
                </c:pt>
                <c:pt idx="11">
                  <c:v>64.900000000000006</c:v>
                </c:pt>
                <c:pt idx="12">
                  <c:v>63.1</c:v>
                </c:pt>
                <c:pt idx="13">
                  <c:v>63.4</c:v>
                </c:pt>
                <c:pt idx="14">
                  <c:v>58.7</c:v>
                </c:pt>
                <c:pt idx="15">
                  <c:v>81.900000000000006</c:v>
                </c:pt>
                <c:pt idx="16">
                  <c:v>80.900000000000006</c:v>
                </c:pt>
                <c:pt idx="17">
                  <c:v>81</c:v>
                </c:pt>
                <c:pt idx="18">
                  <c:v>79</c:v>
                </c:pt>
                <c:pt idx="19">
                  <c:v>80.099999999999994</c:v>
                </c:pt>
                <c:pt idx="20">
                  <c:v>83.3</c:v>
                </c:pt>
                <c:pt idx="21">
                  <c:v>83.8</c:v>
                </c:pt>
                <c:pt idx="22">
                  <c:v>86.9</c:v>
                </c:pt>
                <c:pt idx="23">
                  <c:v>85.3</c:v>
                </c:pt>
                <c:pt idx="24">
                  <c:v>80.5</c:v>
                </c:pt>
                <c:pt idx="25">
                  <c:v>83.9</c:v>
                </c:pt>
                <c:pt idx="26">
                  <c:v>86.8</c:v>
                </c:pt>
                <c:pt idx="27">
                  <c:v>86.6</c:v>
                </c:pt>
                <c:pt idx="28">
                  <c:v>83.1</c:v>
                </c:pt>
                <c:pt idx="29">
                  <c:v>78.7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0-4C9F-A6C8-3CED54B626BB}"/>
            </c:ext>
          </c:extLst>
        </c:ser>
        <c:ser>
          <c:idx val="1"/>
          <c:order val="1"/>
          <c:tx>
            <c:strRef>
              <c:f>'Hamiltonian Accuracy'!$E$111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53</c:v>
                </c:pt>
                <c:pt idx="6">
                  <c:v>54.2</c:v>
                </c:pt>
                <c:pt idx="7">
                  <c:v>55.1</c:v>
                </c:pt>
                <c:pt idx="8">
                  <c:v>55</c:v>
                </c:pt>
                <c:pt idx="9">
                  <c:v>53.1</c:v>
                </c:pt>
                <c:pt idx="10">
                  <c:v>62.3</c:v>
                </c:pt>
                <c:pt idx="11">
                  <c:v>59.8</c:v>
                </c:pt>
                <c:pt idx="12">
                  <c:v>63.7</c:v>
                </c:pt>
                <c:pt idx="13">
                  <c:v>61.4</c:v>
                </c:pt>
                <c:pt idx="14">
                  <c:v>59</c:v>
                </c:pt>
                <c:pt idx="15">
                  <c:v>62.2</c:v>
                </c:pt>
                <c:pt idx="16">
                  <c:v>63.2</c:v>
                </c:pt>
                <c:pt idx="17">
                  <c:v>67.7</c:v>
                </c:pt>
                <c:pt idx="18">
                  <c:v>67.5</c:v>
                </c:pt>
                <c:pt idx="19">
                  <c:v>61.6</c:v>
                </c:pt>
                <c:pt idx="20">
                  <c:v>59.1</c:v>
                </c:pt>
                <c:pt idx="21">
                  <c:v>61.6</c:v>
                </c:pt>
                <c:pt idx="22">
                  <c:v>63.2</c:v>
                </c:pt>
                <c:pt idx="23">
                  <c:v>62.2</c:v>
                </c:pt>
                <c:pt idx="24">
                  <c:v>57.7</c:v>
                </c:pt>
                <c:pt idx="25">
                  <c:v>50.7</c:v>
                </c:pt>
                <c:pt idx="26">
                  <c:v>51.6</c:v>
                </c:pt>
                <c:pt idx="27">
                  <c:v>52.4</c:v>
                </c:pt>
                <c:pt idx="28">
                  <c:v>54.2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0-4C9F-A6C8-3CED54B626BB}"/>
            </c:ext>
          </c:extLst>
        </c:ser>
        <c:ser>
          <c:idx val="2"/>
          <c:order val="2"/>
          <c:tx>
            <c:strRef>
              <c:f>'Hamiltonian Accuracy'!$F$111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39.700000000000003</c:v>
                </c:pt>
                <c:pt idx="6">
                  <c:v>43.4</c:v>
                </c:pt>
                <c:pt idx="7">
                  <c:v>42.6</c:v>
                </c:pt>
                <c:pt idx="8">
                  <c:v>42.6</c:v>
                </c:pt>
                <c:pt idx="9">
                  <c:v>44.7</c:v>
                </c:pt>
                <c:pt idx="10">
                  <c:v>44</c:v>
                </c:pt>
                <c:pt idx="11">
                  <c:v>47.1</c:v>
                </c:pt>
                <c:pt idx="12">
                  <c:v>46.6</c:v>
                </c:pt>
                <c:pt idx="13">
                  <c:v>46</c:v>
                </c:pt>
                <c:pt idx="14">
                  <c:v>46.7</c:v>
                </c:pt>
                <c:pt idx="15">
                  <c:v>42.8</c:v>
                </c:pt>
                <c:pt idx="16">
                  <c:v>43.6</c:v>
                </c:pt>
                <c:pt idx="17">
                  <c:v>46.2</c:v>
                </c:pt>
                <c:pt idx="18">
                  <c:v>45.3</c:v>
                </c:pt>
                <c:pt idx="19">
                  <c:v>47</c:v>
                </c:pt>
                <c:pt idx="20">
                  <c:v>49.9</c:v>
                </c:pt>
                <c:pt idx="21">
                  <c:v>49</c:v>
                </c:pt>
                <c:pt idx="22">
                  <c:v>48</c:v>
                </c:pt>
                <c:pt idx="23">
                  <c:v>50.2</c:v>
                </c:pt>
                <c:pt idx="24">
                  <c:v>51.6</c:v>
                </c:pt>
                <c:pt idx="25">
                  <c:v>49.3</c:v>
                </c:pt>
                <c:pt idx="26">
                  <c:v>51.1</c:v>
                </c:pt>
                <c:pt idx="27">
                  <c:v>51.7</c:v>
                </c:pt>
                <c:pt idx="28">
                  <c:v>49.9</c:v>
                </c:pt>
                <c:pt idx="29">
                  <c:v>50.2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50-4C9F-A6C8-3CED54B626BB}"/>
            </c:ext>
          </c:extLst>
        </c:ser>
        <c:ser>
          <c:idx val="3"/>
          <c:order val="3"/>
          <c:tx>
            <c:strRef>
              <c:f>'Hamiltonian Accuracy'!$G$111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57.5</c:v>
                </c:pt>
                <c:pt idx="6">
                  <c:v>59.3</c:v>
                </c:pt>
                <c:pt idx="7">
                  <c:v>60.2</c:v>
                </c:pt>
                <c:pt idx="8">
                  <c:v>56.7</c:v>
                </c:pt>
                <c:pt idx="9">
                  <c:v>55.7</c:v>
                </c:pt>
                <c:pt idx="10">
                  <c:v>60.4</c:v>
                </c:pt>
                <c:pt idx="11">
                  <c:v>60.3</c:v>
                </c:pt>
                <c:pt idx="12">
                  <c:v>61.9</c:v>
                </c:pt>
                <c:pt idx="13">
                  <c:v>59.7</c:v>
                </c:pt>
                <c:pt idx="14">
                  <c:v>56.2</c:v>
                </c:pt>
                <c:pt idx="15">
                  <c:v>84</c:v>
                </c:pt>
                <c:pt idx="16">
                  <c:v>81.5</c:v>
                </c:pt>
                <c:pt idx="17">
                  <c:v>82.6</c:v>
                </c:pt>
                <c:pt idx="18">
                  <c:v>82.1</c:v>
                </c:pt>
                <c:pt idx="19">
                  <c:v>80.5</c:v>
                </c:pt>
                <c:pt idx="20">
                  <c:v>86.4</c:v>
                </c:pt>
                <c:pt idx="21">
                  <c:v>85.8</c:v>
                </c:pt>
                <c:pt idx="22">
                  <c:v>87.9</c:v>
                </c:pt>
                <c:pt idx="23">
                  <c:v>86.2</c:v>
                </c:pt>
                <c:pt idx="24">
                  <c:v>82.5</c:v>
                </c:pt>
                <c:pt idx="25">
                  <c:v>87</c:v>
                </c:pt>
                <c:pt idx="26">
                  <c:v>87.1</c:v>
                </c:pt>
                <c:pt idx="27">
                  <c:v>88.5</c:v>
                </c:pt>
                <c:pt idx="28">
                  <c:v>85.4</c:v>
                </c:pt>
                <c:pt idx="29">
                  <c:v>78.3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50-4C9F-A6C8-3CED54B62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Accuracy'!$D$148:$D$177</c:f>
              <c:numCache>
                <c:formatCode>General</c:formatCode>
                <c:ptCount val="30"/>
                <c:pt idx="0">
                  <c:v>76.400000000000006</c:v>
                </c:pt>
                <c:pt idx="1">
                  <c:v>76.900000000000006</c:v>
                </c:pt>
                <c:pt idx="2">
                  <c:v>76</c:v>
                </c:pt>
                <c:pt idx="3">
                  <c:v>75.099999999999994</c:v>
                </c:pt>
                <c:pt idx="4">
                  <c:v>71.7</c:v>
                </c:pt>
                <c:pt idx="5">
                  <c:v>85.3</c:v>
                </c:pt>
                <c:pt idx="6">
                  <c:v>86.7</c:v>
                </c:pt>
                <c:pt idx="7">
                  <c:v>86.6</c:v>
                </c:pt>
                <c:pt idx="8">
                  <c:v>84.7</c:v>
                </c:pt>
                <c:pt idx="9">
                  <c:v>80.7</c:v>
                </c:pt>
                <c:pt idx="10">
                  <c:v>84.8</c:v>
                </c:pt>
                <c:pt idx="11">
                  <c:v>87.6</c:v>
                </c:pt>
                <c:pt idx="12">
                  <c:v>86.9</c:v>
                </c:pt>
                <c:pt idx="13">
                  <c:v>86</c:v>
                </c:pt>
                <c:pt idx="14">
                  <c:v>82.3</c:v>
                </c:pt>
                <c:pt idx="15">
                  <c:v>88.3</c:v>
                </c:pt>
                <c:pt idx="16">
                  <c:v>87.6</c:v>
                </c:pt>
                <c:pt idx="17">
                  <c:v>88.5</c:v>
                </c:pt>
                <c:pt idx="18">
                  <c:v>89.5</c:v>
                </c:pt>
                <c:pt idx="19">
                  <c:v>84.8</c:v>
                </c:pt>
                <c:pt idx="20">
                  <c:v>82.6</c:v>
                </c:pt>
                <c:pt idx="21">
                  <c:v>83.8</c:v>
                </c:pt>
                <c:pt idx="22">
                  <c:v>83.9</c:v>
                </c:pt>
                <c:pt idx="23">
                  <c:v>84</c:v>
                </c:pt>
                <c:pt idx="24">
                  <c:v>80.2</c:v>
                </c:pt>
                <c:pt idx="25">
                  <c:v>87.4</c:v>
                </c:pt>
                <c:pt idx="26">
                  <c:v>90</c:v>
                </c:pt>
                <c:pt idx="27">
                  <c:v>88.4</c:v>
                </c:pt>
                <c:pt idx="28">
                  <c:v>87.6</c:v>
                </c:pt>
                <c:pt idx="29">
                  <c:v>84.5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EA-48F8-A149-22AD1F7033AE}"/>
            </c:ext>
          </c:extLst>
        </c:ser>
        <c:ser>
          <c:idx val="1"/>
          <c:order val="1"/>
          <c:tx>
            <c:strRef>
              <c:f>'Hamiltonian Accuracy'!$E$147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Accuracy'!$E$148:$E$177</c:f>
              <c:numCache>
                <c:formatCode>General</c:formatCode>
                <c:ptCount val="30"/>
                <c:pt idx="0">
                  <c:v>85.1</c:v>
                </c:pt>
                <c:pt idx="1">
                  <c:v>82.5</c:v>
                </c:pt>
                <c:pt idx="2">
                  <c:v>83.4</c:v>
                </c:pt>
                <c:pt idx="3">
                  <c:v>81.900000000000006</c:v>
                </c:pt>
                <c:pt idx="4">
                  <c:v>77</c:v>
                </c:pt>
                <c:pt idx="5">
                  <c:v>76.599999999999994</c:v>
                </c:pt>
                <c:pt idx="6">
                  <c:v>76.400000000000006</c:v>
                </c:pt>
                <c:pt idx="7">
                  <c:v>75.2</c:v>
                </c:pt>
                <c:pt idx="8">
                  <c:v>76.099999999999994</c:v>
                </c:pt>
                <c:pt idx="9">
                  <c:v>72.900000000000006</c:v>
                </c:pt>
                <c:pt idx="10">
                  <c:v>76.099999999999994</c:v>
                </c:pt>
                <c:pt idx="11">
                  <c:v>76.599999999999994</c:v>
                </c:pt>
                <c:pt idx="12">
                  <c:v>76.900000000000006</c:v>
                </c:pt>
                <c:pt idx="13">
                  <c:v>77.099999999999994</c:v>
                </c:pt>
                <c:pt idx="14">
                  <c:v>74.900000000000006</c:v>
                </c:pt>
                <c:pt idx="15">
                  <c:v>83.6</c:v>
                </c:pt>
                <c:pt idx="16">
                  <c:v>87.3</c:v>
                </c:pt>
                <c:pt idx="17">
                  <c:v>86.5</c:v>
                </c:pt>
                <c:pt idx="18">
                  <c:v>84.8</c:v>
                </c:pt>
                <c:pt idx="19">
                  <c:v>83.3</c:v>
                </c:pt>
                <c:pt idx="20">
                  <c:v>89.2</c:v>
                </c:pt>
                <c:pt idx="21">
                  <c:v>90.5</c:v>
                </c:pt>
                <c:pt idx="22">
                  <c:v>90.8</c:v>
                </c:pt>
                <c:pt idx="23">
                  <c:v>91</c:v>
                </c:pt>
                <c:pt idx="24">
                  <c:v>89.2</c:v>
                </c:pt>
                <c:pt idx="25">
                  <c:v>93.1</c:v>
                </c:pt>
                <c:pt idx="26">
                  <c:v>93.8</c:v>
                </c:pt>
                <c:pt idx="27">
                  <c:v>93.3</c:v>
                </c:pt>
                <c:pt idx="28">
                  <c:v>93</c:v>
                </c:pt>
                <c:pt idx="29">
                  <c:v>91.2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EA-48F8-A149-22AD1F7033AE}"/>
            </c:ext>
          </c:extLst>
        </c:ser>
        <c:ser>
          <c:idx val="2"/>
          <c:order val="2"/>
          <c:tx>
            <c:strRef>
              <c:f>'Hamiltonian Accuracy'!$F$147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Accuracy'!$F$148:$F$177</c:f>
              <c:numCache>
                <c:formatCode>General</c:formatCode>
                <c:ptCount val="30"/>
                <c:pt idx="0">
                  <c:v>34.799999999999997</c:v>
                </c:pt>
                <c:pt idx="1">
                  <c:v>37.4</c:v>
                </c:pt>
                <c:pt idx="2">
                  <c:v>32.6</c:v>
                </c:pt>
                <c:pt idx="3">
                  <c:v>39.299999999999997</c:v>
                </c:pt>
                <c:pt idx="4">
                  <c:v>26.5</c:v>
                </c:pt>
                <c:pt idx="5">
                  <c:v>50.7</c:v>
                </c:pt>
                <c:pt idx="6">
                  <c:v>49.8</c:v>
                </c:pt>
                <c:pt idx="7">
                  <c:v>51.2</c:v>
                </c:pt>
                <c:pt idx="8">
                  <c:v>50.1</c:v>
                </c:pt>
                <c:pt idx="9">
                  <c:v>50.3</c:v>
                </c:pt>
                <c:pt idx="10">
                  <c:v>51.7</c:v>
                </c:pt>
                <c:pt idx="11">
                  <c:v>50.5</c:v>
                </c:pt>
                <c:pt idx="12">
                  <c:v>51.4</c:v>
                </c:pt>
                <c:pt idx="13">
                  <c:v>49.9</c:v>
                </c:pt>
                <c:pt idx="14">
                  <c:v>49.6</c:v>
                </c:pt>
                <c:pt idx="15">
                  <c:v>50.6</c:v>
                </c:pt>
                <c:pt idx="16">
                  <c:v>49.6</c:v>
                </c:pt>
                <c:pt idx="17">
                  <c:v>52</c:v>
                </c:pt>
                <c:pt idx="18">
                  <c:v>50.8</c:v>
                </c:pt>
                <c:pt idx="19">
                  <c:v>47.4</c:v>
                </c:pt>
                <c:pt idx="20">
                  <c:v>50.6</c:v>
                </c:pt>
                <c:pt idx="21">
                  <c:v>52.2</c:v>
                </c:pt>
                <c:pt idx="22">
                  <c:v>52.7</c:v>
                </c:pt>
                <c:pt idx="23">
                  <c:v>49.7</c:v>
                </c:pt>
                <c:pt idx="24">
                  <c:v>49.2</c:v>
                </c:pt>
                <c:pt idx="25">
                  <c:v>49.3</c:v>
                </c:pt>
                <c:pt idx="26">
                  <c:v>50.2</c:v>
                </c:pt>
                <c:pt idx="27">
                  <c:v>52.6</c:v>
                </c:pt>
                <c:pt idx="28">
                  <c:v>51.5</c:v>
                </c:pt>
                <c:pt idx="29">
                  <c:v>47.9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EA-48F8-A149-22AD1F7033AE}"/>
            </c:ext>
          </c:extLst>
        </c:ser>
        <c:ser>
          <c:idx val="3"/>
          <c:order val="3"/>
          <c:tx>
            <c:strRef>
              <c:f>'Hamiltonian Accuracy'!$G$147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Accuracy'!$G$148:$G$177</c:f>
              <c:numCache>
                <c:formatCode>General</c:formatCode>
                <c:ptCount val="30"/>
                <c:pt idx="0">
                  <c:v>56.9</c:v>
                </c:pt>
                <c:pt idx="1">
                  <c:v>54.8</c:v>
                </c:pt>
                <c:pt idx="2">
                  <c:v>54</c:v>
                </c:pt>
                <c:pt idx="3">
                  <c:v>52.7</c:v>
                </c:pt>
                <c:pt idx="4">
                  <c:v>48.5</c:v>
                </c:pt>
                <c:pt idx="5">
                  <c:v>90.4</c:v>
                </c:pt>
                <c:pt idx="6">
                  <c:v>90</c:v>
                </c:pt>
                <c:pt idx="7">
                  <c:v>90.1</c:v>
                </c:pt>
                <c:pt idx="8">
                  <c:v>89.4</c:v>
                </c:pt>
                <c:pt idx="9">
                  <c:v>85.9</c:v>
                </c:pt>
                <c:pt idx="10">
                  <c:v>90.5</c:v>
                </c:pt>
                <c:pt idx="11">
                  <c:v>89.2</c:v>
                </c:pt>
                <c:pt idx="12">
                  <c:v>89.2</c:v>
                </c:pt>
                <c:pt idx="13">
                  <c:v>87.4</c:v>
                </c:pt>
                <c:pt idx="14">
                  <c:v>85.2</c:v>
                </c:pt>
                <c:pt idx="15">
                  <c:v>90.7</c:v>
                </c:pt>
                <c:pt idx="16">
                  <c:v>91.8</c:v>
                </c:pt>
                <c:pt idx="17">
                  <c:v>91.7</c:v>
                </c:pt>
                <c:pt idx="18">
                  <c:v>90.8</c:v>
                </c:pt>
                <c:pt idx="19">
                  <c:v>88.1</c:v>
                </c:pt>
                <c:pt idx="20">
                  <c:v>84.6</c:v>
                </c:pt>
                <c:pt idx="21">
                  <c:v>85.5</c:v>
                </c:pt>
                <c:pt idx="22">
                  <c:v>85.7</c:v>
                </c:pt>
                <c:pt idx="23">
                  <c:v>83.7</c:v>
                </c:pt>
                <c:pt idx="24">
                  <c:v>80.900000000000006</c:v>
                </c:pt>
                <c:pt idx="25">
                  <c:v>87.1</c:v>
                </c:pt>
                <c:pt idx="26">
                  <c:v>88.8</c:v>
                </c:pt>
                <c:pt idx="27">
                  <c:v>89.5</c:v>
                </c:pt>
                <c:pt idx="28">
                  <c:v>87.7</c:v>
                </c:pt>
                <c:pt idx="29">
                  <c:v>83.1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EA-48F8-A149-22AD1F703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Accuracy'!$D$184:$D$213</c:f>
              <c:numCache>
                <c:formatCode>General</c:formatCode>
                <c:ptCount val="30"/>
                <c:pt idx="0">
                  <c:v>41.6</c:v>
                </c:pt>
                <c:pt idx="1">
                  <c:v>45.3</c:v>
                </c:pt>
                <c:pt idx="2">
                  <c:v>45.7</c:v>
                </c:pt>
                <c:pt idx="3">
                  <c:v>44.9</c:v>
                </c:pt>
                <c:pt idx="4">
                  <c:v>44.5</c:v>
                </c:pt>
                <c:pt idx="5">
                  <c:v>72.099999999999994</c:v>
                </c:pt>
                <c:pt idx="6">
                  <c:v>67.900000000000006</c:v>
                </c:pt>
                <c:pt idx="7">
                  <c:v>68.3</c:v>
                </c:pt>
                <c:pt idx="8">
                  <c:v>69</c:v>
                </c:pt>
                <c:pt idx="9">
                  <c:v>65</c:v>
                </c:pt>
                <c:pt idx="10">
                  <c:v>72</c:v>
                </c:pt>
                <c:pt idx="11">
                  <c:v>67.8</c:v>
                </c:pt>
                <c:pt idx="12">
                  <c:v>68.2</c:v>
                </c:pt>
                <c:pt idx="13">
                  <c:v>68.7</c:v>
                </c:pt>
                <c:pt idx="14">
                  <c:v>65.400000000000006</c:v>
                </c:pt>
                <c:pt idx="15">
                  <c:v>71.8</c:v>
                </c:pt>
                <c:pt idx="16">
                  <c:v>68.099999999999994</c:v>
                </c:pt>
                <c:pt idx="17">
                  <c:v>68.400000000000006</c:v>
                </c:pt>
                <c:pt idx="18">
                  <c:v>69.099999999999994</c:v>
                </c:pt>
                <c:pt idx="19">
                  <c:v>65.099999999999994</c:v>
                </c:pt>
                <c:pt idx="20">
                  <c:v>72.5</c:v>
                </c:pt>
                <c:pt idx="21">
                  <c:v>68.5</c:v>
                </c:pt>
                <c:pt idx="22">
                  <c:v>68</c:v>
                </c:pt>
                <c:pt idx="23">
                  <c:v>69.400000000000006</c:v>
                </c:pt>
                <c:pt idx="24">
                  <c:v>65.2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EA-4CFB-B6FB-16E816BF85CD}"/>
            </c:ext>
          </c:extLst>
        </c:ser>
        <c:ser>
          <c:idx val="1"/>
          <c:order val="1"/>
          <c:tx>
            <c:strRef>
              <c:f>'Hamiltonian Accuracy'!$E$183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Accuracy'!$E$184:$E$213</c:f>
              <c:numCache>
                <c:formatCode>General</c:formatCode>
                <c:ptCount val="30"/>
                <c:pt idx="0">
                  <c:v>41.7</c:v>
                </c:pt>
                <c:pt idx="1">
                  <c:v>44.6</c:v>
                </c:pt>
                <c:pt idx="2">
                  <c:v>44.6</c:v>
                </c:pt>
                <c:pt idx="3">
                  <c:v>45.7</c:v>
                </c:pt>
                <c:pt idx="4">
                  <c:v>44.3</c:v>
                </c:pt>
                <c:pt idx="5">
                  <c:v>71.8</c:v>
                </c:pt>
                <c:pt idx="6">
                  <c:v>67.099999999999994</c:v>
                </c:pt>
                <c:pt idx="7">
                  <c:v>67.400000000000006</c:v>
                </c:pt>
                <c:pt idx="8">
                  <c:v>68</c:v>
                </c:pt>
                <c:pt idx="9">
                  <c:v>62.4</c:v>
                </c:pt>
                <c:pt idx="10">
                  <c:v>71.2</c:v>
                </c:pt>
                <c:pt idx="11">
                  <c:v>67.3</c:v>
                </c:pt>
                <c:pt idx="12">
                  <c:v>66.7</c:v>
                </c:pt>
                <c:pt idx="13">
                  <c:v>67</c:v>
                </c:pt>
                <c:pt idx="14">
                  <c:v>62.4</c:v>
                </c:pt>
                <c:pt idx="15">
                  <c:v>71.8</c:v>
                </c:pt>
                <c:pt idx="16">
                  <c:v>67.7</c:v>
                </c:pt>
                <c:pt idx="17">
                  <c:v>68.2</c:v>
                </c:pt>
                <c:pt idx="18">
                  <c:v>68.3</c:v>
                </c:pt>
                <c:pt idx="19">
                  <c:v>65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EA-4CFB-B6FB-16E816BF85CD}"/>
            </c:ext>
          </c:extLst>
        </c:ser>
        <c:ser>
          <c:idx val="2"/>
          <c:order val="2"/>
          <c:tx>
            <c:strRef>
              <c:f>'Hamiltonian Accuracy'!$F$183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Accuracy'!$F$184:$F$213</c:f>
              <c:numCache>
                <c:formatCode>General</c:formatCode>
                <c:ptCount val="30"/>
                <c:pt idx="0">
                  <c:v>26.7</c:v>
                </c:pt>
                <c:pt idx="1">
                  <c:v>30.2</c:v>
                </c:pt>
                <c:pt idx="2">
                  <c:v>30.2</c:v>
                </c:pt>
                <c:pt idx="3">
                  <c:v>31.7</c:v>
                </c:pt>
                <c:pt idx="4">
                  <c:v>31.6</c:v>
                </c:pt>
                <c:pt idx="5">
                  <c:v>41.5</c:v>
                </c:pt>
                <c:pt idx="6">
                  <c:v>36</c:v>
                </c:pt>
                <c:pt idx="7">
                  <c:v>37.700000000000003</c:v>
                </c:pt>
                <c:pt idx="8">
                  <c:v>37.5</c:v>
                </c:pt>
                <c:pt idx="9">
                  <c:v>33.9</c:v>
                </c:pt>
                <c:pt idx="10">
                  <c:v>41.1</c:v>
                </c:pt>
                <c:pt idx="11">
                  <c:v>36.1</c:v>
                </c:pt>
                <c:pt idx="12">
                  <c:v>38.6</c:v>
                </c:pt>
                <c:pt idx="13">
                  <c:v>37.9</c:v>
                </c:pt>
                <c:pt idx="14">
                  <c:v>34.1</c:v>
                </c:pt>
                <c:pt idx="15">
                  <c:v>41.7</c:v>
                </c:pt>
                <c:pt idx="16">
                  <c:v>35.6</c:v>
                </c:pt>
                <c:pt idx="17">
                  <c:v>37.9</c:v>
                </c:pt>
                <c:pt idx="18">
                  <c:v>37.1</c:v>
                </c:pt>
                <c:pt idx="19">
                  <c:v>34.1</c:v>
                </c:pt>
                <c:pt idx="20">
                  <c:v>40.479999999999997</c:v>
                </c:pt>
                <c:pt idx="21">
                  <c:v>36.200000000000003</c:v>
                </c:pt>
                <c:pt idx="22">
                  <c:v>38.4</c:v>
                </c:pt>
                <c:pt idx="23">
                  <c:v>36.799999999999997</c:v>
                </c:pt>
                <c:pt idx="24">
                  <c:v>33.799999999999997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EA-4CFB-B6FB-16E816BF85CD}"/>
            </c:ext>
          </c:extLst>
        </c:ser>
        <c:ser>
          <c:idx val="3"/>
          <c:order val="3"/>
          <c:tx>
            <c:strRef>
              <c:f>'Hamiltonian Accuracy'!$G$183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Accuracy'!$G$184:$G$213</c:f>
              <c:numCache>
                <c:formatCode>General</c:formatCode>
                <c:ptCount val="30"/>
                <c:pt idx="0">
                  <c:v>40.9</c:v>
                </c:pt>
                <c:pt idx="1">
                  <c:v>45.4</c:v>
                </c:pt>
                <c:pt idx="2">
                  <c:v>43.6</c:v>
                </c:pt>
                <c:pt idx="3">
                  <c:v>44.4</c:v>
                </c:pt>
                <c:pt idx="4">
                  <c:v>45.3</c:v>
                </c:pt>
                <c:pt idx="5">
                  <c:v>72.099999999999994</c:v>
                </c:pt>
                <c:pt idx="6">
                  <c:v>61.51</c:v>
                </c:pt>
                <c:pt idx="7">
                  <c:v>68.8</c:v>
                </c:pt>
                <c:pt idx="8">
                  <c:v>69.2</c:v>
                </c:pt>
                <c:pt idx="9">
                  <c:v>65.400000000000006</c:v>
                </c:pt>
                <c:pt idx="10">
                  <c:v>71.5</c:v>
                </c:pt>
                <c:pt idx="11">
                  <c:v>68</c:v>
                </c:pt>
                <c:pt idx="12">
                  <c:v>68.5</c:v>
                </c:pt>
                <c:pt idx="13">
                  <c:v>68.400000000000006</c:v>
                </c:pt>
                <c:pt idx="14">
                  <c:v>64.900000000000006</c:v>
                </c:pt>
                <c:pt idx="15">
                  <c:v>71.7</c:v>
                </c:pt>
                <c:pt idx="16">
                  <c:v>68.2</c:v>
                </c:pt>
                <c:pt idx="17">
                  <c:v>68</c:v>
                </c:pt>
                <c:pt idx="18">
                  <c:v>68.7</c:v>
                </c:pt>
                <c:pt idx="19">
                  <c:v>65.099999999999994</c:v>
                </c:pt>
                <c:pt idx="20">
                  <c:v>72.400000000000006</c:v>
                </c:pt>
                <c:pt idx="21">
                  <c:v>68.599999999999994</c:v>
                </c:pt>
                <c:pt idx="22">
                  <c:v>68.5</c:v>
                </c:pt>
                <c:pt idx="23">
                  <c:v>68.2</c:v>
                </c:pt>
                <c:pt idx="24">
                  <c:v>65.099999999999994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EA-4CFB-B6FB-16E816BF8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Accuracy'!$D$220:$D$249</c:f>
              <c:numCache>
                <c:formatCode>General</c:formatCode>
                <c:ptCount val="30"/>
                <c:pt idx="0">
                  <c:v>6</c:v>
                </c:pt>
                <c:pt idx="1">
                  <c:v>6.5</c:v>
                </c:pt>
                <c:pt idx="2">
                  <c:v>8</c:v>
                </c:pt>
                <c:pt idx="3">
                  <c:v>6.4</c:v>
                </c:pt>
                <c:pt idx="4">
                  <c:v>7.7</c:v>
                </c:pt>
                <c:pt idx="5">
                  <c:v>11.8</c:v>
                </c:pt>
                <c:pt idx="6">
                  <c:v>13.5</c:v>
                </c:pt>
                <c:pt idx="7">
                  <c:v>12.2</c:v>
                </c:pt>
                <c:pt idx="8">
                  <c:v>10</c:v>
                </c:pt>
                <c:pt idx="9">
                  <c:v>10.9</c:v>
                </c:pt>
                <c:pt idx="10">
                  <c:v>15</c:v>
                </c:pt>
                <c:pt idx="11">
                  <c:v>14</c:v>
                </c:pt>
                <c:pt idx="12">
                  <c:v>10.8</c:v>
                </c:pt>
                <c:pt idx="13">
                  <c:v>12.2</c:v>
                </c:pt>
                <c:pt idx="14">
                  <c:v>16.3</c:v>
                </c:pt>
                <c:pt idx="15">
                  <c:v>22.8</c:v>
                </c:pt>
                <c:pt idx="16">
                  <c:v>21.1</c:v>
                </c:pt>
                <c:pt idx="17">
                  <c:v>20.2</c:v>
                </c:pt>
                <c:pt idx="18">
                  <c:v>19</c:v>
                </c:pt>
                <c:pt idx="19">
                  <c:v>18.899999999999999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9-4A50-9299-B7AD93AF57E9}"/>
            </c:ext>
          </c:extLst>
        </c:ser>
        <c:ser>
          <c:idx val="1"/>
          <c:order val="1"/>
          <c:tx>
            <c:strRef>
              <c:f>'Hamiltonian Accuracy'!$E$219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Accuracy'!$E$220:$E$249</c:f>
              <c:numCache>
                <c:formatCode>General</c:formatCode>
                <c:ptCount val="30"/>
                <c:pt idx="0">
                  <c:v>5.7</c:v>
                </c:pt>
                <c:pt idx="1">
                  <c:v>6.9</c:v>
                </c:pt>
                <c:pt idx="2">
                  <c:v>8.4</c:v>
                </c:pt>
                <c:pt idx="3">
                  <c:v>7.6</c:v>
                </c:pt>
                <c:pt idx="4">
                  <c:v>7.1</c:v>
                </c:pt>
                <c:pt idx="5">
                  <c:v>11.2</c:v>
                </c:pt>
                <c:pt idx="6">
                  <c:v>14.5</c:v>
                </c:pt>
                <c:pt idx="7">
                  <c:v>12.7</c:v>
                </c:pt>
                <c:pt idx="8">
                  <c:v>11.6</c:v>
                </c:pt>
                <c:pt idx="9">
                  <c:v>12</c:v>
                </c:pt>
                <c:pt idx="10">
                  <c:v>13</c:v>
                </c:pt>
                <c:pt idx="11">
                  <c:v>14.3</c:v>
                </c:pt>
                <c:pt idx="12">
                  <c:v>13.4</c:v>
                </c:pt>
                <c:pt idx="13">
                  <c:v>13.6</c:v>
                </c:pt>
                <c:pt idx="14">
                  <c:v>12.6</c:v>
                </c:pt>
                <c:pt idx="15">
                  <c:v>12.6</c:v>
                </c:pt>
                <c:pt idx="16">
                  <c:v>15.1</c:v>
                </c:pt>
                <c:pt idx="17">
                  <c:v>12.5</c:v>
                </c:pt>
                <c:pt idx="18">
                  <c:v>12.6</c:v>
                </c:pt>
                <c:pt idx="19">
                  <c:v>11.2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39-4A50-9299-B7AD93AF57E9}"/>
            </c:ext>
          </c:extLst>
        </c:ser>
        <c:ser>
          <c:idx val="2"/>
          <c:order val="2"/>
          <c:tx>
            <c:strRef>
              <c:f>'Hamiltonian Accuracy'!$F$219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Accuracy'!$F$220:$F$249</c:f>
              <c:numCache>
                <c:formatCode>General</c:formatCode>
                <c:ptCount val="30"/>
                <c:pt idx="0">
                  <c:v>6.9</c:v>
                </c:pt>
                <c:pt idx="1">
                  <c:v>10.199999999999999</c:v>
                </c:pt>
                <c:pt idx="2">
                  <c:v>10.7</c:v>
                </c:pt>
                <c:pt idx="3">
                  <c:v>9.6</c:v>
                </c:pt>
                <c:pt idx="4">
                  <c:v>10.4</c:v>
                </c:pt>
                <c:pt idx="5">
                  <c:v>18.399999999999999</c:v>
                </c:pt>
                <c:pt idx="6">
                  <c:v>19.5</c:v>
                </c:pt>
                <c:pt idx="7">
                  <c:v>19.899999999999999</c:v>
                </c:pt>
                <c:pt idx="8">
                  <c:v>18.2</c:v>
                </c:pt>
                <c:pt idx="9">
                  <c:v>19.2</c:v>
                </c:pt>
                <c:pt idx="10">
                  <c:v>27.1</c:v>
                </c:pt>
                <c:pt idx="11">
                  <c:v>25.2</c:v>
                </c:pt>
                <c:pt idx="12">
                  <c:v>27.3</c:v>
                </c:pt>
                <c:pt idx="13">
                  <c:v>20.7</c:v>
                </c:pt>
                <c:pt idx="14">
                  <c:v>20.9</c:v>
                </c:pt>
                <c:pt idx="15">
                  <c:v>26.6</c:v>
                </c:pt>
                <c:pt idx="16">
                  <c:v>25.1</c:v>
                </c:pt>
                <c:pt idx="17">
                  <c:v>23.8</c:v>
                </c:pt>
                <c:pt idx="18">
                  <c:v>22.1</c:v>
                </c:pt>
                <c:pt idx="19">
                  <c:v>22.8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39-4A50-9299-B7AD93AF57E9}"/>
            </c:ext>
          </c:extLst>
        </c:ser>
        <c:ser>
          <c:idx val="3"/>
          <c:order val="3"/>
          <c:tx>
            <c:strRef>
              <c:f>'Hamiltonian Accuracy'!$G$219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Accuracy'!$G$220:$G$249</c:f>
              <c:numCache>
                <c:formatCode>General</c:formatCode>
                <c:ptCount val="30"/>
                <c:pt idx="0">
                  <c:v>5.9</c:v>
                </c:pt>
                <c:pt idx="1">
                  <c:v>6.9</c:v>
                </c:pt>
                <c:pt idx="2">
                  <c:v>7.9</c:v>
                </c:pt>
                <c:pt idx="3">
                  <c:v>7.9</c:v>
                </c:pt>
                <c:pt idx="4">
                  <c:v>7.4</c:v>
                </c:pt>
                <c:pt idx="5">
                  <c:v>7.7</c:v>
                </c:pt>
                <c:pt idx="6">
                  <c:v>9.6999999999999993</c:v>
                </c:pt>
                <c:pt idx="7">
                  <c:v>9.1999999999999993</c:v>
                </c:pt>
                <c:pt idx="8">
                  <c:v>8.8000000000000007</c:v>
                </c:pt>
                <c:pt idx="9">
                  <c:v>9</c:v>
                </c:pt>
                <c:pt idx="10">
                  <c:v>5.6</c:v>
                </c:pt>
                <c:pt idx="11">
                  <c:v>9.1999999999999993</c:v>
                </c:pt>
                <c:pt idx="12">
                  <c:v>7.8</c:v>
                </c:pt>
                <c:pt idx="13">
                  <c:v>8.4</c:v>
                </c:pt>
                <c:pt idx="14">
                  <c:v>9.1</c:v>
                </c:pt>
                <c:pt idx="15">
                  <c:v>17.8</c:v>
                </c:pt>
                <c:pt idx="16">
                  <c:v>18.399999999999999</c:v>
                </c:pt>
                <c:pt idx="17">
                  <c:v>17.7</c:v>
                </c:pt>
                <c:pt idx="18">
                  <c:v>15.8</c:v>
                </c:pt>
                <c:pt idx="19">
                  <c:v>16.7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39-4A50-9299-B7AD93AF5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Accuracy'!$D$4:$D$33</c:f>
              <c:numCache>
                <c:formatCode>General</c:formatCode>
                <c:ptCount val="30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0.2</c:v>
                </c:pt>
                <c:pt idx="4">
                  <c:v>0.1</c:v>
                </c:pt>
                <c:pt idx="5">
                  <c:v>28.9</c:v>
                </c:pt>
                <c:pt idx="6">
                  <c:v>30.4</c:v>
                </c:pt>
                <c:pt idx="7">
                  <c:v>27.2</c:v>
                </c:pt>
                <c:pt idx="8">
                  <c:v>26.8</c:v>
                </c:pt>
                <c:pt idx="9">
                  <c:v>26</c:v>
                </c:pt>
                <c:pt idx="10">
                  <c:v>49.5</c:v>
                </c:pt>
                <c:pt idx="11">
                  <c:v>51.4</c:v>
                </c:pt>
                <c:pt idx="12">
                  <c:v>53</c:v>
                </c:pt>
                <c:pt idx="13">
                  <c:v>50.5</c:v>
                </c:pt>
                <c:pt idx="14">
                  <c:v>51.8</c:v>
                </c:pt>
                <c:pt idx="15">
                  <c:v>61.3</c:v>
                </c:pt>
                <c:pt idx="16">
                  <c:v>64.099999999999994</c:v>
                </c:pt>
                <c:pt idx="17">
                  <c:v>62.4</c:v>
                </c:pt>
                <c:pt idx="18">
                  <c:v>65.599999999999994</c:v>
                </c:pt>
                <c:pt idx="19">
                  <c:v>62.3</c:v>
                </c:pt>
                <c:pt idx="20">
                  <c:v>73</c:v>
                </c:pt>
                <c:pt idx="21">
                  <c:v>72.099999999999994</c:v>
                </c:pt>
                <c:pt idx="22">
                  <c:v>74.8</c:v>
                </c:pt>
                <c:pt idx="23">
                  <c:v>74.7</c:v>
                </c:pt>
                <c:pt idx="24">
                  <c:v>73.2</c:v>
                </c:pt>
                <c:pt idx="25">
                  <c:v>85.6</c:v>
                </c:pt>
                <c:pt idx="26">
                  <c:v>83.5</c:v>
                </c:pt>
                <c:pt idx="27">
                  <c:v>85.1</c:v>
                </c:pt>
                <c:pt idx="28">
                  <c:v>84.6</c:v>
                </c:pt>
                <c:pt idx="29">
                  <c:v>86.1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89-46D7-BC7C-D5F58103C953}"/>
            </c:ext>
          </c:extLst>
        </c:ser>
        <c:ser>
          <c:idx val="1"/>
          <c:order val="1"/>
          <c:tx>
            <c:strRef>
              <c:f>'PARITY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Accuracy'!$E$4:$E$33</c:f>
              <c:numCache>
                <c:formatCode>General</c:formatCode>
                <c:ptCount val="30"/>
                <c:pt idx="0">
                  <c:v>0.2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</c:v>
                </c:pt>
                <c:pt idx="5">
                  <c:v>19.8</c:v>
                </c:pt>
                <c:pt idx="6">
                  <c:v>12.6</c:v>
                </c:pt>
                <c:pt idx="7">
                  <c:v>11.1</c:v>
                </c:pt>
                <c:pt idx="8">
                  <c:v>12.3</c:v>
                </c:pt>
                <c:pt idx="9">
                  <c:v>12.8</c:v>
                </c:pt>
                <c:pt idx="10">
                  <c:v>26</c:v>
                </c:pt>
                <c:pt idx="11">
                  <c:v>32.4</c:v>
                </c:pt>
                <c:pt idx="12">
                  <c:v>28.4</c:v>
                </c:pt>
                <c:pt idx="13">
                  <c:v>30</c:v>
                </c:pt>
                <c:pt idx="14">
                  <c:v>31.1</c:v>
                </c:pt>
                <c:pt idx="15">
                  <c:v>31.3</c:v>
                </c:pt>
                <c:pt idx="16">
                  <c:v>31.7</c:v>
                </c:pt>
                <c:pt idx="17">
                  <c:v>32.5</c:v>
                </c:pt>
                <c:pt idx="18">
                  <c:v>33</c:v>
                </c:pt>
                <c:pt idx="19">
                  <c:v>32.799999999999997</c:v>
                </c:pt>
                <c:pt idx="20">
                  <c:v>46.6</c:v>
                </c:pt>
                <c:pt idx="21">
                  <c:v>48.1</c:v>
                </c:pt>
                <c:pt idx="22">
                  <c:v>47.9</c:v>
                </c:pt>
                <c:pt idx="23">
                  <c:v>47.2</c:v>
                </c:pt>
                <c:pt idx="24">
                  <c:v>47.9</c:v>
                </c:pt>
                <c:pt idx="25">
                  <c:v>46.9</c:v>
                </c:pt>
                <c:pt idx="26">
                  <c:v>49</c:v>
                </c:pt>
                <c:pt idx="27">
                  <c:v>50.1</c:v>
                </c:pt>
                <c:pt idx="28">
                  <c:v>48.8</c:v>
                </c:pt>
                <c:pt idx="29">
                  <c:v>49.7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89-46D7-BC7C-D5F58103C953}"/>
            </c:ext>
          </c:extLst>
        </c:ser>
        <c:ser>
          <c:idx val="2"/>
          <c:order val="2"/>
          <c:tx>
            <c:strRef>
              <c:f>'PARITY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Accuracy'!$F$4:$F$33</c:f>
              <c:numCache>
                <c:formatCode>General</c:formatCode>
                <c:ptCount val="30"/>
                <c:pt idx="0">
                  <c:v>0.3</c:v>
                </c:pt>
                <c:pt idx="1">
                  <c:v>0.3</c:v>
                </c:pt>
                <c:pt idx="2">
                  <c:v>0.2</c:v>
                </c:pt>
                <c:pt idx="3">
                  <c:v>0.1</c:v>
                </c:pt>
                <c:pt idx="4">
                  <c:v>0.9</c:v>
                </c:pt>
                <c:pt idx="5">
                  <c:v>50.1</c:v>
                </c:pt>
                <c:pt idx="6">
                  <c:v>45.8</c:v>
                </c:pt>
                <c:pt idx="7">
                  <c:v>46.6</c:v>
                </c:pt>
                <c:pt idx="8">
                  <c:v>46.6</c:v>
                </c:pt>
                <c:pt idx="9">
                  <c:v>48.2</c:v>
                </c:pt>
                <c:pt idx="10">
                  <c:v>48.2</c:v>
                </c:pt>
                <c:pt idx="11">
                  <c:v>51.4</c:v>
                </c:pt>
                <c:pt idx="12">
                  <c:v>52.4</c:v>
                </c:pt>
                <c:pt idx="13">
                  <c:v>50.1</c:v>
                </c:pt>
                <c:pt idx="14">
                  <c:v>49.9</c:v>
                </c:pt>
                <c:pt idx="15">
                  <c:v>50</c:v>
                </c:pt>
                <c:pt idx="16">
                  <c:v>45.6</c:v>
                </c:pt>
                <c:pt idx="17">
                  <c:v>49.7</c:v>
                </c:pt>
                <c:pt idx="18">
                  <c:v>48.3</c:v>
                </c:pt>
                <c:pt idx="19">
                  <c:v>47.9</c:v>
                </c:pt>
                <c:pt idx="20">
                  <c:v>51.8</c:v>
                </c:pt>
                <c:pt idx="21">
                  <c:v>49.6</c:v>
                </c:pt>
                <c:pt idx="22">
                  <c:v>50.9</c:v>
                </c:pt>
                <c:pt idx="23">
                  <c:v>47.8</c:v>
                </c:pt>
                <c:pt idx="24">
                  <c:v>50.2</c:v>
                </c:pt>
                <c:pt idx="25">
                  <c:v>50</c:v>
                </c:pt>
                <c:pt idx="26">
                  <c:v>52.1</c:v>
                </c:pt>
                <c:pt idx="27">
                  <c:v>49.3</c:v>
                </c:pt>
                <c:pt idx="28">
                  <c:v>49.7</c:v>
                </c:pt>
                <c:pt idx="29">
                  <c:v>51.7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89-46D7-BC7C-D5F58103C953}"/>
            </c:ext>
          </c:extLst>
        </c:ser>
        <c:ser>
          <c:idx val="3"/>
          <c:order val="3"/>
          <c:tx>
            <c:strRef>
              <c:f>'PARITY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Accuracy'!$G$4:$G$33</c:f>
              <c:numCache>
                <c:formatCode>General</c:formatCode>
                <c:ptCount val="30"/>
                <c:pt idx="0">
                  <c:v>0.3</c:v>
                </c:pt>
                <c:pt idx="1">
                  <c:v>0.3</c:v>
                </c:pt>
                <c:pt idx="2">
                  <c:v>0.2</c:v>
                </c:pt>
                <c:pt idx="3">
                  <c:v>0.5</c:v>
                </c:pt>
                <c:pt idx="4">
                  <c:v>0.2</c:v>
                </c:pt>
                <c:pt idx="5">
                  <c:v>31.3</c:v>
                </c:pt>
                <c:pt idx="6">
                  <c:v>29.7</c:v>
                </c:pt>
                <c:pt idx="7">
                  <c:v>27.2</c:v>
                </c:pt>
                <c:pt idx="8">
                  <c:v>27.4</c:v>
                </c:pt>
                <c:pt idx="9">
                  <c:v>27.1</c:v>
                </c:pt>
                <c:pt idx="10">
                  <c:v>49.8</c:v>
                </c:pt>
                <c:pt idx="11">
                  <c:v>50.7</c:v>
                </c:pt>
                <c:pt idx="12">
                  <c:v>51.4</c:v>
                </c:pt>
                <c:pt idx="13">
                  <c:v>50.2</c:v>
                </c:pt>
                <c:pt idx="14">
                  <c:v>51.3</c:v>
                </c:pt>
                <c:pt idx="15">
                  <c:v>59.4</c:v>
                </c:pt>
                <c:pt idx="16">
                  <c:v>61.4</c:v>
                </c:pt>
                <c:pt idx="17">
                  <c:v>59.9</c:v>
                </c:pt>
                <c:pt idx="18">
                  <c:v>63.8</c:v>
                </c:pt>
                <c:pt idx="19">
                  <c:v>61.8</c:v>
                </c:pt>
                <c:pt idx="20">
                  <c:v>71.099999999999994</c:v>
                </c:pt>
                <c:pt idx="21">
                  <c:v>71.7</c:v>
                </c:pt>
                <c:pt idx="22">
                  <c:v>71.8</c:v>
                </c:pt>
                <c:pt idx="23">
                  <c:v>70.900000000000006</c:v>
                </c:pt>
                <c:pt idx="24">
                  <c:v>71.099999999999994</c:v>
                </c:pt>
                <c:pt idx="25">
                  <c:v>83.6</c:v>
                </c:pt>
                <c:pt idx="26">
                  <c:v>81.8</c:v>
                </c:pt>
                <c:pt idx="27">
                  <c:v>82.8</c:v>
                </c:pt>
                <c:pt idx="28">
                  <c:v>82.8</c:v>
                </c:pt>
                <c:pt idx="29">
                  <c:v>84.1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89-46D7-BC7C-D5F58103C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Accuracy'!$D$40:$D$69</c:f>
              <c:numCache>
                <c:formatCode>General</c:formatCode>
                <c:ptCount val="30"/>
                <c:pt idx="0">
                  <c:v>42</c:v>
                </c:pt>
                <c:pt idx="1">
                  <c:v>43.5</c:v>
                </c:pt>
                <c:pt idx="2">
                  <c:v>40.9</c:v>
                </c:pt>
                <c:pt idx="3">
                  <c:v>43.9</c:v>
                </c:pt>
                <c:pt idx="4">
                  <c:v>39.5</c:v>
                </c:pt>
                <c:pt idx="5">
                  <c:v>48.1</c:v>
                </c:pt>
                <c:pt idx="6">
                  <c:v>50.1</c:v>
                </c:pt>
                <c:pt idx="7">
                  <c:v>49.4</c:v>
                </c:pt>
                <c:pt idx="8">
                  <c:v>52.2</c:v>
                </c:pt>
                <c:pt idx="9">
                  <c:v>51.2</c:v>
                </c:pt>
                <c:pt idx="10">
                  <c:v>47.4</c:v>
                </c:pt>
                <c:pt idx="11">
                  <c:v>48.7</c:v>
                </c:pt>
                <c:pt idx="12">
                  <c:v>50</c:v>
                </c:pt>
                <c:pt idx="13">
                  <c:v>50.9</c:v>
                </c:pt>
                <c:pt idx="14">
                  <c:v>49</c:v>
                </c:pt>
                <c:pt idx="15">
                  <c:v>54.7</c:v>
                </c:pt>
                <c:pt idx="16">
                  <c:v>56.5</c:v>
                </c:pt>
                <c:pt idx="17">
                  <c:v>52.8</c:v>
                </c:pt>
                <c:pt idx="18">
                  <c:v>57.6</c:v>
                </c:pt>
                <c:pt idx="19">
                  <c:v>54.4</c:v>
                </c:pt>
                <c:pt idx="20">
                  <c:v>69.3</c:v>
                </c:pt>
                <c:pt idx="21">
                  <c:v>69.099999999999994</c:v>
                </c:pt>
                <c:pt idx="22">
                  <c:v>71.8</c:v>
                </c:pt>
                <c:pt idx="23">
                  <c:v>67.8</c:v>
                </c:pt>
                <c:pt idx="24">
                  <c:v>68.099999999999994</c:v>
                </c:pt>
                <c:pt idx="25">
                  <c:v>84.1</c:v>
                </c:pt>
                <c:pt idx="26">
                  <c:v>84.1</c:v>
                </c:pt>
                <c:pt idx="27">
                  <c:v>85.6</c:v>
                </c:pt>
                <c:pt idx="28">
                  <c:v>84.3</c:v>
                </c:pt>
                <c:pt idx="29">
                  <c:v>85.6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4606-A0B0-E8A0CFC1F213}"/>
            </c:ext>
          </c:extLst>
        </c:ser>
        <c:ser>
          <c:idx val="1"/>
          <c:order val="1"/>
          <c:tx>
            <c:strRef>
              <c:f>'PARITY Accuracy'!$E$39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Accuracy'!$E$40:$E$69</c:f>
              <c:numCache>
                <c:formatCode>General</c:formatCode>
                <c:ptCount val="30"/>
                <c:pt idx="0">
                  <c:v>48.4</c:v>
                </c:pt>
                <c:pt idx="1">
                  <c:v>48.3</c:v>
                </c:pt>
                <c:pt idx="2">
                  <c:v>47.4</c:v>
                </c:pt>
                <c:pt idx="3">
                  <c:v>48.8</c:v>
                </c:pt>
                <c:pt idx="4">
                  <c:v>45.5</c:v>
                </c:pt>
                <c:pt idx="5">
                  <c:v>48.6</c:v>
                </c:pt>
                <c:pt idx="6">
                  <c:v>47.2</c:v>
                </c:pt>
                <c:pt idx="7">
                  <c:v>48.2</c:v>
                </c:pt>
                <c:pt idx="8">
                  <c:v>46.9</c:v>
                </c:pt>
                <c:pt idx="9">
                  <c:v>46.7</c:v>
                </c:pt>
                <c:pt idx="10">
                  <c:v>43.4</c:v>
                </c:pt>
                <c:pt idx="11">
                  <c:v>46</c:v>
                </c:pt>
                <c:pt idx="12">
                  <c:v>47.6</c:v>
                </c:pt>
                <c:pt idx="13">
                  <c:v>45.6</c:v>
                </c:pt>
                <c:pt idx="14">
                  <c:v>47.2</c:v>
                </c:pt>
                <c:pt idx="15">
                  <c:v>43.9</c:v>
                </c:pt>
                <c:pt idx="16">
                  <c:v>46.4</c:v>
                </c:pt>
                <c:pt idx="17">
                  <c:v>45.7</c:v>
                </c:pt>
                <c:pt idx="18">
                  <c:v>46.2</c:v>
                </c:pt>
                <c:pt idx="19">
                  <c:v>47.3</c:v>
                </c:pt>
                <c:pt idx="20">
                  <c:v>47.7</c:v>
                </c:pt>
                <c:pt idx="21">
                  <c:v>50.2</c:v>
                </c:pt>
                <c:pt idx="22">
                  <c:v>50.8</c:v>
                </c:pt>
                <c:pt idx="23">
                  <c:v>49.3</c:v>
                </c:pt>
                <c:pt idx="24">
                  <c:v>50.7</c:v>
                </c:pt>
                <c:pt idx="25">
                  <c:v>47.7</c:v>
                </c:pt>
                <c:pt idx="26">
                  <c:v>50</c:v>
                </c:pt>
                <c:pt idx="27">
                  <c:v>50.8</c:v>
                </c:pt>
                <c:pt idx="28">
                  <c:v>49.7</c:v>
                </c:pt>
                <c:pt idx="2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4606-A0B0-E8A0CFC1F213}"/>
            </c:ext>
          </c:extLst>
        </c:ser>
        <c:ser>
          <c:idx val="2"/>
          <c:order val="2"/>
          <c:tx>
            <c:strRef>
              <c:f>'PARITY Accuracy'!$F$39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Accuracy'!$F$40:$F$69</c:f>
              <c:numCache>
                <c:formatCode>General</c:formatCode>
                <c:ptCount val="30"/>
                <c:pt idx="0">
                  <c:v>48.8</c:v>
                </c:pt>
                <c:pt idx="1">
                  <c:v>47.2</c:v>
                </c:pt>
                <c:pt idx="2">
                  <c:v>49.6</c:v>
                </c:pt>
                <c:pt idx="3">
                  <c:v>50.2</c:v>
                </c:pt>
                <c:pt idx="4">
                  <c:v>47.7</c:v>
                </c:pt>
                <c:pt idx="5">
                  <c:v>49.2</c:v>
                </c:pt>
                <c:pt idx="6">
                  <c:v>46.9</c:v>
                </c:pt>
                <c:pt idx="7">
                  <c:v>51.8</c:v>
                </c:pt>
                <c:pt idx="8">
                  <c:v>46.8</c:v>
                </c:pt>
                <c:pt idx="9">
                  <c:v>47.9</c:v>
                </c:pt>
                <c:pt idx="10">
                  <c:v>50.3</c:v>
                </c:pt>
                <c:pt idx="11">
                  <c:v>52</c:v>
                </c:pt>
                <c:pt idx="12">
                  <c:v>48.5</c:v>
                </c:pt>
                <c:pt idx="13">
                  <c:v>51</c:v>
                </c:pt>
                <c:pt idx="14">
                  <c:v>51.3</c:v>
                </c:pt>
                <c:pt idx="15">
                  <c:v>51.2</c:v>
                </c:pt>
                <c:pt idx="16">
                  <c:v>47.6</c:v>
                </c:pt>
                <c:pt idx="17">
                  <c:v>52.6</c:v>
                </c:pt>
                <c:pt idx="18">
                  <c:v>49.7</c:v>
                </c:pt>
                <c:pt idx="19">
                  <c:v>48.7</c:v>
                </c:pt>
                <c:pt idx="20">
                  <c:v>49.5</c:v>
                </c:pt>
                <c:pt idx="21">
                  <c:v>49.8</c:v>
                </c:pt>
                <c:pt idx="22">
                  <c:v>52.3</c:v>
                </c:pt>
                <c:pt idx="23">
                  <c:v>48.3</c:v>
                </c:pt>
                <c:pt idx="24">
                  <c:v>49.4</c:v>
                </c:pt>
                <c:pt idx="25">
                  <c:v>51</c:v>
                </c:pt>
                <c:pt idx="26">
                  <c:v>50.8</c:v>
                </c:pt>
                <c:pt idx="27">
                  <c:v>52.4</c:v>
                </c:pt>
                <c:pt idx="28">
                  <c:v>49.4</c:v>
                </c:pt>
                <c:pt idx="29">
                  <c:v>47.9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4606-A0B0-E8A0CFC1F213}"/>
            </c:ext>
          </c:extLst>
        </c:ser>
        <c:ser>
          <c:idx val="3"/>
          <c:order val="3"/>
          <c:tx>
            <c:strRef>
              <c:f>'PARITY Accuracy'!$G$39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Accuracy'!$G$40:$G$69</c:f>
              <c:numCache>
                <c:formatCode>General</c:formatCode>
                <c:ptCount val="30"/>
                <c:pt idx="0">
                  <c:v>49.8</c:v>
                </c:pt>
                <c:pt idx="1">
                  <c:v>47.5</c:v>
                </c:pt>
                <c:pt idx="2">
                  <c:v>46.7</c:v>
                </c:pt>
                <c:pt idx="3">
                  <c:v>47.9</c:v>
                </c:pt>
                <c:pt idx="4">
                  <c:v>44.9</c:v>
                </c:pt>
                <c:pt idx="5">
                  <c:v>46.8</c:v>
                </c:pt>
                <c:pt idx="6">
                  <c:v>47.8</c:v>
                </c:pt>
                <c:pt idx="7">
                  <c:v>48.7</c:v>
                </c:pt>
                <c:pt idx="8">
                  <c:v>47.9</c:v>
                </c:pt>
                <c:pt idx="9">
                  <c:v>50.4</c:v>
                </c:pt>
                <c:pt idx="10">
                  <c:v>42</c:v>
                </c:pt>
                <c:pt idx="11">
                  <c:v>46.6</c:v>
                </c:pt>
                <c:pt idx="12">
                  <c:v>46.9</c:v>
                </c:pt>
                <c:pt idx="13">
                  <c:v>48.3</c:v>
                </c:pt>
                <c:pt idx="14">
                  <c:v>47.7</c:v>
                </c:pt>
                <c:pt idx="15">
                  <c:v>52.3</c:v>
                </c:pt>
                <c:pt idx="16">
                  <c:v>53.6</c:v>
                </c:pt>
                <c:pt idx="17">
                  <c:v>48.4</c:v>
                </c:pt>
                <c:pt idx="18">
                  <c:v>52.8</c:v>
                </c:pt>
                <c:pt idx="19">
                  <c:v>49.5</c:v>
                </c:pt>
                <c:pt idx="20">
                  <c:v>64.3</c:v>
                </c:pt>
                <c:pt idx="21">
                  <c:v>63.3</c:v>
                </c:pt>
                <c:pt idx="22">
                  <c:v>63.8</c:v>
                </c:pt>
                <c:pt idx="23">
                  <c:v>62.5</c:v>
                </c:pt>
                <c:pt idx="24">
                  <c:v>62.7</c:v>
                </c:pt>
                <c:pt idx="25">
                  <c:v>84.8</c:v>
                </c:pt>
                <c:pt idx="26">
                  <c:v>81.7</c:v>
                </c:pt>
                <c:pt idx="27">
                  <c:v>83.5</c:v>
                </c:pt>
                <c:pt idx="28">
                  <c:v>83.6</c:v>
                </c:pt>
                <c:pt idx="29">
                  <c:v>84.2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44-4606-A0B0-E8A0CFC1F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Accuracy'!$D$76:$D$105</c:f>
              <c:numCache>
                <c:formatCode>General</c:formatCode>
                <c:ptCount val="30"/>
                <c:pt idx="0">
                  <c:v>34.799999999999997</c:v>
                </c:pt>
                <c:pt idx="1">
                  <c:v>29.5</c:v>
                </c:pt>
                <c:pt idx="2">
                  <c:v>30.7</c:v>
                </c:pt>
                <c:pt idx="3">
                  <c:v>26</c:v>
                </c:pt>
                <c:pt idx="4">
                  <c:v>32.4</c:v>
                </c:pt>
                <c:pt idx="5">
                  <c:v>55.7</c:v>
                </c:pt>
                <c:pt idx="6">
                  <c:v>56</c:v>
                </c:pt>
                <c:pt idx="7">
                  <c:v>54.2</c:v>
                </c:pt>
                <c:pt idx="8">
                  <c:v>53.9</c:v>
                </c:pt>
                <c:pt idx="9">
                  <c:v>53.6</c:v>
                </c:pt>
                <c:pt idx="10">
                  <c:v>49.3</c:v>
                </c:pt>
                <c:pt idx="11">
                  <c:v>52.2</c:v>
                </c:pt>
                <c:pt idx="12">
                  <c:v>54.2</c:v>
                </c:pt>
                <c:pt idx="13">
                  <c:v>51.4</c:v>
                </c:pt>
                <c:pt idx="14">
                  <c:v>51.9</c:v>
                </c:pt>
                <c:pt idx="15">
                  <c:v>57.8</c:v>
                </c:pt>
                <c:pt idx="16">
                  <c:v>59.5</c:v>
                </c:pt>
                <c:pt idx="17">
                  <c:v>56.7</c:v>
                </c:pt>
                <c:pt idx="18">
                  <c:v>59.7</c:v>
                </c:pt>
                <c:pt idx="19">
                  <c:v>56.1</c:v>
                </c:pt>
                <c:pt idx="20">
                  <c:v>75.900000000000006</c:v>
                </c:pt>
                <c:pt idx="21">
                  <c:v>76.3</c:v>
                </c:pt>
                <c:pt idx="22">
                  <c:v>77.3</c:v>
                </c:pt>
                <c:pt idx="23">
                  <c:v>75.400000000000006</c:v>
                </c:pt>
                <c:pt idx="24">
                  <c:v>77.099999999999994</c:v>
                </c:pt>
                <c:pt idx="25">
                  <c:v>89</c:v>
                </c:pt>
                <c:pt idx="26">
                  <c:v>87.8</c:v>
                </c:pt>
                <c:pt idx="27">
                  <c:v>88.1</c:v>
                </c:pt>
                <c:pt idx="28">
                  <c:v>88.9</c:v>
                </c:pt>
                <c:pt idx="29">
                  <c:v>89.3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35-439F-B43D-A4487A11952B}"/>
            </c:ext>
          </c:extLst>
        </c:ser>
        <c:ser>
          <c:idx val="1"/>
          <c:order val="1"/>
          <c:tx>
            <c:strRef>
              <c:f>'PARITY Accuracy'!$E$75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Accuracy'!$E$76:$E$105</c:f>
              <c:numCache>
                <c:formatCode>General</c:formatCode>
                <c:ptCount val="30"/>
                <c:pt idx="0">
                  <c:v>44.6</c:v>
                </c:pt>
                <c:pt idx="1">
                  <c:v>35.1</c:v>
                </c:pt>
                <c:pt idx="2">
                  <c:v>35.200000000000003</c:v>
                </c:pt>
                <c:pt idx="3">
                  <c:v>39.9</c:v>
                </c:pt>
                <c:pt idx="4">
                  <c:v>32.299999999999997</c:v>
                </c:pt>
                <c:pt idx="5">
                  <c:v>44.2</c:v>
                </c:pt>
                <c:pt idx="6">
                  <c:v>44.1</c:v>
                </c:pt>
                <c:pt idx="7">
                  <c:v>46.1</c:v>
                </c:pt>
                <c:pt idx="8">
                  <c:v>47.1</c:v>
                </c:pt>
                <c:pt idx="9">
                  <c:v>43.2</c:v>
                </c:pt>
                <c:pt idx="10">
                  <c:v>45.3</c:v>
                </c:pt>
                <c:pt idx="11">
                  <c:v>48</c:v>
                </c:pt>
                <c:pt idx="12">
                  <c:v>48.4</c:v>
                </c:pt>
                <c:pt idx="13">
                  <c:v>47.8</c:v>
                </c:pt>
                <c:pt idx="14">
                  <c:v>48.5</c:v>
                </c:pt>
                <c:pt idx="15">
                  <c:v>45.6</c:v>
                </c:pt>
                <c:pt idx="16">
                  <c:v>48.4</c:v>
                </c:pt>
                <c:pt idx="17">
                  <c:v>49</c:v>
                </c:pt>
                <c:pt idx="18">
                  <c:v>47.5</c:v>
                </c:pt>
                <c:pt idx="19">
                  <c:v>48.5</c:v>
                </c:pt>
                <c:pt idx="20">
                  <c:v>47.7</c:v>
                </c:pt>
                <c:pt idx="21">
                  <c:v>50</c:v>
                </c:pt>
                <c:pt idx="22">
                  <c:v>50.7</c:v>
                </c:pt>
                <c:pt idx="23">
                  <c:v>49.3</c:v>
                </c:pt>
                <c:pt idx="24">
                  <c:v>50.7</c:v>
                </c:pt>
                <c:pt idx="25">
                  <c:v>47.8</c:v>
                </c:pt>
                <c:pt idx="26">
                  <c:v>50.2</c:v>
                </c:pt>
                <c:pt idx="27">
                  <c:v>50.8</c:v>
                </c:pt>
                <c:pt idx="28">
                  <c:v>49.5</c:v>
                </c:pt>
                <c:pt idx="2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5-439F-B43D-A4487A11952B}"/>
            </c:ext>
          </c:extLst>
        </c:ser>
        <c:ser>
          <c:idx val="2"/>
          <c:order val="2"/>
          <c:tx>
            <c:strRef>
              <c:f>'PARITY Accuracy'!$F$75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Accuracy'!$F$76:$F$105</c:f>
              <c:numCache>
                <c:formatCode>General</c:formatCode>
                <c:ptCount val="30"/>
                <c:pt idx="0">
                  <c:v>39.1</c:v>
                </c:pt>
                <c:pt idx="1">
                  <c:v>38.5</c:v>
                </c:pt>
                <c:pt idx="2">
                  <c:v>38.799999999999997</c:v>
                </c:pt>
                <c:pt idx="3">
                  <c:v>38.299999999999997</c:v>
                </c:pt>
                <c:pt idx="4">
                  <c:v>37.6</c:v>
                </c:pt>
                <c:pt idx="5">
                  <c:v>48.5</c:v>
                </c:pt>
                <c:pt idx="6">
                  <c:v>47.3</c:v>
                </c:pt>
                <c:pt idx="7">
                  <c:v>51.7</c:v>
                </c:pt>
                <c:pt idx="8">
                  <c:v>49.5</c:v>
                </c:pt>
                <c:pt idx="9">
                  <c:v>49.5</c:v>
                </c:pt>
                <c:pt idx="10">
                  <c:v>51.1</c:v>
                </c:pt>
                <c:pt idx="11">
                  <c:v>49.2</c:v>
                </c:pt>
                <c:pt idx="12">
                  <c:v>49.8</c:v>
                </c:pt>
                <c:pt idx="13">
                  <c:v>50.2</c:v>
                </c:pt>
                <c:pt idx="14">
                  <c:v>51.8</c:v>
                </c:pt>
                <c:pt idx="15">
                  <c:v>49.6</c:v>
                </c:pt>
                <c:pt idx="16">
                  <c:v>46.5</c:v>
                </c:pt>
                <c:pt idx="17">
                  <c:v>52</c:v>
                </c:pt>
                <c:pt idx="18">
                  <c:v>49.2</c:v>
                </c:pt>
                <c:pt idx="19">
                  <c:v>49.9</c:v>
                </c:pt>
                <c:pt idx="20">
                  <c:v>51</c:v>
                </c:pt>
                <c:pt idx="21">
                  <c:v>50.6</c:v>
                </c:pt>
                <c:pt idx="22">
                  <c:v>50.8</c:v>
                </c:pt>
                <c:pt idx="23">
                  <c:v>49.9</c:v>
                </c:pt>
                <c:pt idx="24">
                  <c:v>48.8</c:v>
                </c:pt>
                <c:pt idx="25">
                  <c:v>51.3</c:v>
                </c:pt>
                <c:pt idx="26">
                  <c:v>50.1</c:v>
                </c:pt>
                <c:pt idx="27">
                  <c:v>51.8</c:v>
                </c:pt>
                <c:pt idx="28">
                  <c:v>50.5</c:v>
                </c:pt>
                <c:pt idx="29">
                  <c:v>50.9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35-439F-B43D-A4487A11952B}"/>
            </c:ext>
          </c:extLst>
        </c:ser>
        <c:ser>
          <c:idx val="3"/>
          <c:order val="3"/>
          <c:tx>
            <c:strRef>
              <c:f>'PARITY Accuracy'!$G$75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Accuracy'!$G$76:$G$105</c:f>
              <c:numCache>
                <c:formatCode>General</c:formatCode>
                <c:ptCount val="30"/>
                <c:pt idx="0">
                  <c:v>47.5</c:v>
                </c:pt>
                <c:pt idx="1">
                  <c:v>45.8</c:v>
                </c:pt>
                <c:pt idx="2">
                  <c:v>45.2</c:v>
                </c:pt>
                <c:pt idx="3">
                  <c:v>45</c:v>
                </c:pt>
                <c:pt idx="4">
                  <c:v>44.3</c:v>
                </c:pt>
                <c:pt idx="5">
                  <c:v>53</c:v>
                </c:pt>
                <c:pt idx="6">
                  <c:v>53.1</c:v>
                </c:pt>
                <c:pt idx="7">
                  <c:v>53.3</c:v>
                </c:pt>
                <c:pt idx="8">
                  <c:v>53.1</c:v>
                </c:pt>
                <c:pt idx="9">
                  <c:v>54.2</c:v>
                </c:pt>
                <c:pt idx="10">
                  <c:v>50.1</c:v>
                </c:pt>
                <c:pt idx="11">
                  <c:v>51.5</c:v>
                </c:pt>
                <c:pt idx="12">
                  <c:v>51</c:v>
                </c:pt>
                <c:pt idx="13">
                  <c:v>52.8</c:v>
                </c:pt>
                <c:pt idx="14">
                  <c:v>51.4</c:v>
                </c:pt>
                <c:pt idx="15">
                  <c:v>53.4</c:v>
                </c:pt>
                <c:pt idx="16">
                  <c:v>55.3</c:v>
                </c:pt>
                <c:pt idx="17">
                  <c:v>51.2</c:v>
                </c:pt>
                <c:pt idx="18">
                  <c:v>55.5</c:v>
                </c:pt>
                <c:pt idx="19">
                  <c:v>50.5</c:v>
                </c:pt>
                <c:pt idx="20">
                  <c:v>74.099999999999994</c:v>
                </c:pt>
                <c:pt idx="21">
                  <c:v>73.900000000000006</c:v>
                </c:pt>
                <c:pt idx="22">
                  <c:v>75.2</c:v>
                </c:pt>
                <c:pt idx="23">
                  <c:v>74.7</c:v>
                </c:pt>
                <c:pt idx="24">
                  <c:v>73.7</c:v>
                </c:pt>
                <c:pt idx="25">
                  <c:v>88.8</c:v>
                </c:pt>
                <c:pt idx="26">
                  <c:v>87.3</c:v>
                </c:pt>
                <c:pt idx="27">
                  <c:v>88.6</c:v>
                </c:pt>
                <c:pt idx="28">
                  <c:v>88</c:v>
                </c:pt>
                <c:pt idx="29">
                  <c:v>89.9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35-439F-B43D-A4487A119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48.5</c:v>
                </c:pt>
                <c:pt idx="6">
                  <c:v>47.7</c:v>
                </c:pt>
                <c:pt idx="7">
                  <c:v>46.1</c:v>
                </c:pt>
                <c:pt idx="8">
                  <c:v>49.2</c:v>
                </c:pt>
                <c:pt idx="9">
                  <c:v>46.9</c:v>
                </c:pt>
                <c:pt idx="10">
                  <c:v>53.7</c:v>
                </c:pt>
                <c:pt idx="11">
                  <c:v>54.6</c:v>
                </c:pt>
                <c:pt idx="12">
                  <c:v>55.7</c:v>
                </c:pt>
                <c:pt idx="13">
                  <c:v>56.6</c:v>
                </c:pt>
                <c:pt idx="14">
                  <c:v>55.5</c:v>
                </c:pt>
                <c:pt idx="15">
                  <c:v>66.099999999999994</c:v>
                </c:pt>
                <c:pt idx="16">
                  <c:v>68.900000000000006</c:v>
                </c:pt>
                <c:pt idx="17">
                  <c:v>65.8</c:v>
                </c:pt>
                <c:pt idx="18">
                  <c:v>70.3</c:v>
                </c:pt>
                <c:pt idx="19">
                  <c:v>67.8</c:v>
                </c:pt>
                <c:pt idx="20">
                  <c:v>76.3</c:v>
                </c:pt>
                <c:pt idx="21">
                  <c:v>76</c:v>
                </c:pt>
                <c:pt idx="22">
                  <c:v>77.7</c:v>
                </c:pt>
                <c:pt idx="23">
                  <c:v>77</c:v>
                </c:pt>
                <c:pt idx="24">
                  <c:v>79</c:v>
                </c:pt>
                <c:pt idx="25">
                  <c:v>88.4</c:v>
                </c:pt>
                <c:pt idx="26">
                  <c:v>87</c:v>
                </c:pt>
                <c:pt idx="27">
                  <c:v>88.2</c:v>
                </c:pt>
                <c:pt idx="28">
                  <c:v>87.5</c:v>
                </c:pt>
                <c:pt idx="29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C-4BF3-A17B-7207E6BBEDA2}"/>
            </c:ext>
          </c:extLst>
        </c:ser>
        <c:ser>
          <c:idx val="1"/>
          <c:order val="1"/>
          <c:tx>
            <c:strRef>
              <c:f>'PARITY Accuracy'!$E$111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35.4</c:v>
                </c:pt>
                <c:pt idx="6">
                  <c:v>36.299999999999997</c:v>
                </c:pt>
                <c:pt idx="7">
                  <c:v>32.5</c:v>
                </c:pt>
                <c:pt idx="8">
                  <c:v>35.4</c:v>
                </c:pt>
                <c:pt idx="9">
                  <c:v>35.6</c:v>
                </c:pt>
                <c:pt idx="10">
                  <c:v>28.3</c:v>
                </c:pt>
                <c:pt idx="11">
                  <c:v>24.5</c:v>
                </c:pt>
                <c:pt idx="12">
                  <c:v>24.3</c:v>
                </c:pt>
                <c:pt idx="13">
                  <c:v>27.6</c:v>
                </c:pt>
                <c:pt idx="14">
                  <c:v>29.3</c:v>
                </c:pt>
                <c:pt idx="15">
                  <c:v>33.4</c:v>
                </c:pt>
                <c:pt idx="16">
                  <c:v>34.5</c:v>
                </c:pt>
                <c:pt idx="17">
                  <c:v>35</c:v>
                </c:pt>
                <c:pt idx="18">
                  <c:v>32.799999999999997</c:v>
                </c:pt>
                <c:pt idx="19">
                  <c:v>32</c:v>
                </c:pt>
                <c:pt idx="20">
                  <c:v>46.8</c:v>
                </c:pt>
                <c:pt idx="21">
                  <c:v>49.4</c:v>
                </c:pt>
                <c:pt idx="22">
                  <c:v>48.6</c:v>
                </c:pt>
                <c:pt idx="23">
                  <c:v>48.5</c:v>
                </c:pt>
                <c:pt idx="24">
                  <c:v>49.3</c:v>
                </c:pt>
                <c:pt idx="25">
                  <c:v>47.7</c:v>
                </c:pt>
                <c:pt idx="26">
                  <c:v>49.8</c:v>
                </c:pt>
                <c:pt idx="27">
                  <c:v>50.6</c:v>
                </c:pt>
                <c:pt idx="28">
                  <c:v>49.2</c:v>
                </c:pt>
                <c:pt idx="29">
                  <c:v>50.6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4C-4BF3-A17B-7207E6BBEDA2}"/>
            </c:ext>
          </c:extLst>
        </c:ser>
        <c:ser>
          <c:idx val="2"/>
          <c:order val="2"/>
          <c:tx>
            <c:strRef>
              <c:f>'PARITY Accuracy'!$F$111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46.4</c:v>
                </c:pt>
                <c:pt idx="6">
                  <c:v>44.6</c:v>
                </c:pt>
                <c:pt idx="7">
                  <c:v>44.5</c:v>
                </c:pt>
                <c:pt idx="8">
                  <c:v>44.1</c:v>
                </c:pt>
                <c:pt idx="9">
                  <c:v>43.5</c:v>
                </c:pt>
                <c:pt idx="10">
                  <c:v>49.7</c:v>
                </c:pt>
                <c:pt idx="11">
                  <c:v>47.1</c:v>
                </c:pt>
                <c:pt idx="12">
                  <c:v>49</c:v>
                </c:pt>
                <c:pt idx="13">
                  <c:v>49.7</c:v>
                </c:pt>
                <c:pt idx="14">
                  <c:v>47.8</c:v>
                </c:pt>
                <c:pt idx="15">
                  <c:v>51.4</c:v>
                </c:pt>
                <c:pt idx="16">
                  <c:v>46</c:v>
                </c:pt>
                <c:pt idx="17">
                  <c:v>50.9</c:v>
                </c:pt>
                <c:pt idx="18">
                  <c:v>46.4</c:v>
                </c:pt>
                <c:pt idx="19">
                  <c:v>48.6</c:v>
                </c:pt>
                <c:pt idx="20">
                  <c:v>52.4</c:v>
                </c:pt>
                <c:pt idx="21">
                  <c:v>47.5</c:v>
                </c:pt>
                <c:pt idx="22">
                  <c:v>51.9</c:v>
                </c:pt>
                <c:pt idx="23">
                  <c:v>49.2</c:v>
                </c:pt>
                <c:pt idx="24">
                  <c:v>48.1</c:v>
                </c:pt>
                <c:pt idx="25">
                  <c:v>50.9</c:v>
                </c:pt>
                <c:pt idx="26">
                  <c:v>49.8</c:v>
                </c:pt>
                <c:pt idx="27">
                  <c:v>50</c:v>
                </c:pt>
                <c:pt idx="28">
                  <c:v>47.7</c:v>
                </c:pt>
                <c:pt idx="29">
                  <c:v>49.7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4C-4BF3-A17B-7207E6BBEDA2}"/>
            </c:ext>
          </c:extLst>
        </c:ser>
        <c:ser>
          <c:idx val="3"/>
          <c:order val="3"/>
          <c:tx>
            <c:strRef>
              <c:f>'PARITY Accuracy'!$G$111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42.9</c:v>
                </c:pt>
                <c:pt idx="6">
                  <c:v>41.6</c:v>
                </c:pt>
                <c:pt idx="7">
                  <c:v>41.2</c:v>
                </c:pt>
                <c:pt idx="8">
                  <c:v>40.700000000000003</c:v>
                </c:pt>
                <c:pt idx="9">
                  <c:v>39.5</c:v>
                </c:pt>
                <c:pt idx="10">
                  <c:v>53</c:v>
                </c:pt>
                <c:pt idx="11">
                  <c:v>53.8</c:v>
                </c:pt>
                <c:pt idx="12">
                  <c:v>54.9</c:v>
                </c:pt>
                <c:pt idx="13">
                  <c:v>56</c:v>
                </c:pt>
                <c:pt idx="14">
                  <c:v>54.9</c:v>
                </c:pt>
                <c:pt idx="15">
                  <c:v>66.099999999999994</c:v>
                </c:pt>
                <c:pt idx="16">
                  <c:v>67.400000000000006</c:v>
                </c:pt>
                <c:pt idx="17">
                  <c:v>64.400000000000006</c:v>
                </c:pt>
                <c:pt idx="18">
                  <c:v>69.8</c:v>
                </c:pt>
                <c:pt idx="19">
                  <c:v>67.099999999999994</c:v>
                </c:pt>
                <c:pt idx="20">
                  <c:v>75.3</c:v>
                </c:pt>
                <c:pt idx="21">
                  <c:v>74.8</c:v>
                </c:pt>
                <c:pt idx="22">
                  <c:v>76.099999999999994</c:v>
                </c:pt>
                <c:pt idx="23">
                  <c:v>77</c:v>
                </c:pt>
                <c:pt idx="24">
                  <c:v>75.7</c:v>
                </c:pt>
                <c:pt idx="25">
                  <c:v>88</c:v>
                </c:pt>
                <c:pt idx="26">
                  <c:v>85.8</c:v>
                </c:pt>
                <c:pt idx="27">
                  <c:v>87.4</c:v>
                </c:pt>
                <c:pt idx="28">
                  <c:v>86.7</c:v>
                </c:pt>
                <c:pt idx="29">
                  <c:v>88.7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4C-4BF3-A17B-7207E6BBE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Accuracy'!$D$148:$D$177</c:f>
              <c:numCache>
                <c:formatCode>General</c:formatCode>
                <c:ptCount val="30"/>
                <c:pt idx="0">
                  <c:v>46.7</c:v>
                </c:pt>
                <c:pt idx="1">
                  <c:v>48.8</c:v>
                </c:pt>
                <c:pt idx="2">
                  <c:v>48.9</c:v>
                </c:pt>
                <c:pt idx="3">
                  <c:v>48.3</c:v>
                </c:pt>
                <c:pt idx="4">
                  <c:v>49.9</c:v>
                </c:pt>
                <c:pt idx="5">
                  <c:v>48.9</c:v>
                </c:pt>
                <c:pt idx="6">
                  <c:v>50</c:v>
                </c:pt>
                <c:pt idx="7">
                  <c:v>50.8</c:v>
                </c:pt>
                <c:pt idx="8">
                  <c:v>50</c:v>
                </c:pt>
                <c:pt idx="9">
                  <c:v>50.7</c:v>
                </c:pt>
                <c:pt idx="10">
                  <c:v>48.5</c:v>
                </c:pt>
                <c:pt idx="11">
                  <c:v>48.7</c:v>
                </c:pt>
                <c:pt idx="12">
                  <c:v>52.5</c:v>
                </c:pt>
                <c:pt idx="13">
                  <c:v>48.2</c:v>
                </c:pt>
                <c:pt idx="14">
                  <c:v>51.2</c:v>
                </c:pt>
                <c:pt idx="15">
                  <c:v>54.2</c:v>
                </c:pt>
                <c:pt idx="16">
                  <c:v>53.7</c:v>
                </c:pt>
                <c:pt idx="17">
                  <c:v>50.2</c:v>
                </c:pt>
                <c:pt idx="18">
                  <c:v>57.7</c:v>
                </c:pt>
                <c:pt idx="19">
                  <c:v>51</c:v>
                </c:pt>
                <c:pt idx="20">
                  <c:v>66.8</c:v>
                </c:pt>
                <c:pt idx="21">
                  <c:v>69</c:v>
                </c:pt>
                <c:pt idx="22">
                  <c:v>68.3</c:v>
                </c:pt>
                <c:pt idx="23">
                  <c:v>67.2</c:v>
                </c:pt>
                <c:pt idx="24">
                  <c:v>63.5</c:v>
                </c:pt>
                <c:pt idx="25">
                  <c:v>82.9</c:v>
                </c:pt>
                <c:pt idx="26">
                  <c:v>81.7</c:v>
                </c:pt>
                <c:pt idx="27">
                  <c:v>82.6</c:v>
                </c:pt>
                <c:pt idx="28">
                  <c:v>81.3</c:v>
                </c:pt>
                <c:pt idx="29">
                  <c:v>81.5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D9-4F18-852D-40F6275E80CE}"/>
            </c:ext>
          </c:extLst>
        </c:ser>
        <c:ser>
          <c:idx val="1"/>
          <c:order val="1"/>
          <c:tx>
            <c:strRef>
              <c:f>'PARITY Accuracy'!$E$147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Accuracy'!$E$148:$E$177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51.2</c:v>
                </c:pt>
                <c:pt idx="6">
                  <c:v>50.8</c:v>
                </c:pt>
                <c:pt idx="7">
                  <c:v>50.9</c:v>
                </c:pt>
                <c:pt idx="8">
                  <c:v>51.4</c:v>
                </c:pt>
                <c:pt idx="9">
                  <c:v>52.9</c:v>
                </c:pt>
                <c:pt idx="10">
                  <c:v>54.6</c:v>
                </c:pt>
                <c:pt idx="11">
                  <c:v>51.7</c:v>
                </c:pt>
                <c:pt idx="12">
                  <c:v>55.6</c:v>
                </c:pt>
                <c:pt idx="13">
                  <c:v>53</c:v>
                </c:pt>
                <c:pt idx="14">
                  <c:v>51.6</c:v>
                </c:pt>
                <c:pt idx="15">
                  <c:v>56.2</c:v>
                </c:pt>
                <c:pt idx="16">
                  <c:v>58.5</c:v>
                </c:pt>
                <c:pt idx="17">
                  <c:v>60.2</c:v>
                </c:pt>
                <c:pt idx="18">
                  <c:v>57.9</c:v>
                </c:pt>
                <c:pt idx="19">
                  <c:v>58.6</c:v>
                </c:pt>
                <c:pt idx="20">
                  <c:v>70.8</c:v>
                </c:pt>
                <c:pt idx="21">
                  <c:v>51.9</c:v>
                </c:pt>
                <c:pt idx="22">
                  <c:v>51.8</c:v>
                </c:pt>
                <c:pt idx="23">
                  <c:v>51.8</c:v>
                </c:pt>
                <c:pt idx="24">
                  <c:v>51.8</c:v>
                </c:pt>
                <c:pt idx="25">
                  <c:v>77.099999999999994</c:v>
                </c:pt>
                <c:pt idx="26">
                  <c:v>49.9</c:v>
                </c:pt>
                <c:pt idx="27">
                  <c:v>51</c:v>
                </c:pt>
                <c:pt idx="28">
                  <c:v>50</c:v>
                </c:pt>
                <c:pt idx="29">
                  <c:v>50.9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9-4F18-852D-40F6275E80CE}"/>
            </c:ext>
          </c:extLst>
        </c:ser>
        <c:ser>
          <c:idx val="2"/>
          <c:order val="2"/>
          <c:tx>
            <c:strRef>
              <c:f>'PARITY Accuracy'!$F$147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Accuracy'!$F$148:$F$177</c:f>
              <c:numCache>
                <c:formatCode>General</c:formatCode>
                <c:ptCount val="30"/>
                <c:pt idx="0">
                  <c:v>49.8</c:v>
                </c:pt>
                <c:pt idx="1">
                  <c:v>51.9</c:v>
                </c:pt>
                <c:pt idx="2">
                  <c:v>49.8</c:v>
                </c:pt>
                <c:pt idx="3">
                  <c:v>51.9</c:v>
                </c:pt>
                <c:pt idx="4">
                  <c:v>51.8</c:v>
                </c:pt>
                <c:pt idx="5">
                  <c:v>49.7</c:v>
                </c:pt>
                <c:pt idx="6">
                  <c:v>47.4</c:v>
                </c:pt>
                <c:pt idx="7">
                  <c:v>51.6</c:v>
                </c:pt>
                <c:pt idx="8">
                  <c:v>48.3</c:v>
                </c:pt>
                <c:pt idx="9">
                  <c:v>47.5</c:v>
                </c:pt>
                <c:pt idx="10">
                  <c:v>51</c:v>
                </c:pt>
                <c:pt idx="11">
                  <c:v>49.4</c:v>
                </c:pt>
                <c:pt idx="12">
                  <c:v>52.2</c:v>
                </c:pt>
                <c:pt idx="13">
                  <c:v>52</c:v>
                </c:pt>
                <c:pt idx="14">
                  <c:v>52.5</c:v>
                </c:pt>
                <c:pt idx="15">
                  <c:v>51.1</c:v>
                </c:pt>
                <c:pt idx="16">
                  <c:v>47</c:v>
                </c:pt>
                <c:pt idx="17">
                  <c:v>51.8</c:v>
                </c:pt>
                <c:pt idx="18">
                  <c:v>48.5</c:v>
                </c:pt>
                <c:pt idx="19">
                  <c:v>48</c:v>
                </c:pt>
                <c:pt idx="20">
                  <c:v>49.3</c:v>
                </c:pt>
                <c:pt idx="21">
                  <c:v>48</c:v>
                </c:pt>
                <c:pt idx="22">
                  <c:v>51.8</c:v>
                </c:pt>
                <c:pt idx="23">
                  <c:v>50.5</c:v>
                </c:pt>
                <c:pt idx="24">
                  <c:v>50.5</c:v>
                </c:pt>
                <c:pt idx="25">
                  <c:v>50.2</c:v>
                </c:pt>
                <c:pt idx="26">
                  <c:v>50.4</c:v>
                </c:pt>
                <c:pt idx="27">
                  <c:v>50.9</c:v>
                </c:pt>
                <c:pt idx="28">
                  <c:v>51.2</c:v>
                </c:pt>
                <c:pt idx="29">
                  <c:v>52.2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D9-4F18-852D-40F6275E80CE}"/>
            </c:ext>
          </c:extLst>
        </c:ser>
        <c:ser>
          <c:idx val="3"/>
          <c:order val="3"/>
          <c:tx>
            <c:strRef>
              <c:f>'PARITY Accuracy'!$G$147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Accuracy'!$G$148:$G$177</c:f>
              <c:numCache>
                <c:formatCode>General</c:formatCode>
                <c:ptCount val="30"/>
                <c:pt idx="0">
                  <c:v>50.5</c:v>
                </c:pt>
                <c:pt idx="1">
                  <c:v>48.1</c:v>
                </c:pt>
                <c:pt idx="2">
                  <c:v>48.3</c:v>
                </c:pt>
                <c:pt idx="3">
                  <c:v>51</c:v>
                </c:pt>
                <c:pt idx="4">
                  <c:v>48.3</c:v>
                </c:pt>
                <c:pt idx="5">
                  <c:v>53.5</c:v>
                </c:pt>
                <c:pt idx="6">
                  <c:v>52.7</c:v>
                </c:pt>
                <c:pt idx="7">
                  <c:v>52.4</c:v>
                </c:pt>
                <c:pt idx="8">
                  <c:v>55.2</c:v>
                </c:pt>
                <c:pt idx="9">
                  <c:v>55.2</c:v>
                </c:pt>
                <c:pt idx="10">
                  <c:v>50.2</c:v>
                </c:pt>
                <c:pt idx="11">
                  <c:v>49.9</c:v>
                </c:pt>
                <c:pt idx="12">
                  <c:v>52.4</c:v>
                </c:pt>
                <c:pt idx="13">
                  <c:v>52</c:v>
                </c:pt>
                <c:pt idx="14">
                  <c:v>49.4</c:v>
                </c:pt>
                <c:pt idx="15">
                  <c:v>59.4</c:v>
                </c:pt>
                <c:pt idx="16">
                  <c:v>56.8</c:v>
                </c:pt>
                <c:pt idx="17">
                  <c:v>55.2</c:v>
                </c:pt>
                <c:pt idx="18">
                  <c:v>58.4</c:v>
                </c:pt>
                <c:pt idx="19">
                  <c:v>54.5</c:v>
                </c:pt>
                <c:pt idx="20">
                  <c:v>73</c:v>
                </c:pt>
                <c:pt idx="21">
                  <c:v>71.5</c:v>
                </c:pt>
                <c:pt idx="22">
                  <c:v>73.5</c:v>
                </c:pt>
                <c:pt idx="23">
                  <c:v>72.7</c:v>
                </c:pt>
                <c:pt idx="24">
                  <c:v>72</c:v>
                </c:pt>
                <c:pt idx="25">
                  <c:v>85.2</c:v>
                </c:pt>
                <c:pt idx="26">
                  <c:v>81</c:v>
                </c:pt>
                <c:pt idx="27">
                  <c:v>83.3</c:v>
                </c:pt>
                <c:pt idx="28">
                  <c:v>83.8</c:v>
                </c:pt>
                <c:pt idx="29">
                  <c:v>83.5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D9-4F18-852D-40F6275E8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Accuracy'!$D$184:$D$213</c:f>
              <c:numCache>
                <c:formatCode>General</c:formatCode>
                <c:ptCount val="30"/>
                <c:pt idx="0">
                  <c:v>49</c:v>
                </c:pt>
                <c:pt idx="1">
                  <c:v>45.6</c:v>
                </c:pt>
                <c:pt idx="2">
                  <c:v>47.3</c:v>
                </c:pt>
                <c:pt idx="3">
                  <c:v>50.3</c:v>
                </c:pt>
                <c:pt idx="4">
                  <c:v>47.9</c:v>
                </c:pt>
                <c:pt idx="5">
                  <c:v>48.7</c:v>
                </c:pt>
                <c:pt idx="6">
                  <c:v>48.8</c:v>
                </c:pt>
                <c:pt idx="7">
                  <c:v>49</c:v>
                </c:pt>
                <c:pt idx="8">
                  <c:v>50.1</c:v>
                </c:pt>
                <c:pt idx="9">
                  <c:v>48.8</c:v>
                </c:pt>
                <c:pt idx="10">
                  <c:v>49.9</c:v>
                </c:pt>
                <c:pt idx="11">
                  <c:v>50.6</c:v>
                </c:pt>
                <c:pt idx="12">
                  <c:v>50.8</c:v>
                </c:pt>
                <c:pt idx="13">
                  <c:v>50.8</c:v>
                </c:pt>
                <c:pt idx="14">
                  <c:v>47.6</c:v>
                </c:pt>
                <c:pt idx="15">
                  <c:v>50.5</c:v>
                </c:pt>
                <c:pt idx="16">
                  <c:v>48.6</c:v>
                </c:pt>
                <c:pt idx="17">
                  <c:v>51</c:v>
                </c:pt>
                <c:pt idx="18">
                  <c:v>50.2</c:v>
                </c:pt>
                <c:pt idx="19">
                  <c:v>47.3</c:v>
                </c:pt>
                <c:pt idx="20">
                  <c:v>50.3</c:v>
                </c:pt>
                <c:pt idx="21">
                  <c:v>47</c:v>
                </c:pt>
                <c:pt idx="22">
                  <c:v>50.3</c:v>
                </c:pt>
                <c:pt idx="23">
                  <c:v>48.8</c:v>
                </c:pt>
                <c:pt idx="24">
                  <c:v>47.9</c:v>
                </c:pt>
                <c:pt idx="25">
                  <c:v>49.9</c:v>
                </c:pt>
                <c:pt idx="26">
                  <c:v>48.3</c:v>
                </c:pt>
                <c:pt idx="27">
                  <c:v>51.5</c:v>
                </c:pt>
                <c:pt idx="28">
                  <c:v>50.8</c:v>
                </c:pt>
                <c:pt idx="29">
                  <c:v>49.9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2B-4BD3-867B-9422AECC59B1}"/>
            </c:ext>
          </c:extLst>
        </c:ser>
        <c:ser>
          <c:idx val="1"/>
          <c:order val="1"/>
          <c:tx>
            <c:strRef>
              <c:f>'PARITY Accuracy'!$E$183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Accuracy'!$E$184:$E$213</c:f>
              <c:numCache>
                <c:formatCode>General</c:formatCode>
                <c:ptCount val="30"/>
                <c:pt idx="0">
                  <c:v>50</c:v>
                </c:pt>
                <c:pt idx="1">
                  <c:v>48</c:v>
                </c:pt>
                <c:pt idx="2">
                  <c:v>49.5</c:v>
                </c:pt>
                <c:pt idx="3">
                  <c:v>49.9</c:v>
                </c:pt>
                <c:pt idx="4">
                  <c:v>47.1</c:v>
                </c:pt>
                <c:pt idx="5">
                  <c:v>49</c:v>
                </c:pt>
                <c:pt idx="6">
                  <c:v>47.2</c:v>
                </c:pt>
                <c:pt idx="7">
                  <c:v>47.3</c:v>
                </c:pt>
                <c:pt idx="8">
                  <c:v>46.5</c:v>
                </c:pt>
                <c:pt idx="9">
                  <c:v>46.9</c:v>
                </c:pt>
                <c:pt idx="10">
                  <c:v>48.9</c:v>
                </c:pt>
                <c:pt idx="11">
                  <c:v>47</c:v>
                </c:pt>
                <c:pt idx="12">
                  <c:v>48.9</c:v>
                </c:pt>
                <c:pt idx="13">
                  <c:v>51.9</c:v>
                </c:pt>
                <c:pt idx="14">
                  <c:v>48.3</c:v>
                </c:pt>
                <c:pt idx="15">
                  <c:v>50.2</c:v>
                </c:pt>
                <c:pt idx="16">
                  <c:v>50</c:v>
                </c:pt>
                <c:pt idx="17">
                  <c:v>49.7</c:v>
                </c:pt>
                <c:pt idx="18">
                  <c:v>52.1</c:v>
                </c:pt>
                <c:pt idx="19">
                  <c:v>47.7</c:v>
                </c:pt>
                <c:pt idx="20">
                  <c:v>51.8</c:v>
                </c:pt>
                <c:pt idx="21">
                  <c:v>49.9</c:v>
                </c:pt>
                <c:pt idx="22">
                  <c:v>50.8</c:v>
                </c:pt>
                <c:pt idx="23">
                  <c:v>50.9</c:v>
                </c:pt>
                <c:pt idx="24">
                  <c:v>49</c:v>
                </c:pt>
                <c:pt idx="25">
                  <c:v>50.2</c:v>
                </c:pt>
                <c:pt idx="26">
                  <c:v>50.6</c:v>
                </c:pt>
                <c:pt idx="27">
                  <c:v>51.5</c:v>
                </c:pt>
                <c:pt idx="28">
                  <c:v>48.3</c:v>
                </c:pt>
                <c:pt idx="29">
                  <c:v>48.8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2B-4BD3-867B-9422AECC59B1}"/>
            </c:ext>
          </c:extLst>
        </c:ser>
        <c:ser>
          <c:idx val="2"/>
          <c:order val="2"/>
          <c:tx>
            <c:strRef>
              <c:f>'PARITY Accuracy'!$F$183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Accuracy'!$F$184:$F$213</c:f>
              <c:numCache>
                <c:formatCode>General</c:formatCode>
                <c:ptCount val="30"/>
                <c:pt idx="0">
                  <c:v>53.1</c:v>
                </c:pt>
                <c:pt idx="1">
                  <c:v>53.2</c:v>
                </c:pt>
                <c:pt idx="2">
                  <c:v>51.7</c:v>
                </c:pt>
                <c:pt idx="3">
                  <c:v>50.4</c:v>
                </c:pt>
                <c:pt idx="4">
                  <c:v>48.4</c:v>
                </c:pt>
                <c:pt idx="5">
                  <c:v>51.9</c:v>
                </c:pt>
                <c:pt idx="6">
                  <c:v>53</c:v>
                </c:pt>
                <c:pt idx="7">
                  <c:v>50.1</c:v>
                </c:pt>
                <c:pt idx="8">
                  <c:v>50.3</c:v>
                </c:pt>
                <c:pt idx="9">
                  <c:v>48.5</c:v>
                </c:pt>
                <c:pt idx="10">
                  <c:v>48.6</c:v>
                </c:pt>
                <c:pt idx="11">
                  <c:v>50</c:v>
                </c:pt>
                <c:pt idx="12">
                  <c:v>52.3</c:v>
                </c:pt>
                <c:pt idx="13">
                  <c:v>50.8</c:v>
                </c:pt>
                <c:pt idx="14">
                  <c:v>49.9</c:v>
                </c:pt>
                <c:pt idx="15">
                  <c:v>47.9</c:v>
                </c:pt>
                <c:pt idx="16">
                  <c:v>51</c:v>
                </c:pt>
                <c:pt idx="17">
                  <c:v>49.2</c:v>
                </c:pt>
                <c:pt idx="18">
                  <c:v>49.7</c:v>
                </c:pt>
                <c:pt idx="19">
                  <c:v>49.3</c:v>
                </c:pt>
                <c:pt idx="20">
                  <c:v>51.9</c:v>
                </c:pt>
                <c:pt idx="21">
                  <c:v>49.4</c:v>
                </c:pt>
                <c:pt idx="22">
                  <c:v>50.2</c:v>
                </c:pt>
                <c:pt idx="23">
                  <c:v>47.6</c:v>
                </c:pt>
                <c:pt idx="24">
                  <c:v>48</c:v>
                </c:pt>
                <c:pt idx="25">
                  <c:v>51.9</c:v>
                </c:pt>
                <c:pt idx="26">
                  <c:v>48.4</c:v>
                </c:pt>
                <c:pt idx="27">
                  <c:v>49</c:v>
                </c:pt>
                <c:pt idx="28">
                  <c:v>48.8</c:v>
                </c:pt>
                <c:pt idx="29">
                  <c:v>50.9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2B-4BD3-867B-9422AECC59B1}"/>
            </c:ext>
          </c:extLst>
        </c:ser>
        <c:ser>
          <c:idx val="3"/>
          <c:order val="3"/>
          <c:tx>
            <c:strRef>
              <c:f>'PARITY Accuracy'!$G$183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Accuracy'!$G$184:$G$213</c:f>
              <c:numCache>
                <c:formatCode>General</c:formatCode>
                <c:ptCount val="30"/>
                <c:pt idx="0">
                  <c:v>50.3</c:v>
                </c:pt>
                <c:pt idx="1">
                  <c:v>47.9</c:v>
                </c:pt>
                <c:pt idx="2">
                  <c:v>50.7</c:v>
                </c:pt>
                <c:pt idx="3">
                  <c:v>49.5</c:v>
                </c:pt>
                <c:pt idx="4">
                  <c:v>49.7</c:v>
                </c:pt>
                <c:pt idx="5">
                  <c:v>47.4</c:v>
                </c:pt>
                <c:pt idx="6">
                  <c:v>45.2</c:v>
                </c:pt>
                <c:pt idx="7">
                  <c:v>52.6</c:v>
                </c:pt>
                <c:pt idx="8">
                  <c:v>49</c:v>
                </c:pt>
                <c:pt idx="9">
                  <c:v>48.8</c:v>
                </c:pt>
                <c:pt idx="10">
                  <c:v>46.9</c:v>
                </c:pt>
                <c:pt idx="11">
                  <c:v>49.5</c:v>
                </c:pt>
                <c:pt idx="12">
                  <c:v>50.9</c:v>
                </c:pt>
                <c:pt idx="13">
                  <c:v>51.7</c:v>
                </c:pt>
                <c:pt idx="14">
                  <c:v>47.6</c:v>
                </c:pt>
                <c:pt idx="15">
                  <c:v>48.8</c:v>
                </c:pt>
                <c:pt idx="16">
                  <c:v>48.9</c:v>
                </c:pt>
                <c:pt idx="17">
                  <c:v>52.7</c:v>
                </c:pt>
                <c:pt idx="18">
                  <c:v>51.6</c:v>
                </c:pt>
                <c:pt idx="19">
                  <c:v>50.4</c:v>
                </c:pt>
                <c:pt idx="20">
                  <c:v>50.1</c:v>
                </c:pt>
                <c:pt idx="21">
                  <c:v>48</c:v>
                </c:pt>
                <c:pt idx="22">
                  <c:v>49.6</c:v>
                </c:pt>
                <c:pt idx="23">
                  <c:v>52.4</c:v>
                </c:pt>
                <c:pt idx="24">
                  <c:v>51.8</c:v>
                </c:pt>
                <c:pt idx="25">
                  <c:v>52</c:v>
                </c:pt>
                <c:pt idx="26">
                  <c:v>47.7</c:v>
                </c:pt>
                <c:pt idx="27">
                  <c:v>51.4</c:v>
                </c:pt>
                <c:pt idx="28">
                  <c:v>51.6</c:v>
                </c:pt>
                <c:pt idx="29">
                  <c:v>49.4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2B-4BD3-867B-9422AECC5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Accuracy'!$D$220:$D$249</c:f>
              <c:numCache>
                <c:formatCode>General</c:formatCode>
                <c:ptCount val="30"/>
                <c:pt idx="0">
                  <c:v>16.399999999999999</c:v>
                </c:pt>
                <c:pt idx="1">
                  <c:v>13.7</c:v>
                </c:pt>
                <c:pt idx="2">
                  <c:v>15.1</c:v>
                </c:pt>
                <c:pt idx="3">
                  <c:v>12.9</c:v>
                </c:pt>
                <c:pt idx="4">
                  <c:v>12.7</c:v>
                </c:pt>
                <c:pt idx="5">
                  <c:v>41.5</c:v>
                </c:pt>
                <c:pt idx="6">
                  <c:v>39.4</c:v>
                </c:pt>
                <c:pt idx="7">
                  <c:v>39.299999999999997</c:v>
                </c:pt>
                <c:pt idx="8">
                  <c:v>39.200000000000003</c:v>
                </c:pt>
                <c:pt idx="9">
                  <c:v>39</c:v>
                </c:pt>
                <c:pt idx="10">
                  <c:v>46.5</c:v>
                </c:pt>
                <c:pt idx="11">
                  <c:v>45.5</c:v>
                </c:pt>
                <c:pt idx="12">
                  <c:v>46.4</c:v>
                </c:pt>
                <c:pt idx="13">
                  <c:v>47.5</c:v>
                </c:pt>
                <c:pt idx="14">
                  <c:v>46.1</c:v>
                </c:pt>
                <c:pt idx="15">
                  <c:v>50.1</c:v>
                </c:pt>
                <c:pt idx="16">
                  <c:v>50</c:v>
                </c:pt>
                <c:pt idx="17">
                  <c:v>51</c:v>
                </c:pt>
                <c:pt idx="18">
                  <c:v>51.2</c:v>
                </c:pt>
                <c:pt idx="19">
                  <c:v>51.1</c:v>
                </c:pt>
                <c:pt idx="20">
                  <c:v>56.5</c:v>
                </c:pt>
                <c:pt idx="21">
                  <c:v>53.7</c:v>
                </c:pt>
                <c:pt idx="22">
                  <c:v>56.6</c:v>
                </c:pt>
                <c:pt idx="23">
                  <c:v>52.8</c:v>
                </c:pt>
                <c:pt idx="24">
                  <c:v>54.7</c:v>
                </c:pt>
                <c:pt idx="25">
                  <c:v>60.8</c:v>
                </c:pt>
                <c:pt idx="26">
                  <c:v>60.4</c:v>
                </c:pt>
                <c:pt idx="27">
                  <c:v>61.2</c:v>
                </c:pt>
                <c:pt idx="28">
                  <c:v>62.1</c:v>
                </c:pt>
                <c:pt idx="29">
                  <c:v>58.9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9-48E8-9070-68C5825A5B29}"/>
            </c:ext>
          </c:extLst>
        </c:ser>
        <c:ser>
          <c:idx val="1"/>
          <c:order val="1"/>
          <c:tx>
            <c:strRef>
              <c:f>'PARITY Accuracy'!$E$219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Accuracy'!$E$220:$E$249</c:f>
              <c:numCache>
                <c:formatCode>General</c:formatCode>
                <c:ptCount val="30"/>
                <c:pt idx="0">
                  <c:v>11.9</c:v>
                </c:pt>
                <c:pt idx="1">
                  <c:v>14.2</c:v>
                </c:pt>
                <c:pt idx="2">
                  <c:v>15.6</c:v>
                </c:pt>
                <c:pt idx="3">
                  <c:v>13.7</c:v>
                </c:pt>
                <c:pt idx="4">
                  <c:v>12.1</c:v>
                </c:pt>
                <c:pt idx="5">
                  <c:v>42.3</c:v>
                </c:pt>
                <c:pt idx="6">
                  <c:v>41.1</c:v>
                </c:pt>
                <c:pt idx="7">
                  <c:v>39.6</c:v>
                </c:pt>
                <c:pt idx="8">
                  <c:v>40.700000000000003</c:v>
                </c:pt>
                <c:pt idx="9">
                  <c:v>43.1</c:v>
                </c:pt>
                <c:pt idx="10">
                  <c:v>42.9</c:v>
                </c:pt>
                <c:pt idx="11">
                  <c:v>42.2</c:v>
                </c:pt>
                <c:pt idx="12">
                  <c:v>44.9</c:v>
                </c:pt>
                <c:pt idx="13">
                  <c:v>42.7</c:v>
                </c:pt>
                <c:pt idx="14">
                  <c:v>42.4</c:v>
                </c:pt>
                <c:pt idx="15">
                  <c:v>42.9</c:v>
                </c:pt>
                <c:pt idx="16">
                  <c:v>46.7</c:v>
                </c:pt>
                <c:pt idx="17">
                  <c:v>47.2</c:v>
                </c:pt>
                <c:pt idx="18">
                  <c:v>46.1</c:v>
                </c:pt>
                <c:pt idx="19">
                  <c:v>47.9</c:v>
                </c:pt>
                <c:pt idx="20">
                  <c:v>48.9</c:v>
                </c:pt>
                <c:pt idx="21">
                  <c:v>49.4</c:v>
                </c:pt>
                <c:pt idx="22">
                  <c:v>50.9</c:v>
                </c:pt>
                <c:pt idx="23">
                  <c:v>49.8</c:v>
                </c:pt>
                <c:pt idx="24">
                  <c:v>49.9</c:v>
                </c:pt>
                <c:pt idx="25">
                  <c:v>47.5</c:v>
                </c:pt>
                <c:pt idx="26">
                  <c:v>49.8</c:v>
                </c:pt>
                <c:pt idx="27">
                  <c:v>50</c:v>
                </c:pt>
                <c:pt idx="28">
                  <c:v>49.3</c:v>
                </c:pt>
                <c:pt idx="29">
                  <c:v>51.3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B9-48E8-9070-68C5825A5B29}"/>
            </c:ext>
          </c:extLst>
        </c:ser>
        <c:ser>
          <c:idx val="2"/>
          <c:order val="2"/>
          <c:tx>
            <c:strRef>
              <c:f>'PARITY Accuracy'!$F$219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Accuracy'!$F$220:$F$249</c:f>
              <c:numCache>
                <c:formatCode>General</c:formatCode>
                <c:ptCount val="30"/>
                <c:pt idx="0">
                  <c:v>14.5</c:v>
                </c:pt>
                <c:pt idx="1">
                  <c:v>14.3</c:v>
                </c:pt>
                <c:pt idx="2">
                  <c:v>15.3</c:v>
                </c:pt>
                <c:pt idx="3">
                  <c:v>14.9</c:v>
                </c:pt>
                <c:pt idx="4">
                  <c:v>13.7</c:v>
                </c:pt>
                <c:pt idx="5">
                  <c:v>36.200000000000003</c:v>
                </c:pt>
                <c:pt idx="6">
                  <c:v>32.9</c:v>
                </c:pt>
                <c:pt idx="7">
                  <c:v>36.700000000000003</c:v>
                </c:pt>
                <c:pt idx="8">
                  <c:v>35.799999999999997</c:v>
                </c:pt>
                <c:pt idx="9">
                  <c:v>36.6</c:v>
                </c:pt>
                <c:pt idx="10">
                  <c:v>36</c:v>
                </c:pt>
                <c:pt idx="11">
                  <c:v>35.799999999999997</c:v>
                </c:pt>
                <c:pt idx="12">
                  <c:v>39.200000000000003</c:v>
                </c:pt>
                <c:pt idx="13">
                  <c:v>37.4</c:v>
                </c:pt>
                <c:pt idx="14">
                  <c:v>37.6</c:v>
                </c:pt>
                <c:pt idx="15">
                  <c:v>43.5</c:v>
                </c:pt>
                <c:pt idx="16">
                  <c:v>42.6</c:v>
                </c:pt>
                <c:pt idx="17">
                  <c:v>40.799999999999997</c:v>
                </c:pt>
                <c:pt idx="18">
                  <c:v>41</c:v>
                </c:pt>
                <c:pt idx="19">
                  <c:v>44.5</c:v>
                </c:pt>
                <c:pt idx="20">
                  <c:v>47.2</c:v>
                </c:pt>
                <c:pt idx="21">
                  <c:v>49.2</c:v>
                </c:pt>
                <c:pt idx="22">
                  <c:v>48.6</c:v>
                </c:pt>
                <c:pt idx="23">
                  <c:v>46.3</c:v>
                </c:pt>
                <c:pt idx="24">
                  <c:v>49.2</c:v>
                </c:pt>
                <c:pt idx="25">
                  <c:v>44.3</c:v>
                </c:pt>
                <c:pt idx="26">
                  <c:v>47</c:v>
                </c:pt>
                <c:pt idx="27">
                  <c:v>46.8</c:v>
                </c:pt>
                <c:pt idx="28">
                  <c:v>49.7</c:v>
                </c:pt>
                <c:pt idx="29">
                  <c:v>48.4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B9-48E8-9070-68C5825A5B29}"/>
            </c:ext>
          </c:extLst>
        </c:ser>
        <c:ser>
          <c:idx val="3"/>
          <c:order val="3"/>
          <c:tx>
            <c:strRef>
              <c:f>'PARITY Accuracy'!$G$219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Accuracy'!$G$220:$G$249</c:f>
              <c:numCache>
                <c:formatCode>General</c:formatCode>
                <c:ptCount val="30"/>
                <c:pt idx="0">
                  <c:v>13.6</c:v>
                </c:pt>
                <c:pt idx="1">
                  <c:v>16</c:v>
                </c:pt>
                <c:pt idx="2">
                  <c:v>14.3</c:v>
                </c:pt>
                <c:pt idx="3">
                  <c:v>13.8</c:v>
                </c:pt>
                <c:pt idx="4">
                  <c:v>15</c:v>
                </c:pt>
                <c:pt idx="5">
                  <c:v>35</c:v>
                </c:pt>
                <c:pt idx="6">
                  <c:v>31.9</c:v>
                </c:pt>
                <c:pt idx="7">
                  <c:v>31.6</c:v>
                </c:pt>
                <c:pt idx="8">
                  <c:v>34.700000000000003</c:v>
                </c:pt>
                <c:pt idx="9">
                  <c:v>30.3</c:v>
                </c:pt>
                <c:pt idx="10">
                  <c:v>35.5</c:v>
                </c:pt>
                <c:pt idx="11">
                  <c:v>36.6</c:v>
                </c:pt>
                <c:pt idx="12">
                  <c:v>36.299999999999997</c:v>
                </c:pt>
                <c:pt idx="13">
                  <c:v>37.4</c:v>
                </c:pt>
                <c:pt idx="14">
                  <c:v>35.700000000000003</c:v>
                </c:pt>
                <c:pt idx="15">
                  <c:v>46.5</c:v>
                </c:pt>
                <c:pt idx="16">
                  <c:v>45.4</c:v>
                </c:pt>
                <c:pt idx="17">
                  <c:v>45.6</c:v>
                </c:pt>
                <c:pt idx="18">
                  <c:v>44.2</c:v>
                </c:pt>
                <c:pt idx="19">
                  <c:v>45.9</c:v>
                </c:pt>
                <c:pt idx="20">
                  <c:v>56.9</c:v>
                </c:pt>
                <c:pt idx="21">
                  <c:v>56</c:v>
                </c:pt>
                <c:pt idx="22">
                  <c:v>53.6</c:v>
                </c:pt>
                <c:pt idx="23">
                  <c:v>55.6</c:v>
                </c:pt>
                <c:pt idx="24">
                  <c:v>55.8</c:v>
                </c:pt>
                <c:pt idx="25">
                  <c:v>61.8</c:v>
                </c:pt>
                <c:pt idx="26">
                  <c:v>58.6</c:v>
                </c:pt>
                <c:pt idx="27">
                  <c:v>62.8</c:v>
                </c:pt>
                <c:pt idx="28">
                  <c:v>60.6</c:v>
                </c:pt>
                <c:pt idx="2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9-48E8-9070-68C5825A5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Pattern Matching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Accuracy'!$D$4:$D$33</c:f>
              <c:numCache>
                <c:formatCode>General</c:formatCode>
                <c:ptCount val="30"/>
                <c:pt idx="0">
                  <c:v>43.3</c:v>
                </c:pt>
                <c:pt idx="1">
                  <c:v>44.2</c:v>
                </c:pt>
                <c:pt idx="2">
                  <c:v>39.6</c:v>
                </c:pt>
                <c:pt idx="3">
                  <c:v>37.799999999999997</c:v>
                </c:pt>
                <c:pt idx="4">
                  <c:v>31.7</c:v>
                </c:pt>
                <c:pt idx="5">
                  <c:v>53.8</c:v>
                </c:pt>
                <c:pt idx="6">
                  <c:v>58.1</c:v>
                </c:pt>
                <c:pt idx="7">
                  <c:v>54.1</c:v>
                </c:pt>
                <c:pt idx="8">
                  <c:v>54.5</c:v>
                </c:pt>
                <c:pt idx="9">
                  <c:v>51.6</c:v>
                </c:pt>
                <c:pt idx="10">
                  <c:v>83.5</c:v>
                </c:pt>
                <c:pt idx="11">
                  <c:v>82.9</c:v>
                </c:pt>
                <c:pt idx="12">
                  <c:v>87</c:v>
                </c:pt>
                <c:pt idx="13">
                  <c:v>86.9</c:v>
                </c:pt>
                <c:pt idx="14">
                  <c:v>86.8</c:v>
                </c:pt>
                <c:pt idx="15">
                  <c:v>79.900000000000006</c:v>
                </c:pt>
                <c:pt idx="16">
                  <c:v>83.1</c:v>
                </c:pt>
                <c:pt idx="17">
                  <c:v>81</c:v>
                </c:pt>
                <c:pt idx="18">
                  <c:v>81.400000000000006</c:v>
                </c:pt>
                <c:pt idx="19">
                  <c:v>82</c:v>
                </c:pt>
                <c:pt idx="20">
                  <c:v>93.5</c:v>
                </c:pt>
                <c:pt idx="21">
                  <c:v>92.7</c:v>
                </c:pt>
                <c:pt idx="22">
                  <c:v>93.5</c:v>
                </c:pt>
                <c:pt idx="23">
                  <c:v>94.2</c:v>
                </c:pt>
                <c:pt idx="24">
                  <c:v>94.4</c:v>
                </c:pt>
                <c:pt idx="25">
                  <c:v>94.3</c:v>
                </c:pt>
                <c:pt idx="26">
                  <c:v>92.8</c:v>
                </c:pt>
                <c:pt idx="27">
                  <c:v>94.1</c:v>
                </c:pt>
                <c:pt idx="28">
                  <c:v>94.7</c:v>
                </c:pt>
                <c:pt idx="29">
                  <c:v>94.5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3F-49F0-B72C-C2CC24D15177}"/>
            </c:ext>
          </c:extLst>
        </c:ser>
        <c:ser>
          <c:idx val="1"/>
          <c:order val="1"/>
          <c:tx>
            <c:strRef>
              <c:f>'Pattern_Matching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Accuracy'!$E$4:$E$33</c:f>
              <c:numCache>
                <c:formatCode>General</c:formatCode>
                <c:ptCount val="30"/>
                <c:pt idx="0">
                  <c:v>4.5</c:v>
                </c:pt>
                <c:pt idx="1">
                  <c:v>11</c:v>
                </c:pt>
                <c:pt idx="2">
                  <c:v>7.2</c:v>
                </c:pt>
                <c:pt idx="3">
                  <c:v>8</c:v>
                </c:pt>
                <c:pt idx="4">
                  <c:v>3.7</c:v>
                </c:pt>
                <c:pt idx="5">
                  <c:v>21.5</c:v>
                </c:pt>
                <c:pt idx="6">
                  <c:v>25.5</c:v>
                </c:pt>
                <c:pt idx="7">
                  <c:v>17.3</c:v>
                </c:pt>
                <c:pt idx="8">
                  <c:v>18.600000000000001</c:v>
                </c:pt>
                <c:pt idx="9">
                  <c:v>15.6</c:v>
                </c:pt>
                <c:pt idx="10">
                  <c:v>44.2</c:v>
                </c:pt>
                <c:pt idx="11">
                  <c:v>42.3</c:v>
                </c:pt>
                <c:pt idx="12">
                  <c:v>41.2</c:v>
                </c:pt>
                <c:pt idx="13">
                  <c:v>37.5</c:v>
                </c:pt>
                <c:pt idx="14">
                  <c:v>39.200000000000003</c:v>
                </c:pt>
                <c:pt idx="15">
                  <c:v>47.3</c:v>
                </c:pt>
                <c:pt idx="16">
                  <c:v>47.9</c:v>
                </c:pt>
                <c:pt idx="17">
                  <c:v>48.6</c:v>
                </c:pt>
                <c:pt idx="18">
                  <c:v>45.4</c:v>
                </c:pt>
                <c:pt idx="19">
                  <c:v>45.4</c:v>
                </c:pt>
                <c:pt idx="20">
                  <c:v>49.8</c:v>
                </c:pt>
                <c:pt idx="21">
                  <c:v>50</c:v>
                </c:pt>
                <c:pt idx="22">
                  <c:v>51.6</c:v>
                </c:pt>
                <c:pt idx="23">
                  <c:v>49.4</c:v>
                </c:pt>
                <c:pt idx="24">
                  <c:v>50.2</c:v>
                </c:pt>
                <c:pt idx="25">
                  <c:v>49.9</c:v>
                </c:pt>
                <c:pt idx="26">
                  <c:v>50.3</c:v>
                </c:pt>
                <c:pt idx="27">
                  <c:v>51.5</c:v>
                </c:pt>
                <c:pt idx="28">
                  <c:v>49.4</c:v>
                </c:pt>
                <c:pt idx="29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3F-49F0-B72C-C2CC24D15177}"/>
            </c:ext>
          </c:extLst>
        </c:ser>
        <c:ser>
          <c:idx val="2"/>
          <c:order val="2"/>
          <c:tx>
            <c:strRef>
              <c:f>'Pattern_Matching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Accuracy'!$F$4:$F$33</c:f>
              <c:numCache>
                <c:formatCode>General</c:formatCode>
                <c:ptCount val="30"/>
                <c:pt idx="0">
                  <c:v>35.5</c:v>
                </c:pt>
                <c:pt idx="1">
                  <c:v>32.200000000000003</c:v>
                </c:pt>
                <c:pt idx="2">
                  <c:v>27.9</c:v>
                </c:pt>
                <c:pt idx="3">
                  <c:v>25.5</c:v>
                </c:pt>
                <c:pt idx="4">
                  <c:v>20.399999999999999</c:v>
                </c:pt>
                <c:pt idx="5">
                  <c:v>48.2</c:v>
                </c:pt>
                <c:pt idx="6">
                  <c:v>48</c:v>
                </c:pt>
                <c:pt idx="7">
                  <c:v>48.7</c:v>
                </c:pt>
                <c:pt idx="8">
                  <c:v>44.8</c:v>
                </c:pt>
                <c:pt idx="9">
                  <c:v>43.7</c:v>
                </c:pt>
                <c:pt idx="10">
                  <c:v>45.9</c:v>
                </c:pt>
                <c:pt idx="11">
                  <c:v>47.9</c:v>
                </c:pt>
                <c:pt idx="12">
                  <c:v>50.9</c:v>
                </c:pt>
                <c:pt idx="13">
                  <c:v>50</c:v>
                </c:pt>
                <c:pt idx="14">
                  <c:v>48</c:v>
                </c:pt>
                <c:pt idx="15">
                  <c:v>49.7</c:v>
                </c:pt>
                <c:pt idx="16">
                  <c:v>49.4</c:v>
                </c:pt>
                <c:pt idx="17">
                  <c:v>51.6</c:v>
                </c:pt>
                <c:pt idx="18">
                  <c:v>48.8</c:v>
                </c:pt>
                <c:pt idx="19">
                  <c:v>49.2</c:v>
                </c:pt>
                <c:pt idx="20">
                  <c:v>50.6</c:v>
                </c:pt>
                <c:pt idx="21">
                  <c:v>48.3</c:v>
                </c:pt>
                <c:pt idx="22">
                  <c:v>50.6</c:v>
                </c:pt>
                <c:pt idx="23">
                  <c:v>48.2</c:v>
                </c:pt>
                <c:pt idx="24">
                  <c:v>47.8</c:v>
                </c:pt>
                <c:pt idx="25">
                  <c:v>51.8</c:v>
                </c:pt>
                <c:pt idx="26">
                  <c:v>49.2</c:v>
                </c:pt>
                <c:pt idx="27">
                  <c:v>50.7</c:v>
                </c:pt>
                <c:pt idx="28">
                  <c:v>50.9</c:v>
                </c:pt>
                <c:pt idx="29">
                  <c:v>48.1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3F-49F0-B72C-C2CC24D15177}"/>
            </c:ext>
          </c:extLst>
        </c:ser>
        <c:ser>
          <c:idx val="3"/>
          <c:order val="3"/>
          <c:tx>
            <c:strRef>
              <c:f>'Pattern_Matching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Accuracy'!$G$4:$G$33</c:f>
              <c:numCache>
                <c:formatCode>General</c:formatCode>
                <c:ptCount val="30"/>
                <c:pt idx="0">
                  <c:v>45.2</c:v>
                </c:pt>
                <c:pt idx="1">
                  <c:v>42.3</c:v>
                </c:pt>
                <c:pt idx="2">
                  <c:v>38.1</c:v>
                </c:pt>
                <c:pt idx="3">
                  <c:v>35.700000000000003</c:v>
                </c:pt>
                <c:pt idx="4">
                  <c:v>25.5</c:v>
                </c:pt>
                <c:pt idx="5">
                  <c:v>61.3</c:v>
                </c:pt>
                <c:pt idx="6">
                  <c:v>59.9</c:v>
                </c:pt>
                <c:pt idx="7">
                  <c:v>58.1</c:v>
                </c:pt>
                <c:pt idx="8">
                  <c:v>60.8</c:v>
                </c:pt>
                <c:pt idx="9">
                  <c:v>59.1</c:v>
                </c:pt>
                <c:pt idx="10">
                  <c:v>75</c:v>
                </c:pt>
                <c:pt idx="11">
                  <c:v>77.099999999999994</c:v>
                </c:pt>
                <c:pt idx="12">
                  <c:v>78.900000000000006</c:v>
                </c:pt>
                <c:pt idx="13">
                  <c:v>78.8</c:v>
                </c:pt>
                <c:pt idx="14">
                  <c:v>83.9</c:v>
                </c:pt>
                <c:pt idx="15">
                  <c:v>82.6</c:v>
                </c:pt>
                <c:pt idx="16">
                  <c:v>81.2</c:v>
                </c:pt>
                <c:pt idx="17">
                  <c:v>81.7</c:v>
                </c:pt>
                <c:pt idx="18">
                  <c:v>77.900000000000006</c:v>
                </c:pt>
                <c:pt idx="19">
                  <c:v>79.2</c:v>
                </c:pt>
                <c:pt idx="20">
                  <c:v>93.3</c:v>
                </c:pt>
                <c:pt idx="21">
                  <c:v>92.7</c:v>
                </c:pt>
                <c:pt idx="22">
                  <c:v>93.5</c:v>
                </c:pt>
                <c:pt idx="23">
                  <c:v>94.2</c:v>
                </c:pt>
                <c:pt idx="24">
                  <c:v>94.7</c:v>
                </c:pt>
                <c:pt idx="25">
                  <c:v>93.8</c:v>
                </c:pt>
                <c:pt idx="26">
                  <c:v>92.8</c:v>
                </c:pt>
                <c:pt idx="27">
                  <c:v>93.2</c:v>
                </c:pt>
                <c:pt idx="28">
                  <c:v>95.2</c:v>
                </c:pt>
                <c:pt idx="29">
                  <c:v>94.1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3F-49F0-B72C-C2CC24D15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Accuracy'!$D$40:$D$69</c:f>
              <c:numCache>
                <c:formatCode>General</c:formatCode>
                <c:ptCount val="30"/>
                <c:pt idx="0">
                  <c:v>86.6</c:v>
                </c:pt>
                <c:pt idx="1">
                  <c:v>83.1</c:v>
                </c:pt>
                <c:pt idx="2">
                  <c:v>79.3</c:v>
                </c:pt>
                <c:pt idx="3">
                  <c:v>75.2</c:v>
                </c:pt>
                <c:pt idx="4">
                  <c:v>68.599999999999994</c:v>
                </c:pt>
                <c:pt idx="5">
                  <c:v>79.599999999999994</c:v>
                </c:pt>
                <c:pt idx="6">
                  <c:v>82.1</c:v>
                </c:pt>
                <c:pt idx="7">
                  <c:v>81.900000000000006</c:v>
                </c:pt>
                <c:pt idx="8">
                  <c:v>78.2</c:v>
                </c:pt>
                <c:pt idx="9">
                  <c:v>76.099999999999994</c:v>
                </c:pt>
                <c:pt idx="10">
                  <c:v>92.9</c:v>
                </c:pt>
                <c:pt idx="11">
                  <c:v>94.1</c:v>
                </c:pt>
                <c:pt idx="12">
                  <c:v>93.6</c:v>
                </c:pt>
                <c:pt idx="13">
                  <c:v>93.6</c:v>
                </c:pt>
                <c:pt idx="14">
                  <c:v>90.9</c:v>
                </c:pt>
                <c:pt idx="15">
                  <c:v>88.6</c:v>
                </c:pt>
                <c:pt idx="16">
                  <c:v>90.6</c:v>
                </c:pt>
                <c:pt idx="17">
                  <c:v>91.6</c:v>
                </c:pt>
                <c:pt idx="18">
                  <c:v>92.1</c:v>
                </c:pt>
                <c:pt idx="19">
                  <c:v>92.7</c:v>
                </c:pt>
                <c:pt idx="20">
                  <c:v>91.1</c:v>
                </c:pt>
                <c:pt idx="21">
                  <c:v>92.8</c:v>
                </c:pt>
                <c:pt idx="22">
                  <c:v>93.5</c:v>
                </c:pt>
                <c:pt idx="23">
                  <c:v>94.1</c:v>
                </c:pt>
                <c:pt idx="24">
                  <c:v>93.4</c:v>
                </c:pt>
                <c:pt idx="25">
                  <c:v>92.3</c:v>
                </c:pt>
                <c:pt idx="26">
                  <c:v>93.2</c:v>
                </c:pt>
                <c:pt idx="27">
                  <c:v>93.3</c:v>
                </c:pt>
                <c:pt idx="28">
                  <c:v>94.4</c:v>
                </c:pt>
                <c:pt idx="29">
                  <c:v>93.2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15-4176-A620-FA9265EC00E9}"/>
            </c:ext>
          </c:extLst>
        </c:ser>
        <c:ser>
          <c:idx val="1"/>
          <c:order val="1"/>
          <c:tx>
            <c:strRef>
              <c:f>'Pattern_Matching Accuracy'!$E$39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Accuracy'!$E$40:$E$69</c:f>
              <c:numCache>
                <c:formatCode>General</c:formatCode>
                <c:ptCount val="30"/>
                <c:pt idx="0">
                  <c:v>87</c:v>
                </c:pt>
                <c:pt idx="1">
                  <c:v>85.8</c:v>
                </c:pt>
                <c:pt idx="2">
                  <c:v>81.5</c:v>
                </c:pt>
                <c:pt idx="3">
                  <c:v>77.400000000000006</c:v>
                </c:pt>
                <c:pt idx="4">
                  <c:v>68.3</c:v>
                </c:pt>
                <c:pt idx="5">
                  <c:v>85</c:v>
                </c:pt>
                <c:pt idx="6">
                  <c:v>83.1</c:v>
                </c:pt>
                <c:pt idx="7">
                  <c:v>84.7</c:v>
                </c:pt>
                <c:pt idx="8">
                  <c:v>85.7</c:v>
                </c:pt>
                <c:pt idx="9">
                  <c:v>85.7</c:v>
                </c:pt>
                <c:pt idx="10">
                  <c:v>85.3</c:v>
                </c:pt>
                <c:pt idx="11">
                  <c:v>85.8</c:v>
                </c:pt>
                <c:pt idx="12">
                  <c:v>86.8</c:v>
                </c:pt>
                <c:pt idx="13">
                  <c:v>87.3</c:v>
                </c:pt>
                <c:pt idx="14">
                  <c:v>85.8</c:v>
                </c:pt>
                <c:pt idx="15">
                  <c:v>85.1</c:v>
                </c:pt>
                <c:pt idx="16">
                  <c:v>85.4</c:v>
                </c:pt>
                <c:pt idx="17">
                  <c:v>86.4</c:v>
                </c:pt>
                <c:pt idx="18">
                  <c:v>86.4</c:v>
                </c:pt>
                <c:pt idx="19">
                  <c:v>87.5</c:v>
                </c:pt>
                <c:pt idx="20">
                  <c:v>87.1</c:v>
                </c:pt>
                <c:pt idx="21">
                  <c:v>88.8</c:v>
                </c:pt>
                <c:pt idx="22">
                  <c:v>88.6</c:v>
                </c:pt>
                <c:pt idx="23">
                  <c:v>90</c:v>
                </c:pt>
                <c:pt idx="24">
                  <c:v>89.7</c:v>
                </c:pt>
                <c:pt idx="25">
                  <c:v>65.7</c:v>
                </c:pt>
                <c:pt idx="26">
                  <c:v>64.7</c:v>
                </c:pt>
                <c:pt idx="27">
                  <c:v>65.5</c:v>
                </c:pt>
                <c:pt idx="28">
                  <c:v>63.6</c:v>
                </c:pt>
                <c:pt idx="29">
                  <c:v>65.900000000000006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15-4176-A620-FA9265EC00E9}"/>
            </c:ext>
          </c:extLst>
        </c:ser>
        <c:ser>
          <c:idx val="2"/>
          <c:order val="2"/>
          <c:tx>
            <c:strRef>
              <c:f>'Pattern_Matching Accuracy'!$F$39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Accuracy'!$F$40:$F$69</c:f>
              <c:numCache>
                <c:formatCode>General</c:formatCode>
                <c:ptCount val="30"/>
                <c:pt idx="0">
                  <c:v>50.9</c:v>
                </c:pt>
                <c:pt idx="1">
                  <c:v>51</c:v>
                </c:pt>
                <c:pt idx="2">
                  <c:v>51.7</c:v>
                </c:pt>
                <c:pt idx="3">
                  <c:v>48.7</c:v>
                </c:pt>
                <c:pt idx="4">
                  <c:v>50.1</c:v>
                </c:pt>
                <c:pt idx="5">
                  <c:v>51.1</c:v>
                </c:pt>
                <c:pt idx="6">
                  <c:v>50.2</c:v>
                </c:pt>
                <c:pt idx="7">
                  <c:v>52.8</c:v>
                </c:pt>
                <c:pt idx="8">
                  <c:v>46.5</c:v>
                </c:pt>
                <c:pt idx="9">
                  <c:v>45.5</c:v>
                </c:pt>
                <c:pt idx="10">
                  <c:v>49.2</c:v>
                </c:pt>
                <c:pt idx="11">
                  <c:v>48.7</c:v>
                </c:pt>
                <c:pt idx="12">
                  <c:v>50.5</c:v>
                </c:pt>
                <c:pt idx="13">
                  <c:v>47.4</c:v>
                </c:pt>
                <c:pt idx="14">
                  <c:v>46.9</c:v>
                </c:pt>
                <c:pt idx="15">
                  <c:v>50.3</c:v>
                </c:pt>
                <c:pt idx="16">
                  <c:v>49.2</c:v>
                </c:pt>
                <c:pt idx="17">
                  <c:v>52.1</c:v>
                </c:pt>
                <c:pt idx="18">
                  <c:v>50.6</c:v>
                </c:pt>
                <c:pt idx="19">
                  <c:v>48.3</c:v>
                </c:pt>
                <c:pt idx="20">
                  <c:v>50.2</c:v>
                </c:pt>
                <c:pt idx="21">
                  <c:v>48.7</c:v>
                </c:pt>
                <c:pt idx="22">
                  <c:v>50.7</c:v>
                </c:pt>
                <c:pt idx="23">
                  <c:v>49.6</c:v>
                </c:pt>
                <c:pt idx="24">
                  <c:v>48.9</c:v>
                </c:pt>
                <c:pt idx="25">
                  <c:v>50.7</c:v>
                </c:pt>
                <c:pt idx="26">
                  <c:v>49.1</c:v>
                </c:pt>
                <c:pt idx="27">
                  <c:v>50.9</c:v>
                </c:pt>
                <c:pt idx="28">
                  <c:v>52.1</c:v>
                </c:pt>
                <c:pt idx="29">
                  <c:v>48.9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15-4176-A620-FA9265EC00E9}"/>
            </c:ext>
          </c:extLst>
        </c:ser>
        <c:ser>
          <c:idx val="3"/>
          <c:order val="3"/>
          <c:tx>
            <c:strRef>
              <c:f>'Pattern_Matching Accuracy'!$G$39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Accuracy'!$G$40:$G$69</c:f>
              <c:numCache>
                <c:formatCode>General</c:formatCode>
                <c:ptCount val="30"/>
                <c:pt idx="0">
                  <c:v>88.8</c:v>
                </c:pt>
                <c:pt idx="1">
                  <c:v>85.6</c:v>
                </c:pt>
                <c:pt idx="2">
                  <c:v>82.2</c:v>
                </c:pt>
                <c:pt idx="3">
                  <c:v>76.8</c:v>
                </c:pt>
                <c:pt idx="4">
                  <c:v>70.3</c:v>
                </c:pt>
                <c:pt idx="5">
                  <c:v>82.6</c:v>
                </c:pt>
                <c:pt idx="6">
                  <c:v>79.8</c:v>
                </c:pt>
                <c:pt idx="7">
                  <c:v>81.2</c:v>
                </c:pt>
                <c:pt idx="8">
                  <c:v>77.400000000000006</c:v>
                </c:pt>
                <c:pt idx="9">
                  <c:v>73.400000000000006</c:v>
                </c:pt>
                <c:pt idx="10">
                  <c:v>93.1</c:v>
                </c:pt>
                <c:pt idx="11">
                  <c:v>93.7</c:v>
                </c:pt>
                <c:pt idx="12">
                  <c:v>94.4</c:v>
                </c:pt>
                <c:pt idx="13">
                  <c:v>94.6</c:v>
                </c:pt>
                <c:pt idx="14">
                  <c:v>93.1</c:v>
                </c:pt>
                <c:pt idx="15">
                  <c:v>88.9</c:v>
                </c:pt>
                <c:pt idx="16">
                  <c:v>89.6</c:v>
                </c:pt>
                <c:pt idx="17">
                  <c:v>91.4</c:v>
                </c:pt>
                <c:pt idx="18">
                  <c:v>92.4</c:v>
                </c:pt>
                <c:pt idx="19">
                  <c:v>92.5</c:v>
                </c:pt>
                <c:pt idx="20">
                  <c:v>90.8</c:v>
                </c:pt>
                <c:pt idx="21">
                  <c:v>92.6</c:v>
                </c:pt>
                <c:pt idx="22">
                  <c:v>92.7</c:v>
                </c:pt>
                <c:pt idx="23">
                  <c:v>93.2</c:v>
                </c:pt>
                <c:pt idx="24">
                  <c:v>92</c:v>
                </c:pt>
                <c:pt idx="25">
                  <c:v>92.1</c:v>
                </c:pt>
                <c:pt idx="26">
                  <c:v>92.7</c:v>
                </c:pt>
                <c:pt idx="27">
                  <c:v>92.9</c:v>
                </c:pt>
                <c:pt idx="28">
                  <c:v>93.8</c:v>
                </c:pt>
                <c:pt idx="29">
                  <c:v>92.8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15-4176-A620-FA9265EC0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Accuracy'!$D$76:$D$105</c:f>
              <c:numCache>
                <c:formatCode>General</c:formatCode>
                <c:ptCount val="30"/>
                <c:pt idx="0">
                  <c:v>89.3</c:v>
                </c:pt>
                <c:pt idx="1">
                  <c:v>91.1</c:v>
                </c:pt>
                <c:pt idx="2">
                  <c:v>89.4</c:v>
                </c:pt>
                <c:pt idx="3">
                  <c:v>86.2</c:v>
                </c:pt>
                <c:pt idx="4">
                  <c:v>83.2</c:v>
                </c:pt>
                <c:pt idx="5">
                  <c:v>85.8</c:v>
                </c:pt>
                <c:pt idx="6">
                  <c:v>84.3</c:v>
                </c:pt>
                <c:pt idx="7">
                  <c:v>84</c:v>
                </c:pt>
                <c:pt idx="8">
                  <c:v>81.8</c:v>
                </c:pt>
                <c:pt idx="9">
                  <c:v>75.599999999999994</c:v>
                </c:pt>
                <c:pt idx="10">
                  <c:v>91.7</c:v>
                </c:pt>
                <c:pt idx="11">
                  <c:v>93.4</c:v>
                </c:pt>
                <c:pt idx="12">
                  <c:v>92.9</c:v>
                </c:pt>
                <c:pt idx="13">
                  <c:v>92.2</c:v>
                </c:pt>
                <c:pt idx="14">
                  <c:v>91.3</c:v>
                </c:pt>
                <c:pt idx="15">
                  <c:v>88.8</c:v>
                </c:pt>
                <c:pt idx="16">
                  <c:v>90.2</c:v>
                </c:pt>
                <c:pt idx="17">
                  <c:v>91.3</c:v>
                </c:pt>
                <c:pt idx="18">
                  <c:v>90.9</c:v>
                </c:pt>
                <c:pt idx="19">
                  <c:v>90.7</c:v>
                </c:pt>
                <c:pt idx="20">
                  <c:v>91</c:v>
                </c:pt>
                <c:pt idx="21">
                  <c:v>92.4</c:v>
                </c:pt>
                <c:pt idx="22">
                  <c:v>93.1</c:v>
                </c:pt>
                <c:pt idx="23">
                  <c:v>93.2</c:v>
                </c:pt>
                <c:pt idx="24">
                  <c:v>93.4</c:v>
                </c:pt>
                <c:pt idx="25">
                  <c:v>91.6</c:v>
                </c:pt>
                <c:pt idx="26">
                  <c:v>92.9</c:v>
                </c:pt>
                <c:pt idx="27">
                  <c:v>93.7</c:v>
                </c:pt>
                <c:pt idx="28">
                  <c:v>94.4</c:v>
                </c:pt>
                <c:pt idx="29">
                  <c:v>93.1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7-4BAC-96F6-49991A9A6D4C}"/>
            </c:ext>
          </c:extLst>
        </c:ser>
        <c:ser>
          <c:idx val="1"/>
          <c:order val="1"/>
          <c:tx>
            <c:strRef>
              <c:f>'Pattern_Matching Accuracy'!$E$75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Accuracy'!$E$76:$E$105</c:f>
              <c:numCache>
                <c:formatCode>General</c:formatCode>
                <c:ptCount val="30"/>
                <c:pt idx="0">
                  <c:v>89.7</c:v>
                </c:pt>
                <c:pt idx="1">
                  <c:v>91.1</c:v>
                </c:pt>
                <c:pt idx="2">
                  <c:v>89.3</c:v>
                </c:pt>
                <c:pt idx="3">
                  <c:v>86.9</c:v>
                </c:pt>
                <c:pt idx="4">
                  <c:v>76.099999999999994</c:v>
                </c:pt>
                <c:pt idx="5">
                  <c:v>89.1</c:v>
                </c:pt>
                <c:pt idx="6">
                  <c:v>87.9</c:v>
                </c:pt>
                <c:pt idx="7">
                  <c:v>90.1</c:v>
                </c:pt>
                <c:pt idx="8">
                  <c:v>89.4</c:v>
                </c:pt>
                <c:pt idx="9">
                  <c:v>89.1</c:v>
                </c:pt>
                <c:pt idx="10">
                  <c:v>85</c:v>
                </c:pt>
                <c:pt idx="11">
                  <c:v>81.599999999999994</c:v>
                </c:pt>
                <c:pt idx="12">
                  <c:v>83.3</c:v>
                </c:pt>
                <c:pt idx="13">
                  <c:v>80.8</c:v>
                </c:pt>
                <c:pt idx="14">
                  <c:v>81.400000000000006</c:v>
                </c:pt>
                <c:pt idx="15">
                  <c:v>86.9</c:v>
                </c:pt>
                <c:pt idx="16">
                  <c:v>85.9</c:v>
                </c:pt>
                <c:pt idx="17">
                  <c:v>88.1</c:v>
                </c:pt>
                <c:pt idx="18">
                  <c:v>87.1</c:v>
                </c:pt>
                <c:pt idx="19">
                  <c:v>87.9</c:v>
                </c:pt>
                <c:pt idx="20">
                  <c:v>85.9</c:v>
                </c:pt>
                <c:pt idx="21">
                  <c:v>83.7</c:v>
                </c:pt>
                <c:pt idx="22">
                  <c:v>83.2</c:v>
                </c:pt>
                <c:pt idx="23">
                  <c:v>84.5</c:v>
                </c:pt>
                <c:pt idx="24">
                  <c:v>86.9</c:v>
                </c:pt>
                <c:pt idx="25">
                  <c:v>63.6</c:v>
                </c:pt>
                <c:pt idx="26">
                  <c:v>62.7</c:v>
                </c:pt>
                <c:pt idx="27">
                  <c:v>62.7</c:v>
                </c:pt>
                <c:pt idx="28">
                  <c:v>58.3</c:v>
                </c:pt>
                <c:pt idx="29">
                  <c:v>61.4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D7-4BAC-96F6-49991A9A6D4C}"/>
            </c:ext>
          </c:extLst>
        </c:ser>
        <c:ser>
          <c:idx val="2"/>
          <c:order val="2"/>
          <c:tx>
            <c:strRef>
              <c:f>'Pattern_Matching Accuracy'!$F$75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Accuracy'!$F$76:$F$105</c:f>
              <c:numCache>
                <c:formatCode>General</c:formatCode>
                <c:ptCount val="30"/>
                <c:pt idx="0">
                  <c:v>50.1</c:v>
                </c:pt>
                <c:pt idx="1">
                  <c:v>50</c:v>
                </c:pt>
                <c:pt idx="2">
                  <c:v>50.6</c:v>
                </c:pt>
                <c:pt idx="3">
                  <c:v>48.9</c:v>
                </c:pt>
                <c:pt idx="4">
                  <c:v>48.5</c:v>
                </c:pt>
                <c:pt idx="5">
                  <c:v>49.7</c:v>
                </c:pt>
                <c:pt idx="6">
                  <c:v>49.1</c:v>
                </c:pt>
                <c:pt idx="7">
                  <c:v>52.5</c:v>
                </c:pt>
                <c:pt idx="8">
                  <c:v>47.8</c:v>
                </c:pt>
                <c:pt idx="9">
                  <c:v>46.6</c:v>
                </c:pt>
                <c:pt idx="10">
                  <c:v>48.4</c:v>
                </c:pt>
                <c:pt idx="11">
                  <c:v>47.9</c:v>
                </c:pt>
                <c:pt idx="12">
                  <c:v>52.7</c:v>
                </c:pt>
                <c:pt idx="13">
                  <c:v>47.4</c:v>
                </c:pt>
                <c:pt idx="14">
                  <c:v>47.4</c:v>
                </c:pt>
                <c:pt idx="15">
                  <c:v>49.9</c:v>
                </c:pt>
                <c:pt idx="16">
                  <c:v>50.5</c:v>
                </c:pt>
                <c:pt idx="17">
                  <c:v>51.8</c:v>
                </c:pt>
                <c:pt idx="18">
                  <c:v>48</c:v>
                </c:pt>
                <c:pt idx="19">
                  <c:v>47.5</c:v>
                </c:pt>
                <c:pt idx="20">
                  <c:v>49.7</c:v>
                </c:pt>
                <c:pt idx="21">
                  <c:v>48.2</c:v>
                </c:pt>
                <c:pt idx="22">
                  <c:v>51</c:v>
                </c:pt>
                <c:pt idx="23">
                  <c:v>51.9</c:v>
                </c:pt>
                <c:pt idx="24">
                  <c:v>49</c:v>
                </c:pt>
                <c:pt idx="25">
                  <c:v>51.5</c:v>
                </c:pt>
                <c:pt idx="26">
                  <c:v>49.4</c:v>
                </c:pt>
                <c:pt idx="27">
                  <c:v>50.2</c:v>
                </c:pt>
                <c:pt idx="28">
                  <c:v>52.8</c:v>
                </c:pt>
                <c:pt idx="29">
                  <c:v>47.8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D7-4BAC-96F6-49991A9A6D4C}"/>
            </c:ext>
          </c:extLst>
        </c:ser>
        <c:ser>
          <c:idx val="3"/>
          <c:order val="3"/>
          <c:tx>
            <c:strRef>
              <c:f>'Pattern_Matching Accuracy'!$G$75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Accuracy'!$G$76:$G$105</c:f>
              <c:numCache>
                <c:formatCode>General</c:formatCode>
                <c:ptCount val="30"/>
                <c:pt idx="0">
                  <c:v>90.1</c:v>
                </c:pt>
                <c:pt idx="1">
                  <c:v>90.9</c:v>
                </c:pt>
                <c:pt idx="2">
                  <c:v>88.4</c:v>
                </c:pt>
                <c:pt idx="3">
                  <c:v>87.4</c:v>
                </c:pt>
                <c:pt idx="4">
                  <c:v>79.5</c:v>
                </c:pt>
                <c:pt idx="5">
                  <c:v>82.2</c:v>
                </c:pt>
                <c:pt idx="6">
                  <c:v>79.2</c:v>
                </c:pt>
                <c:pt idx="7">
                  <c:v>78.7</c:v>
                </c:pt>
                <c:pt idx="8">
                  <c:v>75.099999999999994</c:v>
                </c:pt>
                <c:pt idx="9">
                  <c:v>70.599999999999994</c:v>
                </c:pt>
                <c:pt idx="10">
                  <c:v>92.6</c:v>
                </c:pt>
                <c:pt idx="11">
                  <c:v>92.8</c:v>
                </c:pt>
                <c:pt idx="12">
                  <c:v>93.9</c:v>
                </c:pt>
                <c:pt idx="13">
                  <c:v>93.9</c:v>
                </c:pt>
                <c:pt idx="14">
                  <c:v>91.4</c:v>
                </c:pt>
                <c:pt idx="15">
                  <c:v>88.8</c:v>
                </c:pt>
                <c:pt idx="16">
                  <c:v>89.8</c:v>
                </c:pt>
                <c:pt idx="17">
                  <c:v>91.3</c:v>
                </c:pt>
                <c:pt idx="18">
                  <c:v>90.7</c:v>
                </c:pt>
                <c:pt idx="19">
                  <c:v>91.7</c:v>
                </c:pt>
                <c:pt idx="20">
                  <c:v>90.7</c:v>
                </c:pt>
                <c:pt idx="21">
                  <c:v>92.2</c:v>
                </c:pt>
                <c:pt idx="22">
                  <c:v>92.1</c:v>
                </c:pt>
                <c:pt idx="23">
                  <c:v>92.5</c:v>
                </c:pt>
                <c:pt idx="24">
                  <c:v>93</c:v>
                </c:pt>
                <c:pt idx="25">
                  <c:v>91.1</c:v>
                </c:pt>
                <c:pt idx="26">
                  <c:v>92</c:v>
                </c:pt>
                <c:pt idx="27">
                  <c:v>92</c:v>
                </c:pt>
                <c:pt idx="28">
                  <c:v>93.2</c:v>
                </c:pt>
                <c:pt idx="29">
                  <c:v>92.3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D7-4BAC-96F6-49991A9A6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49.6</c:v>
                </c:pt>
                <c:pt idx="6">
                  <c:v>49.7</c:v>
                </c:pt>
                <c:pt idx="7">
                  <c:v>48.7</c:v>
                </c:pt>
                <c:pt idx="8">
                  <c:v>50</c:v>
                </c:pt>
                <c:pt idx="9">
                  <c:v>48.9</c:v>
                </c:pt>
                <c:pt idx="10">
                  <c:v>92.4</c:v>
                </c:pt>
                <c:pt idx="11">
                  <c:v>92.7</c:v>
                </c:pt>
                <c:pt idx="12">
                  <c:v>92.3</c:v>
                </c:pt>
                <c:pt idx="13">
                  <c:v>92</c:v>
                </c:pt>
                <c:pt idx="14">
                  <c:v>92.2</c:v>
                </c:pt>
                <c:pt idx="15">
                  <c:v>93</c:v>
                </c:pt>
                <c:pt idx="16">
                  <c:v>93.2</c:v>
                </c:pt>
                <c:pt idx="17">
                  <c:v>93.6</c:v>
                </c:pt>
                <c:pt idx="18">
                  <c:v>95.1</c:v>
                </c:pt>
                <c:pt idx="19">
                  <c:v>94.4</c:v>
                </c:pt>
                <c:pt idx="20">
                  <c:v>93.6</c:v>
                </c:pt>
                <c:pt idx="21">
                  <c:v>93.5</c:v>
                </c:pt>
                <c:pt idx="22">
                  <c:v>93.8</c:v>
                </c:pt>
                <c:pt idx="23">
                  <c:v>94.4</c:v>
                </c:pt>
                <c:pt idx="24">
                  <c:v>94.4</c:v>
                </c:pt>
                <c:pt idx="25">
                  <c:v>94.7</c:v>
                </c:pt>
                <c:pt idx="26">
                  <c:v>93.6</c:v>
                </c:pt>
                <c:pt idx="27">
                  <c:v>94.5</c:v>
                </c:pt>
                <c:pt idx="28">
                  <c:v>95.5</c:v>
                </c:pt>
                <c:pt idx="29">
                  <c:v>94.4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0-49DC-8943-FD32EC154F99}"/>
            </c:ext>
          </c:extLst>
        </c:ser>
        <c:ser>
          <c:idx val="1"/>
          <c:order val="1"/>
          <c:tx>
            <c:strRef>
              <c:f>'Pattern_Matching Accuracy'!$E$111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33.4</c:v>
                </c:pt>
                <c:pt idx="6">
                  <c:v>29.6</c:v>
                </c:pt>
                <c:pt idx="7">
                  <c:v>27.5</c:v>
                </c:pt>
                <c:pt idx="8">
                  <c:v>32.4</c:v>
                </c:pt>
                <c:pt idx="9">
                  <c:v>25.7</c:v>
                </c:pt>
                <c:pt idx="10">
                  <c:v>35</c:v>
                </c:pt>
                <c:pt idx="11">
                  <c:v>34.6</c:v>
                </c:pt>
                <c:pt idx="12">
                  <c:v>33.1</c:v>
                </c:pt>
                <c:pt idx="13">
                  <c:v>30.2</c:v>
                </c:pt>
                <c:pt idx="14">
                  <c:v>32.4</c:v>
                </c:pt>
                <c:pt idx="15">
                  <c:v>43.5</c:v>
                </c:pt>
                <c:pt idx="16">
                  <c:v>46.6</c:v>
                </c:pt>
                <c:pt idx="17">
                  <c:v>47.4</c:v>
                </c:pt>
                <c:pt idx="18">
                  <c:v>43.2</c:v>
                </c:pt>
                <c:pt idx="19">
                  <c:v>42.9</c:v>
                </c:pt>
                <c:pt idx="20">
                  <c:v>49.3</c:v>
                </c:pt>
                <c:pt idx="21">
                  <c:v>49.8</c:v>
                </c:pt>
                <c:pt idx="22">
                  <c:v>50.9</c:v>
                </c:pt>
                <c:pt idx="23">
                  <c:v>48.7</c:v>
                </c:pt>
                <c:pt idx="24">
                  <c:v>49.7</c:v>
                </c:pt>
                <c:pt idx="25">
                  <c:v>50.1</c:v>
                </c:pt>
                <c:pt idx="26">
                  <c:v>50.3</c:v>
                </c:pt>
                <c:pt idx="27">
                  <c:v>51.3</c:v>
                </c:pt>
                <c:pt idx="28">
                  <c:v>49.6</c:v>
                </c:pt>
                <c:pt idx="29">
                  <c:v>51.1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50-49DC-8943-FD32EC154F99}"/>
            </c:ext>
          </c:extLst>
        </c:ser>
        <c:ser>
          <c:idx val="2"/>
          <c:order val="2"/>
          <c:tx>
            <c:strRef>
              <c:f>'Pattern_Matching Accuracy'!$F$111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45.3</c:v>
                </c:pt>
                <c:pt idx="6">
                  <c:v>43.6</c:v>
                </c:pt>
                <c:pt idx="7">
                  <c:v>44.6</c:v>
                </c:pt>
                <c:pt idx="8">
                  <c:v>45</c:v>
                </c:pt>
                <c:pt idx="9">
                  <c:v>41.3</c:v>
                </c:pt>
                <c:pt idx="10">
                  <c:v>49.3</c:v>
                </c:pt>
                <c:pt idx="11">
                  <c:v>46.4</c:v>
                </c:pt>
                <c:pt idx="12">
                  <c:v>48.4</c:v>
                </c:pt>
                <c:pt idx="13">
                  <c:v>50.6</c:v>
                </c:pt>
                <c:pt idx="14">
                  <c:v>48.7</c:v>
                </c:pt>
                <c:pt idx="15">
                  <c:v>50.4</c:v>
                </c:pt>
                <c:pt idx="16">
                  <c:v>49.9</c:v>
                </c:pt>
                <c:pt idx="17">
                  <c:v>51.4</c:v>
                </c:pt>
                <c:pt idx="18">
                  <c:v>48.4</c:v>
                </c:pt>
                <c:pt idx="19">
                  <c:v>49.3</c:v>
                </c:pt>
                <c:pt idx="20">
                  <c:v>51.2</c:v>
                </c:pt>
                <c:pt idx="21">
                  <c:v>47.9</c:v>
                </c:pt>
                <c:pt idx="22">
                  <c:v>50.1</c:v>
                </c:pt>
                <c:pt idx="23">
                  <c:v>49.8</c:v>
                </c:pt>
                <c:pt idx="24">
                  <c:v>49.1</c:v>
                </c:pt>
                <c:pt idx="25">
                  <c:v>48.4</c:v>
                </c:pt>
                <c:pt idx="26">
                  <c:v>48.4</c:v>
                </c:pt>
                <c:pt idx="27">
                  <c:v>51.1</c:v>
                </c:pt>
                <c:pt idx="28">
                  <c:v>50.2</c:v>
                </c:pt>
                <c:pt idx="29">
                  <c:v>47.1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50-49DC-8943-FD32EC154F99}"/>
            </c:ext>
          </c:extLst>
        </c:ser>
        <c:ser>
          <c:idx val="3"/>
          <c:order val="3"/>
          <c:tx>
            <c:strRef>
              <c:f>'Pattern_Matching Accuracy'!$G$111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48.9</c:v>
                </c:pt>
                <c:pt idx="6">
                  <c:v>48.6</c:v>
                </c:pt>
                <c:pt idx="7">
                  <c:v>47.8</c:v>
                </c:pt>
                <c:pt idx="8">
                  <c:v>48.7</c:v>
                </c:pt>
                <c:pt idx="9">
                  <c:v>47.4</c:v>
                </c:pt>
                <c:pt idx="10">
                  <c:v>92.2</c:v>
                </c:pt>
                <c:pt idx="11">
                  <c:v>92.6</c:v>
                </c:pt>
                <c:pt idx="12">
                  <c:v>93.1</c:v>
                </c:pt>
                <c:pt idx="13">
                  <c:v>93.1</c:v>
                </c:pt>
                <c:pt idx="14">
                  <c:v>92</c:v>
                </c:pt>
                <c:pt idx="15">
                  <c:v>92.3</c:v>
                </c:pt>
                <c:pt idx="16">
                  <c:v>92.6</c:v>
                </c:pt>
                <c:pt idx="17">
                  <c:v>93.3</c:v>
                </c:pt>
                <c:pt idx="18">
                  <c:v>94.4</c:v>
                </c:pt>
                <c:pt idx="19">
                  <c:v>94.2</c:v>
                </c:pt>
                <c:pt idx="20">
                  <c:v>93.5</c:v>
                </c:pt>
                <c:pt idx="21">
                  <c:v>93.2</c:v>
                </c:pt>
                <c:pt idx="22">
                  <c:v>93.9</c:v>
                </c:pt>
                <c:pt idx="23">
                  <c:v>94.7</c:v>
                </c:pt>
                <c:pt idx="24">
                  <c:v>94.7</c:v>
                </c:pt>
                <c:pt idx="25">
                  <c:v>94.4</c:v>
                </c:pt>
                <c:pt idx="26">
                  <c:v>93.7</c:v>
                </c:pt>
                <c:pt idx="27">
                  <c:v>94</c:v>
                </c:pt>
                <c:pt idx="28">
                  <c:v>95.4</c:v>
                </c:pt>
                <c:pt idx="29">
                  <c:v>94.8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50-49DC-8943-FD32EC154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Accuracy'!$D$148:$D$177</c:f>
              <c:numCache>
                <c:formatCode>General</c:formatCode>
                <c:ptCount val="30"/>
                <c:pt idx="0">
                  <c:v>82.3</c:v>
                </c:pt>
                <c:pt idx="1">
                  <c:v>80.3</c:v>
                </c:pt>
                <c:pt idx="2">
                  <c:v>76.8</c:v>
                </c:pt>
                <c:pt idx="3">
                  <c:v>73.900000000000006</c:v>
                </c:pt>
                <c:pt idx="4">
                  <c:v>68.7</c:v>
                </c:pt>
                <c:pt idx="5">
                  <c:v>83.1</c:v>
                </c:pt>
                <c:pt idx="6">
                  <c:v>81.2</c:v>
                </c:pt>
                <c:pt idx="7">
                  <c:v>80.599999999999994</c:v>
                </c:pt>
                <c:pt idx="8">
                  <c:v>80.599999999999994</c:v>
                </c:pt>
                <c:pt idx="9">
                  <c:v>77.3</c:v>
                </c:pt>
                <c:pt idx="10">
                  <c:v>77</c:v>
                </c:pt>
                <c:pt idx="11">
                  <c:v>76.2</c:v>
                </c:pt>
                <c:pt idx="12">
                  <c:v>78.2</c:v>
                </c:pt>
                <c:pt idx="13">
                  <c:v>75.599999999999994</c:v>
                </c:pt>
                <c:pt idx="14">
                  <c:v>71.400000000000006</c:v>
                </c:pt>
                <c:pt idx="15">
                  <c:v>82</c:v>
                </c:pt>
                <c:pt idx="16">
                  <c:v>82.6</c:v>
                </c:pt>
                <c:pt idx="17">
                  <c:v>83.2</c:v>
                </c:pt>
                <c:pt idx="18">
                  <c:v>83.3</c:v>
                </c:pt>
                <c:pt idx="19">
                  <c:v>81.2</c:v>
                </c:pt>
                <c:pt idx="20">
                  <c:v>90.2</c:v>
                </c:pt>
                <c:pt idx="21">
                  <c:v>91.9</c:v>
                </c:pt>
                <c:pt idx="22">
                  <c:v>92.6</c:v>
                </c:pt>
                <c:pt idx="23">
                  <c:v>92.4</c:v>
                </c:pt>
                <c:pt idx="24">
                  <c:v>91.6</c:v>
                </c:pt>
                <c:pt idx="25">
                  <c:v>92.3</c:v>
                </c:pt>
                <c:pt idx="26">
                  <c:v>91.7</c:v>
                </c:pt>
                <c:pt idx="27">
                  <c:v>92.5</c:v>
                </c:pt>
                <c:pt idx="28">
                  <c:v>93.5</c:v>
                </c:pt>
                <c:pt idx="29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17-4329-8A5A-4BA15808A92C}"/>
            </c:ext>
          </c:extLst>
        </c:ser>
        <c:ser>
          <c:idx val="1"/>
          <c:order val="1"/>
          <c:tx>
            <c:strRef>
              <c:f>'Pattern_Matching Accuracy'!$E$147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Accuracy'!$E$148:$E$177</c:f>
              <c:numCache>
                <c:formatCode>General</c:formatCode>
                <c:ptCount val="30"/>
                <c:pt idx="0">
                  <c:v>86.5</c:v>
                </c:pt>
                <c:pt idx="1">
                  <c:v>86</c:v>
                </c:pt>
                <c:pt idx="2">
                  <c:v>86.1</c:v>
                </c:pt>
                <c:pt idx="3">
                  <c:v>85.2</c:v>
                </c:pt>
                <c:pt idx="4">
                  <c:v>83.2</c:v>
                </c:pt>
                <c:pt idx="5">
                  <c:v>85.6</c:v>
                </c:pt>
                <c:pt idx="6">
                  <c:v>85.3</c:v>
                </c:pt>
                <c:pt idx="7">
                  <c:v>85.7</c:v>
                </c:pt>
                <c:pt idx="8">
                  <c:v>86.1</c:v>
                </c:pt>
                <c:pt idx="9">
                  <c:v>86.2</c:v>
                </c:pt>
                <c:pt idx="10">
                  <c:v>85.1</c:v>
                </c:pt>
                <c:pt idx="11">
                  <c:v>86.7</c:v>
                </c:pt>
                <c:pt idx="12">
                  <c:v>85.6</c:v>
                </c:pt>
                <c:pt idx="13">
                  <c:v>85.8</c:v>
                </c:pt>
                <c:pt idx="14">
                  <c:v>86</c:v>
                </c:pt>
                <c:pt idx="15">
                  <c:v>87.6</c:v>
                </c:pt>
                <c:pt idx="16">
                  <c:v>86.2</c:v>
                </c:pt>
                <c:pt idx="17">
                  <c:v>88.9</c:v>
                </c:pt>
                <c:pt idx="18">
                  <c:v>87.9</c:v>
                </c:pt>
                <c:pt idx="19">
                  <c:v>87.7</c:v>
                </c:pt>
                <c:pt idx="20">
                  <c:v>87.1</c:v>
                </c:pt>
                <c:pt idx="21">
                  <c:v>88.1</c:v>
                </c:pt>
                <c:pt idx="22">
                  <c:v>89.4</c:v>
                </c:pt>
                <c:pt idx="23">
                  <c:v>90.2</c:v>
                </c:pt>
                <c:pt idx="24">
                  <c:v>89.8</c:v>
                </c:pt>
                <c:pt idx="25">
                  <c:v>71.5</c:v>
                </c:pt>
                <c:pt idx="26">
                  <c:v>68.900000000000006</c:v>
                </c:pt>
                <c:pt idx="27">
                  <c:v>73</c:v>
                </c:pt>
                <c:pt idx="28">
                  <c:v>73.599999999999994</c:v>
                </c:pt>
                <c:pt idx="29">
                  <c:v>78.099999999999994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17-4329-8A5A-4BA15808A92C}"/>
            </c:ext>
          </c:extLst>
        </c:ser>
        <c:ser>
          <c:idx val="2"/>
          <c:order val="2"/>
          <c:tx>
            <c:strRef>
              <c:f>'Pattern_Matching Accuracy'!$F$147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Accuracy'!$F$148:$F$177</c:f>
              <c:numCache>
                <c:formatCode>General</c:formatCode>
                <c:ptCount val="30"/>
                <c:pt idx="0">
                  <c:v>51.4</c:v>
                </c:pt>
                <c:pt idx="1">
                  <c:v>53.2</c:v>
                </c:pt>
                <c:pt idx="2">
                  <c:v>50.6</c:v>
                </c:pt>
                <c:pt idx="3">
                  <c:v>48.7</c:v>
                </c:pt>
                <c:pt idx="4">
                  <c:v>49.7</c:v>
                </c:pt>
                <c:pt idx="5">
                  <c:v>51.2</c:v>
                </c:pt>
                <c:pt idx="6">
                  <c:v>51.2</c:v>
                </c:pt>
                <c:pt idx="7">
                  <c:v>48.7</c:v>
                </c:pt>
                <c:pt idx="8">
                  <c:v>50.1</c:v>
                </c:pt>
                <c:pt idx="9">
                  <c:v>50.9</c:v>
                </c:pt>
                <c:pt idx="10">
                  <c:v>52.1</c:v>
                </c:pt>
                <c:pt idx="11">
                  <c:v>51.5</c:v>
                </c:pt>
                <c:pt idx="12">
                  <c:v>49.3</c:v>
                </c:pt>
                <c:pt idx="13">
                  <c:v>51.7</c:v>
                </c:pt>
                <c:pt idx="14">
                  <c:v>49.8</c:v>
                </c:pt>
                <c:pt idx="15">
                  <c:v>51.7</c:v>
                </c:pt>
                <c:pt idx="16">
                  <c:v>52.5</c:v>
                </c:pt>
                <c:pt idx="17">
                  <c:v>50.1</c:v>
                </c:pt>
                <c:pt idx="18">
                  <c:v>49.8</c:v>
                </c:pt>
                <c:pt idx="19">
                  <c:v>50.1</c:v>
                </c:pt>
                <c:pt idx="20">
                  <c:v>51</c:v>
                </c:pt>
                <c:pt idx="21">
                  <c:v>51</c:v>
                </c:pt>
                <c:pt idx="22">
                  <c:v>50.4</c:v>
                </c:pt>
                <c:pt idx="23">
                  <c:v>51.3</c:v>
                </c:pt>
                <c:pt idx="24">
                  <c:v>49.6</c:v>
                </c:pt>
                <c:pt idx="25">
                  <c:v>50.9</c:v>
                </c:pt>
                <c:pt idx="26">
                  <c:v>49.8</c:v>
                </c:pt>
                <c:pt idx="27">
                  <c:v>48</c:v>
                </c:pt>
                <c:pt idx="28">
                  <c:v>51.5</c:v>
                </c:pt>
                <c:pt idx="29">
                  <c:v>49.9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17-4329-8A5A-4BA15808A92C}"/>
            </c:ext>
          </c:extLst>
        </c:ser>
        <c:ser>
          <c:idx val="3"/>
          <c:order val="3"/>
          <c:tx>
            <c:strRef>
              <c:f>'Pattern_Matching Accuracy'!$G$147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Accuracy'!$G$148:$G$177</c:f>
              <c:numCache>
                <c:formatCode>General</c:formatCode>
                <c:ptCount val="30"/>
                <c:pt idx="0">
                  <c:v>90.5</c:v>
                </c:pt>
                <c:pt idx="1">
                  <c:v>89.1</c:v>
                </c:pt>
                <c:pt idx="2">
                  <c:v>86.9</c:v>
                </c:pt>
                <c:pt idx="3">
                  <c:v>86.5</c:v>
                </c:pt>
                <c:pt idx="4">
                  <c:v>82.1</c:v>
                </c:pt>
                <c:pt idx="5">
                  <c:v>82.9</c:v>
                </c:pt>
                <c:pt idx="6">
                  <c:v>80.099999999999994</c:v>
                </c:pt>
                <c:pt idx="7">
                  <c:v>81.5</c:v>
                </c:pt>
                <c:pt idx="8">
                  <c:v>81</c:v>
                </c:pt>
                <c:pt idx="9">
                  <c:v>79</c:v>
                </c:pt>
                <c:pt idx="10">
                  <c:v>87.4</c:v>
                </c:pt>
                <c:pt idx="11">
                  <c:v>87.5</c:v>
                </c:pt>
                <c:pt idx="12">
                  <c:v>86</c:v>
                </c:pt>
                <c:pt idx="13">
                  <c:v>84.6</c:v>
                </c:pt>
                <c:pt idx="14">
                  <c:v>83.3</c:v>
                </c:pt>
                <c:pt idx="15">
                  <c:v>83.6</c:v>
                </c:pt>
                <c:pt idx="16">
                  <c:v>85.9</c:v>
                </c:pt>
                <c:pt idx="17">
                  <c:v>85.7</c:v>
                </c:pt>
                <c:pt idx="18">
                  <c:v>87.1</c:v>
                </c:pt>
                <c:pt idx="19">
                  <c:v>85.6</c:v>
                </c:pt>
                <c:pt idx="20">
                  <c:v>92.2</c:v>
                </c:pt>
                <c:pt idx="21">
                  <c:v>92.2</c:v>
                </c:pt>
                <c:pt idx="22">
                  <c:v>93.9</c:v>
                </c:pt>
                <c:pt idx="23">
                  <c:v>92.9</c:v>
                </c:pt>
                <c:pt idx="24">
                  <c:v>92.8</c:v>
                </c:pt>
                <c:pt idx="25">
                  <c:v>92.6</c:v>
                </c:pt>
                <c:pt idx="26">
                  <c:v>93.7</c:v>
                </c:pt>
                <c:pt idx="27">
                  <c:v>93.7</c:v>
                </c:pt>
                <c:pt idx="28">
                  <c:v>93.8</c:v>
                </c:pt>
                <c:pt idx="29">
                  <c:v>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17-4329-8A5A-4BA15808A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Accuracy'!$D$184:$D$213</c:f>
              <c:numCache>
                <c:formatCode>General</c:formatCode>
                <c:ptCount val="30"/>
                <c:pt idx="0">
                  <c:v>86.8</c:v>
                </c:pt>
                <c:pt idx="1">
                  <c:v>83.8</c:v>
                </c:pt>
                <c:pt idx="2">
                  <c:v>81</c:v>
                </c:pt>
                <c:pt idx="3">
                  <c:v>76.900000000000006</c:v>
                </c:pt>
                <c:pt idx="4">
                  <c:v>68.400000000000006</c:v>
                </c:pt>
                <c:pt idx="5">
                  <c:v>66.599999999999994</c:v>
                </c:pt>
                <c:pt idx="6">
                  <c:v>62.1</c:v>
                </c:pt>
                <c:pt idx="7">
                  <c:v>62.5</c:v>
                </c:pt>
                <c:pt idx="8">
                  <c:v>57.3</c:v>
                </c:pt>
                <c:pt idx="9">
                  <c:v>53.8</c:v>
                </c:pt>
                <c:pt idx="10">
                  <c:v>67.099999999999994</c:v>
                </c:pt>
                <c:pt idx="11">
                  <c:v>61.2</c:v>
                </c:pt>
                <c:pt idx="12">
                  <c:v>55</c:v>
                </c:pt>
                <c:pt idx="13">
                  <c:v>47</c:v>
                </c:pt>
                <c:pt idx="14">
                  <c:v>41.3</c:v>
                </c:pt>
                <c:pt idx="15">
                  <c:v>69.400000000000006</c:v>
                </c:pt>
                <c:pt idx="16">
                  <c:v>62.7</c:v>
                </c:pt>
                <c:pt idx="17">
                  <c:v>55.9</c:v>
                </c:pt>
                <c:pt idx="18">
                  <c:v>46.6</c:v>
                </c:pt>
                <c:pt idx="19">
                  <c:v>37.1</c:v>
                </c:pt>
                <c:pt idx="20">
                  <c:v>67.5</c:v>
                </c:pt>
                <c:pt idx="21">
                  <c:v>62.6</c:v>
                </c:pt>
                <c:pt idx="22">
                  <c:v>54.9</c:v>
                </c:pt>
                <c:pt idx="23">
                  <c:v>46.2</c:v>
                </c:pt>
                <c:pt idx="24">
                  <c:v>37.200000000000003</c:v>
                </c:pt>
                <c:pt idx="25">
                  <c:v>67.7</c:v>
                </c:pt>
                <c:pt idx="26">
                  <c:v>61.4</c:v>
                </c:pt>
                <c:pt idx="27">
                  <c:v>52.8</c:v>
                </c:pt>
                <c:pt idx="28">
                  <c:v>44.8</c:v>
                </c:pt>
                <c:pt idx="29">
                  <c:v>38.200000000000003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3C-4503-9431-B0DA45EC5163}"/>
            </c:ext>
          </c:extLst>
        </c:ser>
        <c:ser>
          <c:idx val="1"/>
          <c:order val="1"/>
          <c:tx>
            <c:strRef>
              <c:f>'Pattern_Matching Accuracy'!$E$183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Accuracy'!$E$184:$E$213</c:f>
              <c:numCache>
                <c:formatCode>General</c:formatCode>
                <c:ptCount val="30"/>
                <c:pt idx="0">
                  <c:v>88.1</c:v>
                </c:pt>
                <c:pt idx="1">
                  <c:v>84.1</c:v>
                </c:pt>
                <c:pt idx="2">
                  <c:v>80.099999999999994</c:v>
                </c:pt>
                <c:pt idx="3">
                  <c:v>77.900000000000006</c:v>
                </c:pt>
                <c:pt idx="4">
                  <c:v>69.2</c:v>
                </c:pt>
                <c:pt idx="5">
                  <c:v>78.2</c:v>
                </c:pt>
                <c:pt idx="6">
                  <c:v>80.8</c:v>
                </c:pt>
                <c:pt idx="7">
                  <c:v>79</c:v>
                </c:pt>
                <c:pt idx="8">
                  <c:v>81.900000000000006</c:v>
                </c:pt>
                <c:pt idx="9">
                  <c:v>78.7</c:v>
                </c:pt>
                <c:pt idx="10">
                  <c:v>65.099999999999994</c:v>
                </c:pt>
                <c:pt idx="11">
                  <c:v>60.6</c:v>
                </c:pt>
                <c:pt idx="12">
                  <c:v>55.3</c:v>
                </c:pt>
                <c:pt idx="13">
                  <c:v>53.3</c:v>
                </c:pt>
                <c:pt idx="14">
                  <c:v>50.9</c:v>
                </c:pt>
                <c:pt idx="15">
                  <c:v>64.599999999999994</c:v>
                </c:pt>
                <c:pt idx="16">
                  <c:v>58.5</c:v>
                </c:pt>
                <c:pt idx="17">
                  <c:v>52.8</c:v>
                </c:pt>
                <c:pt idx="18">
                  <c:v>47.5</c:v>
                </c:pt>
                <c:pt idx="19">
                  <c:v>46.1</c:v>
                </c:pt>
                <c:pt idx="20">
                  <c:v>63.5</c:v>
                </c:pt>
                <c:pt idx="21">
                  <c:v>59.1</c:v>
                </c:pt>
                <c:pt idx="22">
                  <c:v>53.6</c:v>
                </c:pt>
                <c:pt idx="23">
                  <c:v>48</c:v>
                </c:pt>
                <c:pt idx="24">
                  <c:v>44.7</c:v>
                </c:pt>
                <c:pt idx="25">
                  <c:v>59.5</c:v>
                </c:pt>
                <c:pt idx="26">
                  <c:v>56.5</c:v>
                </c:pt>
                <c:pt idx="27">
                  <c:v>52.2</c:v>
                </c:pt>
                <c:pt idx="28">
                  <c:v>47.1</c:v>
                </c:pt>
                <c:pt idx="29">
                  <c:v>44.9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3C-4503-9431-B0DA45EC5163}"/>
            </c:ext>
          </c:extLst>
        </c:ser>
        <c:ser>
          <c:idx val="2"/>
          <c:order val="2"/>
          <c:tx>
            <c:strRef>
              <c:f>'Pattern_Matching Accuracy'!$F$183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Accuracy'!$F$184:$F$213</c:f>
              <c:numCache>
                <c:formatCode>General</c:formatCode>
                <c:ptCount val="30"/>
                <c:pt idx="0">
                  <c:v>51.3</c:v>
                </c:pt>
                <c:pt idx="1">
                  <c:v>50.6</c:v>
                </c:pt>
                <c:pt idx="2">
                  <c:v>51.6</c:v>
                </c:pt>
                <c:pt idx="3">
                  <c:v>49.2</c:v>
                </c:pt>
                <c:pt idx="4">
                  <c:v>50.6</c:v>
                </c:pt>
                <c:pt idx="5">
                  <c:v>41.3</c:v>
                </c:pt>
                <c:pt idx="6">
                  <c:v>42.9</c:v>
                </c:pt>
                <c:pt idx="7">
                  <c:v>41.2</c:v>
                </c:pt>
                <c:pt idx="8">
                  <c:v>40.700000000000003</c:v>
                </c:pt>
                <c:pt idx="9">
                  <c:v>43.2</c:v>
                </c:pt>
                <c:pt idx="10">
                  <c:v>37.799999999999997</c:v>
                </c:pt>
                <c:pt idx="11">
                  <c:v>33.9</c:v>
                </c:pt>
                <c:pt idx="12">
                  <c:v>36.5</c:v>
                </c:pt>
                <c:pt idx="13">
                  <c:v>28.9</c:v>
                </c:pt>
                <c:pt idx="14">
                  <c:v>29.5</c:v>
                </c:pt>
                <c:pt idx="15">
                  <c:v>37.299999999999997</c:v>
                </c:pt>
                <c:pt idx="16">
                  <c:v>32.799999999999997</c:v>
                </c:pt>
                <c:pt idx="17">
                  <c:v>32.700000000000003</c:v>
                </c:pt>
                <c:pt idx="18">
                  <c:v>24</c:v>
                </c:pt>
                <c:pt idx="19">
                  <c:v>21.2</c:v>
                </c:pt>
                <c:pt idx="20">
                  <c:v>38.1</c:v>
                </c:pt>
                <c:pt idx="21">
                  <c:v>32</c:v>
                </c:pt>
                <c:pt idx="22">
                  <c:v>31.5</c:v>
                </c:pt>
                <c:pt idx="23">
                  <c:v>24.1</c:v>
                </c:pt>
                <c:pt idx="24">
                  <c:v>21</c:v>
                </c:pt>
                <c:pt idx="25">
                  <c:v>37.4</c:v>
                </c:pt>
                <c:pt idx="26">
                  <c:v>33.799999999999997</c:v>
                </c:pt>
                <c:pt idx="27">
                  <c:v>28.7</c:v>
                </c:pt>
                <c:pt idx="28">
                  <c:v>20.6</c:v>
                </c:pt>
                <c:pt idx="29">
                  <c:v>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3C-4503-9431-B0DA45EC5163}"/>
            </c:ext>
          </c:extLst>
        </c:ser>
        <c:ser>
          <c:idx val="3"/>
          <c:order val="3"/>
          <c:tx>
            <c:strRef>
              <c:f>'Pattern_Matching Accuracy'!$G$183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Accuracy'!$G$184:$G$213</c:f>
              <c:numCache>
                <c:formatCode>General</c:formatCode>
                <c:ptCount val="30"/>
                <c:pt idx="0">
                  <c:v>89.1</c:v>
                </c:pt>
                <c:pt idx="1">
                  <c:v>85.7</c:v>
                </c:pt>
                <c:pt idx="2">
                  <c:v>82.4</c:v>
                </c:pt>
                <c:pt idx="3">
                  <c:v>77</c:v>
                </c:pt>
                <c:pt idx="4">
                  <c:v>69.2</c:v>
                </c:pt>
                <c:pt idx="5">
                  <c:v>69</c:v>
                </c:pt>
                <c:pt idx="6">
                  <c:v>62.5</c:v>
                </c:pt>
                <c:pt idx="7">
                  <c:v>60.4</c:v>
                </c:pt>
                <c:pt idx="8">
                  <c:v>54.3</c:v>
                </c:pt>
                <c:pt idx="9">
                  <c:v>50.8</c:v>
                </c:pt>
                <c:pt idx="10">
                  <c:v>66.5</c:v>
                </c:pt>
                <c:pt idx="11">
                  <c:v>60.8</c:v>
                </c:pt>
                <c:pt idx="12">
                  <c:v>54.8</c:v>
                </c:pt>
                <c:pt idx="13">
                  <c:v>47.4</c:v>
                </c:pt>
                <c:pt idx="14">
                  <c:v>45.1</c:v>
                </c:pt>
                <c:pt idx="15">
                  <c:v>69.099999999999994</c:v>
                </c:pt>
                <c:pt idx="16">
                  <c:v>61.7</c:v>
                </c:pt>
                <c:pt idx="17">
                  <c:v>55.7</c:v>
                </c:pt>
                <c:pt idx="18">
                  <c:v>44.9</c:v>
                </c:pt>
                <c:pt idx="19">
                  <c:v>37.799999999999997</c:v>
                </c:pt>
                <c:pt idx="20">
                  <c:v>66.8</c:v>
                </c:pt>
                <c:pt idx="21">
                  <c:v>62</c:v>
                </c:pt>
                <c:pt idx="22">
                  <c:v>53.9</c:v>
                </c:pt>
                <c:pt idx="23">
                  <c:v>45.7</c:v>
                </c:pt>
                <c:pt idx="24">
                  <c:v>39.4</c:v>
                </c:pt>
                <c:pt idx="25">
                  <c:v>66.599999999999994</c:v>
                </c:pt>
                <c:pt idx="26">
                  <c:v>57.6</c:v>
                </c:pt>
                <c:pt idx="27">
                  <c:v>53.3</c:v>
                </c:pt>
                <c:pt idx="28">
                  <c:v>44.5</c:v>
                </c:pt>
                <c:pt idx="29">
                  <c:v>33.6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3C-4503-9431-B0DA45EC5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Accuracy'!$D$220:$D$249</c:f>
              <c:numCache>
                <c:formatCode>General</c:formatCode>
                <c:ptCount val="30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3.6</c:v>
                </c:pt>
                <c:pt idx="6">
                  <c:v>4</c:v>
                </c:pt>
                <c:pt idx="7">
                  <c:v>3.7</c:v>
                </c:pt>
                <c:pt idx="8">
                  <c:v>4.5</c:v>
                </c:pt>
                <c:pt idx="9">
                  <c:v>7.2</c:v>
                </c:pt>
                <c:pt idx="10">
                  <c:v>2.7</c:v>
                </c:pt>
                <c:pt idx="11">
                  <c:v>2.5</c:v>
                </c:pt>
                <c:pt idx="12">
                  <c:v>3.1</c:v>
                </c:pt>
                <c:pt idx="13">
                  <c:v>5.3</c:v>
                </c:pt>
                <c:pt idx="14">
                  <c:v>4.7</c:v>
                </c:pt>
                <c:pt idx="15">
                  <c:v>0.64</c:v>
                </c:pt>
                <c:pt idx="16">
                  <c:v>0.64</c:v>
                </c:pt>
                <c:pt idx="17">
                  <c:v>0.98</c:v>
                </c:pt>
                <c:pt idx="18">
                  <c:v>1.08</c:v>
                </c:pt>
                <c:pt idx="19">
                  <c:v>0.55000000000000004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F0-4C66-96E6-936ED875ADEC}"/>
            </c:ext>
          </c:extLst>
        </c:ser>
        <c:ser>
          <c:idx val="1"/>
          <c:order val="1"/>
          <c:tx>
            <c:strRef>
              <c:f>'Pattern_Matching Accuracy'!$E$219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Accuracy'!$E$220:$E$249</c:f>
              <c:numCache>
                <c:formatCode>General</c:formatCode>
                <c:ptCount val="30"/>
                <c:pt idx="0">
                  <c:v>0.4</c:v>
                </c:pt>
                <c:pt idx="1">
                  <c:v>0</c:v>
                </c:pt>
                <c:pt idx="2">
                  <c:v>0.2</c:v>
                </c:pt>
                <c:pt idx="3">
                  <c:v>0</c:v>
                </c:pt>
                <c:pt idx="4">
                  <c:v>0</c:v>
                </c:pt>
                <c:pt idx="5">
                  <c:v>22.4</c:v>
                </c:pt>
                <c:pt idx="6">
                  <c:v>26.3</c:v>
                </c:pt>
                <c:pt idx="7">
                  <c:v>28.9</c:v>
                </c:pt>
                <c:pt idx="8">
                  <c:v>25.7</c:v>
                </c:pt>
                <c:pt idx="9">
                  <c:v>26.1</c:v>
                </c:pt>
                <c:pt idx="10">
                  <c:v>11.8</c:v>
                </c:pt>
                <c:pt idx="11">
                  <c:v>15.5</c:v>
                </c:pt>
                <c:pt idx="12">
                  <c:v>16.100000000000001</c:v>
                </c:pt>
                <c:pt idx="13">
                  <c:v>14.5</c:v>
                </c:pt>
                <c:pt idx="14">
                  <c:v>15</c:v>
                </c:pt>
                <c:pt idx="15">
                  <c:v>11.88</c:v>
                </c:pt>
                <c:pt idx="16">
                  <c:v>15.4</c:v>
                </c:pt>
                <c:pt idx="17">
                  <c:v>17.2</c:v>
                </c:pt>
                <c:pt idx="18">
                  <c:v>12.81</c:v>
                </c:pt>
                <c:pt idx="19">
                  <c:v>17.7</c:v>
                </c:pt>
                <c:pt idx="20">
                  <c:v>0</c:v>
                </c:pt>
                <c:pt idx="21">
                  <c:v>15.4</c:v>
                </c:pt>
                <c:pt idx="22">
                  <c:v>16.3</c:v>
                </c:pt>
                <c:pt idx="23">
                  <c:v>17.2</c:v>
                </c:pt>
                <c:pt idx="24">
                  <c:v>14.6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F0-4C66-96E6-936ED875ADEC}"/>
            </c:ext>
          </c:extLst>
        </c:ser>
        <c:ser>
          <c:idx val="2"/>
          <c:order val="2"/>
          <c:tx>
            <c:strRef>
              <c:f>'Pattern_Matching Accuracy'!$F$219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Accuracy'!$F$220:$F$249</c:f>
              <c:numCache>
                <c:formatCode>General</c:formatCode>
                <c:ptCount val="30"/>
                <c:pt idx="0">
                  <c:v>0.1</c:v>
                </c:pt>
                <c:pt idx="1">
                  <c:v>0.2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4.4000000000000004</c:v>
                </c:pt>
                <c:pt idx="6">
                  <c:v>3.1</c:v>
                </c:pt>
                <c:pt idx="7">
                  <c:v>2.2999999999999998</c:v>
                </c:pt>
                <c:pt idx="8">
                  <c:v>2.8</c:v>
                </c:pt>
                <c:pt idx="9">
                  <c:v>3.9</c:v>
                </c:pt>
                <c:pt idx="10">
                  <c:v>4.7</c:v>
                </c:pt>
                <c:pt idx="11">
                  <c:v>2.7</c:v>
                </c:pt>
                <c:pt idx="12">
                  <c:v>4.9000000000000004</c:v>
                </c:pt>
                <c:pt idx="13">
                  <c:v>5</c:v>
                </c:pt>
                <c:pt idx="14">
                  <c:v>6.3</c:v>
                </c:pt>
                <c:pt idx="15">
                  <c:v>4</c:v>
                </c:pt>
                <c:pt idx="16">
                  <c:v>4.0999999999999996</c:v>
                </c:pt>
                <c:pt idx="17">
                  <c:v>5.0999999999999996</c:v>
                </c:pt>
                <c:pt idx="18">
                  <c:v>3.4</c:v>
                </c:pt>
                <c:pt idx="19">
                  <c:v>3.4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F0-4C66-96E6-936ED875ADEC}"/>
            </c:ext>
          </c:extLst>
        </c:ser>
        <c:ser>
          <c:idx val="3"/>
          <c:order val="3"/>
          <c:tx>
            <c:strRef>
              <c:f>'Pattern_Matching Accuracy'!$G$219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8.9</c:v>
                </c:pt>
                <c:pt idx="6">
                  <c:v>8.6</c:v>
                </c:pt>
                <c:pt idx="7">
                  <c:v>7.6</c:v>
                </c:pt>
                <c:pt idx="8">
                  <c:v>11</c:v>
                </c:pt>
                <c:pt idx="9">
                  <c:v>12.4</c:v>
                </c:pt>
                <c:pt idx="10">
                  <c:v>4.8</c:v>
                </c:pt>
                <c:pt idx="11">
                  <c:v>5.2</c:v>
                </c:pt>
                <c:pt idx="12">
                  <c:v>6.5</c:v>
                </c:pt>
                <c:pt idx="13">
                  <c:v>6.5</c:v>
                </c:pt>
                <c:pt idx="14">
                  <c:v>11.6</c:v>
                </c:pt>
                <c:pt idx="15">
                  <c:v>1.29</c:v>
                </c:pt>
                <c:pt idx="16">
                  <c:v>0.65</c:v>
                </c:pt>
                <c:pt idx="17">
                  <c:v>0.86</c:v>
                </c:pt>
                <c:pt idx="18">
                  <c:v>0.87</c:v>
                </c:pt>
                <c:pt idx="19">
                  <c:v>0.88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F0-4C66-96E6-936ED875A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Reversal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0.4</c:v>
                </c:pt>
                <c:pt idx="7">
                  <c:v>0.2</c:v>
                </c:pt>
                <c:pt idx="8">
                  <c:v>0.3</c:v>
                </c:pt>
                <c:pt idx="9">
                  <c:v>0.2</c:v>
                </c:pt>
                <c:pt idx="10">
                  <c:v>22.2</c:v>
                </c:pt>
                <c:pt idx="11">
                  <c:v>13.4</c:v>
                </c:pt>
                <c:pt idx="12">
                  <c:v>10.199999999999999</c:v>
                </c:pt>
                <c:pt idx="13">
                  <c:v>11.1</c:v>
                </c:pt>
                <c:pt idx="14">
                  <c:v>11.4</c:v>
                </c:pt>
                <c:pt idx="15">
                  <c:v>53.2</c:v>
                </c:pt>
                <c:pt idx="16">
                  <c:v>51.4</c:v>
                </c:pt>
                <c:pt idx="17">
                  <c:v>49.5</c:v>
                </c:pt>
                <c:pt idx="18">
                  <c:v>51.1</c:v>
                </c:pt>
                <c:pt idx="19">
                  <c:v>46.8</c:v>
                </c:pt>
                <c:pt idx="20">
                  <c:v>49.6</c:v>
                </c:pt>
                <c:pt idx="21">
                  <c:v>50.2</c:v>
                </c:pt>
                <c:pt idx="22">
                  <c:v>51.3</c:v>
                </c:pt>
                <c:pt idx="23">
                  <c:v>51.6</c:v>
                </c:pt>
                <c:pt idx="24">
                  <c:v>51.1</c:v>
                </c:pt>
                <c:pt idx="25">
                  <c:v>49.5</c:v>
                </c:pt>
                <c:pt idx="26">
                  <c:v>49</c:v>
                </c:pt>
                <c:pt idx="27">
                  <c:v>52.7</c:v>
                </c:pt>
                <c:pt idx="28">
                  <c:v>51.6</c:v>
                </c:pt>
                <c:pt idx="29">
                  <c:v>49.1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FD-4A84-B33A-8BDC7D0AE29B}"/>
            </c:ext>
          </c:extLst>
        </c:ser>
        <c:ser>
          <c:idx val="1"/>
          <c:order val="1"/>
          <c:tx>
            <c:strRef>
              <c:f>'Reversal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0.7</c:v>
                </c:pt>
                <c:pt idx="16">
                  <c:v>0.4</c:v>
                </c:pt>
                <c:pt idx="17">
                  <c:v>0.2</c:v>
                </c:pt>
                <c:pt idx="18">
                  <c:v>0.2</c:v>
                </c:pt>
                <c:pt idx="19">
                  <c:v>0.1</c:v>
                </c:pt>
                <c:pt idx="20">
                  <c:v>21.8</c:v>
                </c:pt>
                <c:pt idx="21">
                  <c:v>30.6</c:v>
                </c:pt>
                <c:pt idx="22">
                  <c:v>28</c:v>
                </c:pt>
                <c:pt idx="23">
                  <c:v>23</c:v>
                </c:pt>
                <c:pt idx="24">
                  <c:v>15.2</c:v>
                </c:pt>
                <c:pt idx="25">
                  <c:v>44.1</c:v>
                </c:pt>
                <c:pt idx="26">
                  <c:v>39.4</c:v>
                </c:pt>
                <c:pt idx="27">
                  <c:v>38</c:v>
                </c:pt>
                <c:pt idx="28">
                  <c:v>29.5</c:v>
                </c:pt>
                <c:pt idx="29">
                  <c:v>24.5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FD-4A84-B33A-8BDC7D0AE29B}"/>
            </c:ext>
          </c:extLst>
        </c:ser>
        <c:ser>
          <c:idx val="2"/>
          <c:order val="2"/>
          <c:tx>
            <c:strRef>
              <c:f>'Reversal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Accuracy'!$F$4:$F$33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24</c:v>
                </c:pt>
                <c:pt idx="11">
                  <c:v>12.7</c:v>
                </c:pt>
                <c:pt idx="12">
                  <c:v>8.9</c:v>
                </c:pt>
                <c:pt idx="13">
                  <c:v>7.2</c:v>
                </c:pt>
                <c:pt idx="14">
                  <c:v>5.2</c:v>
                </c:pt>
                <c:pt idx="15">
                  <c:v>49.8</c:v>
                </c:pt>
                <c:pt idx="16">
                  <c:v>47.5</c:v>
                </c:pt>
                <c:pt idx="17">
                  <c:v>47.7</c:v>
                </c:pt>
                <c:pt idx="18">
                  <c:v>47.7</c:v>
                </c:pt>
                <c:pt idx="19">
                  <c:v>46.4</c:v>
                </c:pt>
                <c:pt idx="20">
                  <c:v>48.2</c:v>
                </c:pt>
                <c:pt idx="21">
                  <c:v>49.7</c:v>
                </c:pt>
                <c:pt idx="22">
                  <c:v>49.3</c:v>
                </c:pt>
                <c:pt idx="23">
                  <c:v>47</c:v>
                </c:pt>
                <c:pt idx="24">
                  <c:v>48.7</c:v>
                </c:pt>
                <c:pt idx="25">
                  <c:v>50.2</c:v>
                </c:pt>
                <c:pt idx="26">
                  <c:v>50.5</c:v>
                </c:pt>
                <c:pt idx="27">
                  <c:v>49.4</c:v>
                </c:pt>
                <c:pt idx="28">
                  <c:v>48.7</c:v>
                </c:pt>
                <c:pt idx="29">
                  <c:v>47.5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FD-4A84-B33A-8BDC7D0AE29B}"/>
            </c:ext>
          </c:extLst>
        </c:ser>
        <c:ser>
          <c:idx val="3"/>
          <c:order val="3"/>
          <c:tx>
            <c:strRef>
              <c:f>'Reversal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Accuracy'!$G$4:$G$33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7.1</c:v>
                </c:pt>
                <c:pt idx="11">
                  <c:v>3.3</c:v>
                </c:pt>
                <c:pt idx="12">
                  <c:v>3.9</c:v>
                </c:pt>
                <c:pt idx="13">
                  <c:v>3.9</c:v>
                </c:pt>
                <c:pt idx="14">
                  <c:v>5.9</c:v>
                </c:pt>
                <c:pt idx="15">
                  <c:v>50</c:v>
                </c:pt>
                <c:pt idx="16">
                  <c:v>51.5</c:v>
                </c:pt>
                <c:pt idx="17">
                  <c:v>47.4</c:v>
                </c:pt>
                <c:pt idx="18">
                  <c:v>50.4</c:v>
                </c:pt>
                <c:pt idx="19">
                  <c:v>44.7</c:v>
                </c:pt>
                <c:pt idx="20">
                  <c:v>49.3</c:v>
                </c:pt>
                <c:pt idx="21">
                  <c:v>51.3</c:v>
                </c:pt>
                <c:pt idx="22">
                  <c:v>46.9</c:v>
                </c:pt>
                <c:pt idx="23">
                  <c:v>51.1</c:v>
                </c:pt>
                <c:pt idx="24">
                  <c:v>47.6</c:v>
                </c:pt>
                <c:pt idx="25">
                  <c:v>48.2</c:v>
                </c:pt>
                <c:pt idx="26">
                  <c:v>48.2</c:v>
                </c:pt>
                <c:pt idx="27">
                  <c:v>49.2</c:v>
                </c:pt>
                <c:pt idx="28">
                  <c:v>51.4</c:v>
                </c:pt>
                <c:pt idx="29">
                  <c:v>49.6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FD-4A84-B33A-8BDC7D0AE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Accuracy'!$D$40:$D$69</c:f>
              <c:numCache>
                <c:formatCode>General</c:formatCode>
                <c:ptCount val="30"/>
                <c:pt idx="0">
                  <c:v>52</c:v>
                </c:pt>
                <c:pt idx="1">
                  <c:v>46.7</c:v>
                </c:pt>
                <c:pt idx="2">
                  <c:v>48.5</c:v>
                </c:pt>
                <c:pt idx="3">
                  <c:v>46.8</c:v>
                </c:pt>
                <c:pt idx="4">
                  <c:v>46.5</c:v>
                </c:pt>
                <c:pt idx="5">
                  <c:v>56.9</c:v>
                </c:pt>
                <c:pt idx="6">
                  <c:v>52.1</c:v>
                </c:pt>
                <c:pt idx="7">
                  <c:v>49.1</c:v>
                </c:pt>
                <c:pt idx="8">
                  <c:v>45.7</c:v>
                </c:pt>
                <c:pt idx="9">
                  <c:v>41.3</c:v>
                </c:pt>
                <c:pt idx="10">
                  <c:v>61.8</c:v>
                </c:pt>
                <c:pt idx="11">
                  <c:v>54</c:v>
                </c:pt>
                <c:pt idx="12">
                  <c:v>49.8</c:v>
                </c:pt>
                <c:pt idx="13">
                  <c:v>45.9</c:v>
                </c:pt>
                <c:pt idx="14">
                  <c:v>41.4</c:v>
                </c:pt>
                <c:pt idx="15">
                  <c:v>58.1</c:v>
                </c:pt>
                <c:pt idx="16">
                  <c:v>52.9</c:v>
                </c:pt>
                <c:pt idx="17">
                  <c:v>47.3</c:v>
                </c:pt>
                <c:pt idx="18">
                  <c:v>43.5</c:v>
                </c:pt>
                <c:pt idx="19">
                  <c:v>40.4</c:v>
                </c:pt>
                <c:pt idx="20">
                  <c:v>55.9</c:v>
                </c:pt>
                <c:pt idx="21">
                  <c:v>51.2</c:v>
                </c:pt>
                <c:pt idx="22">
                  <c:v>43.4</c:v>
                </c:pt>
                <c:pt idx="23">
                  <c:v>43.4</c:v>
                </c:pt>
                <c:pt idx="24">
                  <c:v>40.6</c:v>
                </c:pt>
                <c:pt idx="25">
                  <c:v>51.4</c:v>
                </c:pt>
                <c:pt idx="26">
                  <c:v>50.6</c:v>
                </c:pt>
                <c:pt idx="27">
                  <c:v>45.6</c:v>
                </c:pt>
                <c:pt idx="28">
                  <c:v>45.2</c:v>
                </c:pt>
                <c:pt idx="29">
                  <c:v>41.8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0-43D6-808E-FC4EF5C9BFF0}"/>
            </c:ext>
          </c:extLst>
        </c:ser>
        <c:ser>
          <c:idx val="1"/>
          <c:order val="1"/>
          <c:tx>
            <c:strRef>
              <c:f>'Reversal Accuracy'!$E$39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Accuracy'!$E$40:$E$69</c:f>
              <c:numCache>
                <c:formatCode>General</c:formatCode>
                <c:ptCount val="30"/>
                <c:pt idx="0">
                  <c:v>52.6</c:v>
                </c:pt>
                <c:pt idx="1">
                  <c:v>47.4</c:v>
                </c:pt>
                <c:pt idx="2">
                  <c:v>47.5</c:v>
                </c:pt>
                <c:pt idx="3">
                  <c:v>48</c:v>
                </c:pt>
                <c:pt idx="4">
                  <c:v>46.6</c:v>
                </c:pt>
                <c:pt idx="5">
                  <c:v>59</c:v>
                </c:pt>
                <c:pt idx="6">
                  <c:v>46.4</c:v>
                </c:pt>
                <c:pt idx="7">
                  <c:v>41</c:v>
                </c:pt>
                <c:pt idx="8">
                  <c:v>40.5</c:v>
                </c:pt>
                <c:pt idx="9">
                  <c:v>38.5</c:v>
                </c:pt>
                <c:pt idx="10">
                  <c:v>56.1</c:v>
                </c:pt>
                <c:pt idx="11">
                  <c:v>48.3</c:v>
                </c:pt>
                <c:pt idx="12">
                  <c:v>45.3</c:v>
                </c:pt>
                <c:pt idx="13">
                  <c:v>44.2</c:v>
                </c:pt>
                <c:pt idx="14">
                  <c:v>42.2</c:v>
                </c:pt>
                <c:pt idx="15">
                  <c:v>53.5</c:v>
                </c:pt>
                <c:pt idx="16">
                  <c:v>53.2</c:v>
                </c:pt>
                <c:pt idx="17">
                  <c:v>47.1</c:v>
                </c:pt>
                <c:pt idx="18">
                  <c:v>47.2</c:v>
                </c:pt>
                <c:pt idx="19">
                  <c:v>43.7</c:v>
                </c:pt>
                <c:pt idx="20">
                  <c:v>49</c:v>
                </c:pt>
                <c:pt idx="21">
                  <c:v>51.9</c:v>
                </c:pt>
                <c:pt idx="22">
                  <c:v>49.3</c:v>
                </c:pt>
                <c:pt idx="23">
                  <c:v>48.1</c:v>
                </c:pt>
                <c:pt idx="24">
                  <c:v>47.1</c:v>
                </c:pt>
                <c:pt idx="25">
                  <c:v>48.1</c:v>
                </c:pt>
                <c:pt idx="26">
                  <c:v>51.9</c:v>
                </c:pt>
                <c:pt idx="27">
                  <c:v>49</c:v>
                </c:pt>
                <c:pt idx="28">
                  <c:v>48.2</c:v>
                </c:pt>
                <c:pt idx="29">
                  <c:v>47.6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40-43D6-808E-FC4EF5C9BFF0}"/>
            </c:ext>
          </c:extLst>
        </c:ser>
        <c:ser>
          <c:idx val="2"/>
          <c:order val="2"/>
          <c:tx>
            <c:strRef>
              <c:f>'Reversal Accuracy'!$F$39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Accuracy'!$F$40:$F$69</c:f>
              <c:numCache>
                <c:formatCode>General</c:formatCode>
                <c:ptCount val="30"/>
                <c:pt idx="0">
                  <c:v>51</c:v>
                </c:pt>
                <c:pt idx="1">
                  <c:v>50</c:v>
                </c:pt>
                <c:pt idx="2">
                  <c:v>49.7</c:v>
                </c:pt>
                <c:pt idx="3">
                  <c:v>51.7</c:v>
                </c:pt>
                <c:pt idx="4">
                  <c:v>48.1</c:v>
                </c:pt>
                <c:pt idx="5">
                  <c:v>51.6</c:v>
                </c:pt>
                <c:pt idx="6">
                  <c:v>51</c:v>
                </c:pt>
                <c:pt idx="7">
                  <c:v>49.2</c:v>
                </c:pt>
                <c:pt idx="8">
                  <c:v>49.4</c:v>
                </c:pt>
                <c:pt idx="9">
                  <c:v>51.1</c:v>
                </c:pt>
                <c:pt idx="10">
                  <c:v>51.9</c:v>
                </c:pt>
                <c:pt idx="11">
                  <c:v>49.1</c:v>
                </c:pt>
                <c:pt idx="12">
                  <c:v>51.8</c:v>
                </c:pt>
                <c:pt idx="13">
                  <c:v>49</c:v>
                </c:pt>
                <c:pt idx="14">
                  <c:v>52.2</c:v>
                </c:pt>
                <c:pt idx="15">
                  <c:v>49.2</c:v>
                </c:pt>
                <c:pt idx="16">
                  <c:v>49.2</c:v>
                </c:pt>
                <c:pt idx="17">
                  <c:v>49.9</c:v>
                </c:pt>
                <c:pt idx="18">
                  <c:v>47.8</c:v>
                </c:pt>
                <c:pt idx="19">
                  <c:v>51.3</c:v>
                </c:pt>
                <c:pt idx="20">
                  <c:v>48.3</c:v>
                </c:pt>
                <c:pt idx="21">
                  <c:v>49.6</c:v>
                </c:pt>
                <c:pt idx="22">
                  <c:v>50.5</c:v>
                </c:pt>
                <c:pt idx="23">
                  <c:v>49.1</c:v>
                </c:pt>
                <c:pt idx="24">
                  <c:v>51.3</c:v>
                </c:pt>
                <c:pt idx="25">
                  <c:v>49.6</c:v>
                </c:pt>
                <c:pt idx="26">
                  <c:v>50.5</c:v>
                </c:pt>
                <c:pt idx="27">
                  <c:v>49.7</c:v>
                </c:pt>
                <c:pt idx="28">
                  <c:v>48.3</c:v>
                </c:pt>
                <c:pt idx="29">
                  <c:v>51.9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40-43D6-808E-FC4EF5C9BFF0}"/>
            </c:ext>
          </c:extLst>
        </c:ser>
        <c:ser>
          <c:idx val="3"/>
          <c:order val="3"/>
          <c:tx>
            <c:strRef>
              <c:f>'Reversal Accuracy'!$G$39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Accuracy'!$G$40:$G$69</c:f>
              <c:numCache>
                <c:formatCode>General</c:formatCode>
                <c:ptCount val="30"/>
                <c:pt idx="0">
                  <c:v>50.6</c:v>
                </c:pt>
                <c:pt idx="1">
                  <c:v>46.6</c:v>
                </c:pt>
                <c:pt idx="2">
                  <c:v>49.5</c:v>
                </c:pt>
                <c:pt idx="3">
                  <c:v>48.6</c:v>
                </c:pt>
                <c:pt idx="4">
                  <c:v>46.4</c:v>
                </c:pt>
                <c:pt idx="5">
                  <c:v>56.9</c:v>
                </c:pt>
                <c:pt idx="6">
                  <c:v>53.2</c:v>
                </c:pt>
                <c:pt idx="7">
                  <c:v>48.6</c:v>
                </c:pt>
                <c:pt idx="8">
                  <c:v>46.8</c:v>
                </c:pt>
                <c:pt idx="9">
                  <c:v>43.1</c:v>
                </c:pt>
                <c:pt idx="10">
                  <c:v>63.3</c:v>
                </c:pt>
                <c:pt idx="11">
                  <c:v>52.9</c:v>
                </c:pt>
                <c:pt idx="12">
                  <c:v>51.4</c:v>
                </c:pt>
                <c:pt idx="13">
                  <c:v>47.5</c:v>
                </c:pt>
                <c:pt idx="14">
                  <c:v>41.5</c:v>
                </c:pt>
                <c:pt idx="15">
                  <c:v>60.8</c:v>
                </c:pt>
                <c:pt idx="16">
                  <c:v>53.8</c:v>
                </c:pt>
                <c:pt idx="17">
                  <c:v>50.1</c:v>
                </c:pt>
                <c:pt idx="18">
                  <c:v>47.3</c:v>
                </c:pt>
                <c:pt idx="19">
                  <c:v>42.9</c:v>
                </c:pt>
                <c:pt idx="20">
                  <c:v>55.5</c:v>
                </c:pt>
                <c:pt idx="21">
                  <c:v>52.2</c:v>
                </c:pt>
                <c:pt idx="22">
                  <c:v>46.4</c:v>
                </c:pt>
                <c:pt idx="23">
                  <c:v>45.4</c:v>
                </c:pt>
                <c:pt idx="24">
                  <c:v>42.2</c:v>
                </c:pt>
                <c:pt idx="25">
                  <c:v>52.6</c:v>
                </c:pt>
                <c:pt idx="26">
                  <c:v>52</c:v>
                </c:pt>
                <c:pt idx="27">
                  <c:v>48.5</c:v>
                </c:pt>
                <c:pt idx="28">
                  <c:v>47.1</c:v>
                </c:pt>
                <c:pt idx="29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40-43D6-808E-FC4EF5C9B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Accuracy'!$D$76:$D$105</c:f>
              <c:numCache>
                <c:formatCode>General</c:formatCode>
                <c:ptCount val="30"/>
                <c:pt idx="0">
                  <c:v>61.2</c:v>
                </c:pt>
                <c:pt idx="1">
                  <c:v>47.3</c:v>
                </c:pt>
                <c:pt idx="2">
                  <c:v>46.4</c:v>
                </c:pt>
                <c:pt idx="3">
                  <c:v>42.3</c:v>
                </c:pt>
                <c:pt idx="4">
                  <c:v>42</c:v>
                </c:pt>
                <c:pt idx="5">
                  <c:v>63.4</c:v>
                </c:pt>
                <c:pt idx="6">
                  <c:v>50.8</c:v>
                </c:pt>
                <c:pt idx="7">
                  <c:v>46.9</c:v>
                </c:pt>
                <c:pt idx="8">
                  <c:v>42.7</c:v>
                </c:pt>
                <c:pt idx="9">
                  <c:v>39.6</c:v>
                </c:pt>
                <c:pt idx="10">
                  <c:v>63</c:v>
                </c:pt>
                <c:pt idx="11">
                  <c:v>48.3</c:v>
                </c:pt>
                <c:pt idx="12">
                  <c:v>44.4</c:v>
                </c:pt>
                <c:pt idx="13">
                  <c:v>41.8</c:v>
                </c:pt>
                <c:pt idx="14">
                  <c:v>36.299999999999997</c:v>
                </c:pt>
                <c:pt idx="15">
                  <c:v>58.7</c:v>
                </c:pt>
                <c:pt idx="16">
                  <c:v>48.6</c:v>
                </c:pt>
                <c:pt idx="17">
                  <c:v>44.1</c:v>
                </c:pt>
                <c:pt idx="18">
                  <c:v>39.9</c:v>
                </c:pt>
                <c:pt idx="19">
                  <c:v>37.9</c:v>
                </c:pt>
                <c:pt idx="20">
                  <c:v>56.6</c:v>
                </c:pt>
                <c:pt idx="21">
                  <c:v>45.2</c:v>
                </c:pt>
                <c:pt idx="22">
                  <c:v>40.1</c:v>
                </c:pt>
                <c:pt idx="23">
                  <c:v>39</c:v>
                </c:pt>
                <c:pt idx="24">
                  <c:v>37.299999999999997</c:v>
                </c:pt>
                <c:pt idx="25">
                  <c:v>54.8</c:v>
                </c:pt>
                <c:pt idx="26">
                  <c:v>50.5</c:v>
                </c:pt>
                <c:pt idx="27">
                  <c:v>43.1</c:v>
                </c:pt>
                <c:pt idx="28">
                  <c:v>42.4</c:v>
                </c:pt>
                <c:pt idx="29">
                  <c:v>40.1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C9-44D8-A146-CFFB69524733}"/>
            </c:ext>
          </c:extLst>
        </c:ser>
        <c:ser>
          <c:idx val="1"/>
          <c:order val="1"/>
          <c:tx>
            <c:strRef>
              <c:f>'Reversal Accuracy'!$E$75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Accuracy'!$E$76:$E$105</c:f>
              <c:numCache>
                <c:formatCode>General</c:formatCode>
                <c:ptCount val="30"/>
                <c:pt idx="0">
                  <c:v>61.1</c:v>
                </c:pt>
                <c:pt idx="1">
                  <c:v>47.4</c:v>
                </c:pt>
                <c:pt idx="2">
                  <c:v>45.5</c:v>
                </c:pt>
                <c:pt idx="3">
                  <c:v>43.8</c:v>
                </c:pt>
                <c:pt idx="4">
                  <c:v>41.3</c:v>
                </c:pt>
                <c:pt idx="5">
                  <c:v>65.5</c:v>
                </c:pt>
                <c:pt idx="6">
                  <c:v>46.1</c:v>
                </c:pt>
                <c:pt idx="7">
                  <c:v>44.3</c:v>
                </c:pt>
                <c:pt idx="8">
                  <c:v>41.4</c:v>
                </c:pt>
                <c:pt idx="9">
                  <c:v>40</c:v>
                </c:pt>
                <c:pt idx="10">
                  <c:v>58</c:v>
                </c:pt>
                <c:pt idx="11">
                  <c:v>47.3</c:v>
                </c:pt>
                <c:pt idx="12">
                  <c:v>42.2</c:v>
                </c:pt>
                <c:pt idx="13">
                  <c:v>38.799999999999997</c:v>
                </c:pt>
                <c:pt idx="14">
                  <c:v>38.9</c:v>
                </c:pt>
                <c:pt idx="15">
                  <c:v>57.7</c:v>
                </c:pt>
                <c:pt idx="16">
                  <c:v>49.4</c:v>
                </c:pt>
                <c:pt idx="17">
                  <c:v>47.2</c:v>
                </c:pt>
                <c:pt idx="18">
                  <c:v>41</c:v>
                </c:pt>
                <c:pt idx="19">
                  <c:v>38.200000000000003</c:v>
                </c:pt>
                <c:pt idx="20">
                  <c:v>49.5</c:v>
                </c:pt>
                <c:pt idx="21">
                  <c:v>52.6</c:v>
                </c:pt>
                <c:pt idx="22">
                  <c:v>48.8</c:v>
                </c:pt>
                <c:pt idx="23">
                  <c:v>48.1</c:v>
                </c:pt>
                <c:pt idx="24">
                  <c:v>47.4</c:v>
                </c:pt>
                <c:pt idx="25">
                  <c:v>48.2</c:v>
                </c:pt>
                <c:pt idx="26">
                  <c:v>52</c:v>
                </c:pt>
                <c:pt idx="27">
                  <c:v>49.1</c:v>
                </c:pt>
                <c:pt idx="28">
                  <c:v>47.9</c:v>
                </c:pt>
                <c:pt idx="29">
                  <c:v>46.7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C9-44D8-A146-CFFB69524733}"/>
            </c:ext>
          </c:extLst>
        </c:ser>
        <c:ser>
          <c:idx val="2"/>
          <c:order val="2"/>
          <c:tx>
            <c:strRef>
              <c:f>'Reversal Accuracy'!$F$75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Accuracy'!$F$76:$F$105</c:f>
              <c:numCache>
                <c:formatCode>General</c:formatCode>
                <c:ptCount val="30"/>
                <c:pt idx="0">
                  <c:v>53.2</c:v>
                </c:pt>
                <c:pt idx="1">
                  <c:v>51.2</c:v>
                </c:pt>
                <c:pt idx="2">
                  <c:v>50</c:v>
                </c:pt>
                <c:pt idx="3">
                  <c:v>51.4</c:v>
                </c:pt>
                <c:pt idx="4">
                  <c:v>49.5</c:v>
                </c:pt>
                <c:pt idx="5">
                  <c:v>52.7</c:v>
                </c:pt>
                <c:pt idx="6">
                  <c:v>49.6</c:v>
                </c:pt>
                <c:pt idx="7">
                  <c:v>50.2</c:v>
                </c:pt>
                <c:pt idx="8">
                  <c:v>49.8</c:v>
                </c:pt>
                <c:pt idx="9">
                  <c:v>51.3</c:v>
                </c:pt>
                <c:pt idx="10">
                  <c:v>51.7</c:v>
                </c:pt>
                <c:pt idx="11">
                  <c:v>47.5</c:v>
                </c:pt>
                <c:pt idx="12">
                  <c:v>50.7</c:v>
                </c:pt>
                <c:pt idx="13">
                  <c:v>48.6</c:v>
                </c:pt>
                <c:pt idx="14">
                  <c:v>51.3</c:v>
                </c:pt>
                <c:pt idx="15">
                  <c:v>50.4</c:v>
                </c:pt>
                <c:pt idx="16">
                  <c:v>48</c:v>
                </c:pt>
                <c:pt idx="17">
                  <c:v>49.4</c:v>
                </c:pt>
                <c:pt idx="18">
                  <c:v>47.3</c:v>
                </c:pt>
                <c:pt idx="19">
                  <c:v>50.2</c:v>
                </c:pt>
                <c:pt idx="20">
                  <c:v>48.4</c:v>
                </c:pt>
                <c:pt idx="21">
                  <c:v>50</c:v>
                </c:pt>
                <c:pt idx="22">
                  <c:v>49.7</c:v>
                </c:pt>
                <c:pt idx="23">
                  <c:v>47.6</c:v>
                </c:pt>
                <c:pt idx="24">
                  <c:v>52.4</c:v>
                </c:pt>
                <c:pt idx="25">
                  <c:v>50.3</c:v>
                </c:pt>
                <c:pt idx="26">
                  <c:v>50.4</c:v>
                </c:pt>
                <c:pt idx="27">
                  <c:v>48.7</c:v>
                </c:pt>
                <c:pt idx="28">
                  <c:v>49.2</c:v>
                </c:pt>
                <c:pt idx="29">
                  <c:v>51.2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C9-44D8-A146-CFFB69524733}"/>
            </c:ext>
          </c:extLst>
        </c:ser>
        <c:ser>
          <c:idx val="3"/>
          <c:order val="3"/>
          <c:tx>
            <c:strRef>
              <c:f>'Reversal Accuracy'!$G$75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Accuracy'!$G$76:$G$105</c:f>
              <c:numCache>
                <c:formatCode>General</c:formatCode>
                <c:ptCount val="30"/>
                <c:pt idx="0">
                  <c:v>63.5</c:v>
                </c:pt>
                <c:pt idx="1">
                  <c:v>47.5</c:v>
                </c:pt>
                <c:pt idx="2">
                  <c:v>45.5</c:v>
                </c:pt>
                <c:pt idx="3">
                  <c:v>43.9</c:v>
                </c:pt>
                <c:pt idx="4">
                  <c:v>41</c:v>
                </c:pt>
                <c:pt idx="5">
                  <c:v>63.3</c:v>
                </c:pt>
                <c:pt idx="6">
                  <c:v>56</c:v>
                </c:pt>
                <c:pt idx="7">
                  <c:v>51.7</c:v>
                </c:pt>
                <c:pt idx="8">
                  <c:v>46.1</c:v>
                </c:pt>
                <c:pt idx="9">
                  <c:v>40.299999999999997</c:v>
                </c:pt>
                <c:pt idx="10">
                  <c:v>67</c:v>
                </c:pt>
                <c:pt idx="11">
                  <c:v>50.3</c:v>
                </c:pt>
                <c:pt idx="12">
                  <c:v>47.6</c:v>
                </c:pt>
                <c:pt idx="13">
                  <c:v>43</c:v>
                </c:pt>
                <c:pt idx="14">
                  <c:v>37.5</c:v>
                </c:pt>
                <c:pt idx="15">
                  <c:v>62</c:v>
                </c:pt>
                <c:pt idx="16">
                  <c:v>50.9</c:v>
                </c:pt>
                <c:pt idx="17">
                  <c:v>46.5</c:v>
                </c:pt>
                <c:pt idx="18">
                  <c:v>45.6</c:v>
                </c:pt>
                <c:pt idx="19">
                  <c:v>39.799999999999997</c:v>
                </c:pt>
                <c:pt idx="20">
                  <c:v>57.4</c:v>
                </c:pt>
                <c:pt idx="21">
                  <c:v>48.9</c:v>
                </c:pt>
                <c:pt idx="22">
                  <c:v>43.2</c:v>
                </c:pt>
                <c:pt idx="23">
                  <c:v>41.8</c:v>
                </c:pt>
                <c:pt idx="24">
                  <c:v>37.9</c:v>
                </c:pt>
                <c:pt idx="25">
                  <c:v>55.9</c:v>
                </c:pt>
                <c:pt idx="26">
                  <c:v>49.9</c:v>
                </c:pt>
                <c:pt idx="27">
                  <c:v>46.5</c:v>
                </c:pt>
                <c:pt idx="28">
                  <c:v>44.8</c:v>
                </c:pt>
                <c:pt idx="29">
                  <c:v>42.3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C9-44D8-A146-CFFB69524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</c:v>
                </c:pt>
                <c:pt idx="6">
                  <c:v>17.5</c:v>
                </c:pt>
                <c:pt idx="7">
                  <c:v>15.9</c:v>
                </c:pt>
                <c:pt idx="8">
                  <c:v>20.6</c:v>
                </c:pt>
                <c:pt idx="9">
                  <c:v>22.6</c:v>
                </c:pt>
                <c:pt idx="10">
                  <c:v>50.8</c:v>
                </c:pt>
                <c:pt idx="11">
                  <c:v>46.5</c:v>
                </c:pt>
                <c:pt idx="12">
                  <c:v>44.7</c:v>
                </c:pt>
                <c:pt idx="13">
                  <c:v>49.1</c:v>
                </c:pt>
                <c:pt idx="14">
                  <c:v>48.9</c:v>
                </c:pt>
                <c:pt idx="15">
                  <c:v>53.3</c:v>
                </c:pt>
                <c:pt idx="16">
                  <c:v>49.7</c:v>
                </c:pt>
                <c:pt idx="17">
                  <c:v>52.6</c:v>
                </c:pt>
                <c:pt idx="18">
                  <c:v>53</c:v>
                </c:pt>
                <c:pt idx="19">
                  <c:v>51.7</c:v>
                </c:pt>
                <c:pt idx="20">
                  <c:v>51.7</c:v>
                </c:pt>
                <c:pt idx="21">
                  <c:v>50.3</c:v>
                </c:pt>
                <c:pt idx="22">
                  <c:v>50.6</c:v>
                </c:pt>
                <c:pt idx="23">
                  <c:v>52.2</c:v>
                </c:pt>
                <c:pt idx="24">
                  <c:v>52</c:v>
                </c:pt>
                <c:pt idx="25">
                  <c:v>47.5</c:v>
                </c:pt>
                <c:pt idx="26">
                  <c:v>49.8</c:v>
                </c:pt>
                <c:pt idx="27">
                  <c:v>50.6</c:v>
                </c:pt>
                <c:pt idx="28">
                  <c:v>51.3</c:v>
                </c:pt>
                <c:pt idx="29">
                  <c:v>51.2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09-4CF5-B35E-1E18C085586A}"/>
            </c:ext>
          </c:extLst>
        </c:ser>
        <c:ser>
          <c:idx val="1"/>
          <c:order val="1"/>
          <c:tx>
            <c:strRef>
              <c:f>'Reversal Accuracy'!$E$111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1.3</c:v>
                </c:pt>
                <c:pt idx="6">
                  <c:v>1.3</c:v>
                </c:pt>
                <c:pt idx="7">
                  <c:v>0.9</c:v>
                </c:pt>
                <c:pt idx="8">
                  <c:v>1.1000000000000001</c:v>
                </c:pt>
                <c:pt idx="9">
                  <c:v>0.7</c:v>
                </c:pt>
                <c:pt idx="10">
                  <c:v>15.8</c:v>
                </c:pt>
                <c:pt idx="11">
                  <c:v>14.4</c:v>
                </c:pt>
                <c:pt idx="12">
                  <c:v>19.600000000000001</c:v>
                </c:pt>
                <c:pt idx="13">
                  <c:v>12.7</c:v>
                </c:pt>
                <c:pt idx="14">
                  <c:v>10.9</c:v>
                </c:pt>
                <c:pt idx="15">
                  <c:v>33.6</c:v>
                </c:pt>
                <c:pt idx="16">
                  <c:v>32.1</c:v>
                </c:pt>
                <c:pt idx="17">
                  <c:v>30.3</c:v>
                </c:pt>
                <c:pt idx="18">
                  <c:v>31.3</c:v>
                </c:pt>
                <c:pt idx="19">
                  <c:v>29</c:v>
                </c:pt>
                <c:pt idx="20">
                  <c:v>47.7</c:v>
                </c:pt>
                <c:pt idx="21">
                  <c:v>51</c:v>
                </c:pt>
                <c:pt idx="22">
                  <c:v>47.4</c:v>
                </c:pt>
                <c:pt idx="23">
                  <c:v>46.2</c:v>
                </c:pt>
                <c:pt idx="24">
                  <c:v>46.2</c:v>
                </c:pt>
                <c:pt idx="25">
                  <c:v>48</c:v>
                </c:pt>
                <c:pt idx="26">
                  <c:v>51.8</c:v>
                </c:pt>
                <c:pt idx="27">
                  <c:v>48.7</c:v>
                </c:pt>
                <c:pt idx="28">
                  <c:v>48</c:v>
                </c:pt>
                <c:pt idx="29">
                  <c:v>46.8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09-4CF5-B35E-1E18C085586A}"/>
            </c:ext>
          </c:extLst>
        </c:ser>
        <c:ser>
          <c:idx val="2"/>
          <c:order val="2"/>
          <c:tx>
            <c:strRef>
              <c:f>'Reversal Accuracy'!$F$111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</c:v>
                </c:pt>
                <c:pt idx="6">
                  <c:v>10.7</c:v>
                </c:pt>
                <c:pt idx="7">
                  <c:v>9.1</c:v>
                </c:pt>
                <c:pt idx="8">
                  <c:v>13.6</c:v>
                </c:pt>
                <c:pt idx="9">
                  <c:v>11.4</c:v>
                </c:pt>
                <c:pt idx="10">
                  <c:v>51.6</c:v>
                </c:pt>
                <c:pt idx="11">
                  <c:v>49.5</c:v>
                </c:pt>
                <c:pt idx="12">
                  <c:v>48</c:v>
                </c:pt>
                <c:pt idx="13">
                  <c:v>48</c:v>
                </c:pt>
                <c:pt idx="14">
                  <c:v>49</c:v>
                </c:pt>
                <c:pt idx="15">
                  <c:v>50.2</c:v>
                </c:pt>
                <c:pt idx="16">
                  <c:v>49.4</c:v>
                </c:pt>
                <c:pt idx="17">
                  <c:v>51.6</c:v>
                </c:pt>
                <c:pt idx="18">
                  <c:v>50.5</c:v>
                </c:pt>
                <c:pt idx="19">
                  <c:v>48.8</c:v>
                </c:pt>
                <c:pt idx="20">
                  <c:v>47.9</c:v>
                </c:pt>
                <c:pt idx="21">
                  <c:v>49.2</c:v>
                </c:pt>
                <c:pt idx="22">
                  <c:v>49.2</c:v>
                </c:pt>
                <c:pt idx="23">
                  <c:v>48.3</c:v>
                </c:pt>
                <c:pt idx="24">
                  <c:v>49.2</c:v>
                </c:pt>
                <c:pt idx="25">
                  <c:v>49.4</c:v>
                </c:pt>
                <c:pt idx="26">
                  <c:v>50.6</c:v>
                </c:pt>
                <c:pt idx="27">
                  <c:v>49.9</c:v>
                </c:pt>
                <c:pt idx="28">
                  <c:v>48.4</c:v>
                </c:pt>
                <c:pt idx="29">
                  <c:v>51.3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09-4CF5-B35E-1E18C085586A}"/>
            </c:ext>
          </c:extLst>
        </c:ser>
        <c:ser>
          <c:idx val="3"/>
          <c:order val="3"/>
          <c:tx>
            <c:strRef>
              <c:f>'Reversal Accuracy'!$G$111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3.4</c:v>
                </c:pt>
                <c:pt idx="6">
                  <c:v>6.4</c:v>
                </c:pt>
                <c:pt idx="7">
                  <c:v>7.2</c:v>
                </c:pt>
                <c:pt idx="8">
                  <c:v>11.2</c:v>
                </c:pt>
                <c:pt idx="9">
                  <c:v>13.9</c:v>
                </c:pt>
                <c:pt idx="10">
                  <c:v>53.2</c:v>
                </c:pt>
                <c:pt idx="11">
                  <c:v>47.4</c:v>
                </c:pt>
                <c:pt idx="12">
                  <c:v>45.3</c:v>
                </c:pt>
                <c:pt idx="13">
                  <c:v>49.9</c:v>
                </c:pt>
                <c:pt idx="14">
                  <c:v>48.5</c:v>
                </c:pt>
                <c:pt idx="15">
                  <c:v>53.8</c:v>
                </c:pt>
                <c:pt idx="16">
                  <c:v>53.3</c:v>
                </c:pt>
                <c:pt idx="17">
                  <c:v>53.7</c:v>
                </c:pt>
                <c:pt idx="18">
                  <c:v>56.1</c:v>
                </c:pt>
                <c:pt idx="19">
                  <c:v>50.4</c:v>
                </c:pt>
                <c:pt idx="20">
                  <c:v>49.8</c:v>
                </c:pt>
                <c:pt idx="21">
                  <c:v>52.7</c:v>
                </c:pt>
                <c:pt idx="22">
                  <c:v>53.5</c:v>
                </c:pt>
                <c:pt idx="23">
                  <c:v>52.9</c:v>
                </c:pt>
                <c:pt idx="24">
                  <c:v>53.3</c:v>
                </c:pt>
                <c:pt idx="25">
                  <c:v>47.5</c:v>
                </c:pt>
                <c:pt idx="26">
                  <c:v>49.4</c:v>
                </c:pt>
                <c:pt idx="27">
                  <c:v>50.9</c:v>
                </c:pt>
                <c:pt idx="28">
                  <c:v>52.6</c:v>
                </c:pt>
                <c:pt idx="29">
                  <c:v>51.5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09-4CF5-B35E-1E18C0855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Accuracy'!$D$148:$D$177</c:f>
              <c:numCache>
                <c:formatCode>General</c:formatCode>
                <c:ptCount val="30"/>
                <c:pt idx="0">
                  <c:v>56</c:v>
                </c:pt>
                <c:pt idx="1">
                  <c:v>46.4</c:v>
                </c:pt>
                <c:pt idx="2">
                  <c:v>46.9</c:v>
                </c:pt>
                <c:pt idx="3">
                  <c:v>44.7</c:v>
                </c:pt>
                <c:pt idx="4">
                  <c:v>42.9</c:v>
                </c:pt>
                <c:pt idx="5">
                  <c:v>68.400000000000006</c:v>
                </c:pt>
                <c:pt idx="6">
                  <c:v>54.9</c:v>
                </c:pt>
                <c:pt idx="7">
                  <c:v>51.7</c:v>
                </c:pt>
                <c:pt idx="8">
                  <c:v>46.7</c:v>
                </c:pt>
                <c:pt idx="9">
                  <c:v>40.700000000000003</c:v>
                </c:pt>
                <c:pt idx="10">
                  <c:v>68.8</c:v>
                </c:pt>
                <c:pt idx="11">
                  <c:v>53.4</c:v>
                </c:pt>
                <c:pt idx="12">
                  <c:v>49.7</c:v>
                </c:pt>
                <c:pt idx="13">
                  <c:v>47.1</c:v>
                </c:pt>
                <c:pt idx="14">
                  <c:v>40.9</c:v>
                </c:pt>
                <c:pt idx="15">
                  <c:v>63.4</c:v>
                </c:pt>
                <c:pt idx="16">
                  <c:v>52.4</c:v>
                </c:pt>
                <c:pt idx="17">
                  <c:v>48.9</c:v>
                </c:pt>
                <c:pt idx="18">
                  <c:v>44.5</c:v>
                </c:pt>
                <c:pt idx="19">
                  <c:v>41.5</c:v>
                </c:pt>
                <c:pt idx="20">
                  <c:v>59.9</c:v>
                </c:pt>
                <c:pt idx="21">
                  <c:v>50.5</c:v>
                </c:pt>
                <c:pt idx="22">
                  <c:v>44.3</c:v>
                </c:pt>
                <c:pt idx="23">
                  <c:v>42.4</c:v>
                </c:pt>
                <c:pt idx="24">
                  <c:v>40.299999999999997</c:v>
                </c:pt>
                <c:pt idx="25">
                  <c:v>59.5</c:v>
                </c:pt>
                <c:pt idx="26">
                  <c:v>47.2</c:v>
                </c:pt>
                <c:pt idx="27">
                  <c:v>45.7</c:v>
                </c:pt>
                <c:pt idx="28">
                  <c:v>41</c:v>
                </c:pt>
                <c:pt idx="29">
                  <c:v>40.6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A9-49E6-81AA-CB07C380B916}"/>
            </c:ext>
          </c:extLst>
        </c:ser>
        <c:ser>
          <c:idx val="1"/>
          <c:order val="1"/>
          <c:tx>
            <c:strRef>
              <c:f>'Reversal Accuracy'!$E$147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Accuracy'!$E$148:$E$177</c:f>
              <c:numCache>
                <c:formatCode>General</c:formatCode>
                <c:ptCount val="30"/>
                <c:pt idx="0">
                  <c:v>58.7</c:v>
                </c:pt>
                <c:pt idx="1">
                  <c:v>49.9</c:v>
                </c:pt>
                <c:pt idx="2">
                  <c:v>52.9</c:v>
                </c:pt>
                <c:pt idx="3">
                  <c:v>50</c:v>
                </c:pt>
                <c:pt idx="4">
                  <c:v>50</c:v>
                </c:pt>
                <c:pt idx="5">
                  <c:v>58.8</c:v>
                </c:pt>
                <c:pt idx="6">
                  <c:v>45.7</c:v>
                </c:pt>
                <c:pt idx="7">
                  <c:v>45</c:v>
                </c:pt>
                <c:pt idx="8">
                  <c:v>46.4</c:v>
                </c:pt>
                <c:pt idx="9">
                  <c:v>44.2</c:v>
                </c:pt>
                <c:pt idx="10">
                  <c:v>60.7</c:v>
                </c:pt>
                <c:pt idx="11">
                  <c:v>50.6</c:v>
                </c:pt>
                <c:pt idx="12">
                  <c:v>48.3</c:v>
                </c:pt>
                <c:pt idx="13">
                  <c:v>44.8</c:v>
                </c:pt>
                <c:pt idx="14">
                  <c:v>45.2</c:v>
                </c:pt>
                <c:pt idx="15">
                  <c:v>59.4</c:v>
                </c:pt>
                <c:pt idx="16">
                  <c:v>53.4</c:v>
                </c:pt>
                <c:pt idx="17">
                  <c:v>49.1</c:v>
                </c:pt>
                <c:pt idx="18">
                  <c:v>46.2</c:v>
                </c:pt>
                <c:pt idx="19">
                  <c:v>45.2</c:v>
                </c:pt>
                <c:pt idx="20">
                  <c:v>51.4</c:v>
                </c:pt>
                <c:pt idx="21">
                  <c:v>52.8</c:v>
                </c:pt>
                <c:pt idx="22">
                  <c:v>49.2</c:v>
                </c:pt>
                <c:pt idx="23">
                  <c:v>48.5</c:v>
                </c:pt>
                <c:pt idx="24">
                  <c:v>48</c:v>
                </c:pt>
                <c:pt idx="25">
                  <c:v>49</c:v>
                </c:pt>
                <c:pt idx="26">
                  <c:v>52.1</c:v>
                </c:pt>
                <c:pt idx="27">
                  <c:v>48.9</c:v>
                </c:pt>
                <c:pt idx="28">
                  <c:v>48.3</c:v>
                </c:pt>
                <c:pt idx="29">
                  <c:v>47.8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A9-49E6-81AA-CB07C380B916}"/>
            </c:ext>
          </c:extLst>
        </c:ser>
        <c:ser>
          <c:idx val="2"/>
          <c:order val="2"/>
          <c:tx>
            <c:strRef>
              <c:f>'Reversal Accuracy'!$F$147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Accuracy'!$F$148:$F$177</c:f>
              <c:numCache>
                <c:formatCode>General</c:formatCode>
                <c:ptCount val="30"/>
                <c:pt idx="0">
                  <c:v>52.1</c:v>
                </c:pt>
                <c:pt idx="1">
                  <c:v>50.3</c:v>
                </c:pt>
                <c:pt idx="2">
                  <c:v>49.3</c:v>
                </c:pt>
                <c:pt idx="3">
                  <c:v>52</c:v>
                </c:pt>
                <c:pt idx="4">
                  <c:v>49.6</c:v>
                </c:pt>
                <c:pt idx="5">
                  <c:v>50.2</c:v>
                </c:pt>
                <c:pt idx="6">
                  <c:v>52.3</c:v>
                </c:pt>
                <c:pt idx="7">
                  <c:v>49.4</c:v>
                </c:pt>
                <c:pt idx="8">
                  <c:v>48</c:v>
                </c:pt>
                <c:pt idx="9">
                  <c:v>49.9</c:v>
                </c:pt>
                <c:pt idx="10">
                  <c:v>50.1</c:v>
                </c:pt>
                <c:pt idx="11">
                  <c:v>49.9</c:v>
                </c:pt>
                <c:pt idx="12">
                  <c:v>49.5</c:v>
                </c:pt>
                <c:pt idx="13">
                  <c:v>47.2</c:v>
                </c:pt>
                <c:pt idx="14">
                  <c:v>52.8</c:v>
                </c:pt>
                <c:pt idx="15">
                  <c:v>49.9</c:v>
                </c:pt>
                <c:pt idx="16">
                  <c:v>49.8</c:v>
                </c:pt>
                <c:pt idx="17">
                  <c:v>52.6</c:v>
                </c:pt>
                <c:pt idx="18">
                  <c:v>48.2</c:v>
                </c:pt>
                <c:pt idx="19">
                  <c:v>51.3</c:v>
                </c:pt>
                <c:pt idx="20">
                  <c:v>47.6</c:v>
                </c:pt>
                <c:pt idx="21">
                  <c:v>49.8</c:v>
                </c:pt>
                <c:pt idx="22">
                  <c:v>48.4</c:v>
                </c:pt>
                <c:pt idx="23">
                  <c:v>47.1</c:v>
                </c:pt>
                <c:pt idx="24">
                  <c:v>51.3</c:v>
                </c:pt>
                <c:pt idx="25">
                  <c:v>49.9</c:v>
                </c:pt>
                <c:pt idx="26">
                  <c:v>51</c:v>
                </c:pt>
                <c:pt idx="27">
                  <c:v>49.8</c:v>
                </c:pt>
                <c:pt idx="28">
                  <c:v>48.3</c:v>
                </c:pt>
                <c:pt idx="29">
                  <c:v>50.9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A9-49E6-81AA-CB07C380B916}"/>
            </c:ext>
          </c:extLst>
        </c:ser>
        <c:ser>
          <c:idx val="3"/>
          <c:order val="3"/>
          <c:tx>
            <c:strRef>
              <c:f>'Reversal Accuracy'!$G$147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Accuracy'!$G$148:$G$177</c:f>
              <c:numCache>
                <c:formatCode>General</c:formatCode>
                <c:ptCount val="30"/>
                <c:pt idx="0">
                  <c:v>55.3</c:v>
                </c:pt>
                <c:pt idx="1">
                  <c:v>49.3</c:v>
                </c:pt>
                <c:pt idx="2">
                  <c:v>49.7</c:v>
                </c:pt>
                <c:pt idx="3">
                  <c:v>47.3</c:v>
                </c:pt>
                <c:pt idx="4">
                  <c:v>46.3</c:v>
                </c:pt>
                <c:pt idx="5">
                  <c:v>64.8</c:v>
                </c:pt>
                <c:pt idx="6">
                  <c:v>55.5</c:v>
                </c:pt>
                <c:pt idx="7">
                  <c:v>51.7</c:v>
                </c:pt>
                <c:pt idx="8">
                  <c:v>45.9</c:v>
                </c:pt>
                <c:pt idx="9">
                  <c:v>42.4</c:v>
                </c:pt>
                <c:pt idx="10">
                  <c:v>69.400000000000006</c:v>
                </c:pt>
                <c:pt idx="11">
                  <c:v>57.8</c:v>
                </c:pt>
                <c:pt idx="12">
                  <c:v>54</c:v>
                </c:pt>
                <c:pt idx="13">
                  <c:v>47</c:v>
                </c:pt>
                <c:pt idx="14">
                  <c:v>41.2</c:v>
                </c:pt>
                <c:pt idx="15">
                  <c:v>64.5</c:v>
                </c:pt>
                <c:pt idx="16">
                  <c:v>57.7</c:v>
                </c:pt>
                <c:pt idx="17">
                  <c:v>53.5</c:v>
                </c:pt>
                <c:pt idx="18">
                  <c:v>46.9</c:v>
                </c:pt>
                <c:pt idx="19">
                  <c:v>43.4</c:v>
                </c:pt>
                <c:pt idx="20">
                  <c:v>61.3</c:v>
                </c:pt>
                <c:pt idx="21">
                  <c:v>54.2</c:v>
                </c:pt>
                <c:pt idx="22">
                  <c:v>49.4</c:v>
                </c:pt>
                <c:pt idx="23">
                  <c:v>46.3</c:v>
                </c:pt>
                <c:pt idx="24">
                  <c:v>42.5</c:v>
                </c:pt>
                <c:pt idx="25">
                  <c:v>58.1</c:v>
                </c:pt>
                <c:pt idx="26">
                  <c:v>53.8</c:v>
                </c:pt>
                <c:pt idx="27">
                  <c:v>50.2</c:v>
                </c:pt>
                <c:pt idx="28">
                  <c:v>47.8</c:v>
                </c:pt>
                <c:pt idx="29">
                  <c:v>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A9-49E6-81AA-CB07C380B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Accuracy'!$D$184:$D$213</c:f>
              <c:numCache>
                <c:formatCode>General</c:formatCode>
                <c:ptCount val="30"/>
                <c:pt idx="0">
                  <c:v>52.2</c:v>
                </c:pt>
                <c:pt idx="1">
                  <c:v>46.2</c:v>
                </c:pt>
                <c:pt idx="2">
                  <c:v>49.1</c:v>
                </c:pt>
                <c:pt idx="3">
                  <c:v>47.2</c:v>
                </c:pt>
                <c:pt idx="4">
                  <c:v>47.6</c:v>
                </c:pt>
                <c:pt idx="5">
                  <c:v>75.900000000000006</c:v>
                </c:pt>
                <c:pt idx="6">
                  <c:v>59.2</c:v>
                </c:pt>
                <c:pt idx="7">
                  <c:v>55.4</c:v>
                </c:pt>
                <c:pt idx="8">
                  <c:v>44.8</c:v>
                </c:pt>
                <c:pt idx="9">
                  <c:v>31.8</c:v>
                </c:pt>
                <c:pt idx="10">
                  <c:v>78.400000000000006</c:v>
                </c:pt>
                <c:pt idx="11">
                  <c:v>63.2</c:v>
                </c:pt>
                <c:pt idx="12">
                  <c:v>58.1</c:v>
                </c:pt>
                <c:pt idx="13">
                  <c:v>49.7</c:v>
                </c:pt>
                <c:pt idx="14">
                  <c:v>35.6</c:v>
                </c:pt>
                <c:pt idx="15">
                  <c:v>77.2</c:v>
                </c:pt>
                <c:pt idx="16">
                  <c:v>62.1</c:v>
                </c:pt>
                <c:pt idx="17">
                  <c:v>56.2</c:v>
                </c:pt>
                <c:pt idx="18">
                  <c:v>49.8</c:v>
                </c:pt>
                <c:pt idx="19">
                  <c:v>32.9</c:v>
                </c:pt>
                <c:pt idx="20">
                  <c:v>74.8</c:v>
                </c:pt>
                <c:pt idx="21">
                  <c:v>60</c:v>
                </c:pt>
                <c:pt idx="22">
                  <c:v>53.2</c:v>
                </c:pt>
                <c:pt idx="23">
                  <c:v>46.1</c:v>
                </c:pt>
                <c:pt idx="24">
                  <c:v>33.200000000000003</c:v>
                </c:pt>
                <c:pt idx="25">
                  <c:v>71.3</c:v>
                </c:pt>
                <c:pt idx="26">
                  <c:v>57.4</c:v>
                </c:pt>
                <c:pt idx="27">
                  <c:v>52.6</c:v>
                </c:pt>
                <c:pt idx="28">
                  <c:v>45.6</c:v>
                </c:pt>
                <c:pt idx="29">
                  <c:v>32.6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D-4B16-B93B-5C2B49D7D2D5}"/>
            </c:ext>
          </c:extLst>
        </c:ser>
        <c:ser>
          <c:idx val="1"/>
          <c:order val="1"/>
          <c:tx>
            <c:strRef>
              <c:f>'Reversal Accuracy'!$E$183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Accuracy'!$E$184:$E$213</c:f>
              <c:numCache>
                <c:formatCode>General</c:formatCode>
                <c:ptCount val="30"/>
                <c:pt idx="0">
                  <c:v>52.2</c:v>
                </c:pt>
                <c:pt idx="1">
                  <c:v>46.7</c:v>
                </c:pt>
                <c:pt idx="2">
                  <c:v>48</c:v>
                </c:pt>
                <c:pt idx="3">
                  <c:v>47.4</c:v>
                </c:pt>
                <c:pt idx="4">
                  <c:v>47.2</c:v>
                </c:pt>
                <c:pt idx="5">
                  <c:v>70.900000000000006</c:v>
                </c:pt>
                <c:pt idx="6">
                  <c:v>55.9</c:v>
                </c:pt>
                <c:pt idx="7">
                  <c:v>49.2</c:v>
                </c:pt>
                <c:pt idx="8">
                  <c:v>41.7</c:v>
                </c:pt>
                <c:pt idx="9">
                  <c:v>33.700000000000003</c:v>
                </c:pt>
                <c:pt idx="10">
                  <c:v>69.5</c:v>
                </c:pt>
                <c:pt idx="11">
                  <c:v>51.6</c:v>
                </c:pt>
                <c:pt idx="12">
                  <c:v>46.1</c:v>
                </c:pt>
                <c:pt idx="13">
                  <c:v>39.700000000000003</c:v>
                </c:pt>
                <c:pt idx="14">
                  <c:v>30.9</c:v>
                </c:pt>
                <c:pt idx="15">
                  <c:v>72.3</c:v>
                </c:pt>
                <c:pt idx="16">
                  <c:v>53.2</c:v>
                </c:pt>
                <c:pt idx="17">
                  <c:v>50.2</c:v>
                </c:pt>
                <c:pt idx="18">
                  <c:v>42.2</c:v>
                </c:pt>
                <c:pt idx="19">
                  <c:v>32.200000000000003</c:v>
                </c:pt>
                <c:pt idx="20">
                  <c:v>70</c:v>
                </c:pt>
                <c:pt idx="21">
                  <c:v>54</c:v>
                </c:pt>
                <c:pt idx="22">
                  <c:v>46.6</c:v>
                </c:pt>
                <c:pt idx="23">
                  <c:v>39.9</c:v>
                </c:pt>
                <c:pt idx="24">
                  <c:v>28.7</c:v>
                </c:pt>
                <c:pt idx="25">
                  <c:v>66.099999999999994</c:v>
                </c:pt>
                <c:pt idx="26">
                  <c:v>51.3</c:v>
                </c:pt>
                <c:pt idx="27">
                  <c:v>39.04</c:v>
                </c:pt>
                <c:pt idx="28">
                  <c:v>35.9</c:v>
                </c:pt>
                <c:pt idx="29">
                  <c:v>27.8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2D-4B16-B93B-5C2B49D7D2D5}"/>
            </c:ext>
          </c:extLst>
        </c:ser>
        <c:ser>
          <c:idx val="2"/>
          <c:order val="2"/>
          <c:tx>
            <c:strRef>
              <c:f>'Reversal Accuracy'!$F$183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Accuracy'!$F$184:$F$213</c:f>
              <c:numCache>
                <c:formatCode>General</c:formatCode>
                <c:ptCount val="30"/>
                <c:pt idx="0">
                  <c:v>51.6</c:v>
                </c:pt>
                <c:pt idx="1">
                  <c:v>49.5</c:v>
                </c:pt>
                <c:pt idx="2">
                  <c:v>49.9</c:v>
                </c:pt>
                <c:pt idx="3">
                  <c:v>51.7</c:v>
                </c:pt>
                <c:pt idx="4">
                  <c:v>47.4</c:v>
                </c:pt>
                <c:pt idx="5">
                  <c:v>53.3</c:v>
                </c:pt>
                <c:pt idx="6">
                  <c:v>40</c:v>
                </c:pt>
                <c:pt idx="7">
                  <c:v>37</c:v>
                </c:pt>
                <c:pt idx="8">
                  <c:v>32.6</c:v>
                </c:pt>
                <c:pt idx="9">
                  <c:v>26.9</c:v>
                </c:pt>
                <c:pt idx="10">
                  <c:v>52.9</c:v>
                </c:pt>
                <c:pt idx="11">
                  <c:v>40.9</c:v>
                </c:pt>
                <c:pt idx="12">
                  <c:v>38.700000000000003</c:v>
                </c:pt>
                <c:pt idx="13">
                  <c:v>33.4</c:v>
                </c:pt>
                <c:pt idx="14">
                  <c:v>29.3</c:v>
                </c:pt>
                <c:pt idx="15">
                  <c:v>52.1</c:v>
                </c:pt>
                <c:pt idx="16">
                  <c:v>38.9</c:v>
                </c:pt>
                <c:pt idx="17">
                  <c:v>38.9</c:v>
                </c:pt>
                <c:pt idx="18">
                  <c:v>32.1</c:v>
                </c:pt>
                <c:pt idx="19">
                  <c:v>27.4</c:v>
                </c:pt>
                <c:pt idx="20">
                  <c:v>52.3</c:v>
                </c:pt>
                <c:pt idx="21">
                  <c:v>42</c:v>
                </c:pt>
                <c:pt idx="22">
                  <c:v>39.700000000000003</c:v>
                </c:pt>
                <c:pt idx="23">
                  <c:v>32.4</c:v>
                </c:pt>
                <c:pt idx="24">
                  <c:v>22.5</c:v>
                </c:pt>
                <c:pt idx="25">
                  <c:v>52</c:v>
                </c:pt>
                <c:pt idx="26">
                  <c:v>40.200000000000003</c:v>
                </c:pt>
                <c:pt idx="27">
                  <c:v>40.5</c:v>
                </c:pt>
                <c:pt idx="28">
                  <c:v>34.200000000000003</c:v>
                </c:pt>
                <c:pt idx="29">
                  <c:v>26.2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2D-4B16-B93B-5C2B49D7D2D5}"/>
            </c:ext>
          </c:extLst>
        </c:ser>
        <c:ser>
          <c:idx val="3"/>
          <c:order val="3"/>
          <c:tx>
            <c:strRef>
              <c:f>'Reversal Accuracy'!$G$183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Accuracy'!$G$184:$G$213</c:f>
              <c:numCache>
                <c:formatCode>General</c:formatCode>
                <c:ptCount val="30"/>
                <c:pt idx="0">
                  <c:v>51.9</c:v>
                </c:pt>
                <c:pt idx="1">
                  <c:v>47.2</c:v>
                </c:pt>
                <c:pt idx="2">
                  <c:v>49.3</c:v>
                </c:pt>
                <c:pt idx="3">
                  <c:v>48.6</c:v>
                </c:pt>
                <c:pt idx="4">
                  <c:v>47.7</c:v>
                </c:pt>
                <c:pt idx="5">
                  <c:v>73.900000000000006</c:v>
                </c:pt>
                <c:pt idx="6">
                  <c:v>60.3</c:v>
                </c:pt>
                <c:pt idx="7">
                  <c:v>54.1</c:v>
                </c:pt>
                <c:pt idx="8">
                  <c:v>44.8</c:v>
                </c:pt>
                <c:pt idx="9">
                  <c:v>30</c:v>
                </c:pt>
                <c:pt idx="10">
                  <c:v>77.3</c:v>
                </c:pt>
                <c:pt idx="11">
                  <c:v>63.4</c:v>
                </c:pt>
                <c:pt idx="12">
                  <c:v>56.9</c:v>
                </c:pt>
                <c:pt idx="13">
                  <c:v>48.6</c:v>
                </c:pt>
                <c:pt idx="14">
                  <c:v>33.6</c:v>
                </c:pt>
                <c:pt idx="15">
                  <c:v>76.5</c:v>
                </c:pt>
                <c:pt idx="16">
                  <c:v>62.8</c:v>
                </c:pt>
                <c:pt idx="17">
                  <c:v>57.3</c:v>
                </c:pt>
                <c:pt idx="18">
                  <c:v>47.5</c:v>
                </c:pt>
                <c:pt idx="19">
                  <c:v>32.1</c:v>
                </c:pt>
                <c:pt idx="20">
                  <c:v>74</c:v>
                </c:pt>
                <c:pt idx="21">
                  <c:v>60</c:v>
                </c:pt>
                <c:pt idx="22">
                  <c:v>55.2</c:v>
                </c:pt>
                <c:pt idx="23">
                  <c:v>46.2</c:v>
                </c:pt>
                <c:pt idx="24">
                  <c:v>31.5</c:v>
                </c:pt>
                <c:pt idx="25">
                  <c:v>72.3</c:v>
                </c:pt>
                <c:pt idx="26">
                  <c:v>58.6</c:v>
                </c:pt>
                <c:pt idx="27">
                  <c:v>52</c:v>
                </c:pt>
                <c:pt idx="28">
                  <c:v>46.8</c:v>
                </c:pt>
                <c:pt idx="29">
                  <c:v>32.700000000000003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2D-4B16-B93B-5C2B49D7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Accuracy'!$D$220:$D$249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37.6</c:v>
                </c:pt>
                <c:pt idx="6">
                  <c:v>30.4</c:v>
                </c:pt>
                <c:pt idx="7">
                  <c:v>26.8</c:v>
                </c:pt>
                <c:pt idx="8">
                  <c:v>26.4</c:v>
                </c:pt>
                <c:pt idx="9">
                  <c:v>26</c:v>
                </c:pt>
                <c:pt idx="10">
                  <c:v>45.3</c:v>
                </c:pt>
                <c:pt idx="11">
                  <c:v>37.4</c:v>
                </c:pt>
                <c:pt idx="12">
                  <c:v>35.299999999999997</c:v>
                </c:pt>
                <c:pt idx="13">
                  <c:v>30.4</c:v>
                </c:pt>
                <c:pt idx="14">
                  <c:v>27.8</c:v>
                </c:pt>
                <c:pt idx="15">
                  <c:v>43.7</c:v>
                </c:pt>
                <c:pt idx="16">
                  <c:v>32.4</c:v>
                </c:pt>
                <c:pt idx="17">
                  <c:v>30.2</c:v>
                </c:pt>
                <c:pt idx="18">
                  <c:v>24.6</c:v>
                </c:pt>
                <c:pt idx="19">
                  <c:v>22.7</c:v>
                </c:pt>
                <c:pt idx="20">
                  <c:v>42.1</c:v>
                </c:pt>
                <c:pt idx="21">
                  <c:v>28.5</c:v>
                </c:pt>
                <c:pt idx="22">
                  <c:v>24.9</c:v>
                </c:pt>
                <c:pt idx="23">
                  <c:v>22.1</c:v>
                </c:pt>
                <c:pt idx="24">
                  <c:v>13.6</c:v>
                </c:pt>
                <c:pt idx="25">
                  <c:v>32</c:v>
                </c:pt>
                <c:pt idx="26">
                  <c:v>21.8</c:v>
                </c:pt>
                <c:pt idx="27">
                  <c:v>18.899999999999999</c:v>
                </c:pt>
                <c:pt idx="28">
                  <c:v>11.4</c:v>
                </c:pt>
                <c:pt idx="29">
                  <c:v>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32-4626-B5E3-B1A3F361FC69}"/>
            </c:ext>
          </c:extLst>
        </c:ser>
        <c:ser>
          <c:idx val="1"/>
          <c:order val="1"/>
          <c:tx>
            <c:strRef>
              <c:f>'Reversal Accuracy'!$E$219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Accuracy'!$E$220:$E$249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33.5</c:v>
                </c:pt>
                <c:pt idx="6">
                  <c:v>26.2</c:v>
                </c:pt>
                <c:pt idx="7">
                  <c:v>24.3</c:v>
                </c:pt>
                <c:pt idx="8">
                  <c:v>23.9</c:v>
                </c:pt>
                <c:pt idx="9">
                  <c:v>19.5</c:v>
                </c:pt>
                <c:pt idx="10">
                  <c:v>36.9</c:v>
                </c:pt>
                <c:pt idx="11">
                  <c:v>31.7</c:v>
                </c:pt>
                <c:pt idx="12">
                  <c:v>27.3</c:v>
                </c:pt>
                <c:pt idx="13">
                  <c:v>25</c:v>
                </c:pt>
                <c:pt idx="14">
                  <c:v>20</c:v>
                </c:pt>
                <c:pt idx="15">
                  <c:v>40.4</c:v>
                </c:pt>
                <c:pt idx="16">
                  <c:v>35</c:v>
                </c:pt>
                <c:pt idx="17">
                  <c:v>29.8</c:v>
                </c:pt>
                <c:pt idx="18">
                  <c:v>26.7</c:v>
                </c:pt>
                <c:pt idx="19">
                  <c:v>22.1</c:v>
                </c:pt>
                <c:pt idx="20">
                  <c:v>37.299999999999997</c:v>
                </c:pt>
                <c:pt idx="21">
                  <c:v>25.7</c:v>
                </c:pt>
                <c:pt idx="22">
                  <c:v>22.7</c:v>
                </c:pt>
                <c:pt idx="23">
                  <c:v>16.8</c:v>
                </c:pt>
                <c:pt idx="24">
                  <c:v>14.6</c:v>
                </c:pt>
                <c:pt idx="25">
                  <c:v>37.200000000000003</c:v>
                </c:pt>
                <c:pt idx="26">
                  <c:v>28.5</c:v>
                </c:pt>
                <c:pt idx="27">
                  <c:v>24.9</c:v>
                </c:pt>
                <c:pt idx="28">
                  <c:v>16.82</c:v>
                </c:pt>
                <c:pt idx="29">
                  <c:v>10.7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32-4626-B5E3-B1A3F361FC69}"/>
            </c:ext>
          </c:extLst>
        </c:ser>
        <c:ser>
          <c:idx val="2"/>
          <c:order val="2"/>
          <c:tx>
            <c:strRef>
              <c:f>'Reversal Accuracy'!$F$219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Accuracy'!$F$220:$F$249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37</c:v>
                </c:pt>
                <c:pt idx="6">
                  <c:v>32.5</c:v>
                </c:pt>
                <c:pt idx="7">
                  <c:v>29.9</c:v>
                </c:pt>
                <c:pt idx="8">
                  <c:v>25.8</c:v>
                </c:pt>
                <c:pt idx="9">
                  <c:v>12.8</c:v>
                </c:pt>
                <c:pt idx="10">
                  <c:v>43.3</c:v>
                </c:pt>
                <c:pt idx="11">
                  <c:v>38.200000000000003</c:v>
                </c:pt>
                <c:pt idx="12">
                  <c:v>36.9</c:v>
                </c:pt>
                <c:pt idx="13">
                  <c:v>29.7</c:v>
                </c:pt>
                <c:pt idx="14">
                  <c:v>29</c:v>
                </c:pt>
                <c:pt idx="15">
                  <c:v>44.8</c:v>
                </c:pt>
                <c:pt idx="16">
                  <c:v>33.299999999999997</c:v>
                </c:pt>
                <c:pt idx="17">
                  <c:v>31.5</c:v>
                </c:pt>
                <c:pt idx="18">
                  <c:v>26.3</c:v>
                </c:pt>
                <c:pt idx="19">
                  <c:v>22.3</c:v>
                </c:pt>
                <c:pt idx="20">
                  <c:v>42</c:v>
                </c:pt>
                <c:pt idx="21">
                  <c:v>31</c:v>
                </c:pt>
                <c:pt idx="22">
                  <c:v>27.9</c:v>
                </c:pt>
                <c:pt idx="23">
                  <c:v>20.399999999999999</c:v>
                </c:pt>
                <c:pt idx="24">
                  <c:v>18.100000000000001</c:v>
                </c:pt>
                <c:pt idx="25">
                  <c:v>33.5</c:v>
                </c:pt>
                <c:pt idx="26">
                  <c:v>22.9</c:v>
                </c:pt>
                <c:pt idx="27">
                  <c:v>19.5</c:v>
                </c:pt>
                <c:pt idx="28">
                  <c:v>14.4</c:v>
                </c:pt>
                <c:pt idx="29">
                  <c:v>10.7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32-4626-B5E3-B1A3F361FC69}"/>
            </c:ext>
          </c:extLst>
        </c:ser>
        <c:ser>
          <c:idx val="3"/>
          <c:order val="3"/>
          <c:tx>
            <c:strRef>
              <c:f>'Reversal Accuracy'!$G$219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26.2</c:v>
                </c:pt>
                <c:pt idx="6">
                  <c:v>19.100000000000001</c:v>
                </c:pt>
                <c:pt idx="7">
                  <c:v>15</c:v>
                </c:pt>
                <c:pt idx="8">
                  <c:v>14</c:v>
                </c:pt>
                <c:pt idx="9">
                  <c:v>9.1</c:v>
                </c:pt>
                <c:pt idx="10">
                  <c:v>42.5</c:v>
                </c:pt>
                <c:pt idx="11">
                  <c:v>35.1</c:v>
                </c:pt>
                <c:pt idx="12">
                  <c:v>33.4</c:v>
                </c:pt>
                <c:pt idx="13">
                  <c:v>29.1</c:v>
                </c:pt>
                <c:pt idx="14">
                  <c:v>24.5</c:v>
                </c:pt>
                <c:pt idx="15">
                  <c:v>43</c:v>
                </c:pt>
                <c:pt idx="16">
                  <c:v>35.700000000000003</c:v>
                </c:pt>
                <c:pt idx="17">
                  <c:v>33.6</c:v>
                </c:pt>
                <c:pt idx="18">
                  <c:v>29.3</c:v>
                </c:pt>
                <c:pt idx="19">
                  <c:v>24.1</c:v>
                </c:pt>
                <c:pt idx="20">
                  <c:v>40.6</c:v>
                </c:pt>
                <c:pt idx="21">
                  <c:v>31.3</c:v>
                </c:pt>
                <c:pt idx="22">
                  <c:v>26.7</c:v>
                </c:pt>
                <c:pt idx="23">
                  <c:v>21.2</c:v>
                </c:pt>
                <c:pt idx="24">
                  <c:v>14.7</c:v>
                </c:pt>
                <c:pt idx="25">
                  <c:v>29.2</c:v>
                </c:pt>
                <c:pt idx="26">
                  <c:v>19</c:v>
                </c:pt>
                <c:pt idx="27">
                  <c:v>15.3</c:v>
                </c:pt>
                <c:pt idx="28">
                  <c:v>11.3</c:v>
                </c:pt>
                <c:pt idx="29">
                  <c:v>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32-4626-B5E3-B1A3F361F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Stack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Accuracy'!$D$4:$D$33</c:f>
              <c:numCache>
                <c:formatCode>General</c:formatCode>
                <c:ptCount val="30"/>
                <c:pt idx="0">
                  <c:v>1.5</c:v>
                </c:pt>
                <c:pt idx="1">
                  <c:v>0.6</c:v>
                </c:pt>
                <c:pt idx="2">
                  <c:v>0.9</c:v>
                </c:pt>
                <c:pt idx="3">
                  <c:v>0.1</c:v>
                </c:pt>
                <c:pt idx="4">
                  <c:v>0.9</c:v>
                </c:pt>
                <c:pt idx="5">
                  <c:v>32.200000000000003</c:v>
                </c:pt>
                <c:pt idx="6">
                  <c:v>38.4</c:v>
                </c:pt>
                <c:pt idx="7">
                  <c:v>24.7</c:v>
                </c:pt>
                <c:pt idx="8">
                  <c:v>31.8</c:v>
                </c:pt>
                <c:pt idx="9">
                  <c:v>32.700000000000003</c:v>
                </c:pt>
                <c:pt idx="10">
                  <c:v>47.2</c:v>
                </c:pt>
                <c:pt idx="11">
                  <c:v>40.5</c:v>
                </c:pt>
                <c:pt idx="12">
                  <c:v>38.200000000000003</c:v>
                </c:pt>
                <c:pt idx="13">
                  <c:v>37.700000000000003</c:v>
                </c:pt>
                <c:pt idx="14">
                  <c:v>35</c:v>
                </c:pt>
                <c:pt idx="15">
                  <c:v>49.2</c:v>
                </c:pt>
                <c:pt idx="16">
                  <c:v>49.1</c:v>
                </c:pt>
                <c:pt idx="17">
                  <c:v>52.3</c:v>
                </c:pt>
                <c:pt idx="18">
                  <c:v>51.4</c:v>
                </c:pt>
                <c:pt idx="19">
                  <c:v>51.2</c:v>
                </c:pt>
                <c:pt idx="20">
                  <c:v>52.2</c:v>
                </c:pt>
                <c:pt idx="21">
                  <c:v>55</c:v>
                </c:pt>
                <c:pt idx="22">
                  <c:v>49.2</c:v>
                </c:pt>
                <c:pt idx="23">
                  <c:v>50.7</c:v>
                </c:pt>
                <c:pt idx="24">
                  <c:v>53</c:v>
                </c:pt>
                <c:pt idx="25">
                  <c:v>55.3</c:v>
                </c:pt>
                <c:pt idx="26">
                  <c:v>50.1</c:v>
                </c:pt>
                <c:pt idx="27">
                  <c:v>48.6</c:v>
                </c:pt>
                <c:pt idx="28">
                  <c:v>51.5</c:v>
                </c:pt>
                <c:pt idx="29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9-461F-AAB1-DF303265A39F}"/>
            </c:ext>
          </c:extLst>
        </c:ser>
        <c:ser>
          <c:idx val="1"/>
          <c:order val="1"/>
          <c:tx>
            <c:strRef>
              <c:f>'Stack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Accuracy'!$E$4:$E$33</c:f>
              <c:numCache>
                <c:formatCode>General</c:formatCode>
                <c:ptCount val="30"/>
                <c:pt idx="0">
                  <c:v>5.3</c:v>
                </c:pt>
                <c:pt idx="1">
                  <c:v>1.6</c:v>
                </c:pt>
                <c:pt idx="2">
                  <c:v>0.1</c:v>
                </c:pt>
                <c:pt idx="3">
                  <c:v>1</c:v>
                </c:pt>
                <c:pt idx="4">
                  <c:v>1.4</c:v>
                </c:pt>
                <c:pt idx="5">
                  <c:v>28.2</c:v>
                </c:pt>
                <c:pt idx="6">
                  <c:v>18.2</c:v>
                </c:pt>
                <c:pt idx="7">
                  <c:v>13.1</c:v>
                </c:pt>
                <c:pt idx="8">
                  <c:v>11.1</c:v>
                </c:pt>
                <c:pt idx="9">
                  <c:v>19.2</c:v>
                </c:pt>
                <c:pt idx="10">
                  <c:v>35</c:v>
                </c:pt>
                <c:pt idx="11">
                  <c:v>23.5</c:v>
                </c:pt>
                <c:pt idx="12">
                  <c:v>23</c:v>
                </c:pt>
                <c:pt idx="13">
                  <c:v>23.2</c:v>
                </c:pt>
                <c:pt idx="14">
                  <c:v>21.3</c:v>
                </c:pt>
                <c:pt idx="15">
                  <c:v>45.7</c:v>
                </c:pt>
                <c:pt idx="16">
                  <c:v>35.299999999999997</c:v>
                </c:pt>
                <c:pt idx="17">
                  <c:v>34.1</c:v>
                </c:pt>
                <c:pt idx="18">
                  <c:v>33.9</c:v>
                </c:pt>
                <c:pt idx="19">
                  <c:v>33.200000000000003</c:v>
                </c:pt>
                <c:pt idx="20">
                  <c:v>51.4</c:v>
                </c:pt>
                <c:pt idx="21">
                  <c:v>49.1</c:v>
                </c:pt>
                <c:pt idx="22">
                  <c:v>46.5</c:v>
                </c:pt>
                <c:pt idx="23">
                  <c:v>46.2</c:v>
                </c:pt>
                <c:pt idx="24">
                  <c:v>43.4</c:v>
                </c:pt>
                <c:pt idx="25">
                  <c:v>51.3</c:v>
                </c:pt>
                <c:pt idx="26">
                  <c:v>50.9</c:v>
                </c:pt>
                <c:pt idx="27">
                  <c:v>49.5</c:v>
                </c:pt>
                <c:pt idx="28">
                  <c:v>48.5</c:v>
                </c:pt>
                <c:pt idx="29">
                  <c:v>47.7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69-461F-AAB1-DF303265A39F}"/>
            </c:ext>
          </c:extLst>
        </c:ser>
        <c:ser>
          <c:idx val="2"/>
          <c:order val="2"/>
          <c:tx>
            <c:strRef>
              <c:f>'Stack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Accuracy'!$F$4:$F$33</c:f>
              <c:numCache>
                <c:formatCode>General</c:formatCode>
                <c:ptCount val="30"/>
                <c:pt idx="0">
                  <c:v>8.4</c:v>
                </c:pt>
                <c:pt idx="1">
                  <c:v>1.5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40</c:v>
                </c:pt>
                <c:pt idx="6">
                  <c:v>28</c:v>
                </c:pt>
                <c:pt idx="7">
                  <c:v>27</c:v>
                </c:pt>
                <c:pt idx="8">
                  <c:v>24.1</c:v>
                </c:pt>
                <c:pt idx="9">
                  <c:v>30.5</c:v>
                </c:pt>
                <c:pt idx="10">
                  <c:v>47.6</c:v>
                </c:pt>
                <c:pt idx="11">
                  <c:v>51.1</c:v>
                </c:pt>
                <c:pt idx="12">
                  <c:v>49.2</c:v>
                </c:pt>
                <c:pt idx="13">
                  <c:v>47.2</c:v>
                </c:pt>
                <c:pt idx="14">
                  <c:v>48.9</c:v>
                </c:pt>
                <c:pt idx="15">
                  <c:v>49.4</c:v>
                </c:pt>
                <c:pt idx="16">
                  <c:v>49.2</c:v>
                </c:pt>
                <c:pt idx="17">
                  <c:v>49.2</c:v>
                </c:pt>
                <c:pt idx="18">
                  <c:v>46.4</c:v>
                </c:pt>
                <c:pt idx="19">
                  <c:v>51.7</c:v>
                </c:pt>
                <c:pt idx="20">
                  <c:v>48.6</c:v>
                </c:pt>
                <c:pt idx="21">
                  <c:v>51</c:v>
                </c:pt>
                <c:pt idx="22">
                  <c:v>47.4</c:v>
                </c:pt>
                <c:pt idx="23">
                  <c:v>47.1</c:v>
                </c:pt>
                <c:pt idx="24">
                  <c:v>51.4</c:v>
                </c:pt>
                <c:pt idx="25">
                  <c:v>50.8</c:v>
                </c:pt>
                <c:pt idx="26">
                  <c:v>51.9</c:v>
                </c:pt>
                <c:pt idx="27">
                  <c:v>47</c:v>
                </c:pt>
                <c:pt idx="28">
                  <c:v>48.2</c:v>
                </c:pt>
                <c:pt idx="29">
                  <c:v>50.9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69-461F-AAB1-DF303265A39F}"/>
            </c:ext>
          </c:extLst>
        </c:ser>
        <c:ser>
          <c:idx val="3"/>
          <c:order val="3"/>
          <c:tx>
            <c:strRef>
              <c:f>'Stack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Accuracy'!$G$4:$G$33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30.8</c:v>
                </c:pt>
                <c:pt idx="6">
                  <c:v>13.7</c:v>
                </c:pt>
                <c:pt idx="7">
                  <c:v>8.5</c:v>
                </c:pt>
                <c:pt idx="8">
                  <c:v>8</c:v>
                </c:pt>
                <c:pt idx="9">
                  <c:v>8.4</c:v>
                </c:pt>
                <c:pt idx="10">
                  <c:v>46.8</c:v>
                </c:pt>
                <c:pt idx="11">
                  <c:v>31.3</c:v>
                </c:pt>
                <c:pt idx="12">
                  <c:v>28.2</c:v>
                </c:pt>
                <c:pt idx="13">
                  <c:v>24.6</c:v>
                </c:pt>
                <c:pt idx="14">
                  <c:v>29.1</c:v>
                </c:pt>
                <c:pt idx="15">
                  <c:v>49.3</c:v>
                </c:pt>
                <c:pt idx="16">
                  <c:v>49.1</c:v>
                </c:pt>
                <c:pt idx="17">
                  <c:v>53.2</c:v>
                </c:pt>
                <c:pt idx="18">
                  <c:v>50.9</c:v>
                </c:pt>
                <c:pt idx="19">
                  <c:v>55.6</c:v>
                </c:pt>
                <c:pt idx="20">
                  <c:v>51.2</c:v>
                </c:pt>
                <c:pt idx="21">
                  <c:v>57.9</c:v>
                </c:pt>
                <c:pt idx="22">
                  <c:v>54.3</c:v>
                </c:pt>
                <c:pt idx="23">
                  <c:v>59.6</c:v>
                </c:pt>
                <c:pt idx="24">
                  <c:v>60.3</c:v>
                </c:pt>
                <c:pt idx="25">
                  <c:v>54.1</c:v>
                </c:pt>
                <c:pt idx="26">
                  <c:v>52.2</c:v>
                </c:pt>
                <c:pt idx="27">
                  <c:v>51</c:v>
                </c:pt>
                <c:pt idx="28">
                  <c:v>50.1</c:v>
                </c:pt>
                <c:pt idx="29">
                  <c:v>51.6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69-461F-AAB1-DF303265A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Accuracy'!$D$40:$D$69</c:f>
              <c:numCache>
                <c:formatCode>General</c:formatCode>
                <c:ptCount val="30"/>
                <c:pt idx="0">
                  <c:v>61.7</c:v>
                </c:pt>
                <c:pt idx="1">
                  <c:v>53.9</c:v>
                </c:pt>
                <c:pt idx="2">
                  <c:v>51.2</c:v>
                </c:pt>
                <c:pt idx="3">
                  <c:v>53.5</c:v>
                </c:pt>
                <c:pt idx="4">
                  <c:v>53.6</c:v>
                </c:pt>
                <c:pt idx="5">
                  <c:v>61.1</c:v>
                </c:pt>
                <c:pt idx="6">
                  <c:v>59.8</c:v>
                </c:pt>
                <c:pt idx="7">
                  <c:v>58.7</c:v>
                </c:pt>
                <c:pt idx="8">
                  <c:v>63.9</c:v>
                </c:pt>
                <c:pt idx="9">
                  <c:v>61.7</c:v>
                </c:pt>
                <c:pt idx="10">
                  <c:v>60.6</c:v>
                </c:pt>
                <c:pt idx="11">
                  <c:v>55.3</c:v>
                </c:pt>
                <c:pt idx="12">
                  <c:v>55.2</c:v>
                </c:pt>
                <c:pt idx="13">
                  <c:v>53.9</c:v>
                </c:pt>
                <c:pt idx="14">
                  <c:v>55.1</c:v>
                </c:pt>
                <c:pt idx="15">
                  <c:v>61.2</c:v>
                </c:pt>
                <c:pt idx="16">
                  <c:v>54.7</c:v>
                </c:pt>
                <c:pt idx="17">
                  <c:v>57.1</c:v>
                </c:pt>
                <c:pt idx="18">
                  <c:v>53.9</c:v>
                </c:pt>
                <c:pt idx="19">
                  <c:v>54.3</c:v>
                </c:pt>
                <c:pt idx="20">
                  <c:v>62.2</c:v>
                </c:pt>
                <c:pt idx="21">
                  <c:v>55.3</c:v>
                </c:pt>
                <c:pt idx="22">
                  <c:v>55.4</c:v>
                </c:pt>
                <c:pt idx="23">
                  <c:v>52.2</c:v>
                </c:pt>
                <c:pt idx="24">
                  <c:v>55.6</c:v>
                </c:pt>
                <c:pt idx="25">
                  <c:v>63.3</c:v>
                </c:pt>
                <c:pt idx="26">
                  <c:v>51.1</c:v>
                </c:pt>
                <c:pt idx="27">
                  <c:v>51.5</c:v>
                </c:pt>
                <c:pt idx="28">
                  <c:v>49.3</c:v>
                </c:pt>
                <c:pt idx="29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5-4B70-A956-123B58533584}"/>
            </c:ext>
          </c:extLst>
        </c:ser>
        <c:ser>
          <c:idx val="1"/>
          <c:order val="1"/>
          <c:tx>
            <c:strRef>
              <c:f>'Stack Accuracy'!$E$39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Accuracy'!$E$40:$E$69</c:f>
              <c:numCache>
                <c:formatCode>General</c:formatCode>
                <c:ptCount val="30"/>
                <c:pt idx="0">
                  <c:v>60</c:v>
                </c:pt>
                <c:pt idx="1">
                  <c:v>50.5</c:v>
                </c:pt>
                <c:pt idx="2">
                  <c:v>53</c:v>
                </c:pt>
                <c:pt idx="3">
                  <c:v>52.6</c:v>
                </c:pt>
                <c:pt idx="4">
                  <c:v>53</c:v>
                </c:pt>
                <c:pt idx="5">
                  <c:v>60.2</c:v>
                </c:pt>
                <c:pt idx="6">
                  <c:v>59</c:v>
                </c:pt>
                <c:pt idx="7">
                  <c:v>54.4</c:v>
                </c:pt>
                <c:pt idx="8">
                  <c:v>57.5</c:v>
                </c:pt>
                <c:pt idx="9">
                  <c:v>57.4</c:v>
                </c:pt>
                <c:pt idx="10">
                  <c:v>61</c:v>
                </c:pt>
                <c:pt idx="11">
                  <c:v>56.6</c:v>
                </c:pt>
                <c:pt idx="12">
                  <c:v>55.9</c:v>
                </c:pt>
                <c:pt idx="13">
                  <c:v>56.3</c:v>
                </c:pt>
                <c:pt idx="14">
                  <c:v>57.2</c:v>
                </c:pt>
                <c:pt idx="15">
                  <c:v>60.9</c:v>
                </c:pt>
                <c:pt idx="16">
                  <c:v>55.9</c:v>
                </c:pt>
                <c:pt idx="17">
                  <c:v>55.5</c:v>
                </c:pt>
                <c:pt idx="18">
                  <c:v>54.7</c:v>
                </c:pt>
                <c:pt idx="19">
                  <c:v>55.2</c:v>
                </c:pt>
                <c:pt idx="20">
                  <c:v>61.4</c:v>
                </c:pt>
                <c:pt idx="21">
                  <c:v>49.9</c:v>
                </c:pt>
                <c:pt idx="22">
                  <c:v>53.2</c:v>
                </c:pt>
                <c:pt idx="23">
                  <c:v>55.5</c:v>
                </c:pt>
                <c:pt idx="24">
                  <c:v>56.7</c:v>
                </c:pt>
                <c:pt idx="25">
                  <c:v>56</c:v>
                </c:pt>
                <c:pt idx="26">
                  <c:v>54.4</c:v>
                </c:pt>
                <c:pt idx="27">
                  <c:v>53.6</c:v>
                </c:pt>
                <c:pt idx="28">
                  <c:v>53.1</c:v>
                </c:pt>
                <c:pt idx="29">
                  <c:v>53.2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E5-4B70-A956-123B58533584}"/>
            </c:ext>
          </c:extLst>
        </c:ser>
        <c:ser>
          <c:idx val="2"/>
          <c:order val="2"/>
          <c:tx>
            <c:strRef>
              <c:f>'Stack Accuracy'!$F$39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Accuracy'!$F$40:$F$69</c:f>
              <c:numCache>
                <c:formatCode>General</c:formatCode>
                <c:ptCount val="30"/>
                <c:pt idx="0">
                  <c:v>48.7</c:v>
                </c:pt>
                <c:pt idx="1">
                  <c:v>51.4</c:v>
                </c:pt>
                <c:pt idx="2">
                  <c:v>46.8</c:v>
                </c:pt>
                <c:pt idx="3">
                  <c:v>49.5</c:v>
                </c:pt>
                <c:pt idx="4">
                  <c:v>49.5</c:v>
                </c:pt>
                <c:pt idx="5">
                  <c:v>53.1</c:v>
                </c:pt>
                <c:pt idx="6">
                  <c:v>49</c:v>
                </c:pt>
                <c:pt idx="7">
                  <c:v>49.5</c:v>
                </c:pt>
                <c:pt idx="8">
                  <c:v>47.8</c:v>
                </c:pt>
                <c:pt idx="9">
                  <c:v>51.2</c:v>
                </c:pt>
                <c:pt idx="10">
                  <c:v>53.8</c:v>
                </c:pt>
                <c:pt idx="11">
                  <c:v>51.5</c:v>
                </c:pt>
                <c:pt idx="12">
                  <c:v>48</c:v>
                </c:pt>
                <c:pt idx="13">
                  <c:v>49.7</c:v>
                </c:pt>
                <c:pt idx="14">
                  <c:v>51.4</c:v>
                </c:pt>
                <c:pt idx="15">
                  <c:v>53.6</c:v>
                </c:pt>
                <c:pt idx="16">
                  <c:v>47.9</c:v>
                </c:pt>
                <c:pt idx="17">
                  <c:v>49.7</c:v>
                </c:pt>
                <c:pt idx="18">
                  <c:v>50.3</c:v>
                </c:pt>
                <c:pt idx="19">
                  <c:v>51.5</c:v>
                </c:pt>
                <c:pt idx="20">
                  <c:v>53</c:v>
                </c:pt>
                <c:pt idx="21">
                  <c:v>49.4</c:v>
                </c:pt>
                <c:pt idx="22">
                  <c:v>46.5</c:v>
                </c:pt>
                <c:pt idx="23">
                  <c:v>48.1</c:v>
                </c:pt>
                <c:pt idx="24">
                  <c:v>51.8</c:v>
                </c:pt>
                <c:pt idx="25">
                  <c:v>53.8</c:v>
                </c:pt>
                <c:pt idx="26">
                  <c:v>51</c:v>
                </c:pt>
                <c:pt idx="27">
                  <c:v>48.3</c:v>
                </c:pt>
                <c:pt idx="28">
                  <c:v>48.7</c:v>
                </c:pt>
                <c:pt idx="29">
                  <c:v>50.9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E5-4B70-A956-123B58533584}"/>
            </c:ext>
          </c:extLst>
        </c:ser>
        <c:ser>
          <c:idx val="3"/>
          <c:order val="3"/>
          <c:tx>
            <c:strRef>
              <c:f>'Stack Accuracy'!$G$39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Accuracy'!$G$40:$G$69</c:f>
              <c:numCache>
                <c:formatCode>General</c:formatCode>
                <c:ptCount val="30"/>
                <c:pt idx="0">
                  <c:v>59</c:v>
                </c:pt>
                <c:pt idx="1">
                  <c:v>54.2</c:v>
                </c:pt>
                <c:pt idx="2">
                  <c:v>51.8</c:v>
                </c:pt>
                <c:pt idx="3">
                  <c:v>52.5</c:v>
                </c:pt>
                <c:pt idx="4">
                  <c:v>53.2</c:v>
                </c:pt>
                <c:pt idx="5">
                  <c:v>61.9</c:v>
                </c:pt>
                <c:pt idx="6">
                  <c:v>62.8</c:v>
                </c:pt>
                <c:pt idx="7">
                  <c:v>65.8</c:v>
                </c:pt>
                <c:pt idx="8">
                  <c:v>65.3</c:v>
                </c:pt>
                <c:pt idx="9">
                  <c:v>66.5</c:v>
                </c:pt>
                <c:pt idx="10">
                  <c:v>59.6</c:v>
                </c:pt>
                <c:pt idx="11">
                  <c:v>53.8</c:v>
                </c:pt>
                <c:pt idx="12">
                  <c:v>54.7</c:v>
                </c:pt>
                <c:pt idx="13">
                  <c:v>52.9</c:v>
                </c:pt>
                <c:pt idx="14">
                  <c:v>51.3</c:v>
                </c:pt>
                <c:pt idx="15">
                  <c:v>60.5</c:v>
                </c:pt>
                <c:pt idx="16">
                  <c:v>54.3</c:v>
                </c:pt>
                <c:pt idx="17">
                  <c:v>57.4</c:v>
                </c:pt>
                <c:pt idx="18">
                  <c:v>52.9</c:v>
                </c:pt>
                <c:pt idx="19">
                  <c:v>54.2</c:v>
                </c:pt>
                <c:pt idx="20">
                  <c:v>60.4</c:v>
                </c:pt>
                <c:pt idx="21">
                  <c:v>53.4</c:v>
                </c:pt>
                <c:pt idx="22">
                  <c:v>55.5</c:v>
                </c:pt>
                <c:pt idx="23">
                  <c:v>51.8</c:v>
                </c:pt>
                <c:pt idx="24">
                  <c:v>53.3</c:v>
                </c:pt>
                <c:pt idx="25">
                  <c:v>59.8</c:v>
                </c:pt>
                <c:pt idx="26">
                  <c:v>50.9</c:v>
                </c:pt>
                <c:pt idx="27">
                  <c:v>52.2</c:v>
                </c:pt>
                <c:pt idx="28">
                  <c:v>48.4</c:v>
                </c:pt>
                <c:pt idx="29">
                  <c:v>51.2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E5-4B70-A956-123B58533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Accuracy'!$D$76:$D$105</c:f>
              <c:numCache>
                <c:formatCode>General</c:formatCode>
                <c:ptCount val="30"/>
                <c:pt idx="0">
                  <c:v>54.3</c:v>
                </c:pt>
                <c:pt idx="1">
                  <c:v>49.8</c:v>
                </c:pt>
                <c:pt idx="2">
                  <c:v>51.2</c:v>
                </c:pt>
                <c:pt idx="3">
                  <c:v>51.7</c:v>
                </c:pt>
                <c:pt idx="4">
                  <c:v>51.8</c:v>
                </c:pt>
                <c:pt idx="5">
                  <c:v>62.4</c:v>
                </c:pt>
                <c:pt idx="6">
                  <c:v>62</c:v>
                </c:pt>
                <c:pt idx="7">
                  <c:v>62.6</c:v>
                </c:pt>
                <c:pt idx="8">
                  <c:v>64.5</c:v>
                </c:pt>
                <c:pt idx="9">
                  <c:v>63.2</c:v>
                </c:pt>
                <c:pt idx="10">
                  <c:v>62.5</c:v>
                </c:pt>
                <c:pt idx="11">
                  <c:v>58.3</c:v>
                </c:pt>
                <c:pt idx="12">
                  <c:v>60.4</c:v>
                </c:pt>
                <c:pt idx="13">
                  <c:v>57.9</c:v>
                </c:pt>
                <c:pt idx="14">
                  <c:v>59.3</c:v>
                </c:pt>
                <c:pt idx="15">
                  <c:v>65.7</c:v>
                </c:pt>
                <c:pt idx="16">
                  <c:v>59.8</c:v>
                </c:pt>
                <c:pt idx="17">
                  <c:v>61.2</c:v>
                </c:pt>
                <c:pt idx="18">
                  <c:v>60</c:v>
                </c:pt>
                <c:pt idx="19">
                  <c:v>63.1</c:v>
                </c:pt>
                <c:pt idx="20">
                  <c:v>66.099999999999994</c:v>
                </c:pt>
                <c:pt idx="21">
                  <c:v>61.7</c:v>
                </c:pt>
                <c:pt idx="22">
                  <c:v>59.6</c:v>
                </c:pt>
                <c:pt idx="23">
                  <c:v>57.9</c:v>
                </c:pt>
                <c:pt idx="24">
                  <c:v>58.3</c:v>
                </c:pt>
                <c:pt idx="25">
                  <c:v>63.8</c:v>
                </c:pt>
                <c:pt idx="26">
                  <c:v>59.7</c:v>
                </c:pt>
                <c:pt idx="27">
                  <c:v>59.5</c:v>
                </c:pt>
                <c:pt idx="28">
                  <c:v>59.2</c:v>
                </c:pt>
                <c:pt idx="29">
                  <c:v>60.8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F8-4FF7-96AB-5181A554CC5A}"/>
            </c:ext>
          </c:extLst>
        </c:ser>
        <c:ser>
          <c:idx val="1"/>
          <c:order val="1"/>
          <c:tx>
            <c:strRef>
              <c:f>'Stack Accuracy'!$E$75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Accuracy'!$E$76:$E$105</c:f>
              <c:numCache>
                <c:formatCode>General</c:formatCode>
                <c:ptCount val="30"/>
                <c:pt idx="0">
                  <c:v>55.6</c:v>
                </c:pt>
                <c:pt idx="1">
                  <c:v>52</c:v>
                </c:pt>
                <c:pt idx="2">
                  <c:v>50.8</c:v>
                </c:pt>
                <c:pt idx="3">
                  <c:v>51.6</c:v>
                </c:pt>
                <c:pt idx="4">
                  <c:v>52.1</c:v>
                </c:pt>
                <c:pt idx="5">
                  <c:v>57.6</c:v>
                </c:pt>
                <c:pt idx="6">
                  <c:v>54.8</c:v>
                </c:pt>
                <c:pt idx="7">
                  <c:v>54.4</c:v>
                </c:pt>
                <c:pt idx="8">
                  <c:v>57.1</c:v>
                </c:pt>
                <c:pt idx="9">
                  <c:v>57.5</c:v>
                </c:pt>
                <c:pt idx="10">
                  <c:v>58.4</c:v>
                </c:pt>
                <c:pt idx="11">
                  <c:v>54.7</c:v>
                </c:pt>
                <c:pt idx="12">
                  <c:v>53.6</c:v>
                </c:pt>
                <c:pt idx="13">
                  <c:v>55.4</c:v>
                </c:pt>
                <c:pt idx="14">
                  <c:v>54.5</c:v>
                </c:pt>
                <c:pt idx="15">
                  <c:v>57.2</c:v>
                </c:pt>
                <c:pt idx="16">
                  <c:v>52.8</c:v>
                </c:pt>
                <c:pt idx="17">
                  <c:v>51.8</c:v>
                </c:pt>
                <c:pt idx="18">
                  <c:v>53.9</c:v>
                </c:pt>
                <c:pt idx="19">
                  <c:v>54.9</c:v>
                </c:pt>
                <c:pt idx="20">
                  <c:v>63.1</c:v>
                </c:pt>
                <c:pt idx="21">
                  <c:v>45.2</c:v>
                </c:pt>
                <c:pt idx="22">
                  <c:v>45.8</c:v>
                </c:pt>
                <c:pt idx="23">
                  <c:v>48.3</c:v>
                </c:pt>
                <c:pt idx="24">
                  <c:v>46.9</c:v>
                </c:pt>
                <c:pt idx="25">
                  <c:v>57.6</c:v>
                </c:pt>
                <c:pt idx="26">
                  <c:v>49.9</c:v>
                </c:pt>
                <c:pt idx="27">
                  <c:v>50.1</c:v>
                </c:pt>
                <c:pt idx="28">
                  <c:v>49.4</c:v>
                </c:pt>
                <c:pt idx="29">
                  <c:v>49.4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F8-4FF7-96AB-5181A554CC5A}"/>
            </c:ext>
          </c:extLst>
        </c:ser>
        <c:ser>
          <c:idx val="2"/>
          <c:order val="2"/>
          <c:tx>
            <c:strRef>
              <c:f>'Stack Accuracy'!$F$75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Accuracy'!$F$76:$F$105</c:f>
              <c:numCache>
                <c:formatCode>General</c:formatCode>
                <c:ptCount val="30"/>
                <c:pt idx="0">
                  <c:v>49.1</c:v>
                </c:pt>
                <c:pt idx="1">
                  <c:v>52.3</c:v>
                </c:pt>
                <c:pt idx="2">
                  <c:v>44.3</c:v>
                </c:pt>
                <c:pt idx="3">
                  <c:v>45.3</c:v>
                </c:pt>
                <c:pt idx="4">
                  <c:v>49.7</c:v>
                </c:pt>
                <c:pt idx="5">
                  <c:v>51.9</c:v>
                </c:pt>
                <c:pt idx="6">
                  <c:v>52.1</c:v>
                </c:pt>
                <c:pt idx="7">
                  <c:v>48.7</c:v>
                </c:pt>
                <c:pt idx="8">
                  <c:v>49.3</c:v>
                </c:pt>
                <c:pt idx="9">
                  <c:v>50.5</c:v>
                </c:pt>
                <c:pt idx="10">
                  <c:v>52.3</c:v>
                </c:pt>
                <c:pt idx="11">
                  <c:v>52.2</c:v>
                </c:pt>
                <c:pt idx="12">
                  <c:v>49.3</c:v>
                </c:pt>
                <c:pt idx="13">
                  <c:v>50.9</c:v>
                </c:pt>
                <c:pt idx="14">
                  <c:v>49.4</c:v>
                </c:pt>
                <c:pt idx="15">
                  <c:v>50.9</c:v>
                </c:pt>
                <c:pt idx="16">
                  <c:v>49.7</c:v>
                </c:pt>
                <c:pt idx="17">
                  <c:v>48.3</c:v>
                </c:pt>
                <c:pt idx="18">
                  <c:v>48.2</c:v>
                </c:pt>
                <c:pt idx="19">
                  <c:v>49.6</c:v>
                </c:pt>
                <c:pt idx="20">
                  <c:v>51.5</c:v>
                </c:pt>
                <c:pt idx="21">
                  <c:v>49.7</c:v>
                </c:pt>
                <c:pt idx="22">
                  <c:v>46.7</c:v>
                </c:pt>
                <c:pt idx="23">
                  <c:v>48.2</c:v>
                </c:pt>
                <c:pt idx="24">
                  <c:v>51.5</c:v>
                </c:pt>
                <c:pt idx="25">
                  <c:v>51.2</c:v>
                </c:pt>
                <c:pt idx="26">
                  <c:v>52.7</c:v>
                </c:pt>
                <c:pt idx="27">
                  <c:v>48.4</c:v>
                </c:pt>
                <c:pt idx="28">
                  <c:v>46.8</c:v>
                </c:pt>
                <c:pt idx="29">
                  <c:v>50.4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F8-4FF7-96AB-5181A554CC5A}"/>
            </c:ext>
          </c:extLst>
        </c:ser>
        <c:ser>
          <c:idx val="3"/>
          <c:order val="3"/>
          <c:tx>
            <c:strRef>
              <c:f>'Stack Accuracy'!$G$75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Accuracy'!$G$76:$G$105</c:f>
              <c:numCache>
                <c:formatCode>General</c:formatCode>
                <c:ptCount val="30"/>
                <c:pt idx="0">
                  <c:v>56.4</c:v>
                </c:pt>
                <c:pt idx="1">
                  <c:v>51.3</c:v>
                </c:pt>
                <c:pt idx="2">
                  <c:v>51.2</c:v>
                </c:pt>
                <c:pt idx="3">
                  <c:v>53.2</c:v>
                </c:pt>
                <c:pt idx="4">
                  <c:v>52.2</c:v>
                </c:pt>
                <c:pt idx="5">
                  <c:v>61.3</c:v>
                </c:pt>
                <c:pt idx="6">
                  <c:v>58.1</c:v>
                </c:pt>
                <c:pt idx="7">
                  <c:v>60.5</c:v>
                </c:pt>
                <c:pt idx="8">
                  <c:v>61.9</c:v>
                </c:pt>
                <c:pt idx="9">
                  <c:v>63.3</c:v>
                </c:pt>
                <c:pt idx="10">
                  <c:v>60.2</c:v>
                </c:pt>
                <c:pt idx="11">
                  <c:v>56.5</c:v>
                </c:pt>
                <c:pt idx="12">
                  <c:v>57.4</c:v>
                </c:pt>
                <c:pt idx="13">
                  <c:v>56.1</c:v>
                </c:pt>
                <c:pt idx="14">
                  <c:v>55.1</c:v>
                </c:pt>
                <c:pt idx="15">
                  <c:v>65.099999999999994</c:v>
                </c:pt>
                <c:pt idx="16">
                  <c:v>59.3</c:v>
                </c:pt>
                <c:pt idx="17">
                  <c:v>58.3</c:v>
                </c:pt>
                <c:pt idx="18">
                  <c:v>60.4</c:v>
                </c:pt>
                <c:pt idx="19">
                  <c:v>57.1</c:v>
                </c:pt>
                <c:pt idx="20">
                  <c:v>65.5</c:v>
                </c:pt>
                <c:pt idx="21">
                  <c:v>56.5</c:v>
                </c:pt>
                <c:pt idx="22">
                  <c:v>59.2</c:v>
                </c:pt>
                <c:pt idx="23">
                  <c:v>56.9</c:v>
                </c:pt>
                <c:pt idx="24">
                  <c:v>56.4</c:v>
                </c:pt>
                <c:pt idx="25">
                  <c:v>64.099999999999994</c:v>
                </c:pt>
                <c:pt idx="26">
                  <c:v>56.3</c:v>
                </c:pt>
                <c:pt idx="27">
                  <c:v>57</c:v>
                </c:pt>
                <c:pt idx="28">
                  <c:v>54.3</c:v>
                </c:pt>
                <c:pt idx="29">
                  <c:v>55.4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F8-4FF7-96AB-5181A554C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49.1</c:v>
                </c:pt>
                <c:pt idx="6">
                  <c:v>53.7</c:v>
                </c:pt>
                <c:pt idx="7">
                  <c:v>51.9</c:v>
                </c:pt>
                <c:pt idx="8">
                  <c:v>52.1</c:v>
                </c:pt>
                <c:pt idx="9">
                  <c:v>53.6</c:v>
                </c:pt>
                <c:pt idx="10">
                  <c:v>47.8</c:v>
                </c:pt>
                <c:pt idx="11">
                  <c:v>53.3</c:v>
                </c:pt>
                <c:pt idx="12">
                  <c:v>50.5</c:v>
                </c:pt>
                <c:pt idx="13">
                  <c:v>51.9</c:v>
                </c:pt>
                <c:pt idx="14">
                  <c:v>50.4</c:v>
                </c:pt>
                <c:pt idx="15">
                  <c:v>49.2</c:v>
                </c:pt>
                <c:pt idx="16">
                  <c:v>51.2</c:v>
                </c:pt>
                <c:pt idx="17">
                  <c:v>46.6</c:v>
                </c:pt>
                <c:pt idx="18">
                  <c:v>50.9</c:v>
                </c:pt>
                <c:pt idx="19">
                  <c:v>48</c:v>
                </c:pt>
                <c:pt idx="20">
                  <c:v>51.1</c:v>
                </c:pt>
                <c:pt idx="21">
                  <c:v>54.5</c:v>
                </c:pt>
                <c:pt idx="22">
                  <c:v>49.9</c:v>
                </c:pt>
                <c:pt idx="23">
                  <c:v>51.1</c:v>
                </c:pt>
                <c:pt idx="24">
                  <c:v>50.9</c:v>
                </c:pt>
                <c:pt idx="25">
                  <c:v>54.8</c:v>
                </c:pt>
                <c:pt idx="26">
                  <c:v>49.7</c:v>
                </c:pt>
                <c:pt idx="27">
                  <c:v>50</c:v>
                </c:pt>
                <c:pt idx="28">
                  <c:v>50.6</c:v>
                </c:pt>
                <c:pt idx="29">
                  <c:v>51.5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0E-4A9E-9AB5-331A78A6B491}"/>
            </c:ext>
          </c:extLst>
        </c:ser>
        <c:ser>
          <c:idx val="1"/>
          <c:order val="1"/>
          <c:tx>
            <c:strRef>
              <c:f>'Stack Accuracy'!$E$111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48.1</c:v>
                </c:pt>
                <c:pt idx="6">
                  <c:v>48.9</c:v>
                </c:pt>
                <c:pt idx="7">
                  <c:v>44.5</c:v>
                </c:pt>
                <c:pt idx="8">
                  <c:v>45.1</c:v>
                </c:pt>
                <c:pt idx="9">
                  <c:v>47.1</c:v>
                </c:pt>
                <c:pt idx="10">
                  <c:v>49.7</c:v>
                </c:pt>
                <c:pt idx="11">
                  <c:v>47.7</c:v>
                </c:pt>
                <c:pt idx="12">
                  <c:v>45.9</c:v>
                </c:pt>
                <c:pt idx="13">
                  <c:v>44.1</c:v>
                </c:pt>
                <c:pt idx="14">
                  <c:v>44.3</c:v>
                </c:pt>
                <c:pt idx="15">
                  <c:v>50.5</c:v>
                </c:pt>
                <c:pt idx="16">
                  <c:v>49.2</c:v>
                </c:pt>
                <c:pt idx="17">
                  <c:v>48.7</c:v>
                </c:pt>
                <c:pt idx="18">
                  <c:v>47.9</c:v>
                </c:pt>
                <c:pt idx="19">
                  <c:v>47</c:v>
                </c:pt>
                <c:pt idx="20">
                  <c:v>51.4</c:v>
                </c:pt>
                <c:pt idx="21">
                  <c:v>51.1</c:v>
                </c:pt>
                <c:pt idx="22">
                  <c:v>49.2</c:v>
                </c:pt>
                <c:pt idx="23">
                  <c:v>48.4</c:v>
                </c:pt>
                <c:pt idx="24">
                  <c:v>47.7</c:v>
                </c:pt>
                <c:pt idx="25">
                  <c:v>51.4</c:v>
                </c:pt>
                <c:pt idx="26">
                  <c:v>51.5</c:v>
                </c:pt>
                <c:pt idx="27">
                  <c:v>49.3</c:v>
                </c:pt>
                <c:pt idx="28">
                  <c:v>48.6</c:v>
                </c:pt>
                <c:pt idx="29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0E-4A9E-9AB5-331A78A6B491}"/>
            </c:ext>
          </c:extLst>
        </c:ser>
        <c:ser>
          <c:idx val="2"/>
          <c:order val="2"/>
          <c:tx>
            <c:strRef>
              <c:f>'Stack Accuracy'!$F$111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</c:v>
                </c:pt>
                <c:pt idx="6">
                  <c:v>51.9</c:v>
                </c:pt>
                <c:pt idx="7">
                  <c:v>46.9</c:v>
                </c:pt>
                <c:pt idx="8">
                  <c:v>43.3</c:v>
                </c:pt>
                <c:pt idx="9">
                  <c:v>48.2</c:v>
                </c:pt>
                <c:pt idx="10">
                  <c:v>47</c:v>
                </c:pt>
                <c:pt idx="11">
                  <c:v>51.7</c:v>
                </c:pt>
                <c:pt idx="12">
                  <c:v>47.5</c:v>
                </c:pt>
                <c:pt idx="13">
                  <c:v>46.7</c:v>
                </c:pt>
                <c:pt idx="14">
                  <c:v>49.9</c:v>
                </c:pt>
                <c:pt idx="15">
                  <c:v>49.5</c:v>
                </c:pt>
                <c:pt idx="16">
                  <c:v>51.1</c:v>
                </c:pt>
                <c:pt idx="17">
                  <c:v>47.9</c:v>
                </c:pt>
                <c:pt idx="18">
                  <c:v>46.4</c:v>
                </c:pt>
                <c:pt idx="19">
                  <c:v>51.5</c:v>
                </c:pt>
                <c:pt idx="20">
                  <c:v>50.3</c:v>
                </c:pt>
                <c:pt idx="21">
                  <c:v>51.2</c:v>
                </c:pt>
                <c:pt idx="22">
                  <c:v>47.5</c:v>
                </c:pt>
                <c:pt idx="23">
                  <c:v>48.8</c:v>
                </c:pt>
                <c:pt idx="24">
                  <c:v>51.9</c:v>
                </c:pt>
                <c:pt idx="25">
                  <c:v>48.6</c:v>
                </c:pt>
                <c:pt idx="26">
                  <c:v>51.2</c:v>
                </c:pt>
                <c:pt idx="27">
                  <c:v>48.4</c:v>
                </c:pt>
                <c:pt idx="28">
                  <c:v>48.9</c:v>
                </c:pt>
                <c:pt idx="29">
                  <c:v>52.3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0E-4A9E-9AB5-331A78A6B491}"/>
            </c:ext>
          </c:extLst>
        </c:ser>
        <c:ser>
          <c:idx val="3"/>
          <c:order val="3"/>
          <c:tx>
            <c:strRef>
              <c:f>'Stack Accuracy'!$G$111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49.9</c:v>
                </c:pt>
                <c:pt idx="6">
                  <c:v>51.5</c:v>
                </c:pt>
                <c:pt idx="7">
                  <c:v>50.2</c:v>
                </c:pt>
                <c:pt idx="8">
                  <c:v>52.1</c:v>
                </c:pt>
                <c:pt idx="9">
                  <c:v>53.2</c:v>
                </c:pt>
                <c:pt idx="10">
                  <c:v>50.6</c:v>
                </c:pt>
                <c:pt idx="11">
                  <c:v>48.5</c:v>
                </c:pt>
                <c:pt idx="12">
                  <c:v>51.2</c:v>
                </c:pt>
                <c:pt idx="13">
                  <c:v>50.2</c:v>
                </c:pt>
                <c:pt idx="14">
                  <c:v>50.5</c:v>
                </c:pt>
                <c:pt idx="15">
                  <c:v>49.9</c:v>
                </c:pt>
                <c:pt idx="16">
                  <c:v>51.6</c:v>
                </c:pt>
                <c:pt idx="17">
                  <c:v>49.3</c:v>
                </c:pt>
                <c:pt idx="18">
                  <c:v>48.8</c:v>
                </c:pt>
                <c:pt idx="19">
                  <c:v>49.2</c:v>
                </c:pt>
                <c:pt idx="20">
                  <c:v>51.2</c:v>
                </c:pt>
                <c:pt idx="21">
                  <c:v>56.3</c:v>
                </c:pt>
                <c:pt idx="22">
                  <c:v>50.8</c:v>
                </c:pt>
                <c:pt idx="23">
                  <c:v>51.3</c:v>
                </c:pt>
                <c:pt idx="24">
                  <c:v>54.4</c:v>
                </c:pt>
                <c:pt idx="25">
                  <c:v>52.2</c:v>
                </c:pt>
                <c:pt idx="26">
                  <c:v>47.6</c:v>
                </c:pt>
                <c:pt idx="27">
                  <c:v>50.3</c:v>
                </c:pt>
                <c:pt idx="28">
                  <c:v>49.5</c:v>
                </c:pt>
                <c:pt idx="29">
                  <c:v>51.7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0E-4A9E-9AB5-331A78A6B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Accuracy'!$D$148:$D$177</c:f>
              <c:numCache>
                <c:formatCode>General</c:formatCode>
                <c:ptCount val="30"/>
                <c:pt idx="0">
                  <c:v>55.9</c:v>
                </c:pt>
                <c:pt idx="1">
                  <c:v>58</c:v>
                </c:pt>
                <c:pt idx="2">
                  <c:v>57.4</c:v>
                </c:pt>
                <c:pt idx="3">
                  <c:v>57.2</c:v>
                </c:pt>
                <c:pt idx="4">
                  <c:v>56.5</c:v>
                </c:pt>
                <c:pt idx="5">
                  <c:v>60.3</c:v>
                </c:pt>
                <c:pt idx="6">
                  <c:v>60.6</c:v>
                </c:pt>
                <c:pt idx="7">
                  <c:v>62.8</c:v>
                </c:pt>
                <c:pt idx="8">
                  <c:v>63.7</c:v>
                </c:pt>
                <c:pt idx="9">
                  <c:v>62.5</c:v>
                </c:pt>
                <c:pt idx="10">
                  <c:v>58.5</c:v>
                </c:pt>
                <c:pt idx="11">
                  <c:v>54.3</c:v>
                </c:pt>
                <c:pt idx="12">
                  <c:v>53.3</c:v>
                </c:pt>
                <c:pt idx="13">
                  <c:v>53.2</c:v>
                </c:pt>
                <c:pt idx="14">
                  <c:v>52.2</c:v>
                </c:pt>
                <c:pt idx="15">
                  <c:v>61.6</c:v>
                </c:pt>
                <c:pt idx="16">
                  <c:v>54.8</c:v>
                </c:pt>
                <c:pt idx="17">
                  <c:v>60.1</c:v>
                </c:pt>
                <c:pt idx="18">
                  <c:v>57</c:v>
                </c:pt>
                <c:pt idx="19">
                  <c:v>57.3</c:v>
                </c:pt>
                <c:pt idx="20">
                  <c:v>62.2</c:v>
                </c:pt>
                <c:pt idx="21">
                  <c:v>57.5</c:v>
                </c:pt>
                <c:pt idx="22">
                  <c:v>56.8</c:v>
                </c:pt>
                <c:pt idx="23">
                  <c:v>56.3</c:v>
                </c:pt>
                <c:pt idx="24">
                  <c:v>55.9</c:v>
                </c:pt>
                <c:pt idx="25">
                  <c:v>64</c:v>
                </c:pt>
                <c:pt idx="26">
                  <c:v>57.8</c:v>
                </c:pt>
                <c:pt idx="27">
                  <c:v>59.6</c:v>
                </c:pt>
                <c:pt idx="28">
                  <c:v>58.3</c:v>
                </c:pt>
                <c:pt idx="29">
                  <c:v>60.5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9-4B99-8C62-3577D2CC4F44}"/>
            </c:ext>
          </c:extLst>
        </c:ser>
        <c:ser>
          <c:idx val="1"/>
          <c:order val="1"/>
          <c:tx>
            <c:strRef>
              <c:f>'Stack Accuracy'!$E$147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Accuracy'!$E$148:$E$177</c:f>
              <c:numCache>
                <c:formatCode>General</c:formatCode>
                <c:ptCount val="30"/>
                <c:pt idx="0">
                  <c:v>54</c:v>
                </c:pt>
                <c:pt idx="1">
                  <c:v>62</c:v>
                </c:pt>
                <c:pt idx="2">
                  <c:v>58.8</c:v>
                </c:pt>
                <c:pt idx="3">
                  <c:v>59.8</c:v>
                </c:pt>
                <c:pt idx="4">
                  <c:v>58.4</c:v>
                </c:pt>
                <c:pt idx="5">
                  <c:v>57</c:v>
                </c:pt>
                <c:pt idx="6">
                  <c:v>57.2</c:v>
                </c:pt>
                <c:pt idx="7">
                  <c:v>54.6</c:v>
                </c:pt>
                <c:pt idx="8">
                  <c:v>56.3</c:v>
                </c:pt>
                <c:pt idx="9">
                  <c:v>55.6</c:v>
                </c:pt>
                <c:pt idx="10">
                  <c:v>57.3</c:v>
                </c:pt>
                <c:pt idx="11">
                  <c:v>55.2</c:v>
                </c:pt>
                <c:pt idx="12">
                  <c:v>54.7</c:v>
                </c:pt>
                <c:pt idx="13">
                  <c:v>54.7</c:v>
                </c:pt>
                <c:pt idx="14">
                  <c:v>53</c:v>
                </c:pt>
                <c:pt idx="15">
                  <c:v>56.7</c:v>
                </c:pt>
                <c:pt idx="16">
                  <c:v>53.8</c:v>
                </c:pt>
                <c:pt idx="17">
                  <c:v>52.6</c:v>
                </c:pt>
                <c:pt idx="18">
                  <c:v>53.5</c:v>
                </c:pt>
                <c:pt idx="19">
                  <c:v>53.6</c:v>
                </c:pt>
                <c:pt idx="20">
                  <c:v>61.2</c:v>
                </c:pt>
                <c:pt idx="21">
                  <c:v>51</c:v>
                </c:pt>
                <c:pt idx="22">
                  <c:v>51.8</c:v>
                </c:pt>
                <c:pt idx="23">
                  <c:v>53.4</c:v>
                </c:pt>
                <c:pt idx="24">
                  <c:v>51.6</c:v>
                </c:pt>
                <c:pt idx="25">
                  <c:v>57</c:v>
                </c:pt>
                <c:pt idx="26">
                  <c:v>52.4</c:v>
                </c:pt>
                <c:pt idx="27">
                  <c:v>50.9</c:v>
                </c:pt>
                <c:pt idx="28">
                  <c:v>49.3</c:v>
                </c:pt>
                <c:pt idx="29">
                  <c:v>50.6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9-4B99-8C62-3577D2CC4F44}"/>
            </c:ext>
          </c:extLst>
        </c:ser>
        <c:ser>
          <c:idx val="2"/>
          <c:order val="2"/>
          <c:tx>
            <c:strRef>
              <c:f>'Stack Accuracy'!$F$147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Accuracy'!$F$148:$F$177</c:f>
              <c:numCache>
                <c:formatCode>General</c:formatCode>
                <c:ptCount val="30"/>
                <c:pt idx="0">
                  <c:v>30.9</c:v>
                </c:pt>
                <c:pt idx="1">
                  <c:v>25.2</c:v>
                </c:pt>
                <c:pt idx="2">
                  <c:v>20.5</c:v>
                </c:pt>
                <c:pt idx="3">
                  <c:v>21.5</c:v>
                </c:pt>
                <c:pt idx="4">
                  <c:v>22.3</c:v>
                </c:pt>
                <c:pt idx="5">
                  <c:v>52</c:v>
                </c:pt>
                <c:pt idx="6">
                  <c:v>50</c:v>
                </c:pt>
                <c:pt idx="7">
                  <c:v>47.8</c:v>
                </c:pt>
                <c:pt idx="8">
                  <c:v>48.9</c:v>
                </c:pt>
                <c:pt idx="9">
                  <c:v>51</c:v>
                </c:pt>
                <c:pt idx="10">
                  <c:v>50.5</c:v>
                </c:pt>
                <c:pt idx="11">
                  <c:v>52.9</c:v>
                </c:pt>
                <c:pt idx="12">
                  <c:v>47.2</c:v>
                </c:pt>
                <c:pt idx="13">
                  <c:v>49.2</c:v>
                </c:pt>
                <c:pt idx="14">
                  <c:v>49.1</c:v>
                </c:pt>
                <c:pt idx="15">
                  <c:v>53.6</c:v>
                </c:pt>
                <c:pt idx="16">
                  <c:v>50.1</c:v>
                </c:pt>
                <c:pt idx="17">
                  <c:v>48.9</c:v>
                </c:pt>
                <c:pt idx="18">
                  <c:v>49.2</c:v>
                </c:pt>
                <c:pt idx="19">
                  <c:v>50.6</c:v>
                </c:pt>
                <c:pt idx="20">
                  <c:v>50.8</c:v>
                </c:pt>
                <c:pt idx="21">
                  <c:v>49.1</c:v>
                </c:pt>
                <c:pt idx="22">
                  <c:v>48.3</c:v>
                </c:pt>
                <c:pt idx="23">
                  <c:v>50.2</c:v>
                </c:pt>
                <c:pt idx="24">
                  <c:v>50.2</c:v>
                </c:pt>
                <c:pt idx="25">
                  <c:v>50.3</c:v>
                </c:pt>
                <c:pt idx="26">
                  <c:v>49.4</c:v>
                </c:pt>
                <c:pt idx="27">
                  <c:v>49</c:v>
                </c:pt>
                <c:pt idx="28">
                  <c:v>48.4</c:v>
                </c:pt>
                <c:pt idx="29">
                  <c:v>51.5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9-4B99-8C62-3577D2CC4F44}"/>
            </c:ext>
          </c:extLst>
        </c:ser>
        <c:ser>
          <c:idx val="3"/>
          <c:order val="3"/>
          <c:tx>
            <c:strRef>
              <c:f>'Stack Accuracy'!$G$147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Accuracy'!$G$148:$G$177</c:f>
              <c:numCache>
                <c:formatCode>General</c:formatCode>
                <c:ptCount val="30"/>
                <c:pt idx="0">
                  <c:v>57.4</c:v>
                </c:pt>
                <c:pt idx="1">
                  <c:v>59.9</c:v>
                </c:pt>
                <c:pt idx="2">
                  <c:v>59.8</c:v>
                </c:pt>
                <c:pt idx="3">
                  <c:v>59</c:v>
                </c:pt>
                <c:pt idx="4">
                  <c:v>58.5</c:v>
                </c:pt>
                <c:pt idx="5">
                  <c:v>59.2</c:v>
                </c:pt>
                <c:pt idx="6">
                  <c:v>61.6</c:v>
                </c:pt>
                <c:pt idx="7">
                  <c:v>57.5</c:v>
                </c:pt>
                <c:pt idx="8">
                  <c:v>58.2</c:v>
                </c:pt>
                <c:pt idx="9">
                  <c:v>57.2</c:v>
                </c:pt>
                <c:pt idx="10">
                  <c:v>61.8</c:v>
                </c:pt>
                <c:pt idx="11">
                  <c:v>51.1</c:v>
                </c:pt>
                <c:pt idx="12">
                  <c:v>51.6</c:v>
                </c:pt>
                <c:pt idx="13">
                  <c:v>49</c:v>
                </c:pt>
                <c:pt idx="14">
                  <c:v>49.9</c:v>
                </c:pt>
                <c:pt idx="15">
                  <c:v>63.5</c:v>
                </c:pt>
                <c:pt idx="16">
                  <c:v>53</c:v>
                </c:pt>
                <c:pt idx="17">
                  <c:v>54.1</c:v>
                </c:pt>
                <c:pt idx="18">
                  <c:v>51.6</c:v>
                </c:pt>
                <c:pt idx="19">
                  <c:v>51.5</c:v>
                </c:pt>
                <c:pt idx="20">
                  <c:v>63.8</c:v>
                </c:pt>
                <c:pt idx="21">
                  <c:v>53.5</c:v>
                </c:pt>
                <c:pt idx="22">
                  <c:v>51.8</c:v>
                </c:pt>
                <c:pt idx="23">
                  <c:v>50.9</c:v>
                </c:pt>
                <c:pt idx="24">
                  <c:v>49.9</c:v>
                </c:pt>
                <c:pt idx="25">
                  <c:v>63.2</c:v>
                </c:pt>
                <c:pt idx="26">
                  <c:v>52.3</c:v>
                </c:pt>
                <c:pt idx="27">
                  <c:v>49.4</c:v>
                </c:pt>
                <c:pt idx="28">
                  <c:v>51.5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89-4B99-8C62-3577D2CC4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Accuracy'!$D$184:$D$213</c:f>
              <c:numCache>
                <c:formatCode>General</c:formatCode>
                <c:ptCount val="30"/>
                <c:pt idx="0">
                  <c:v>43.7</c:v>
                </c:pt>
                <c:pt idx="1">
                  <c:v>45.4</c:v>
                </c:pt>
                <c:pt idx="2">
                  <c:v>43</c:v>
                </c:pt>
                <c:pt idx="3">
                  <c:v>42.4</c:v>
                </c:pt>
                <c:pt idx="4">
                  <c:v>44</c:v>
                </c:pt>
                <c:pt idx="5">
                  <c:v>90.7</c:v>
                </c:pt>
                <c:pt idx="6">
                  <c:v>81.5</c:v>
                </c:pt>
                <c:pt idx="7">
                  <c:v>70.8</c:v>
                </c:pt>
                <c:pt idx="8">
                  <c:v>71.7</c:v>
                </c:pt>
                <c:pt idx="9">
                  <c:v>67.8</c:v>
                </c:pt>
                <c:pt idx="10">
                  <c:v>91.1</c:v>
                </c:pt>
                <c:pt idx="11">
                  <c:v>81.2</c:v>
                </c:pt>
                <c:pt idx="12">
                  <c:v>71.900000000000006</c:v>
                </c:pt>
                <c:pt idx="13">
                  <c:v>70</c:v>
                </c:pt>
                <c:pt idx="14">
                  <c:v>66.8</c:v>
                </c:pt>
                <c:pt idx="15">
                  <c:v>90.6</c:v>
                </c:pt>
                <c:pt idx="16">
                  <c:v>80.7</c:v>
                </c:pt>
                <c:pt idx="17">
                  <c:v>70.900000000000006</c:v>
                </c:pt>
                <c:pt idx="18">
                  <c:v>70</c:v>
                </c:pt>
                <c:pt idx="19">
                  <c:v>65.7</c:v>
                </c:pt>
                <c:pt idx="20">
                  <c:v>91.1</c:v>
                </c:pt>
                <c:pt idx="21">
                  <c:v>81.2</c:v>
                </c:pt>
                <c:pt idx="22">
                  <c:v>71.7</c:v>
                </c:pt>
                <c:pt idx="23">
                  <c:v>69.2</c:v>
                </c:pt>
                <c:pt idx="24">
                  <c:v>68.3</c:v>
                </c:pt>
                <c:pt idx="25">
                  <c:v>91</c:v>
                </c:pt>
                <c:pt idx="26">
                  <c:v>82.3</c:v>
                </c:pt>
                <c:pt idx="27">
                  <c:v>71.3</c:v>
                </c:pt>
                <c:pt idx="28">
                  <c:v>70</c:v>
                </c:pt>
                <c:pt idx="29">
                  <c:v>66.5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E-407C-B688-365A2E6B8B4A}"/>
            </c:ext>
          </c:extLst>
        </c:ser>
        <c:ser>
          <c:idx val="1"/>
          <c:order val="1"/>
          <c:tx>
            <c:strRef>
              <c:f>'Stack Accuracy'!$E$183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Accuracy'!$E$184:$E$213</c:f>
              <c:numCache>
                <c:formatCode>General</c:formatCode>
                <c:ptCount val="30"/>
                <c:pt idx="0">
                  <c:v>48.5</c:v>
                </c:pt>
                <c:pt idx="1">
                  <c:v>48.6</c:v>
                </c:pt>
                <c:pt idx="2">
                  <c:v>47.3</c:v>
                </c:pt>
                <c:pt idx="3">
                  <c:v>43.3</c:v>
                </c:pt>
                <c:pt idx="4">
                  <c:v>44.6</c:v>
                </c:pt>
                <c:pt idx="5">
                  <c:v>90.3</c:v>
                </c:pt>
                <c:pt idx="6">
                  <c:v>81.7</c:v>
                </c:pt>
                <c:pt idx="7">
                  <c:v>70.599999999999994</c:v>
                </c:pt>
                <c:pt idx="8">
                  <c:v>70.900000000000006</c:v>
                </c:pt>
                <c:pt idx="9">
                  <c:v>67.400000000000006</c:v>
                </c:pt>
                <c:pt idx="10">
                  <c:v>90.7</c:v>
                </c:pt>
                <c:pt idx="11">
                  <c:v>81.7</c:v>
                </c:pt>
                <c:pt idx="12">
                  <c:v>71.3</c:v>
                </c:pt>
                <c:pt idx="13">
                  <c:v>70.900000000000006</c:v>
                </c:pt>
                <c:pt idx="14">
                  <c:v>67.3</c:v>
                </c:pt>
                <c:pt idx="15">
                  <c:v>91.1</c:v>
                </c:pt>
                <c:pt idx="16">
                  <c:v>80.7</c:v>
                </c:pt>
                <c:pt idx="17">
                  <c:v>72.099999999999994</c:v>
                </c:pt>
                <c:pt idx="18">
                  <c:v>69.900000000000006</c:v>
                </c:pt>
                <c:pt idx="19">
                  <c:v>67.2</c:v>
                </c:pt>
                <c:pt idx="20">
                  <c:v>90.4</c:v>
                </c:pt>
                <c:pt idx="21">
                  <c:v>81.2</c:v>
                </c:pt>
                <c:pt idx="22">
                  <c:v>72.3</c:v>
                </c:pt>
                <c:pt idx="23">
                  <c:v>69.3</c:v>
                </c:pt>
                <c:pt idx="24">
                  <c:v>66.900000000000006</c:v>
                </c:pt>
                <c:pt idx="25">
                  <c:v>80.400000000000006</c:v>
                </c:pt>
                <c:pt idx="26">
                  <c:v>74.599999999999994</c:v>
                </c:pt>
                <c:pt idx="27">
                  <c:v>64.2</c:v>
                </c:pt>
                <c:pt idx="28">
                  <c:v>63.5</c:v>
                </c:pt>
                <c:pt idx="29">
                  <c:v>60.8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E-407C-B688-365A2E6B8B4A}"/>
            </c:ext>
          </c:extLst>
        </c:ser>
        <c:ser>
          <c:idx val="2"/>
          <c:order val="2"/>
          <c:tx>
            <c:strRef>
              <c:f>'Stack Accuracy'!$F$183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Accuracy'!$F$184:$F$213</c:f>
              <c:numCache>
                <c:formatCode>General</c:formatCode>
                <c:ptCount val="30"/>
                <c:pt idx="0">
                  <c:v>49.3</c:v>
                </c:pt>
                <c:pt idx="1">
                  <c:v>44.7</c:v>
                </c:pt>
                <c:pt idx="2">
                  <c:v>42.9</c:v>
                </c:pt>
                <c:pt idx="3">
                  <c:v>42.7</c:v>
                </c:pt>
                <c:pt idx="4">
                  <c:v>44.6</c:v>
                </c:pt>
                <c:pt idx="5">
                  <c:v>48.4</c:v>
                </c:pt>
                <c:pt idx="6">
                  <c:v>49.5</c:v>
                </c:pt>
                <c:pt idx="7">
                  <c:v>47.7</c:v>
                </c:pt>
                <c:pt idx="8">
                  <c:v>49.3</c:v>
                </c:pt>
                <c:pt idx="9">
                  <c:v>49.5</c:v>
                </c:pt>
                <c:pt idx="10">
                  <c:v>47.9</c:v>
                </c:pt>
                <c:pt idx="11">
                  <c:v>49.7</c:v>
                </c:pt>
                <c:pt idx="12">
                  <c:v>46.8</c:v>
                </c:pt>
                <c:pt idx="13">
                  <c:v>49.4</c:v>
                </c:pt>
                <c:pt idx="14">
                  <c:v>49.8</c:v>
                </c:pt>
                <c:pt idx="15">
                  <c:v>48.1</c:v>
                </c:pt>
                <c:pt idx="16">
                  <c:v>50.4</c:v>
                </c:pt>
                <c:pt idx="17">
                  <c:v>47.9</c:v>
                </c:pt>
                <c:pt idx="18">
                  <c:v>49.5</c:v>
                </c:pt>
                <c:pt idx="19">
                  <c:v>49.9</c:v>
                </c:pt>
                <c:pt idx="20">
                  <c:v>48.7</c:v>
                </c:pt>
                <c:pt idx="21">
                  <c:v>46.6</c:v>
                </c:pt>
                <c:pt idx="22">
                  <c:v>48.9</c:v>
                </c:pt>
                <c:pt idx="23">
                  <c:v>48.1</c:v>
                </c:pt>
                <c:pt idx="24">
                  <c:v>50</c:v>
                </c:pt>
                <c:pt idx="25">
                  <c:v>48.6</c:v>
                </c:pt>
                <c:pt idx="26">
                  <c:v>48.8</c:v>
                </c:pt>
                <c:pt idx="27">
                  <c:v>50</c:v>
                </c:pt>
                <c:pt idx="28">
                  <c:v>50.1</c:v>
                </c:pt>
                <c:pt idx="29">
                  <c:v>48.5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EE-407C-B688-365A2E6B8B4A}"/>
            </c:ext>
          </c:extLst>
        </c:ser>
        <c:ser>
          <c:idx val="3"/>
          <c:order val="3"/>
          <c:tx>
            <c:strRef>
              <c:f>'Stack Accuracy'!$G$183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Accuracy'!$G$184:$G$213</c:f>
              <c:numCache>
                <c:formatCode>General</c:formatCode>
                <c:ptCount val="30"/>
                <c:pt idx="0">
                  <c:v>42.6</c:v>
                </c:pt>
                <c:pt idx="1">
                  <c:v>42.1</c:v>
                </c:pt>
                <c:pt idx="2">
                  <c:v>39.200000000000003</c:v>
                </c:pt>
                <c:pt idx="3">
                  <c:v>37.700000000000003</c:v>
                </c:pt>
                <c:pt idx="4">
                  <c:v>39.6</c:v>
                </c:pt>
                <c:pt idx="5">
                  <c:v>91.2</c:v>
                </c:pt>
                <c:pt idx="6">
                  <c:v>81</c:v>
                </c:pt>
                <c:pt idx="7">
                  <c:v>71</c:v>
                </c:pt>
                <c:pt idx="8">
                  <c:v>71</c:v>
                </c:pt>
                <c:pt idx="9">
                  <c:v>68.599999999999994</c:v>
                </c:pt>
                <c:pt idx="10">
                  <c:v>91.2</c:v>
                </c:pt>
                <c:pt idx="11">
                  <c:v>80.900000000000006</c:v>
                </c:pt>
                <c:pt idx="12">
                  <c:v>71.8</c:v>
                </c:pt>
                <c:pt idx="13">
                  <c:v>70.099999999999994</c:v>
                </c:pt>
                <c:pt idx="14">
                  <c:v>66.7</c:v>
                </c:pt>
                <c:pt idx="15">
                  <c:v>91</c:v>
                </c:pt>
                <c:pt idx="16">
                  <c:v>81.3</c:v>
                </c:pt>
                <c:pt idx="17">
                  <c:v>71.7</c:v>
                </c:pt>
                <c:pt idx="18">
                  <c:v>70.5</c:v>
                </c:pt>
                <c:pt idx="19">
                  <c:v>67.400000000000006</c:v>
                </c:pt>
                <c:pt idx="20">
                  <c:v>91.6</c:v>
                </c:pt>
                <c:pt idx="21">
                  <c:v>80.900000000000006</c:v>
                </c:pt>
                <c:pt idx="22">
                  <c:v>71.599999999999994</c:v>
                </c:pt>
                <c:pt idx="23">
                  <c:v>68.7</c:v>
                </c:pt>
                <c:pt idx="24">
                  <c:v>64.19</c:v>
                </c:pt>
                <c:pt idx="25">
                  <c:v>91.9</c:v>
                </c:pt>
                <c:pt idx="26">
                  <c:v>81.8</c:v>
                </c:pt>
                <c:pt idx="27">
                  <c:v>71</c:v>
                </c:pt>
                <c:pt idx="28">
                  <c:v>69.599999999999994</c:v>
                </c:pt>
                <c:pt idx="29">
                  <c:v>66.5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EE-407C-B688-365A2E6B8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Accuracy'!$D$220:$D$249</c:f>
              <c:numCache>
                <c:formatCode>General</c:formatCode>
                <c:ptCount val="30"/>
                <c:pt idx="0">
                  <c:v>43.99</c:v>
                </c:pt>
                <c:pt idx="1">
                  <c:v>46</c:v>
                </c:pt>
                <c:pt idx="2">
                  <c:v>46.7</c:v>
                </c:pt>
                <c:pt idx="3">
                  <c:v>47.3</c:v>
                </c:pt>
                <c:pt idx="4">
                  <c:v>48.2</c:v>
                </c:pt>
                <c:pt idx="5">
                  <c:v>48.5</c:v>
                </c:pt>
                <c:pt idx="6">
                  <c:v>50.8</c:v>
                </c:pt>
                <c:pt idx="7">
                  <c:v>49.4</c:v>
                </c:pt>
                <c:pt idx="8">
                  <c:v>48.2</c:v>
                </c:pt>
                <c:pt idx="9">
                  <c:v>51.3</c:v>
                </c:pt>
                <c:pt idx="10">
                  <c:v>51.9</c:v>
                </c:pt>
                <c:pt idx="11">
                  <c:v>54.6</c:v>
                </c:pt>
                <c:pt idx="12">
                  <c:v>49.2</c:v>
                </c:pt>
                <c:pt idx="13">
                  <c:v>50.7</c:v>
                </c:pt>
                <c:pt idx="14">
                  <c:v>51.4</c:v>
                </c:pt>
                <c:pt idx="15">
                  <c:v>46.6</c:v>
                </c:pt>
                <c:pt idx="16">
                  <c:v>51.7</c:v>
                </c:pt>
                <c:pt idx="17">
                  <c:v>48.3</c:v>
                </c:pt>
                <c:pt idx="18">
                  <c:v>50.8</c:v>
                </c:pt>
                <c:pt idx="19">
                  <c:v>51.4</c:v>
                </c:pt>
                <c:pt idx="20">
                  <c:v>50.6</c:v>
                </c:pt>
                <c:pt idx="21">
                  <c:v>49.4</c:v>
                </c:pt>
                <c:pt idx="22">
                  <c:v>52.2</c:v>
                </c:pt>
                <c:pt idx="23">
                  <c:v>51.1</c:v>
                </c:pt>
                <c:pt idx="24">
                  <c:v>52.1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1A-40B7-8135-CD1240752A0C}"/>
            </c:ext>
          </c:extLst>
        </c:ser>
        <c:ser>
          <c:idx val="1"/>
          <c:order val="1"/>
          <c:tx>
            <c:strRef>
              <c:f>'Stack Accuracy'!$E$219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Accuracy'!$E$220:$E$249</c:f>
              <c:numCache>
                <c:formatCode>General</c:formatCode>
                <c:ptCount val="30"/>
                <c:pt idx="0">
                  <c:v>44.6</c:v>
                </c:pt>
                <c:pt idx="1">
                  <c:v>45.9</c:v>
                </c:pt>
                <c:pt idx="2">
                  <c:v>46.1</c:v>
                </c:pt>
                <c:pt idx="3">
                  <c:v>48.2</c:v>
                </c:pt>
                <c:pt idx="4">
                  <c:v>46</c:v>
                </c:pt>
                <c:pt idx="5">
                  <c:v>50.7</c:v>
                </c:pt>
                <c:pt idx="6">
                  <c:v>52.2</c:v>
                </c:pt>
                <c:pt idx="7">
                  <c:v>51.1</c:v>
                </c:pt>
                <c:pt idx="8">
                  <c:v>52.2</c:v>
                </c:pt>
                <c:pt idx="9">
                  <c:v>51.9</c:v>
                </c:pt>
                <c:pt idx="10">
                  <c:v>48</c:v>
                </c:pt>
                <c:pt idx="11">
                  <c:v>50.8</c:v>
                </c:pt>
                <c:pt idx="12">
                  <c:v>50.8</c:v>
                </c:pt>
                <c:pt idx="13">
                  <c:v>50.2</c:v>
                </c:pt>
                <c:pt idx="14">
                  <c:v>51.3</c:v>
                </c:pt>
                <c:pt idx="15">
                  <c:v>47.2</c:v>
                </c:pt>
                <c:pt idx="16">
                  <c:v>49.7</c:v>
                </c:pt>
                <c:pt idx="17">
                  <c:v>48.4</c:v>
                </c:pt>
                <c:pt idx="18">
                  <c:v>47.7</c:v>
                </c:pt>
                <c:pt idx="19">
                  <c:v>53.2</c:v>
                </c:pt>
                <c:pt idx="20">
                  <c:v>49.9</c:v>
                </c:pt>
                <c:pt idx="21">
                  <c:v>50.8</c:v>
                </c:pt>
                <c:pt idx="22">
                  <c:v>49.7</c:v>
                </c:pt>
                <c:pt idx="23">
                  <c:v>52</c:v>
                </c:pt>
                <c:pt idx="24">
                  <c:v>49.9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1A-40B7-8135-CD1240752A0C}"/>
            </c:ext>
          </c:extLst>
        </c:ser>
        <c:ser>
          <c:idx val="2"/>
          <c:order val="2"/>
          <c:tx>
            <c:strRef>
              <c:f>'Stack Accuracy'!$F$219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Accuracy'!$F$220:$F$249</c:f>
              <c:numCache>
                <c:formatCode>General</c:formatCode>
                <c:ptCount val="30"/>
                <c:pt idx="0">
                  <c:v>48.1</c:v>
                </c:pt>
                <c:pt idx="1">
                  <c:v>46.6</c:v>
                </c:pt>
                <c:pt idx="2">
                  <c:v>47.4</c:v>
                </c:pt>
                <c:pt idx="3">
                  <c:v>45.9</c:v>
                </c:pt>
                <c:pt idx="4">
                  <c:v>47.2</c:v>
                </c:pt>
                <c:pt idx="5">
                  <c:v>52.9</c:v>
                </c:pt>
                <c:pt idx="6">
                  <c:v>49</c:v>
                </c:pt>
                <c:pt idx="7">
                  <c:v>48.9</c:v>
                </c:pt>
                <c:pt idx="8">
                  <c:v>47.8</c:v>
                </c:pt>
                <c:pt idx="9">
                  <c:v>50</c:v>
                </c:pt>
                <c:pt idx="10">
                  <c:v>49.1</c:v>
                </c:pt>
                <c:pt idx="11">
                  <c:v>49.3</c:v>
                </c:pt>
                <c:pt idx="12">
                  <c:v>47.5</c:v>
                </c:pt>
                <c:pt idx="13">
                  <c:v>47.8</c:v>
                </c:pt>
                <c:pt idx="14">
                  <c:v>49.9</c:v>
                </c:pt>
                <c:pt idx="15">
                  <c:v>49.8</c:v>
                </c:pt>
                <c:pt idx="16">
                  <c:v>50.6</c:v>
                </c:pt>
                <c:pt idx="17">
                  <c:v>48.3</c:v>
                </c:pt>
                <c:pt idx="18">
                  <c:v>49.1</c:v>
                </c:pt>
                <c:pt idx="19">
                  <c:v>49</c:v>
                </c:pt>
                <c:pt idx="20">
                  <c:v>48.4</c:v>
                </c:pt>
                <c:pt idx="21">
                  <c:v>52.1</c:v>
                </c:pt>
                <c:pt idx="22">
                  <c:v>45.6</c:v>
                </c:pt>
                <c:pt idx="23">
                  <c:v>47.3</c:v>
                </c:pt>
                <c:pt idx="24">
                  <c:v>49.7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1A-40B7-8135-CD1240752A0C}"/>
            </c:ext>
          </c:extLst>
        </c:ser>
        <c:ser>
          <c:idx val="3"/>
          <c:order val="3"/>
          <c:tx>
            <c:strRef>
              <c:f>'Stack Accuracy'!$G$219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Accuracy'!$G$220:$G$249</c:f>
              <c:numCache>
                <c:formatCode>General</c:formatCode>
                <c:ptCount val="30"/>
                <c:pt idx="0">
                  <c:v>44.5</c:v>
                </c:pt>
                <c:pt idx="1">
                  <c:v>46.3</c:v>
                </c:pt>
                <c:pt idx="2">
                  <c:v>47.4</c:v>
                </c:pt>
                <c:pt idx="3">
                  <c:v>47.5</c:v>
                </c:pt>
                <c:pt idx="4">
                  <c:v>49.4</c:v>
                </c:pt>
                <c:pt idx="5">
                  <c:v>47.5</c:v>
                </c:pt>
                <c:pt idx="6">
                  <c:v>50</c:v>
                </c:pt>
                <c:pt idx="7">
                  <c:v>48.5</c:v>
                </c:pt>
                <c:pt idx="8">
                  <c:v>48.9</c:v>
                </c:pt>
                <c:pt idx="9">
                  <c:v>50.8</c:v>
                </c:pt>
                <c:pt idx="10">
                  <c:v>48.9</c:v>
                </c:pt>
                <c:pt idx="11">
                  <c:v>50.8</c:v>
                </c:pt>
                <c:pt idx="12">
                  <c:v>49.3</c:v>
                </c:pt>
                <c:pt idx="13">
                  <c:v>49.4</c:v>
                </c:pt>
                <c:pt idx="14">
                  <c:v>51.6</c:v>
                </c:pt>
                <c:pt idx="15">
                  <c:v>47.1</c:v>
                </c:pt>
                <c:pt idx="16">
                  <c:v>53.1</c:v>
                </c:pt>
                <c:pt idx="17">
                  <c:v>49.5</c:v>
                </c:pt>
                <c:pt idx="18">
                  <c:v>49</c:v>
                </c:pt>
                <c:pt idx="19">
                  <c:v>52</c:v>
                </c:pt>
                <c:pt idx="20">
                  <c:v>51.8</c:v>
                </c:pt>
                <c:pt idx="21">
                  <c:v>52</c:v>
                </c:pt>
                <c:pt idx="22">
                  <c:v>50.7</c:v>
                </c:pt>
                <c:pt idx="23">
                  <c:v>50.8</c:v>
                </c:pt>
                <c:pt idx="24">
                  <c:v>53.3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1A-40B7-8135-CD1240752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Vending Machine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Accuracy'!$D$4:$D$33</c:f>
              <c:numCache>
                <c:formatCode>General</c:formatCode>
                <c:ptCount val="30"/>
                <c:pt idx="0">
                  <c:v>0.8</c:v>
                </c:pt>
                <c:pt idx="1">
                  <c:v>0.7</c:v>
                </c:pt>
                <c:pt idx="2">
                  <c:v>1.3</c:v>
                </c:pt>
                <c:pt idx="3">
                  <c:v>1</c:v>
                </c:pt>
                <c:pt idx="4">
                  <c:v>1.5</c:v>
                </c:pt>
                <c:pt idx="5">
                  <c:v>54.1</c:v>
                </c:pt>
                <c:pt idx="6">
                  <c:v>53.2</c:v>
                </c:pt>
                <c:pt idx="7">
                  <c:v>57.1</c:v>
                </c:pt>
                <c:pt idx="8">
                  <c:v>55</c:v>
                </c:pt>
                <c:pt idx="9">
                  <c:v>53.3</c:v>
                </c:pt>
                <c:pt idx="10">
                  <c:v>67</c:v>
                </c:pt>
                <c:pt idx="11">
                  <c:v>63.5</c:v>
                </c:pt>
                <c:pt idx="12">
                  <c:v>65.599999999999994</c:v>
                </c:pt>
                <c:pt idx="13">
                  <c:v>65.8</c:v>
                </c:pt>
                <c:pt idx="14">
                  <c:v>61.7</c:v>
                </c:pt>
                <c:pt idx="15">
                  <c:v>54.7</c:v>
                </c:pt>
                <c:pt idx="16">
                  <c:v>56.5</c:v>
                </c:pt>
                <c:pt idx="17">
                  <c:v>54.2</c:v>
                </c:pt>
                <c:pt idx="18">
                  <c:v>53.2</c:v>
                </c:pt>
                <c:pt idx="19">
                  <c:v>54.2</c:v>
                </c:pt>
                <c:pt idx="20">
                  <c:v>74</c:v>
                </c:pt>
                <c:pt idx="21">
                  <c:v>76.3</c:v>
                </c:pt>
                <c:pt idx="22">
                  <c:v>74.900000000000006</c:v>
                </c:pt>
                <c:pt idx="23">
                  <c:v>70.400000000000006</c:v>
                </c:pt>
                <c:pt idx="24">
                  <c:v>68.2</c:v>
                </c:pt>
                <c:pt idx="25">
                  <c:v>75.3</c:v>
                </c:pt>
                <c:pt idx="26">
                  <c:v>77.3</c:v>
                </c:pt>
                <c:pt idx="27">
                  <c:v>75.7</c:v>
                </c:pt>
                <c:pt idx="28">
                  <c:v>69.400000000000006</c:v>
                </c:pt>
                <c:pt idx="29">
                  <c:v>68.099999999999994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38-48AD-9E0A-8EA69315F9CB}"/>
            </c:ext>
          </c:extLst>
        </c:ser>
        <c:ser>
          <c:idx val="1"/>
          <c:order val="1"/>
          <c:tx>
            <c:strRef>
              <c:f>'Vending_Machine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Accuracy'!$E$4:$E$33</c:f>
              <c:numCache>
                <c:formatCode>General</c:formatCode>
                <c:ptCount val="30"/>
                <c:pt idx="0">
                  <c:v>0.6</c:v>
                </c:pt>
                <c:pt idx="1">
                  <c:v>0.4</c:v>
                </c:pt>
                <c:pt idx="2">
                  <c:v>2.1</c:v>
                </c:pt>
                <c:pt idx="3">
                  <c:v>2.4</c:v>
                </c:pt>
                <c:pt idx="4">
                  <c:v>0.8</c:v>
                </c:pt>
                <c:pt idx="5">
                  <c:v>28.2</c:v>
                </c:pt>
                <c:pt idx="6">
                  <c:v>23.3</c:v>
                </c:pt>
                <c:pt idx="7">
                  <c:v>21.1</c:v>
                </c:pt>
                <c:pt idx="8">
                  <c:v>22.5</c:v>
                </c:pt>
                <c:pt idx="9">
                  <c:v>32.5</c:v>
                </c:pt>
                <c:pt idx="10">
                  <c:v>47.7</c:v>
                </c:pt>
                <c:pt idx="11">
                  <c:v>48</c:v>
                </c:pt>
                <c:pt idx="12">
                  <c:v>45.2</c:v>
                </c:pt>
                <c:pt idx="13">
                  <c:v>41.8</c:v>
                </c:pt>
                <c:pt idx="14">
                  <c:v>45.7</c:v>
                </c:pt>
                <c:pt idx="15">
                  <c:v>49.9</c:v>
                </c:pt>
                <c:pt idx="16">
                  <c:v>50.1</c:v>
                </c:pt>
                <c:pt idx="17">
                  <c:v>47.4</c:v>
                </c:pt>
                <c:pt idx="18">
                  <c:v>46.2</c:v>
                </c:pt>
                <c:pt idx="19">
                  <c:v>48</c:v>
                </c:pt>
                <c:pt idx="20">
                  <c:v>50.3</c:v>
                </c:pt>
                <c:pt idx="21">
                  <c:v>50.6</c:v>
                </c:pt>
                <c:pt idx="22">
                  <c:v>48.8</c:v>
                </c:pt>
                <c:pt idx="23">
                  <c:v>47.4</c:v>
                </c:pt>
                <c:pt idx="24">
                  <c:v>49.8</c:v>
                </c:pt>
                <c:pt idx="25">
                  <c:v>50.4</c:v>
                </c:pt>
                <c:pt idx="26">
                  <c:v>50.8</c:v>
                </c:pt>
                <c:pt idx="27">
                  <c:v>49</c:v>
                </c:pt>
                <c:pt idx="28">
                  <c:v>47.5</c:v>
                </c:pt>
                <c:pt idx="29">
                  <c:v>49.9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38-48AD-9E0A-8EA69315F9CB}"/>
            </c:ext>
          </c:extLst>
        </c:ser>
        <c:ser>
          <c:idx val="2"/>
          <c:order val="2"/>
          <c:tx>
            <c:strRef>
              <c:f>'Vending_Machine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Accuracy'!$F$4:$F$33</c:f>
              <c:numCache>
                <c:formatCode>General</c:formatCode>
                <c:ptCount val="30"/>
                <c:pt idx="0">
                  <c:v>19.899999999999999</c:v>
                </c:pt>
                <c:pt idx="1">
                  <c:v>11.3</c:v>
                </c:pt>
                <c:pt idx="2">
                  <c:v>26.3</c:v>
                </c:pt>
                <c:pt idx="3">
                  <c:v>19</c:v>
                </c:pt>
                <c:pt idx="4">
                  <c:v>23.1</c:v>
                </c:pt>
                <c:pt idx="5">
                  <c:v>51.6</c:v>
                </c:pt>
                <c:pt idx="6">
                  <c:v>47.5</c:v>
                </c:pt>
                <c:pt idx="7">
                  <c:v>47.3</c:v>
                </c:pt>
                <c:pt idx="8">
                  <c:v>46.6</c:v>
                </c:pt>
                <c:pt idx="9">
                  <c:v>48.2</c:v>
                </c:pt>
                <c:pt idx="10">
                  <c:v>52</c:v>
                </c:pt>
                <c:pt idx="11">
                  <c:v>50.5</c:v>
                </c:pt>
                <c:pt idx="12">
                  <c:v>49</c:v>
                </c:pt>
                <c:pt idx="13">
                  <c:v>49</c:v>
                </c:pt>
                <c:pt idx="14">
                  <c:v>49.4</c:v>
                </c:pt>
                <c:pt idx="15">
                  <c:v>50.4</c:v>
                </c:pt>
                <c:pt idx="16">
                  <c:v>51.8</c:v>
                </c:pt>
                <c:pt idx="17">
                  <c:v>49.6</c:v>
                </c:pt>
                <c:pt idx="18">
                  <c:v>51.3</c:v>
                </c:pt>
                <c:pt idx="19">
                  <c:v>49.4</c:v>
                </c:pt>
                <c:pt idx="20">
                  <c:v>49.5</c:v>
                </c:pt>
                <c:pt idx="21">
                  <c:v>51.2</c:v>
                </c:pt>
                <c:pt idx="22">
                  <c:v>50.9</c:v>
                </c:pt>
                <c:pt idx="23">
                  <c:v>49.8</c:v>
                </c:pt>
                <c:pt idx="24">
                  <c:v>48.5</c:v>
                </c:pt>
                <c:pt idx="25">
                  <c:v>50.7</c:v>
                </c:pt>
                <c:pt idx="26">
                  <c:v>48.9</c:v>
                </c:pt>
                <c:pt idx="27">
                  <c:v>51.4</c:v>
                </c:pt>
                <c:pt idx="28">
                  <c:v>49.9</c:v>
                </c:pt>
                <c:pt idx="29">
                  <c:v>49.2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38-48AD-9E0A-8EA69315F9CB}"/>
            </c:ext>
          </c:extLst>
        </c:ser>
        <c:ser>
          <c:idx val="3"/>
          <c:order val="3"/>
          <c:tx>
            <c:strRef>
              <c:f>'Vending_Machine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Accuracy'!$G$4:$G$33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55.7</c:v>
                </c:pt>
                <c:pt idx="6">
                  <c:v>56.3</c:v>
                </c:pt>
                <c:pt idx="7">
                  <c:v>57.5</c:v>
                </c:pt>
                <c:pt idx="8">
                  <c:v>56.8</c:v>
                </c:pt>
                <c:pt idx="9">
                  <c:v>55.9</c:v>
                </c:pt>
                <c:pt idx="10">
                  <c:v>62.5</c:v>
                </c:pt>
                <c:pt idx="11">
                  <c:v>62.8</c:v>
                </c:pt>
                <c:pt idx="12">
                  <c:v>65.900000000000006</c:v>
                </c:pt>
                <c:pt idx="13">
                  <c:v>65.3</c:v>
                </c:pt>
                <c:pt idx="14">
                  <c:v>59.8</c:v>
                </c:pt>
                <c:pt idx="15">
                  <c:v>54.2</c:v>
                </c:pt>
                <c:pt idx="16">
                  <c:v>56.5</c:v>
                </c:pt>
                <c:pt idx="17">
                  <c:v>55.7</c:v>
                </c:pt>
                <c:pt idx="18">
                  <c:v>53.3</c:v>
                </c:pt>
                <c:pt idx="19">
                  <c:v>55.9</c:v>
                </c:pt>
                <c:pt idx="20">
                  <c:v>75.099999999999994</c:v>
                </c:pt>
                <c:pt idx="21">
                  <c:v>74</c:v>
                </c:pt>
                <c:pt idx="22">
                  <c:v>72.900000000000006</c:v>
                </c:pt>
                <c:pt idx="23">
                  <c:v>68.099999999999994</c:v>
                </c:pt>
                <c:pt idx="24">
                  <c:v>66.2</c:v>
                </c:pt>
                <c:pt idx="25">
                  <c:v>74.099999999999994</c:v>
                </c:pt>
                <c:pt idx="26">
                  <c:v>75.900000000000006</c:v>
                </c:pt>
                <c:pt idx="27">
                  <c:v>75.2</c:v>
                </c:pt>
                <c:pt idx="28">
                  <c:v>67.8</c:v>
                </c:pt>
                <c:pt idx="29">
                  <c:v>67.099999999999994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38-48AD-9E0A-8EA69315F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Accuracy'!$D$40:$D$69</c:f>
              <c:numCache>
                <c:formatCode>General</c:formatCode>
                <c:ptCount val="30"/>
                <c:pt idx="0">
                  <c:v>52.6</c:v>
                </c:pt>
                <c:pt idx="1">
                  <c:v>52.6</c:v>
                </c:pt>
                <c:pt idx="2">
                  <c:v>55.4</c:v>
                </c:pt>
                <c:pt idx="3">
                  <c:v>55.3</c:v>
                </c:pt>
                <c:pt idx="4">
                  <c:v>52.5</c:v>
                </c:pt>
                <c:pt idx="5">
                  <c:v>51.6</c:v>
                </c:pt>
                <c:pt idx="6">
                  <c:v>53.8</c:v>
                </c:pt>
                <c:pt idx="7">
                  <c:v>53.5</c:v>
                </c:pt>
                <c:pt idx="8">
                  <c:v>54.2</c:v>
                </c:pt>
                <c:pt idx="9">
                  <c:v>52</c:v>
                </c:pt>
                <c:pt idx="10">
                  <c:v>61.5</c:v>
                </c:pt>
                <c:pt idx="11">
                  <c:v>63.9</c:v>
                </c:pt>
                <c:pt idx="12">
                  <c:v>61.1</c:v>
                </c:pt>
                <c:pt idx="13">
                  <c:v>54.5</c:v>
                </c:pt>
                <c:pt idx="14">
                  <c:v>56.2</c:v>
                </c:pt>
                <c:pt idx="15">
                  <c:v>54.6</c:v>
                </c:pt>
                <c:pt idx="16">
                  <c:v>56.5</c:v>
                </c:pt>
                <c:pt idx="17">
                  <c:v>52.7</c:v>
                </c:pt>
                <c:pt idx="18">
                  <c:v>51</c:v>
                </c:pt>
                <c:pt idx="19">
                  <c:v>52.3</c:v>
                </c:pt>
                <c:pt idx="20">
                  <c:v>72.599999999999994</c:v>
                </c:pt>
                <c:pt idx="21">
                  <c:v>74.2</c:v>
                </c:pt>
                <c:pt idx="22">
                  <c:v>69</c:v>
                </c:pt>
                <c:pt idx="23">
                  <c:v>65.7</c:v>
                </c:pt>
                <c:pt idx="24">
                  <c:v>61.8</c:v>
                </c:pt>
                <c:pt idx="25">
                  <c:v>73.099999999999994</c:v>
                </c:pt>
                <c:pt idx="26">
                  <c:v>73.400000000000006</c:v>
                </c:pt>
                <c:pt idx="27">
                  <c:v>69.2</c:v>
                </c:pt>
                <c:pt idx="28">
                  <c:v>67.3</c:v>
                </c:pt>
                <c:pt idx="29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4D-4A25-8E93-D9272963A7F3}"/>
            </c:ext>
          </c:extLst>
        </c:ser>
        <c:ser>
          <c:idx val="1"/>
          <c:order val="1"/>
          <c:tx>
            <c:strRef>
              <c:f>'Vending_Machine Accuracy'!$E$39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Accuracy'!$E$40:$E$69</c:f>
              <c:numCache>
                <c:formatCode>General</c:formatCode>
                <c:ptCount val="30"/>
                <c:pt idx="0">
                  <c:v>54.1</c:v>
                </c:pt>
                <c:pt idx="1">
                  <c:v>54.8</c:v>
                </c:pt>
                <c:pt idx="2">
                  <c:v>54.1</c:v>
                </c:pt>
                <c:pt idx="3">
                  <c:v>54.8</c:v>
                </c:pt>
                <c:pt idx="4">
                  <c:v>50.9</c:v>
                </c:pt>
                <c:pt idx="5">
                  <c:v>49.6</c:v>
                </c:pt>
                <c:pt idx="6">
                  <c:v>49.7</c:v>
                </c:pt>
                <c:pt idx="7">
                  <c:v>51</c:v>
                </c:pt>
                <c:pt idx="8">
                  <c:v>53.2</c:v>
                </c:pt>
                <c:pt idx="9">
                  <c:v>50.9</c:v>
                </c:pt>
                <c:pt idx="10">
                  <c:v>51.5</c:v>
                </c:pt>
                <c:pt idx="11">
                  <c:v>50.6</c:v>
                </c:pt>
                <c:pt idx="12">
                  <c:v>51.9</c:v>
                </c:pt>
                <c:pt idx="13">
                  <c:v>53.9</c:v>
                </c:pt>
                <c:pt idx="14">
                  <c:v>51.5</c:v>
                </c:pt>
                <c:pt idx="15">
                  <c:v>61.1</c:v>
                </c:pt>
                <c:pt idx="16">
                  <c:v>58.6</c:v>
                </c:pt>
                <c:pt idx="17">
                  <c:v>59.4</c:v>
                </c:pt>
                <c:pt idx="18">
                  <c:v>60</c:v>
                </c:pt>
                <c:pt idx="19">
                  <c:v>56.4</c:v>
                </c:pt>
                <c:pt idx="20">
                  <c:v>74.3</c:v>
                </c:pt>
                <c:pt idx="21">
                  <c:v>76.3</c:v>
                </c:pt>
                <c:pt idx="22">
                  <c:v>73.7</c:v>
                </c:pt>
                <c:pt idx="23">
                  <c:v>73.5</c:v>
                </c:pt>
                <c:pt idx="24">
                  <c:v>71.400000000000006</c:v>
                </c:pt>
                <c:pt idx="25">
                  <c:v>63.7</c:v>
                </c:pt>
                <c:pt idx="26">
                  <c:v>66</c:v>
                </c:pt>
                <c:pt idx="27">
                  <c:v>61.9</c:v>
                </c:pt>
                <c:pt idx="28">
                  <c:v>61</c:v>
                </c:pt>
                <c:pt idx="29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4D-4A25-8E93-D9272963A7F3}"/>
            </c:ext>
          </c:extLst>
        </c:ser>
        <c:ser>
          <c:idx val="2"/>
          <c:order val="2"/>
          <c:tx>
            <c:strRef>
              <c:f>'Vending_Machine Accuracy'!$F$39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Accuracy'!$F$40:$F$69</c:f>
              <c:numCache>
                <c:formatCode>General</c:formatCode>
                <c:ptCount val="30"/>
                <c:pt idx="0">
                  <c:v>51.4</c:v>
                </c:pt>
                <c:pt idx="1">
                  <c:v>51.3</c:v>
                </c:pt>
                <c:pt idx="2">
                  <c:v>48.2</c:v>
                </c:pt>
                <c:pt idx="3">
                  <c:v>47.4</c:v>
                </c:pt>
                <c:pt idx="4">
                  <c:v>49.6</c:v>
                </c:pt>
                <c:pt idx="5">
                  <c:v>46.8</c:v>
                </c:pt>
                <c:pt idx="6">
                  <c:v>47.8</c:v>
                </c:pt>
                <c:pt idx="7">
                  <c:v>51.7</c:v>
                </c:pt>
                <c:pt idx="8">
                  <c:v>50.1</c:v>
                </c:pt>
                <c:pt idx="9">
                  <c:v>47.4</c:v>
                </c:pt>
                <c:pt idx="10">
                  <c:v>48.7</c:v>
                </c:pt>
                <c:pt idx="11">
                  <c:v>48.6</c:v>
                </c:pt>
                <c:pt idx="12">
                  <c:v>50.7</c:v>
                </c:pt>
                <c:pt idx="13">
                  <c:v>50.5</c:v>
                </c:pt>
                <c:pt idx="14">
                  <c:v>48.1</c:v>
                </c:pt>
                <c:pt idx="15">
                  <c:v>48</c:v>
                </c:pt>
                <c:pt idx="16">
                  <c:v>47.2</c:v>
                </c:pt>
                <c:pt idx="17">
                  <c:v>51.8</c:v>
                </c:pt>
                <c:pt idx="18">
                  <c:v>50.1</c:v>
                </c:pt>
                <c:pt idx="19">
                  <c:v>46.6</c:v>
                </c:pt>
                <c:pt idx="20">
                  <c:v>50.8</c:v>
                </c:pt>
                <c:pt idx="21">
                  <c:v>49</c:v>
                </c:pt>
                <c:pt idx="22">
                  <c:v>50.9</c:v>
                </c:pt>
                <c:pt idx="23">
                  <c:v>50.7</c:v>
                </c:pt>
                <c:pt idx="24">
                  <c:v>48.4</c:v>
                </c:pt>
                <c:pt idx="25">
                  <c:v>48.8</c:v>
                </c:pt>
                <c:pt idx="26">
                  <c:v>49.5</c:v>
                </c:pt>
                <c:pt idx="27">
                  <c:v>51.4</c:v>
                </c:pt>
                <c:pt idx="28">
                  <c:v>51.1</c:v>
                </c:pt>
                <c:pt idx="29">
                  <c:v>46.8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4D-4A25-8E93-D9272963A7F3}"/>
            </c:ext>
          </c:extLst>
        </c:ser>
        <c:ser>
          <c:idx val="3"/>
          <c:order val="3"/>
          <c:tx>
            <c:strRef>
              <c:f>'Vending_Machine Accuracy'!$G$39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Accuracy'!$G$40:$G$69</c:f>
              <c:numCache>
                <c:formatCode>General</c:formatCode>
                <c:ptCount val="30"/>
                <c:pt idx="0">
                  <c:v>53.3</c:v>
                </c:pt>
                <c:pt idx="1">
                  <c:v>51.6</c:v>
                </c:pt>
                <c:pt idx="2">
                  <c:v>53.8</c:v>
                </c:pt>
                <c:pt idx="3">
                  <c:v>54.4</c:v>
                </c:pt>
                <c:pt idx="4">
                  <c:v>53.4</c:v>
                </c:pt>
                <c:pt idx="5">
                  <c:v>51.1</c:v>
                </c:pt>
                <c:pt idx="6">
                  <c:v>50.1</c:v>
                </c:pt>
                <c:pt idx="7">
                  <c:v>52.4</c:v>
                </c:pt>
                <c:pt idx="8">
                  <c:v>53.1</c:v>
                </c:pt>
                <c:pt idx="9">
                  <c:v>49.7</c:v>
                </c:pt>
                <c:pt idx="10">
                  <c:v>57</c:v>
                </c:pt>
                <c:pt idx="11">
                  <c:v>55.9</c:v>
                </c:pt>
                <c:pt idx="12">
                  <c:v>52.7</c:v>
                </c:pt>
                <c:pt idx="13">
                  <c:v>51.4</c:v>
                </c:pt>
                <c:pt idx="14">
                  <c:v>52.8</c:v>
                </c:pt>
                <c:pt idx="15">
                  <c:v>51.8</c:v>
                </c:pt>
                <c:pt idx="16">
                  <c:v>52.5</c:v>
                </c:pt>
                <c:pt idx="17">
                  <c:v>50.7</c:v>
                </c:pt>
                <c:pt idx="18">
                  <c:v>48.6</c:v>
                </c:pt>
                <c:pt idx="19">
                  <c:v>50.6</c:v>
                </c:pt>
                <c:pt idx="20">
                  <c:v>67.599999999999994</c:v>
                </c:pt>
                <c:pt idx="21">
                  <c:v>66.5</c:v>
                </c:pt>
                <c:pt idx="22">
                  <c:v>62.7</c:v>
                </c:pt>
                <c:pt idx="23">
                  <c:v>60</c:v>
                </c:pt>
                <c:pt idx="24">
                  <c:v>57</c:v>
                </c:pt>
                <c:pt idx="25">
                  <c:v>69</c:v>
                </c:pt>
                <c:pt idx="26">
                  <c:v>69.7</c:v>
                </c:pt>
                <c:pt idx="27">
                  <c:v>64.599999999999994</c:v>
                </c:pt>
                <c:pt idx="28">
                  <c:v>62.2</c:v>
                </c:pt>
                <c:pt idx="29">
                  <c:v>59.5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4D-4A25-8E93-D9272963A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Accuracy'!$D$76:$D$105</c:f>
              <c:numCache>
                <c:formatCode>General</c:formatCode>
                <c:ptCount val="30"/>
                <c:pt idx="0">
                  <c:v>53.4</c:v>
                </c:pt>
                <c:pt idx="1">
                  <c:v>52.8</c:v>
                </c:pt>
                <c:pt idx="2">
                  <c:v>56.6</c:v>
                </c:pt>
                <c:pt idx="3">
                  <c:v>56.6</c:v>
                </c:pt>
                <c:pt idx="4">
                  <c:v>55</c:v>
                </c:pt>
                <c:pt idx="5">
                  <c:v>65.3</c:v>
                </c:pt>
                <c:pt idx="6">
                  <c:v>64.599999999999994</c:v>
                </c:pt>
                <c:pt idx="7">
                  <c:v>65.599999999999994</c:v>
                </c:pt>
                <c:pt idx="8">
                  <c:v>64.900000000000006</c:v>
                </c:pt>
                <c:pt idx="9">
                  <c:v>62.2</c:v>
                </c:pt>
                <c:pt idx="10">
                  <c:v>65.5</c:v>
                </c:pt>
                <c:pt idx="11">
                  <c:v>66</c:v>
                </c:pt>
                <c:pt idx="12">
                  <c:v>60.6</c:v>
                </c:pt>
                <c:pt idx="13">
                  <c:v>57.6</c:v>
                </c:pt>
                <c:pt idx="14">
                  <c:v>57.8</c:v>
                </c:pt>
                <c:pt idx="15">
                  <c:v>59.4</c:v>
                </c:pt>
                <c:pt idx="16">
                  <c:v>56.9</c:v>
                </c:pt>
                <c:pt idx="17">
                  <c:v>56</c:v>
                </c:pt>
                <c:pt idx="18">
                  <c:v>55</c:v>
                </c:pt>
                <c:pt idx="19">
                  <c:v>55.8</c:v>
                </c:pt>
                <c:pt idx="20">
                  <c:v>75</c:v>
                </c:pt>
                <c:pt idx="21">
                  <c:v>75</c:v>
                </c:pt>
                <c:pt idx="22">
                  <c:v>70.2</c:v>
                </c:pt>
                <c:pt idx="23">
                  <c:v>67.599999999999994</c:v>
                </c:pt>
                <c:pt idx="24">
                  <c:v>64.599999999999994</c:v>
                </c:pt>
                <c:pt idx="25">
                  <c:v>74.099999999999994</c:v>
                </c:pt>
                <c:pt idx="26">
                  <c:v>73.8</c:v>
                </c:pt>
                <c:pt idx="27">
                  <c:v>73.099999999999994</c:v>
                </c:pt>
                <c:pt idx="28">
                  <c:v>68.8</c:v>
                </c:pt>
                <c:pt idx="29">
                  <c:v>65.8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6E-4D26-96B7-7143E3611927}"/>
            </c:ext>
          </c:extLst>
        </c:ser>
        <c:ser>
          <c:idx val="1"/>
          <c:order val="1"/>
          <c:tx>
            <c:strRef>
              <c:f>'Vending_Machine Accuracy'!$E$75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Accuracy'!$E$76:$E$105</c:f>
              <c:numCache>
                <c:formatCode>General</c:formatCode>
                <c:ptCount val="30"/>
                <c:pt idx="0">
                  <c:v>52.7</c:v>
                </c:pt>
                <c:pt idx="1">
                  <c:v>54.3</c:v>
                </c:pt>
                <c:pt idx="2">
                  <c:v>55.9</c:v>
                </c:pt>
                <c:pt idx="3">
                  <c:v>55.7</c:v>
                </c:pt>
                <c:pt idx="4">
                  <c:v>53.9</c:v>
                </c:pt>
                <c:pt idx="5">
                  <c:v>51.6</c:v>
                </c:pt>
                <c:pt idx="6">
                  <c:v>51.7</c:v>
                </c:pt>
                <c:pt idx="7">
                  <c:v>52.7</c:v>
                </c:pt>
                <c:pt idx="8">
                  <c:v>54.7</c:v>
                </c:pt>
                <c:pt idx="9">
                  <c:v>53.1</c:v>
                </c:pt>
                <c:pt idx="10">
                  <c:v>60.8</c:v>
                </c:pt>
                <c:pt idx="11">
                  <c:v>57.3</c:v>
                </c:pt>
                <c:pt idx="12">
                  <c:v>59.4</c:v>
                </c:pt>
                <c:pt idx="13">
                  <c:v>58.1</c:v>
                </c:pt>
                <c:pt idx="14">
                  <c:v>54.1</c:v>
                </c:pt>
                <c:pt idx="15">
                  <c:v>74.900000000000006</c:v>
                </c:pt>
                <c:pt idx="16">
                  <c:v>71.2</c:v>
                </c:pt>
                <c:pt idx="17">
                  <c:v>69.900000000000006</c:v>
                </c:pt>
                <c:pt idx="18">
                  <c:v>68.8</c:v>
                </c:pt>
                <c:pt idx="19">
                  <c:v>66.2</c:v>
                </c:pt>
                <c:pt idx="20">
                  <c:v>67.099999999999994</c:v>
                </c:pt>
                <c:pt idx="21">
                  <c:v>73.3</c:v>
                </c:pt>
                <c:pt idx="22">
                  <c:v>71.3</c:v>
                </c:pt>
                <c:pt idx="23">
                  <c:v>70.7</c:v>
                </c:pt>
                <c:pt idx="24">
                  <c:v>67.900000000000006</c:v>
                </c:pt>
                <c:pt idx="25">
                  <c:v>63.4</c:v>
                </c:pt>
                <c:pt idx="26">
                  <c:v>66.900000000000006</c:v>
                </c:pt>
                <c:pt idx="27">
                  <c:v>64.3</c:v>
                </c:pt>
                <c:pt idx="28">
                  <c:v>67.7</c:v>
                </c:pt>
                <c:pt idx="29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6E-4D26-96B7-7143E3611927}"/>
            </c:ext>
          </c:extLst>
        </c:ser>
        <c:ser>
          <c:idx val="2"/>
          <c:order val="2"/>
          <c:tx>
            <c:strRef>
              <c:f>'Vending_Machine Accuracy'!$F$75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Accuracy'!$F$76:$F$105</c:f>
              <c:numCache>
                <c:formatCode>General</c:formatCode>
                <c:ptCount val="30"/>
                <c:pt idx="0">
                  <c:v>51.9</c:v>
                </c:pt>
                <c:pt idx="1">
                  <c:v>50.7</c:v>
                </c:pt>
                <c:pt idx="2">
                  <c:v>49.4</c:v>
                </c:pt>
                <c:pt idx="3">
                  <c:v>47.9</c:v>
                </c:pt>
                <c:pt idx="4">
                  <c:v>49.7</c:v>
                </c:pt>
                <c:pt idx="5">
                  <c:v>49.3</c:v>
                </c:pt>
                <c:pt idx="6">
                  <c:v>49.7</c:v>
                </c:pt>
                <c:pt idx="7">
                  <c:v>53.2</c:v>
                </c:pt>
                <c:pt idx="8">
                  <c:v>50.6</c:v>
                </c:pt>
                <c:pt idx="9">
                  <c:v>49.9</c:v>
                </c:pt>
                <c:pt idx="10">
                  <c:v>49.8</c:v>
                </c:pt>
                <c:pt idx="11">
                  <c:v>49.7</c:v>
                </c:pt>
                <c:pt idx="12">
                  <c:v>50.1</c:v>
                </c:pt>
                <c:pt idx="13">
                  <c:v>49.8</c:v>
                </c:pt>
                <c:pt idx="14">
                  <c:v>47.4</c:v>
                </c:pt>
                <c:pt idx="15">
                  <c:v>49.4</c:v>
                </c:pt>
                <c:pt idx="16">
                  <c:v>47.6</c:v>
                </c:pt>
                <c:pt idx="17">
                  <c:v>48.7</c:v>
                </c:pt>
                <c:pt idx="18">
                  <c:v>51</c:v>
                </c:pt>
                <c:pt idx="19">
                  <c:v>49</c:v>
                </c:pt>
                <c:pt idx="20">
                  <c:v>50.3</c:v>
                </c:pt>
                <c:pt idx="21">
                  <c:v>49.3</c:v>
                </c:pt>
                <c:pt idx="22">
                  <c:v>50.9</c:v>
                </c:pt>
                <c:pt idx="23">
                  <c:v>50.1</c:v>
                </c:pt>
                <c:pt idx="24">
                  <c:v>49.5</c:v>
                </c:pt>
                <c:pt idx="25">
                  <c:v>50.7</c:v>
                </c:pt>
                <c:pt idx="26">
                  <c:v>48.6</c:v>
                </c:pt>
                <c:pt idx="27">
                  <c:v>50.2</c:v>
                </c:pt>
                <c:pt idx="28">
                  <c:v>51.8</c:v>
                </c:pt>
                <c:pt idx="29">
                  <c:v>49.3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6E-4D26-96B7-7143E3611927}"/>
            </c:ext>
          </c:extLst>
        </c:ser>
        <c:ser>
          <c:idx val="3"/>
          <c:order val="3"/>
          <c:tx>
            <c:strRef>
              <c:f>'Vending_Machine Accuracy'!$G$75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Accuracy'!$G$76:$G$105</c:f>
              <c:numCache>
                <c:formatCode>General</c:formatCode>
                <c:ptCount val="30"/>
                <c:pt idx="0">
                  <c:v>55.7</c:v>
                </c:pt>
                <c:pt idx="1">
                  <c:v>56</c:v>
                </c:pt>
                <c:pt idx="2">
                  <c:v>57.8</c:v>
                </c:pt>
                <c:pt idx="3">
                  <c:v>58</c:v>
                </c:pt>
                <c:pt idx="4">
                  <c:v>54.6</c:v>
                </c:pt>
                <c:pt idx="5">
                  <c:v>66.5</c:v>
                </c:pt>
                <c:pt idx="6">
                  <c:v>64.599999999999994</c:v>
                </c:pt>
                <c:pt idx="7">
                  <c:v>67</c:v>
                </c:pt>
                <c:pt idx="8">
                  <c:v>64.099999999999994</c:v>
                </c:pt>
                <c:pt idx="9">
                  <c:v>61.6</c:v>
                </c:pt>
                <c:pt idx="10">
                  <c:v>58.3</c:v>
                </c:pt>
                <c:pt idx="11">
                  <c:v>59.6</c:v>
                </c:pt>
                <c:pt idx="12">
                  <c:v>56.1</c:v>
                </c:pt>
                <c:pt idx="13">
                  <c:v>55.3</c:v>
                </c:pt>
                <c:pt idx="14">
                  <c:v>56.5</c:v>
                </c:pt>
                <c:pt idx="15">
                  <c:v>53.9</c:v>
                </c:pt>
                <c:pt idx="16">
                  <c:v>56</c:v>
                </c:pt>
                <c:pt idx="17">
                  <c:v>53.5</c:v>
                </c:pt>
                <c:pt idx="18">
                  <c:v>51.6</c:v>
                </c:pt>
                <c:pt idx="19">
                  <c:v>52.5</c:v>
                </c:pt>
                <c:pt idx="20">
                  <c:v>72</c:v>
                </c:pt>
                <c:pt idx="21">
                  <c:v>71.599999999999994</c:v>
                </c:pt>
                <c:pt idx="22">
                  <c:v>68.7</c:v>
                </c:pt>
                <c:pt idx="23">
                  <c:v>65</c:v>
                </c:pt>
                <c:pt idx="24">
                  <c:v>63</c:v>
                </c:pt>
                <c:pt idx="25">
                  <c:v>71.3</c:v>
                </c:pt>
                <c:pt idx="26">
                  <c:v>71.5</c:v>
                </c:pt>
                <c:pt idx="27">
                  <c:v>69.900000000000006</c:v>
                </c:pt>
                <c:pt idx="28">
                  <c:v>65.900000000000006</c:v>
                </c:pt>
                <c:pt idx="29">
                  <c:v>64.3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6E-4D26-96B7-7143E3611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55.3</c:v>
                </c:pt>
                <c:pt idx="6">
                  <c:v>55.4</c:v>
                </c:pt>
                <c:pt idx="7">
                  <c:v>54.8</c:v>
                </c:pt>
                <c:pt idx="8">
                  <c:v>56.8</c:v>
                </c:pt>
                <c:pt idx="9">
                  <c:v>54.7</c:v>
                </c:pt>
                <c:pt idx="10">
                  <c:v>54.7</c:v>
                </c:pt>
                <c:pt idx="11">
                  <c:v>54.1</c:v>
                </c:pt>
                <c:pt idx="12">
                  <c:v>56.1</c:v>
                </c:pt>
                <c:pt idx="13">
                  <c:v>57.7</c:v>
                </c:pt>
                <c:pt idx="14">
                  <c:v>57.1</c:v>
                </c:pt>
                <c:pt idx="15">
                  <c:v>59.6</c:v>
                </c:pt>
                <c:pt idx="16">
                  <c:v>61.5</c:v>
                </c:pt>
                <c:pt idx="17">
                  <c:v>58.9</c:v>
                </c:pt>
                <c:pt idx="18">
                  <c:v>56.4</c:v>
                </c:pt>
                <c:pt idx="19">
                  <c:v>57.4</c:v>
                </c:pt>
                <c:pt idx="20">
                  <c:v>72.8</c:v>
                </c:pt>
                <c:pt idx="21">
                  <c:v>75.599999999999994</c:v>
                </c:pt>
                <c:pt idx="22">
                  <c:v>74.8</c:v>
                </c:pt>
                <c:pt idx="23">
                  <c:v>72.8</c:v>
                </c:pt>
                <c:pt idx="24">
                  <c:v>69.7</c:v>
                </c:pt>
                <c:pt idx="25">
                  <c:v>78.5</c:v>
                </c:pt>
                <c:pt idx="26">
                  <c:v>80.5</c:v>
                </c:pt>
                <c:pt idx="27">
                  <c:v>77.900000000000006</c:v>
                </c:pt>
                <c:pt idx="28">
                  <c:v>71.900000000000006</c:v>
                </c:pt>
                <c:pt idx="29">
                  <c:v>69.900000000000006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4F6B-ABE1-537576B84D36}"/>
            </c:ext>
          </c:extLst>
        </c:ser>
        <c:ser>
          <c:idx val="1"/>
          <c:order val="1"/>
          <c:tx>
            <c:strRef>
              <c:f>'Vending_Machine Accuracy'!$E$111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29.4</c:v>
                </c:pt>
                <c:pt idx="6">
                  <c:v>30.1</c:v>
                </c:pt>
                <c:pt idx="7">
                  <c:v>29.8</c:v>
                </c:pt>
                <c:pt idx="8">
                  <c:v>27.1</c:v>
                </c:pt>
                <c:pt idx="9">
                  <c:v>29.2</c:v>
                </c:pt>
                <c:pt idx="10">
                  <c:v>44.2</c:v>
                </c:pt>
                <c:pt idx="11">
                  <c:v>45.9</c:v>
                </c:pt>
                <c:pt idx="12">
                  <c:v>41.1</c:v>
                </c:pt>
                <c:pt idx="13">
                  <c:v>38.299999999999997</c:v>
                </c:pt>
                <c:pt idx="14">
                  <c:v>41.5</c:v>
                </c:pt>
                <c:pt idx="15">
                  <c:v>49.3</c:v>
                </c:pt>
                <c:pt idx="16">
                  <c:v>49.6</c:v>
                </c:pt>
                <c:pt idx="17">
                  <c:v>47.3</c:v>
                </c:pt>
                <c:pt idx="18">
                  <c:v>46.1</c:v>
                </c:pt>
                <c:pt idx="19">
                  <c:v>48.4</c:v>
                </c:pt>
                <c:pt idx="20">
                  <c:v>50.3</c:v>
                </c:pt>
                <c:pt idx="21">
                  <c:v>50.7</c:v>
                </c:pt>
                <c:pt idx="22">
                  <c:v>48.9</c:v>
                </c:pt>
                <c:pt idx="23">
                  <c:v>47.5</c:v>
                </c:pt>
                <c:pt idx="24">
                  <c:v>49.7</c:v>
                </c:pt>
                <c:pt idx="25">
                  <c:v>50.4</c:v>
                </c:pt>
                <c:pt idx="26">
                  <c:v>50.8</c:v>
                </c:pt>
                <c:pt idx="27">
                  <c:v>49</c:v>
                </c:pt>
                <c:pt idx="28">
                  <c:v>47.5</c:v>
                </c:pt>
                <c:pt idx="29">
                  <c:v>49.9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E5-4F6B-ABE1-537576B84D36}"/>
            </c:ext>
          </c:extLst>
        </c:ser>
        <c:ser>
          <c:idx val="2"/>
          <c:order val="2"/>
          <c:tx>
            <c:strRef>
              <c:f>'Vending_Machine Accuracy'!$F$111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</c:v>
                </c:pt>
                <c:pt idx="6">
                  <c:v>51.6</c:v>
                </c:pt>
                <c:pt idx="7">
                  <c:v>51.4</c:v>
                </c:pt>
                <c:pt idx="8">
                  <c:v>51.1</c:v>
                </c:pt>
                <c:pt idx="9">
                  <c:v>48.4</c:v>
                </c:pt>
                <c:pt idx="10">
                  <c:v>50.7</c:v>
                </c:pt>
                <c:pt idx="11">
                  <c:v>52.3</c:v>
                </c:pt>
                <c:pt idx="12">
                  <c:v>47.7</c:v>
                </c:pt>
                <c:pt idx="13">
                  <c:v>49.4</c:v>
                </c:pt>
                <c:pt idx="14">
                  <c:v>51.1</c:v>
                </c:pt>
                <c:pt idx="15">
                  <c:v>50.3</c:v>
                </c:pt>
                <c:pt idx="16">
                  <c:v>50.3</c:v>
                </c:pt>
                <c:pt idx="17">
                  <c:v>49.4</c:v>
                </c:pt>
                <c:pt idx="18">
                  <c:v>49.1</c:v>
                </c:pt>
                <c:pt idx="19">
                  <c:v>48.6</c:v>
                </c:pt>
                <c:pt idx="20">
                  <c:v>51</c:v>
                </c:pt>
                <c:pt idx="21">
                  <c:v>50.7</c:v>
                </c:pt>
                <c:pt idx="22">
                  <c:v>50.5</c:v>
                </c:pt>
                <c:pt idx="23">
                  <c:v>50</c:v>
                </c:pt>
                <c:pt idx="24">
                  <c:v>50</c:v>
                </c:pt>
                <c:pt idx="25">
                  <c:v>50.2</c:v>
                </c:pt>
                <c:pt idx="26">
                  <c:v>51</c:v>
                </c:pt>
                <c:pt idx="27">
                  <c:v>53.3</c:v>
                </c:pt>
                <c:pt idx="28">
                  <c:v>51.1</c:v>
                </c:pt>
                <c:pt idx="29">
                  <c:v>51.9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E5-4F6B-ABE1-537576B84D36}"/>
            </c:ext>
          </c:extLst>
        </c:ser>
        <c:ser>
          <c:idx val="3"/>
          <c:order val="3"/>
          <c:tx>
            <c:strRef>
              <c:f>'Vending_Machine Accuracy'!$G$111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55.4</c:v>
                </c:pt>
                <c:pt idx="6">
                  <c:v>55.4</c:v>
                </c:pt>
                <c:pt idx="7">
                  <c:v>57</c:v>
                </c:pt>
                <c:pt idx="8">
                  <c:v>54.2</c:v>
                </c:pt>
                <c:pt idx="9">
                  <c:v>56.2</c:v>
                </c:pt>
                <c:pt idx="10">
                  <c:v>52.9</c:v>
                </c:pt>
                <c:pt idx="11">
                  <c:v>51.9</c:v>
                </c:pt>
                <c:pt idx="12">
                  <c:v>54.6</c:v>
                </c:pt>
                <c:pt idx="13">
                  <c:v>55.5</c:v>
                </c:pt>
                <c:pt idx="14">
                  <c:v>53.1</c:v>
                </c:pt>
                <c:pt idx="15">
                  <c:v>60.4</c:v>
                </c:pt>
                <c:pt idx="16">
                  <c:v>62.8</c:v>
                </c:pt>
                <c:pt idx="17">
                  <c:v>57.6</c:v>
                </c:pt>
                <c:pt idx="18">
                  <c:v>57.4</c:v>
                </c:pt>
                <c:pt idx="19">
                  <c:v>57.5</c:v>
                </c:pt>
                <c:pt idx="20">
                  <c:v>73.400000000000006</c:v>
                </c:pt>
                <c:pt idx="21">
                  <c:v>77</c:v>
                </c:pt>
                <c:pt idx="22">
                  <c:v>75</c:v>
                </c:pt>
                <c:pt idx="23">
                  <c:v>72.400000000000006</c:v>
                </c:pt>
                <c:pt idx="24">
                  <c:v>69.7</c:v>
                </c:pt>
                <c:pt idx="25">
                  <c:v>77</c:v>
                </c:pt>
                <c:pt idx="26">
                  <c:v>80.099999999999994</c:v>
                </c:pt>
                <c:pt idx="27">
                  <c:v>77</c:v>
                </c:pt>
                <c:pt idx="28">
                  <c:v>72.3</c:v>
                </c:pt>
                <c:pt idx="29">
                  <c:v>70.7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E5-4F6B-ABE1-537576B84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Accuracy'!$D$148:$D$177</c:f>
              <c:numCache>
                <c:formatCode>General</c:formatCode>
                <c:ptCount val="30"/>
                <c:pt idx="0">
                  <c:v>75.599999999999994</c:v>
                </c:pt>
                <c:pt idx="1">
                  <c:v>75.3</c:v>
                </c:pt>
                <c:pt idx="2">
                  <c:v>72.8</c:v>
                </c:pt>
                <c:pt idx="3">
                  <c:v>70.7</c:v>
                </c:pt>
                <c:pt idx="4">
                  <c:v>66</c:v>
                </c:pt>
                <c:pt idx="5">
                  <c:v>78.7</c:v>
                </c:pt>
                <c:pt idx="6">
                  <c:v>80.5</c:v>
                </c:pt>
                <c:pt idx="7">
                  <c:v>76.099999999999994</c:v>
                </c:pt>
                <c:pt idx="8">
                  <c:v>75.599999999999994</c:v>
                </c:pt>
                <c:pt idx="9">
                  <c:v>71.2</c:v>
                </c:pt>
                <c:pt idx="10">
                  <c:v>72.5</c:v>
                </c:pt>
                <c:pt idx="11">
                  <c:v>71.400000000000006</c:v>
                </c:pt>
                <c:pt idx="12">
                  <c:v>67</c:v>
                </c:pt>
                <c:pt idx="13">
                  <c:v>62.3</c:v>
                </c:pt>
                <c:pt idx="14">
                  <c:v>61.7</c:v>
                </c:pt>
                <c:pt idx="15">
                  <c:v>56.2</c:v>
                </c:pt>
                <c:pt idx="16">
                  <c:v>57.4</c:v>
                </c:pt>
                <c:pt idx="17">
                  <c:v>55.3</c:v>
                </c:pt>
                <c:pt idx="18">
                  <c:v>52.9</c:v>
                </c:pt>
                <c:pt idx="19">
                  <c:v>52.8</c:v>
                </c:pt>
                <c:pt idx="20">
                  <c:v>73.3</c:v>
                </c:pt>
                <c:pt idx="21">
                  <c:v>72.900000000000006</c:v>
                </c:pt>
                <c:pt idx="22">
                  <c:v>66.5</c:v>
                </c:pt>
                <c:pt idx="23">
                  <c:v>61.7</c:v>
                </c:pt>
                <c:pt idx="24">
                  <c:v>60.5</c:v>
                </c:pt>
                <c:pt idx="25">
                  <c:v>71.400000000000006</c:v>
                </c:pt>
                <c:pt idx="26">
                  <c:v>71.900000000000006</c:v>
                </c:pt>
                <c:pt idx="27">
                  <c:v>68.400000000000006</c:v>
                </c:pt>
                <c:pt idx="28">
                  <c:v>63.9</c:v>
                </c:pt>
                <c:pt idx="29">
                  <c:v>61.1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8F-4F58-BEFE-7C2745F95CB9}"/>
            </c:ext>
          </c:extLst>
        </c:ser>
        <c:ser>
          <c:idx val="1"/>
          <c:order val="1"/>
          <c:tx>
            <c:strRef>
              <c:f>'Vending_Machine Accuracy'!$E$147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Accuracy'!$E$148:$E$177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49.7</c:v>
                </c:pt>
                <c:pt idx="6">
                  <c:v>49.5</c:v>
                </c:pt>
                <c:pt idx="7">
                  <c:v>51.1</c:v>
                </c:pt>
                <c:pt idx="8">
                  <c:v>52.9</c:v>
                </c:pt>
                <c:pt idx="9">
                  <c:v>50.7</c:v>
                </c:pt>
                <c:pt idx="10">
                  <c:v>50.1</c:v>
                </c:pt>
                <c:pt idx="11">
                  <c:v>49.4</c:v>
                </c:pt>
                <c:pt idx="12">
                  <c:v>51.1</c:v>
                </c:pt>
                <c:pt idx="13">
                  <c:v>52.5</c:v>
                </c:pt>
                <c:pt idx="14">
                  <c:v>50</c:v>
                </c:pt>
                <c:pt idx="15">
                  <c:v>51.1</c:v>
                </c:pt>
                <c:pt idx="16">
                  <c:v>50.7</c:v>
                </c:pt>
                <c:pt idx="17">
                  <c:v>53.1</c:v>
                </c:pt>
                <c:pt idx="18">
                  <c:v>52.9</c:v>
                </c:pt>
                <c:pt idx="19">
                  <c:v>51.4</c:v>
                </c:pt>
                <c:pt idx="20">
                  <c:v>80.400000000000006</c:v>
                </c:pt>
                <c:pt idx="21">
                  <c:v>79.3</c:v>
                </c:pt>
                <c:pt idx="22">
                  <c:v>78.099999999999994</c:v>
                </c:pt>
                <c:pt idx="23">
                  <c:v>78.8</c:v>
                </c:pt>
                <c:pt idx="24">
                  <c:v>73.900000000000006</c:v>
                </c:pt>
                <c:pt idx="25">
                  <c:v>67.2</c:v>
                </c:pt>
                <c:pt idx="26">
                  <c:v>69.3</c:v>
                </c:pt>
                <c:pt idx="27">
                  <c:v>66.099999999999994</c:v>
                </c:pt>
                <c:pt idx="28">
                  <c:v>65</c:v>
                </c:pt>
                <c:pt idx="29">
                  <c:v>62.4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8F-4F58-BEFE-7C2745F95CB9}"/>
            </c:ext>
          </c:extLst>
        </c:ser>
        <c:ser>
          <c:idx val="2"/>
          <c:order val="2"/>
          <c:tx>
            <c:strRef>
              <c:f>'Vending_Machine Accuracy'!$F$147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Accuracy'!$F$148:$F$177</c:f>
              <c:numCache>
                <c:formatCode>General</c:formatCode>
                <c:ptCount val="30"/>
                <c:pt idx="0">
                  <c:v>51</c:v>
                </c:pt>
                <c:pt idx="1">
                  <c:v>51.3</c:v>
                </c:pt>
                <c:pt idx="2">
                  <c:v>47.6</c:v>
                </c:pt>
                <c:pt idx="3">
                  <c:v>46.6</c:v>
                </c:pt>
                <c:pt idx="4">
                  <c:v>49.3</c:v>
                </c:pt>
                <c:pt idx="5">
                  <c:v>50.1</c:v>
                </c:pt>
                <c:pt idx="6">
                  <c:v>49.9</c:v>
                </c:pt>
                <c:pt idx="7">
                  <c:v>51.5</c:v>
                </c:pt>
                <c:pt idx="8">
                  <c:v>51.4</c:v>
                </c:pt>
                <c:pt idx="9">
                  <c:v>48.2</c:v>
                </c:pt>
                <c:pt idx="10">
                  <c:v>48.8</c:v>
                </c:pt>
                <c:pt idx="11">
                  <c:v>50.4</c:v>
                </c:pt>
                <c:pt idx="12">
                  <c:v>49.5</c:v>
                </c:pt>
                <c:pt idx="13">
                  <c:v>49.9</c:v>
                </c:pt>
                <c:pt idx="14">
                  <c:v>48.6</c:v>
                </c:pt>
                <c:pt idx="15">
                  <c:v>47.9</c:v>
                </c:pt>
                <c:pt idx="16">
                  <c:v>49.4</c:v>
                </c:pt>
                <c:pt idx="17">
                  <c:v>51.3</c:v>
                </c:pt>
                <c:pt idx="18">
                  <c:v>48.7</c:v>
                </c:pt>
                <c:pt idx="19">
                  <c:v>47.5</c:v>
                </c:pt>
                <c:pt idx="20">
                  <c:v>47.6</c:v>
                </c:pt>
                <c:pt idx="21">
                  <c:v>49.3</c:v>
                </c:pt>
                <c:pt idx="22">
                  <c:v>49</c:v>
                </c:pt>
                <c:pt idx="23">
                  <c:v>48.7</c:v>
                </c:pt>
                <c:pt idx="24">
                  <c:v>47.5</c:v>
                </c:pt>
                <c:pt idx="25">
                  <c:v>48.3</c:v>
                </c:pt>
                <c:pt idx="26">
                  <c:v>47.8</c:v>
                </c:pt>
                <c:pt idx="27">
                  <c:v>50.5</c:v>
                </c:pt>
                <c:pt idx="28">
                  <c:v>51.7</c:v>
                </c:pt>
                <c:pt idx="29">
                  <c:v>48.4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8F-4F58-BEFE-7C2745F95CB9}"/>
            </c:ext>
          </c:extLst>
        </c:ser>
        <c:ser>
          <c:idx val="3"/>
          <c:order val="3"/>
          <c:tx>
            <c:strRef>
              <c:f>'Vending_Machine Accuracy'!$G$147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Accuracy'!$G$148:$G$177</c:f>
              <c:numCache>
                <c:formatCode>General</c:formatCode>
                <c:ptCount val="30"/>
                <c:pt idx="0">
                  <c:v>70.7</c:v>
                </c:pt>
                <c:pt idx="1">
                  <c:v>68.400000000000006</c:v>
                </c:pt>
                <c:pt idx="2">
                  <c:v>69.8</c:v>
                </c:pt>
                <c:pt idx="3">
                  <c:v>68.900000000000006</c:v>
                </c:pt>
                <c:pt idx="4">
                  <c:v>68.3</c:v>
                </c:pt>
                <c:pt idx="5">
                  <c:v>52.4</c:v>
                </c:pt>
                <c:pt idx="6">
                  <c:v>53.2</c:v>
                </c:pt>
                <c:pt idx="7">
                  <c:v>55.5</c:v>
                </c:pt>
                <c:pt idx="8">
                  <c:v>55.2</c:v>
                </c:pt>
                <c:pt idx="9">
                  <c:v>53.2</c:v>
                </c:pt>
                <c:pt idx="10">
                  <c:v>61.8</c:v>
                </c:pt>
                <c:pt idx="11">
                  <c:v>62.3</c:v>
                </c:pt>
                <c:pt idx="12">
                  <c:v>58.4</c:v>
                </c:pt>
                <c:pt idx="13">
                  <c:v>54.4</c:v>
                </c:pt>
                <c:pt idx="14">
                  <c:v>54.9</c:v>
                </c:pt>
                <c:pt idx="15">
                  <c:v>53.4</c:v>
                </c:pt>
                <c:pt idx="16">
                  <c:v>55.2</c:v>
                </c:pt>
                <c:pt idx="17">
                  <c:v>52.7</c:v>
                </c:pt>
                <c:pt idx="18">
                  <c:v>50.5</c:v>
                </c:pt>
                <c:pt idx="19">
                  <c:v>51.5</c:v>
                </c:pt>
                <c:pt idx="20">
                  <c:v>70.8</c:v>
                </c:pt>
                <c:pt idx="21">
                  <c:v>70.7</c:v>
                </c:pt>
                <c:pt idx="22">
                  <c:v>68.900000000000006</c:v>
                </c:pt>
                <c:pt idx="23">
                  <c:v>66.400000000000006</c:v>
                </c:pt>
                <c:pt idx="24">
                  <c:v>62</c:v>
                </c:pt>
                <c:pt idx="25">
                  <c:v>74.2</c:v>
                </c:pt>
                <c:pt idx="26">
                  <c:v>73.5</c:v>
                </c:pt>
                <c:pt idx="27">
                  <c:v>70.3</c:v>
                </c:pt>
                <c:pt idx="28">
                  <c:v>66.7</c:v>
                </c:pt>
                <c:pt idx="29">
                  <c:v>63.5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8F-4F58-BEFE-7C2745F95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Accuracy'!$D$184:$D$213</c:f>
              <c:numCache>
                <c:formatCode>General</c:formatCode>
                <c:ptCount val="30"/>
                <c:pt idx="0">
                  <c:v>40.799999999999997</c:v>
                </c:pt>
                <c:pt idx="1">
                  <c:v>39.5</c:v>
                </c:pt>
                <c:pt idx="2">
                  <c:v>35.6</c:v>
                </c:pt>
                <c:pt idx="3">
                  <c:v>30.9</c:v>
                </c:pt>
                <c:pt idx="4">
                  <c:v>27.4</c:v>
                </c:pt>
                <c:pt idx="5">
                  <c:v>90.6</c:v>
                </c:pt>
                <c:pt idx="6">
                  <c:v>88</c:v>
                </c:pt>
                <c:pt idx="7">
                  <c:v>89</c:v>
                </c:pt>
                <c:pt idx="8">
                  <c:v>86</c:v>
                </c:pt>
                <c:pt idx="9">
                  <c:v>79.5</c:v>
                </c:pt>
                <c:pt idx="10">
                  <c:v>90.7</c:v>
                </c:pt>
                <c:pt idx="11">
                  <c:v>87</c:v>
                </c:pt>
                <c:pt idx="12">
                  <c:v>89</c:v>
                </c:pt>
                <c:pt idx="13">
                  <c:v>85.9</c:v>
                </c:pt>
                <c:pt idx="14">
                  <c:v>78.8</c:v>
                </c:pt>
                <c:pt idx="15">
                  <c:v>89.8</c:v>
                </c:pt>
                <c:pt idx="16">
                  <c:v>87.8</c:v>
                </c:pt>
                <c:pt idx="17">
                  <c:v>88.2</c:v>
                </c:pt>
                <c:pt idx="18">
                  <c:v>85.4</c:v>
                </c:pt>
                <c:pt idx="19">
                  <c:v>78.599999999999994</c:v>
                </c:pt>
                <c:pt idx="20">
                  <c:v>90.1</c:v>
                </c:pt>
                <c:pt idx="21">
                  <c:v>86.8</c:v>
                </c:pt>
                <c:pt idx="22">
                  <c:v>88.3</c:v>
                </c:pt>
                <c:pt idx="23">
                  <c:v>84.8</c:v>
                </c:pt>
                <c:pt idx="24">
                  <c:v>77.8</c:v>
                </c:pt>
                <c:pt idx="25">
                  <c:v>89.1</c:v>
                </c:pt>
                <c:pt idx="26">
                  <c:v>85.8</c:v>
                </c:pt>
                <c:pt idx="27">
                  <c:v>88</c:v>
                </c:pt>
                <c:pt idx="28">
                  <c:v>83.9</c:v>
                </c:pt>
                <c:pt idx="29">
                  <c:v>76.099999999999994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5E-47F3-9EE9-CC38031C73F7}"/>
            </c:ext>
          </c:extLst>
        </c:ser>
        <c:ser>
          <c:idx val="1"/>
          <c:order val="1"/>
          <c:tx>
            <c:strRef>
              <c:f>'Vending_Machine Accuracy'!$E$183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Accuracy'!$E$184:$E$213</c:f>
              <c:numCache>
                <c:formatCode>General</c:formatCode>
                <c:ptCount val="30"/>
                <c:pt idx="0">
                  <c:v>42.3</c:v>
                </c:pt>
                <c:pt idx="1">
                  <c:v>39.6</c:v>
                </c:pt>
                <c:pt idx="2">
                  <c:v>37</c:v>
                </c:pt>
                <c:pt idx="3">
                  <c:v>33.6</c:v>
                </c:pt>
                <c:pt idx="4">
                  <c:v>29.8</c:v>
                </c:pt>
                <c:pt idx="5">
                  <c:v>90.4</c:v>
                </c:pt>
                <c:pt idx="6">
                  <c:v>88.2</c:v>
                </c:pt>
                <c:pt idx="7">
                  <c:v>89.1</c:v>
                </c:pt>
                <c:pt idx="8">
                  <c:v>86.7</c:v>
                </c:pt>
                <c:pt idx="9">
                  <c:v>78.3</c:v>
                </c:pt>
                <c:pt idx="10">
                  <c:v>91.5</c:v>
                </c:pt>
                <c:pt idx="11">
                  <c:v>88.9</c:v>
                </c:pt>
                <c:pt idx="12">
                  <c:v>89.7</c:v>
                </c:pt>
                <c:pt idx="13">
                  <c:v>87.5</c:v>
                </c:pt>
                <c:pt idx="14">
                  <c:v>81.7</c:v>
                </c:pt>
                <c:pt idx="15">
                  <c:v>90.4</c:v>
                </c:pt>
                <c:pt idx="16">
                  <c:v>87.8</c:v>
                </c:pt>
                <c:pt idx="17">
                  <c:v>89</c:v>
                </c:pt>
                <c:pt idx="18">
                  <c:v>85.5</c:v>
                </c:pt>
                <c:pt idx="19">
                  <c:v>79.3</c:v>
                </c:pt>
                <c:pt idx="20">
                  <c:v>89.9</c:v>
                </c:pt>
                <c:pt idx="21">
                  <c:v>87.6</c:v>
                </c:pt>
                <c:pt idx="22">
                  <c:v>88.5</c:v>
                </c:pt>
                <c:pt idx="23">
                  <c:v>85.3</c:v>
                </c:pt>
                <c:pt idx="24">
                  <c:v>77.2</c:v>
                </c:pt>
                <c:pt idx="25">
                  <c:v>90.2</c:v>
                </c:pt>
                <c:pt idx="26">
                  <c:v>87.7</c:v>
                </c:pt>
                <c:pt idx="27">
                  <c:v>88.8</c:v>
                </c:pt>
                <c:pt idx="28">
                  <c:v>85.4</c:v>
                </c:pt>
                <c:pt idx="29">
                  <c:v>76.8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5E-47F3-9EE9-CC38031C73F7}"/>
            </c:ext>
          </c:extLst>
        </c:ser>
        <c:ser>
          <c:idx val="2"/>
          <c:order val="2"/>
          <c:tx>
            <c:strRef>
              <c:f>'Vending_Machine Accuracy'!$F$183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Accuracy'!$F$184:$F$213</c:f>
              <c:numCache>
                <c:formatCode>General</c:formatCode>
                <c:ptCount val="30"/>
                <c:pt idx="0">
                  <c:v>35.5</c:v>
                </c:pt>
                <c:pt idx="1">
                  <c:v>33.6</c:v>
                </c:pt>
                <c:pt idx="2">
                  <c:v>28</c:v>
                </c:pt>
                <c:pt idx="3">
                  <c:v>27.4</c:v>
                </c:pt>
                <c:pt idx="4">
                  <c:v>28.7</c:v>
                </c:pt>
                <c:pt idx="5">
                  <c:v>48.8</c:v>
                </c:pt>
                <c:pt idx="6">
                  <c:v>46.2</c:v>
                </c:pt>
                <c:pt idx="7">
                  <c:v>50.6</c:v>
                </c:pt>
                <c:pt idx="8">
                  <c:v>45.1</c:v>
                </c:pt>
                <c:pt idx="9">
                  <c:v>43.3</c:v>
                </c:pt>
                <c:pt idx="10">
                  <c:v>48.6</c:v>
                </c:pt>
                <c:pt idx="11">
                  <c:v>46.3</c:v>
                </c:pt>
                <c:pt idx="12">
                  <c:v>49.5</c:v>
                </c:pt>
                <c:pt idx="13">
                  <c:v>44.6</c:v>
                </c:pt>
                <c:pt idx="14">
                  <c:v>43.5</c:v>
                </c:pt>
                <c:pt idx="15">
                  <c:v>48.4</c:v>
                </c:pt>
                <c:pt idx="16">
                  <c:v>46.4</c:v>
                </c:pt>
                <c:pt idx="17">
                  <c:v>49.5</c:v>
                </c:pt>
                <c:pt idx="18">
                  <c:v>45.4</c:v>
                </c:pt>
                <c:pt idx="19">
                  <c:v>43.7</c:v>
                </c:pt>
                <c:pt idx="20">
                  <c:v>47.9</c:v>
                </c:pt>
                <c:pt idx="21">
                  <c:v>45.2</c:v>
                </c:pt>
                <c:pt idx="22">
                  <c:v>49.5</c:v>
                </c:pt>
                <c:pt idx="23">
                  <c:v>45</c:v>
                </c:pt>
                <c:pt idx="24">
                  <c:v>43.3</c:v>
                </c:pt>
                <c:pt idx="25">
                  <c:v>47.4</c:v>
                </c:pt>
                <c:pt idx="26">
                  <c:v>44.2</c:v>
                </c:pt>
                <c:pt idx="27">
                  <c:v>49.7</c:v>
                </c:pt>
                <c:pt idx="28">
                  <c:v>48.8</c:v>
                </c:pt>
                <c:pt idx="29">
                  <c:v>44.2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5E-47F3-9EE9-CC38031C73F7}"/>
            </c:ext>
          </c:extLst>
        </c:ser>
        <c:ser>
          <c:idx val="3"/>
          <c:order val="3"/>
          <c:tx>
            <c:strRef>
              <c:f>'Vending_Machine Accuracy'!$G$183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Accuracy'!$G$184:$G$213</c:f>
              <c:numCache>
                <c:formatCode>General</c:formatCode>
                <c:ptCount val="30"/>
                <c:pt idx="0">
                  <c:v>42.1</c:v>
                </c:pt>
                <c:pt idx="1">
                  <c:v>41.4</c:v>
                </c:pt>
                <c:pt idx="2">
                  <c:v>40.700000000000003</c:v>
                </c:pt>
                <c:pt idx="3">
                  <c:v>38.700000000000003</c:v>
                </c:pt>
                <c:pt idx="4">
                  <c:v>34.9</c:v>
                </c:pt>
                <c:pt idx="5">
                  <c:v>90.1</c:v>
                </c:pt>
                <c:pt idx="6">
                  <c:v>89.3</c:v>
                </c:pt>
                <c:pt idx="7">
                  <c:v>89.3</c:v>
                </c:pt>
                <c:pt idx="8">
                  <c:v>86.6</c:v>
                </c:pt>
                <c:pt idx="9">
                  <c:v>79.2</c:v>
                </c:pt>
                <c:pt idx="10">
                  <c:v>90.3</c:v>
                </c:pt>
                <c:pt idx="11">
                  <c:v>88.2</c:v>
                </c:pt>
                <c:pt idx="12">
                  <c:v>89.1</c:v>
                </c:pt>
                <c:pt idx="13">
                  <c:v>86.6</c:v>
                </c:pt>
                <c:pt idx="14">
                  <c:v>79.900000000000006</c:v>
                </c:pt>
                <c:pt idx="15">
                  <c:v>90.4</c:v>
                </c:pt>
                <c:pt idx="16">
                  <c:v>87.7</c:v>
                </c:pt>
                <c:pt idx="17">
                  <c:v>88.6</c:v>
                </c:pt>
                <c:pt idx="18">
                  <c:v>86</c:v>
                </c:pt>
                <c:pt idx="19">
                  <c:v>78.599999999999994</c:v>
                </c:pt>
                <c:pt idx="20">
                  <c:v>90</c:v>
                </c:pt>
                <c:pt idx="21">
                  <c:v>87.7</c:v>
                </c:pt>
                <c:pt idx="22">
                  <c:v>88.2</c:v>
                </c:pt>
                <c:pt idx="23">
                  <c:v>84.8</c:v>
                </c:pt>
                <c:pt idx="24">
                  <c:v>77.3</c:v>
                </c:pt>
                <c:pt idx="25">
                  <c:v>89.6</c:v>
                </c:pt>
                <c:pt idx="26">
                  <c:v>83.18</c:v>
                </c:pt>
                <c:pt idx="27">
                  <c:v>87.9</c:v>
                </c:pt>
                <c:pt idx="28">
                  <c:v>82.9</c:v>
                </c:pt>
                <c:pt idx="29">
                  <c:v>75.400000000000006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5E-47F3-9EE9-CC38031C7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Accuracy'!$D$220:$D$249</c:f>
              <c:numCache>
                <c:formatCode>General</c:formatCode>
                <c:ptCount val="30"/>
                <c:pt idx="0">
                  <c:v>20.2</c:v>
                </c:pt>
                <c:pt idx="1">
                  <c:v>18.399999999999999</c:v>
                </c:pt>
                <c:pt idx="2">
                  <c:v>20.399999999999999</c:v>
                </c:pt>
                <c:pt idx="3">
                  <c:v>20.100000000000001</c:v>
                </c:pt>
                <c:pt idx="4">
                  <c:v>20.3</c:v>
                </c:pt>
                <c:pt idx="5">
                  <c:v>41.8</c:v>
                </c:pt>
                <c:pt idx="6">
                  <c:v>40.5</c:v>
                </c:pt>
                <c:pt idx="7">
                  <c:v>39.5</c:v>
                </c:pt>
                <c:pt idx="8">
                  <c:v>41.5</c:v>
                </c:pt>
                <c:pt idx="9">
                  <c:v>36.799999999999997</c:v>
                </c:pt>
                <c:pt idx="10">
                  <c:v>45.9</c:v>
                </c:pt>
                <c:pt idx="11">
                  <c:v>43.4</c:v>
                </c:pt>
                <c:pt idx="12">
                  <c:v>42.7</c:v>
                </c:pt>
                <c:pt idx="13">
                  <c:v>42.5</c:v>
                </c:pt>
                <c:pt idx="14">
                  <c:v>40.799999999999997</c:v>
                </c:pt>
                <c:pt idx="15">
                  <c:v>48.6</c:v>
                </c:pt>
                <c:pt idx="16">
                  <c:v>47.2</c:v>
                </c:pt>
                <c:pt idx="17">
                  <c:v>45.1</c:v>
                </c:pt>
                <c:pt idx="18">
                  <c:v>43</c:v>
                </c:pt>
                <c:pt idx="19">
                  <c:v>40</c:v>
                </c:pt>
                <c:pt idx="20">
                  <c:v>45.6</c:v>
                </c:pt>
                <c:pt idx="21">
                  <c:v>48.3</c:v>
                </c:pt>
                <c:pt idx="22">
                  <c:v>44.9</c:v>
                </c:pt>
                <c:pt idx="23">
                  <c:v>45.5</c:v>
                </c:pt>
                <c:pt idx="24">
                  <c:v>40.299999999999997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2-4393-9C55-0A7CC4D3FE3C}"/>
            </c:ext>
          </c:extLst>
        </c:ser>
        <c:ser>
          <c:idx val="1"/>
          <c:order val="1"/>
          <c:tx>
            <c:strRef>
              <c:f>'Vending_Machine Accuracy'!$E$219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Accuracy'!$E$220:$E$249</c:f>
              <c:numCache>
                <c:formatCode>General</c:formatCode>
                <c:ptCount val="30"/>
                <c:pt idx="0">
                  <c:v>16.399999999999999</c:v>
                </c:pt>
                <c:pt idx="1">
                  <c:v>17</c:v>
                </c:pt>
                <c:pt idx="2">
                  <c:v>18.5</c:v>
                </c:pt>
                <c:pt idx="3">
                  <c:v>21.2</c:v>
                </c:pt>
                <c:pt idx="4">
                  <c:v>18.899999999999999</c:v>
                </c:pt>
                <c:pt idx="5">
                  <c:v>39.5</c:v>
                </c:pt>
                <c:pt idx="6">
                  <c:v>39</c:v>
                </c:pt>
                <c:pt idx="7">
                  <c:v>37.1</c:v>
                </c:pt>
                <c:pt idx="8">
                  <c:v>35.1</c:v>
                </c:pt>
                <c:pt idx="9">
                  <c:v>33.1</c:v>
                </c:pt>
                <c:pt idx="10">
                  <c:v>45</c:v>
                </c:pt>
                <c:pt idx="11">
                  <c:v>47.7</c:v>
                </c:pt>
                <c:pt idx="12">
                  <c:v>46.5</c:v>
                </c:pt>
                <c:pt idx="13">
                  <c:v>44.1</c:v>
                </c:pt>
                <c:pt idx="14">
                  <c:v>40.700000000000003</c:v>
                </c:pt>
                <c:pt idx="15">
                  <c:v>49.7</c:v>
                </c:pt>
                <c:pt idx="16">
                  <c:v>49.6</c:v>
                </c:pt>
                <c:pt idx="17">
                  <c:v>46</c:v>
                </c:pt>
                <c:pt idx="18">
                  <c:v>42.8</c:v>
                </c:pt>
                <c:pt idx="19">
                  <c:v>39.9</c:v>
                </c:pt>
                <c:pt idx="20">
                  <c:v>48.3</c:v>
                </c:pt>
                <c:pt idx="21">
                  <c:v>47.1</c:v>
                </c:pt>
                <c:pt idx="22">
                  <c:v>44.1</c:v>
                </c:pt>
                <c:pt idx="23">
                  <c:v>40.700000000000003</c:v>
                </c:pt>
                <c:pt idx="24">
                  <c:v>37</c:v>
                </c:pt>
                <c:pt idx="25">
                  <c:v>45.4</c:v>
                </c:pt>
                <c:pt idx="26">
                  <c:v>40.6</c:v>
                </c:pt>
                <c:pt idx="27">
                  <c:v>39.1</c:v>
                </c:pt>
                <c:pt idx="28">
                  <c:v>36.4</c:v>
                </c:pt>
                <c:pt idx="29">
                  <c:v>31.3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2-4393-9C55-0A7CC4D3FE3C}"/>
            </c:ext>
          </c:extLst>
        </c:ser>
        <c:ser>
          <c:idx val="2"/>
          <c:order val="2"/>
          <c:tx>
            <c:strRef>
              <c:f>'Vending_Machine Accuracy'!$F$219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Accuracy'!$F$220:$F$249</c:f>
              <c:numCache>
                <c:formatCode>General</c:formatCode>
                <c:ptCount val="30"/>
                <c:pt idx="0">
                  <c:v>17.8</c:v>
                </c:pt>
                <c:pt idx="1">
                  <c:v>18.3</c:v>
                </c:pt>
                <c:pt idx="2">
                  <c:v>19.2</c:v>
                </c:pt>
                <c:pt idx="3">
                  <c:v>18.7</c:v>
                </c:pt>
                <c:pt idx="4">
                  <c:v>21.7</c:v>
                </c:pt>
                <c:pt idx="5">
                  <c:v>35.5</c:v>
                </c:pt>
                <c:pt idx="6">
                  <c:v>35</c:v>
                </c:pt>
                <c:pt idx="7">
                  <c:v>32.4</c:v>
                </c:pt>
                <c:pt idx="8">
                  <c:v>27.9</c:v>
                </c:pt>
                <c:pt idx="9">
                  <c:v>33.5</c:v>
                </c:pt>
                <c:pt idx="10">
                  <c:v>35.799999999999997</c:v>
                </c:pt>
                <c:pt idx="11">
                  <c:v>37.299999999999997</c:v>
                </c:pt>
                <c:pt idx="12">
                  <c:v>35</c:v>
                </c:pt>
                <c:pt idx="13">
                  <c:v>33.5</c:v>
                </c:pt>
                <c:pt idx="14">
                  <c:v>35.700000000000003</c:v>
                </c:pt>
                <c:pt idx="15">
                  <c:v>41.5</c:v>
                </c:pt>
                <c:pt idx="16">
                  <c:v>37.700000000000003</c:v>
                </c:pt>
                <c:pt idx="17">
                  <c:v>36.6</c:v>
                </c:pt>
                <c:pt idx="18">
                  <c:v>35.299999999999997</c:v>
                </c:pt>
                <c:pt idx="19">
                  <c:v>33.9</c:v>
                </c:pt>
                <c:pt idx="20">
                  <c:v>41.1</c:v>
                </c:pt>
                <c:pt idx="21">
                  <c:v>39.799999999999997</c:v>
                </c:pt>
                <c:pt idx="22">
                  <c:v>35.9</c:v>
                </c:pt>
                <c:pt idx="23">
                  <c:v>34.200000000000003</c:v>
                </c:pt>
                <c:pt idx="24">
                  <c:v>34.4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2-4393-9C55-0A7CC4D3FE3C}"/>
            </c:ext>
          </c:extLst>
        </c:ser>
        <c:ser>
          <c:idx val="3"/>
          <c:order val="3"/>
          <c:tx>
            <c:strRef>
              <c:f>'Vending_Machine Accuracy'!$G$219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Accuracy'!$G$220:$G$249</c:f>
              <c:numCache>
                <c:formatCode>General</c:formatCode>
                <c:ptCount val="30"/>
                <c:pt idx="0">
                  <c:v>14.8</c:v>
                </c:pt>
                <c:pt idx="1">
                  <c:v>15.7</c:v>
                </c:pt>
                <c:pt idx="2">
                  <c:v>14.7</c:v>
                </c:pt>
                <c:pt idx="3">
                  <c:v>16.100000000000001</c:v>
                </c:pt>
                <c:pt idx="4">
                  <c:v>19.2</c:v>
                </c:pt>
                <c:pt idx="5">
                  <c:v>30.2</c:v>
                </c:pt>
                <c:pt idx="6">
                  <c:v>29.5</c:v>
                </c:pt>
                <c:pt idx="7">
                  <c:v>30.4</c:v>
                </c:pt>
                <c:pt idx="8">
                  <c:v>30.2</c:v>
                </c:pt>
                <c:pt idx="9">
                  <c:v>28.7</c:v>
                </c:pt>
                <c:pt idx="10">
                  <c:v>40.200000000000003</c:v>
                </c:pt>
                <c:pt idx="11">
                  <c:v>37.700000000000003</c:v>
                </c:pt>
                <c:pt idx="12">
                  <c:v>39.1</c:v>
                </c:pt>
                <c:pt idx="13">
                  <c:v>39.799999999999997</c:v>
                </c:pt>
                <c:pt idx="14">
                  <c:v>35.700000000000003</c:v>
                </c:pt>
                <c:pt idx="15">
                  <c:v>47.4</c:v>
                </c:pt>
                <c:pt idx="16">
                  <c:v>46.7</c:v>
                </c:pt>
                <c:pt idx="17">
                  <c:v>46.2</c:v>
                </c:pt>
                <c:pt idx="18">
                  <c:v>45.9</c:v>
                </c:pt>
                <c:pt idx="19">
                  <c:v>41.7</c:v>
                </c:pt>
                <c:pt idx="20">
                  <c:v>47.35</c:v>
                </c:pt>
                <c:pt idx="21">
                  <c:v>46.6</c:v>
                </c:pt>
                <c:pt idx="22">
                  <c:v>44.3</c:v>
                </c:pt>
                <c:pt idx="23">
                  <c:v>42.84</c:v>
                </c:pt>
                <c:pt idx="24">
                  <c:v>38.1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2-4393-9C55-0A7CC4D3F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Vending Machine (Sum)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Accuracy'!$D$4:$D$33</c:f>
              <c:numCache>
                <c:formatCode>General</c:formatCode>
                <c:ptCount val="30"/>
                <c:pt idx="0">
                  <c:v>0.2</c:v>
                </c:pt>
                <c:pt idx="1">
                  <c:v>0.2</c:v>
                </c:pt>
                <c:pt idx="2">
                  <c:v>0.1</c:v>
                </c:pt>
                <c:pt idx="3">
                  <c:v>0.4</c:v>
                </c:pt>
                <c:pt idx="4">
                  <c:v>0.1</c:v>
                </c:pt>
                <c:pt idx="5">
                  <c:v>3.6</c:v>
                </c:pt>
                <c:pt idx="6">
                  <c:v>2.7</c:v>
                </c:pt>
                <c:pt idx="7">
                  <c:v>3.4</c:v>
                </c:pt>
                <c:pt idx="8">
                  <c:v>5</c:v>
                </c:pt>
                <c:pt idx="9">
                  <c:v>3.2</c:v>
                </c:pt>
                <c:pt idx="10">
                  <c:v>6</c:v>
                </c:pt>
                <c:pt idx="11">
                  <c:v>4.0999999999999996</c:v>
                </c:pt>
                <c:pt idx="12">
                  <c:v>4.2</c:v>
                </c:pt>
                <c:pt idx="13">
                  <c:v>3.6</c:v>
                </c:pt>
                <c:pt idx="14">
                  <c:v>3.1</c:v>
                </c:pt>
                <c:pt idx="15">
                  <c:v>7.2</c:v>
                </c:pt>
                <c:pt idx="16">
                  <c:v>6.3</c:v>
                </c:pt>
                <c:pt idx="17">
                  <c:v>6.3</c:v>
                </c:pt>
                <c:pt idx="18">
                  <c:v>6.9</c:v>
                </c:pt>
                <c:pt idx="19">
                  <c:v>4.3</c:v>
                </c:pt>
                <c:pt idx="20">
                  <c:v>7</c:v>
                </c:pt>
                <c:pt idx="21">
                  <c:v>5.9</c:v>
                </c:pt>
                <c:pt idx="22">
                  <c:v>4.3</c:v>
                </c:pt>
                <c:pt idx="23">
                  <c:v>4.5999999999999996</c:v>
                </c:pt>
                <c:pt idx="24">
                  <c:v>4.0999999999999996</c:v>
                </c:pt>
                <c:pt idx="25">
                  <c:v>7.9</c:v>
                </c:pt>
                <c:pt idx="26">
                  <c:v>8.6999999999999993</c:v>
                </c:pt>
                <c:pt idx="27">
                  <c:v>8.1</c:v>
                </c:pt>
                <c:pt idx="28">
                  <c:v>6.8</c:v>
                </c:pt>
                <c:pt idx="29">
                  <c:v>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E66-AE11-A85B546B49B6}"/>
            </c:ext>
          </c:extLst>
        </c:ser>
        <c:ser>
          <c:idx val="1"/>
          <c:order val="1"/>
          <c:tx>
            <c:strRef>
              <c:f>'Vending_Machine_Sum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0.4</c:v>
                </c:pt>
                <c:pt idx="2">
                  <c:v>0.6</c:v>
                </c:pt>
                <c:pt idx="3">
                  <c:v>0.2</c:v>
                </c:pt>
                <c:pt idx="4">
                  <c:v>0.7</c:v>
                </c:pt>
                <c:pt idx="5">
                  <c:v>2.6</c:v>
                </c:pt>
                <c:pt idx="6">
                  <c:v>1.3</c:v>
                </c:pt>
                <c:pt idx="7">
                  <c:v>2.1</c:v>
                </c:pt>
                <c:pt idx="8">
                  <c:v>2</c:v>
                </c:pt>
                <c:pt idx="9">
                  <c:v>2</c:v>
                </c:pt>
                <c:pt idx="10">
                  <c:v>4.5</c:v>
                </c:pt>
                <c:pt idx="11">
                  <c:v>3.5</c:v>
                </c:pt>
                <c:pt idx="12">
                  <c:v>4.7</c:v>
                </c:pt>
                <c:pt idx="13">
                  <c:v>2.2999999999999998</c:v>
                </c:pt>
                <c:pt idx="14">
                  <c:v>2.2999999999999998</c:v>
                </c:pt>
                <c:pt idx="15">
                  <c:v>6.5</c:v>
                </c:pt>
                <c:pt idx="16">
                  <c:v>6.2</c:v>
                </c:pt>
                <c:pt idx="17">
                  <c:v>5.8</c:v>
                </c:pt>
                <c:pt idx="18">
                  <c:v>3.9</c:v>
                </c:pt>
                <c:pt idx="19">
                  <c:v>3.4</c:v>
                </c:pt>
                <c:pt idx="20">
                  <c:v>12.8</c:v>
                </c:pt>
                <c:pt idx="21">
                  <c:v>12.1</c:v>
                </c:pt>
                <c:pt idx="22">
                  <c:v>11.5</c:v>
                </c:pt>
                <c:pt idx="23">
                  <c:v>9.1999999999999993</c:v>
                </c:pt>
                <c:pt idx="24">
                  <c:v>8</c:v>
                </c:pt>
                <c:pt idx="25">
                  <c:v>13.5</c:v>
                </c:pt>
                <c:pt idx="26">
                  <c:v>12.5</c:v>
                </c:pt>
                <c:pt idx="27">
                  <c:v>13.1</c:v>
                </c:pt>
                <c:pt idx="28">
                  <c:v>12.6</c:v>
                </c:pt>
                <c:pt idx="29">
                  <c:v>13.1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EC-4E66-AE11-A85B546B49B6}"/>
            </c:ext>
          </c:extLst>
        </c:ser>
        <c:ser>
          <c:idx val="2"/>
          <c:order val="2"/>
          <c:tx>
            <c:strRef>
              <c:f>'Vending_Machine_Sum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Accuracy'!$F$4:$F$33</c:f>
              <c:numCache>
                <c:formatCode>General</c:formatCode>
                <c:ptCount val="30"/>
                <c:pt idx="0">
                  <c:v>0.9</c:v>
                </c:pt>
                <c:pt idx="1">
                  <c:v>0.5</c:v>
                </c:pt>
                <c:pt idx="2">
                  <c:v>1.6</c:v>
                </c:pt>
                <c:pt idx="3">
                  <c:v>0.4</c:v>
                </c:pt>
                <c:pt idx="4">
                  <c:v>0.6</c:v>
                </c:pt>
                <c:pt idx="5">
                  <c:v>4.5999999999999996</c:v>
                </c:pt>
                <c:pt idx="6">
                  <c:v>4</c:v>
                </c:pt>
                <c:pt idx="7">
                  <c:v>4.4000000000000004</c:v>
                </c:pt>
                <c:pt idx="8">
                  <c:v>5.3</c:v>
                </c:pt>
                <c:pt idx="9">
                  <c:v>3.7</c:v>
                </c:pt>
                <c:pt idx="10">
                  <c:v>7.3</c:v>
                </c:pt>
                <c:pt idx="11">
                  <c:v>5.4</c:v>
                </c:pt>
                <c:pt idx="12">
                  <c:v>5.0999999999999996</c:v>
                </c:pt>
                <c:pt idx="13">
                  <c:v>5.9</c:v>
                </c:pt>
                <c:pt idx="14">
                  <c:v>4.5</c:v>
                </c:pt>
                <c:pt idx="15">
                  <c:v>6.5</c:v>
                </c:pt>
                <c:pt idx="16">
                  <c:v>6.3</c:v>
                </c:pt>
                <c:pt idx="17">
                  <c:v>6.3</c:v>
                </c:pt>
                <c:pt idx="18">
                  <c:v>6.4</c:v>
                </c:pt>
                <c:pt idx="19">
                  <c:v>4.2</c:v>
                </c:pt>
                <c:pt idx="20">
                  <c:v>6.9</c:v>
                </c:pt>
                <c:pt idx="21">
                  <c:v>6.2</c:v>
                </c:pt>
                <c:pt idx="22">
                  <c:v>5</c:v>
                </c:pt>
                <c:pt idx="23">
                  <c:v>4.8</c:v>
                </c:pt>
                <c:pt idx="24">
                  <c:v>3.9</c:v>
                </c:pt>
                <c:pt idx="25">
                  <c:v>8.1</c:v>
                </c:pt>
                <c:pt idx="26">
                  <c:v>8.6999999999999993</c:v>
                </c:pt>
                <c:pt idx="27">
                  <c:v>8.5</c:v>
                </c:pt>
                <c:pt idx="28">
                  <c:v>7.3</c:v>
                </c:pt>
                <c:pt idx="29">
                  <c:v>4.9000000000000004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EC-4E66-AE11-A85B546B49B6}"/>
            </c:ext>
          </c:extLst>
        </c:ser>
        <c:ser>
          <c:idx val="3"/>
          <c:order val="3"/>
          <c:tx>
            <c:strRef>
              <c:f>'Vending_Machine_Sum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Accuracy'!$G$4:$G$33</c:f>
              <c:numCache>
                <c:formatCode>General</c:formatCode>
                <c:ptCount val="30"/>
                <c:pt idx="0">
                  <c:v>0.2</c:v>
                </c:pt>
                <c:pt idx="1">
                  <c:v>0.3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3.5</c:v>
                </c:pt>
                <c:pt idx="6">
                  <c:v>3.1</c:v>
                </c:pt>
                <c:pt idx="7">
                  <c:v>3.5</c:v>
                </c:pt>
                <c:pt idx="8">
                  <c:v>2.9</c:v>
                </c:pt>
                <c:pt idx="9">
                  <c:v>2.6</c:v>
                </c:pt>
                <c:pt idx="10">
                  <c:v>5</c:v>
                </c:pt>
                <c:pt idx="11">
                  <c:v>4.3</c:v>
                </c:pt>
                <c:pt idx="12">
                  <c:v>4</c:v>
                </c:pt>
                <c:pt idx="13">
                  <c:v>4</c:v>
                </c:pt>
                <c:pt idx="14">
                  <c:v>2.7</c:v>
                </c:pt>
                <c:pt idx="15">
                  <c:v>5.5</c:v>
                </c:pt>
                <c:pt idx="16">
                  <c:v>5.2</c:v>
                </c:pt>
                <c:pt idx="17">
                  <c:v>4.9000000000000004</c:v>
                </c:pt>
                <c:pt idx="18">
                  <c:v>4.9000000000000004</c:v>
                </c:pt>
                <c:pt idx="19">
                  <c:v>4.4000000000000004</c:v>
                </c:pt>
                <c:pt idx="20">
                  <c:v>7.2</c:v>
                </c:pt>
                <c:pt idx="21">
                  <c:v>6</c:v>
                </c:pt>
                <c:pt idx="22">
                  <c:v>4.5</c:v>
                </c:pt>
                <c:pt idx="23">
                  <c:v>5.7</c:v>
                </c:pt>
                <c:pt idx="24">
                  <c:v>5.2</c:v>
                </c:pt>
                <c:pt idx="25">
                  <c:v>9.6999999999999993</c:v>
                </c:pt>
                <c:pt idx="26">
                  <c:v>7.4</c:v>
                </c:pt>
                <c:pt idx="27">
                  <c:v>7.6</c:v>
                </c:pt>
                <c:pt idx="28">
                  <c:v>6.31</c:v>
                </c:pt>
                <c:pt idx="29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EC-4E66-AE11-A85B546B4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Accuracy'!$D$40:$D$69</c:f>
              <c:numCache>
                <c:formatCode>General</c:formatCode>
                <c:ptCount val="30"/>
                <c:pt idx="0">
                  <c:v>5.2</c:v>
                </c:pt>
                <c:pt idx="1">
                  <c:v>3.2</c:v>
                </c:pt>
                <c:pt idx="2">
                  <c:v>8.1999999999999993</c:v>
                </c:pt>
                <c:pt idx="3">
                  <c:v>4.4000000000000004</c:v>
                </c:pt>
                <c:pt idx="4">
                  <c:v>2.2999999999999998</c:v>
                </c:pt>
                <c:pt idx="5">
                  <c:v>12.7</c:v>
                </c:pt>
                <c:pt idx="6">
                  <c:v>13.9</c:v>
                </c:pt>
                <c:pt idx="7">
                  <c:v>12.2</c:v>
                </c:pt>
                <c:pt idx="8">
                  <c:v>13.5</c:v>
                </c:pt>
                <c:pt idx="9">
                  <c:v>15.4</c:v>
                </c:pt>
                <c:pt idx="10">
                  <c:v>10.7</c:v>
                </c:pt>
                <c:pt idx="11">
                  <c:v>9</c:v>
                </c:pt>
                <c:pt idx="12">
                  <c:v>8.8000000000000007</c:v>
                </c:pt>
                <c:pt idx="13">
                  <c:v>8</c:v>
                </c:pt>
                <c:pt idx="14">
                  <c:v>9.3000000000000007</c:v>
                </c:pt>
                <c:pt idx="15">
                  <c:v>10.4</c:v>
                </c:pt>
                <c:pt idx="16">
                  <c:v>10.5</c:v>
                </c:pt>
                <c:pt idx="17">
                  <c:v>7.7</c:v>
                </c:pt>
                <c:pt idx="18">
                  <c:v>8.1</c:v>
                </c:pt>
                <c:pt idx="19">
                  <c:v>8.5</c:v>
                </c:pt>
                <c:pt idx="20">
                  <c:v>9.1999999999999993</c:v>
                </c:pt>
                <c:pt idx="21">
                  <c:v>9.3000000000000007</c:v>
                </c:pt>
                <c:pt idx="22">
                  <c:v>9.4</c:v>
                </c:pt>
                <c:pt idx="23">
                  <c:v>7.3</c:v>
                </c:pt>
                <c:pt idx="24">
                  <c:v>8</c:v>
                </c:pt>
                <c:pt idx="25">
                  <c:v>10.6</c:v>
                </c:pt>
                <c:pt idx="26">
                  <c:v>11.1</c:v>
                </c:pt>
                <c:pt idx="27">
                  <c:v>9</c:v>
                </c:pt>
                <c:pt idx="28">
                  <c:v>8</c:v>
                </c:pt>
                <c:pt idx="29">
                  <c:v>8.6999999999999993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0-43CD-B060-F2D75F485189}"/>
            </c:ext>
          </c:extLst>
        </c:ser>
        <c:ser>
          <c:idx val="1"/>
          <c:order val="1"/>
          <c:tx>
            <c:strRef>
              <c:f>'Vending_Machine_Sum Accuracy'!$E$39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Accuracy'!$E$40:$E$69</c:f>
              <c:numCache>
                <c:formatCode>General</c:formatCode>
                <c:ptCount val="30"/>
                <c:pt idx="0">
                  <c:v>3.1</c:v>
                </c:pt>
                <c:pt idx="1">
                  <c:v>3.7</c:v>
                </c:pt>
                <c:pt idx="2">
                  <c:v>3.7</c:v>
                </c:pt>
                <c:pt idx="3">
                  <c:v>4.0999999999999996</c:v>
                </c:pt>
                <c:pt idx="4">
                  <c:v>2.2000000000000002</c:v>
                </c:pt>
                <c:pt idx="5">
                  <c:v>13.2</c:v>
                </c:pt>
                <c:pt idx="6">
                  <c:v>12.9</c:v>
                </c:pt>
                <c:pt idx="7">
                  <c:v>14.5</c:v>
                </c:pt>
                <c:pt idx="8">
                  <c:v>13.6</c:v>
                </c:pt>
                <c:pt idx="9">
                  <c:v>15.8</c:v>
                </c:pt>
                <c:pt idx="10">
                  <c:v>12.6</c:v>
                </c:pt>
                <c:pt idx="11">
                  <c:v>12.8</c:v>
                </c:pt>
                <c:pt idx="12">
                  <c:v>13.4</c:v>
                </c:pt>
                <c:pt idx="13">
                  <c:v>14.1</c:v>
                </c:pt>
                <c:pt idx="14">
                  <c:v>15.2</c:v>
                </c:pt>
                <c:pt idx="15">
                  <c:v>12.8</c:v>
                </c:pt>
                <c:pt idx="16">
                  <c:v>11.8</c:v>
                </c:pt>
                <c:pt idx="17">
                  <c:v>13.5</c:v>
                </c:pt>
                <c:pt idx="18">
                  <c:v>12.7</c:v>
                </c:pt>
                <c:pt idx="19">
                  <c:v>14</c:v>
                </c:pt>
                <c:pt idx="20">
                  <c:v>12.9</c:v>
                </c:pt>
                <c:pt idx="21">
                  <c:v>12.6</c:v>
                </c:pt>
                <c:pt idx="22">
                  <c:v>14.6</c:v>
                </c:pt>
                <c:pt idx="23">
                  <c:v>13.7</c:v>
                </c:pt>
                <c:pt idx="24">
                  <c:v>14.2</c:v>
                </c:pt>
                <c:pt idx="25">
                  <c:v>13.4</c:v>
                </c:pt>
                <c:pt idx="26">
                  <c:v>12.4</c:v>
                </c:pt>
                <c:pt idx="27">
                  <c:v>14</c:v>
                </c:pt>
                <c:pt idx="28">
                  <c:v>15.1</c:v>
                </c:pt>
                <c:pt idx="29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0-43CD-B060-F2D75F485189}"/>
            </c:ext>
          </c:extLst>
        </c:ser>
        <c:ser>
          <c:idx val="2"/>
          <c:order val="2"/>
          <c:tx>
            <c:strRef>
              <c:f>'Vending_Machine_Sum Accuracy'!$F$39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Accuracy'!$F$40:$F$69</c:f>
              <c:numCache>
                <c:formatCode>General</c:formatCode>
                <c:ptCount val="30"/>
                <c:pt idx="0">
                  <c:v>1.5</c:v>
                </c:pt>
                <c:pt idx="1">
                  <c:v>5.6</c:v>
                </c:pt>
                <c:pt idx="2">
                  <c:v>4.8</c:v>
                </c:pt>
                <c:pt idx="3">
                  <c:v>0.7</c:v>
                </c:pt>
                <c:pt idx="4">
                  <c:v>4.9000000000000004</c:v>
                </c:pt>
                <c:pt idx="5">
                  <c:v>13.2</c:v>
                </c:pt>
                <c:pt idx="6">
                  <c:v>14.4</c:v>
                </c:pt>
                <c:pt idx="7">
                  <c:v>12.2</c:v>
                </c:pt>
                <c:pt idx="8">
                  <c:v>13</c:v>
                </c:pt>
                <c:pt idx="9">
                  <c:v>14.1</c:v>
                </c:pt>
                <c:pt idx="10">
                  <c:v>11.3</c:v>
                </c:pt>
                <c:pt idx="11">
                  <c:v>8.8000000000000007</c:v>
                </c:pt>
                <c:pt idx="12">
                  <c:v>9</c:v>
                </c:pt>
                <c:pt idx="13">
                  <c:v>8.1999999999999993</c:v>
                </c:pt>
                <c:pt idx="14">
                  <c:v>7.3</c:v>
                </c:pt>
                <c:pt idx="15">
                  <c:v>11.5</c:v>
                </c:pt>
                <c:pt idx="16">
                  <c:v>9</c:v>
                </c:pt>
                <c:pt idx="17">
                  <c:v>9.5</c:v>
                </c:pt>
                <c:pt idx="18">
                  <c:v>7.6</c:v>
                </c:pt>
                <c:pt idx="19">
                  <c:v>9.4</c:v>
                </c:pt>
                <c:pt idx="20">
                  <c:v>11.2</c:v>
                </c:pt>
                <c:pt idx="21">
                  <c:v>10.1</c:v>
                </c:pt>
                <c:pt idx="22">
                  <c:v>8.1999999999999993</c:v>
                </c:pt>
                <c:pt idx="23">
                  <c:v>8.5</c:v>
                </c:pt>
                <c:pt idx="24">
                  <c:v>8.3000000000000007</c:v>
                </c:pt>
                <c:pt idx="25">
                  <c:v>11.8</c:v>
                </c:pt>
                <c:pt idx="26">
                  <c:v>9.6999999999999993</c:v>
                </c:pt>
                <c:pt idx="27">
                  <c:v>11.4</c:v>
                </c:pt>
                <c:pt idx="28">
                  <c:v>9.1</c:v>
                </c:pt>
                <c:pt idx="29">
                  <c:v>10.199999999999999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0-43CD-B060-F2D75F485189}"/>
            </c:ext>
          </c:extLst>
        </c:ser>
        <c:ser>
          <c:idx val="3"/>
          <c:order val="3"/>
          <c:tx>
            <c:strRef>
              <c:f>'Vending_Machine_Sum Accuracy'!$G$39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Accuracy'!$G$40:$G$69</c:f>
              <c:numCache>
                <c:formatCode>General</c:formatCode>
                <c:ptCount val="30"/>
                <c:pt idx="0">
                  <c:v>0.5</c:v>
                </c:pt>
                <c:pt idx="1">
                  <c:v>0.6</c:v>
                </c:pt>
                <c:pt idx="2">
                  <c:v>0.9</c:v>
                </c:pt>
                <c:pt idx="3">
                  <c:v>1</c:v>
                </c:pt>
                <c:pt idx="4">
                  <c:v>0.9</c:v>
                </c:pt>
                <c:pt idx="5">
                  <c:v>12.8</c:v>
                </c:pt>
                <c:pt idx="6">
                  <c:v>12.5</c:v>
                </c:pt>
                <c:pt idx="7">
                  <c:v>13.1</c:v>
                </c:pt>
                <c:pt idx="8">
                  <c:v>12.7</c:v>
                </c:pt>
                <c:pt idx="9">
                  <c:v>14.3</c:v>
                </c:pt>
                <c:pt idx="10">
                  <c:v>11.5</c:v>
                </c:pt>
                <c:pt idx="11">
                  <c:v>9.1</c:v>
                </c:pt>
                <c:pt idx="12">
                  <c:v>9.5</c:v>
                </c:pt>
                <c:pt idx="13">
                  <c:v>8.1999999999999993</c:v>
                </c:pt>
                <c:pt idx="14">
                  <c:v>8.6999999999999993</c:v>
                </c:pt>
                <c:pt idx="15">
                  <c:v>11.8</c:v>
                </c:pt>
                <c:pt idx="16">
                  <c:v>9</c:v>
                </c:pt>
                <c:pt idx="17">
                  <c:v>8.9</c:v>
                </c:pt>
                <c:pt idx="18">
                  <c:v>7.6</c:v>
                </c:pt>
                <c:pt idx="19">
                  <c:v>9.1999999999999993</c:v>
                </c:pt>
                <c:pt idx="20">
                  <c:v>11.5</c:v>
                </c:pt>
                <c:pt idx="21">
                  <c:v>10.199999999999999</c:v>
                </c:pt>
                <c:pt idx="22">
                  <c:v>10.3</c:v>
                </c:pt>
                <c:pt idx="23">
                  <c:v>7.3</c:v>
                </c:pt>
                <c:pt idx="24">
                  <c:v>8.9</c:v>
                </c:pt>
                <c:pt idx="25">
                  <c:v>12.6</c:v>
                </c:pt>
                <c:pt idx="26">
                  <c:v>11.5</c:v>
                </c:pt>
                <c:pt idx="27">
                  <c:v>11</c:v>
                </c:pt>
                <c:pt idx="28">
                  <c:v>8.9</c:v>
                </c:pt>
                <c:pt idx="29">
                  <c:v>10.5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0-43CD-B060-F2D75F485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Accuracy'!$D$76:$D$105</c:f>
              <c:numCache>
                <c:formatCode>General</c:formatCode>
                <c:ptCount val="30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0.1</c:v>
                </c:pt>
                <c:pt idx="5">
                  <c:v>12.5</c:v>
                </c:pt>
                <c:pt idx="6">
                  <c:v>11.7</c:v>
                </c:pt>
                <c:pt idx="7">
                  <c:v>14.5</c:v>
                </c:pt>
                <c:pt idx="8">
                  <c:v>14.5</c:v>
                </c:pt>
                <c:pt idx="9">
                  <c:v>16.7</c:v>
                </c:pt>
                <c:pt idx="10">
                  <c:v>11.2</c:v>
                </c:pt>
                <c:pt idx="11">
                  <c:v>10</c:v>
                </c:pt>
                <c:pt idx="12">
                  <c:v>10.1</c:v>
                </c:pt>
                <c:pt idx="13">
                  <c:v>10.7</c:v>
                </c:pt>
                <c:pt idx="14">
                  <c:v>12.8</c:v>
                </c:pt>
                <c:pt idx="15">
                  <c:v>10.3</c:v>
                </c:pt>
                <c:pt idx="16">
                  <c:v>9.4</c:v>
                </c:pt>
                <c:pt idx="17">
                  <c:v>9.3000000000000007</c:v>
                </c:pt>
                <c:pt idx="18">
                  <c:v>9.6999999999999993</c:v>
                </c:pt>
                <c:pt idx="19">
                  <c:v>10.7</c:v>
                </c:pt>
                <c:pt idx="20">
                  <c:v>7.6</c:v>
                </c:pt>
                <c:pt idx="21">
                  <c:v>7.8</c:v>
                </c:pt>
                <c:pt idx="22">
                  <c:v>8.3000000000000007</c:v>
                </c:pt>
                <c:pt idx="23">
                  <c:v>7.6</c:v>
                </c:pt>
                <c:pt idx="24">
                  <c:v>8.6</c:v>
                </c:pt>
                <c:pt idx="25">
                  <c:v>8.6</c:v>
                </c:pt>
                <c:pt idx="26">
                  <c:v>8.1999999999999993</c:v>
                </c:pt>
                <c:pt idx="27">
                  <c:v>7.9</c:v>
                </c:pt>
                <c:pt idx="28">
                  <c:v>9.5</c:v>
                </c:pt>
                <c:pt idx="29">
                  <c:v>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1B-4484-9CCE-5F16872A5670}"/>
            </c:ext>
          </c:extLst>
        </c:ser>
        <c:ser>
          <c:idx val="1"/>
          <c:order val="1"/>
          <c:tx>
            <c:strRef>
              <c:f>'Vending_Machine_Sum Accuracy'!$E$75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Accuracy'!$E$76:$E$105</c:f>
              <c:numCache>
                <c:formatCode>General</c:formatCode>
                <c:ptCount val="30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13.1</c:v>
                </c:pt>
                <c:pt idx="6">
                  <c:v>12.6</c:v>
                </c:pt>
                <c:pt idx="7">
                  <c:v>15.4</c:v>
                </c:pt>
                <c:pt idx="8">
                  <c:v>14.2</c:v>
                </c:pt>
                <c:pt idx="9">
                  <c:v>17.899999999999999</c:v>
                </c:pt>
                <c:pt idx="10">
                  <c:v>13.8</c:v>
                </c:pt>
                <c:pt idx="11">
                  <c:v>13</c:v>
                </c:pt>
                <c:pt idx="12">
                  <c:v>14.2</c:v>
                </c:pt>
                <c:pt idx="13">
                  <c:v>13.9</c:v>
                </c:pt>
                <c:pt idx="14">
                  <c:v>16.399999999999999</c:v>
                </c:pt>
                <c:pt idx="15">
                  <c:v>13.3</c:v>
                </c:pt>
                <c:pt idx="16">
                  <c:v>12</c:v>
                </c:pt>
                <c:pt idx="17">
                  <c:v>13.5</c:v>
                </c:pt>
                <c:pt idx="18">
                  <c:v>13.3</c:v>
                </c:pt>
                <c:pt idx="19">
                  <c:v>14.2</c:v>
                </c:pt>
                <c:pt idx="20">
                  <c:v>13.1</c:v>
                </c:pt>
                <c:pt idx="21">
                  <c:v>12.5</c:v>
                </c:pt>
                <c:pt idx="22">
                  <c:v>13.4</c:v>
                </c:pt>
                <c:pt idx="23">
                  <c:v>13.4</c:v>
                </c:pt>
                <c:pt idx="24">
                  <c:v>13.7</c:v>
                </c:pt>
                <c:pt idx="25">
                  <c:v>13.7</c:v>
                </c:pt>
                <c:pt idx="26">
                  <c:v>12.3</c:v>
                </c:pt>
                <c:pt idx="27">
                  <c:v>12.7</c:v>
                </c:pt>
                <c:pt idx="28">
                  <c:v>13.7</c:v>
                </c:pt>
                <c:pt idx="2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1B-4484-9CCE-5F16872A5670}"/>
            </c:ext>
          </c:extLst>
        </c:ser>
        <c:ser>
          <c:idx val="2"/>
          <c:order val="2"/>
          <c:tx>
            <c:strRef>
              <c:f>'Vending_Machine_Sum Accuracy'!$F$75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Accuracy'!$F$76:$F$105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14.4</c:v>
                </c:pt>
                <c:pt idx="6">
                  <c:v>15.6</c:v>
                </c:pt>
                <c:pt idx="7">
                  <c:v>15.2</c:v>
                </c:pt>
                <c:pt idx="8">
                  <c:v>14.3</c:v>
                </c:pt>
                <c:pt idx="9">
                  <c:v>17.3</c:v>
                </c:pt>
                <c:pt idx="10">
                  <c:v>10.7</c:v>
                </c:pt>
                <c:pt idx="11">
                  <c:v>10.199999999999999</c:v>
                </c:pt>
                <c:pt idx="12">
                  <c:v>11</c:v>
                </c:pt>
                <c:pt idx="13">
                  <c:v>10.3</c:v>
                </c:pt>
                <c:pt idx="14">
                  <c:v>13.6</c:v>
                </c:pt>
                <c:pt idx="15">
                  <c:v>10.7</c:v>
                </c:pt>
                <c:pt idx="16">
                  <c:v>10.9</c:v>
                </c:pt>
                <c:pt idx="17">
                  <c:v>9.9</c:v>
                </c:pt>
                <c:pt idx="18">
                  <c:v>10.7</c:v>
                </c:pt>
                <c:pt idx="19">
                  <c:v>11.7</c:v>
                </c:pt>
                <c:pt idx="20">
                  <c:v>7.8</c:v>
                </c:pt>
                <c:pt idx="21">
                  <c:v>7.7</c:v>
                </c:pt>
                <c:pt idx="22">
                  <c:v>7.6</c:v>
                </c:pt>
                <c:pt idx="23">
                  <c:v>6.9</c:v>
                </c:pt>
                <c:pt idx="24">
                  <c:v>9.1</c:v>
                </c:pt>
                <c:pt idx="25">
                  <c:v>8.1999999999999993</c:v>
                </c:pt>
                <c:pt idx="26">
                  <c:v>8.6999999999999993</c:v>
                </c:pt>
                <c:pt idx="27">
                  <c:v>9.6999999999999993</c:v>
                </c:pt>
                <c:pt idx="28">
                  <c:v>9</c:v>
                </c:pt>
                <c:pt idx="29">
                  <c:v>10.5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1B-4484-9CCE-5F16872A5670}"/>
            </c:ext>
          </c:extLst>
        </c:ser>
        <c:ser>
          <c:idx val="3"/>
          <c:order val="3"/>
          <c:tx>
            <c:strRef>
              <c:f>'Vending_Machine_Sum Accuracy'!$G$75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13.6</c:v>
                </c:pt>
                <c:pt idx="6">
                  <c:v>13.6</c:v>
                </c:pt>
                <c:pt idx="7">
                  <c:v>15.2</c:v>
                </c:pt>
                <c:pt idx="8">
                  <c:v>14.9</c:v>
                </c:pt>
                <c:pt idx="9">
                  <c:v>17.3</c:v>
                </c:pt>
                <c:pt idx="10">
                  <c:v>12.5</c:v>
                </c:pt>
                <c:pt idx="11">
                  <c:v>11.4</c:v>
                </c:pt>
                <c:pt idx="12">
                  <c:v>11.6</c:v>
                </c:pt>
                <c:pt idx="13">
                  <c:v>13.1</c:v>
                </c:pt>
                <c:pt idx="14">
                  <c:v>13.7</c:v>
                </c:pt>
                <c:pt idx="15">
                  <c:v>12.1</c:v>
                </c:pt>
                <c:pt idx="16">
                  <c:v>11.5</c:v>
                </c:pt>
                <c:pt idx="17">
                  <c:v>11.4</c:v>
                </c:pt>
                <c:pt idx="18">
                  <c:v>11</c:v>
                </c:pt>
                <c:pt idx="19">
                  <c:v>13.1</c:v>
                </c:pt>
                <c:pt idx="20">
                  <c:v>9.6</c:v>
                </c:pt>
                <c:pt idx="21">
                  <c:v>8.5</c:v>
                </c:pt>
                <c:pt idx="22">
                  <c:v>8.1</c:v>
                </c:pt>
                <c:pt idx="23">
                  <c:v>8</c:v>
                </c:pt>
                <c:pt idx="24">
                  <c:v>10.4</c:v>
                </c:pt>
                <c:pt idx="25">
                  <c:v>9.1</c:v>
                </c:pt>
                <c:pt idx="26">
                  <c:v>9.3000000000000007</c:v>
                </c:pt>
                <c:pt idx="27">
                  <c:v>10</c:v>
                </c:pt>
                <c:pt idx="28">
                  <c:v>9.6</c:v>
                </c:pt>
                <c:pt idx="29">
                  <c:v>10.8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1B-4484-9CCE-5F16872A5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2.5</c:v>
                </c:pt>
                <c:pt idx="6">
                  <c:v>2.9</c:v>
                </c:pt>
                <c:pt idx="7">
                  <c:v>2.9</c:v>
                </c:pt>
                <c:pt idx="8">
                  <c:v>2.9</c:v>
                </c:pt>
                <c:pt idx="9">
                  <c:v>1.6</c:v>
                </c:pt>
                <c:pt idx="10">
                  <c:v>4.3</c:v>
                </c:pt>
                <c:pt idx="11">
                  <c:v>3.5</c:v>
                </c:pt>
                <c:pt idx="12">
                  <c:v>4.9000000000000004</c:v>
                </c:pt>
                <c:pt idx="13">
                  <c:v>3</c:v>
                </c:pt>
                <c:pt idx="14">
                  <c:v>2.9</c:v>
                </c:pt>
                <c:pt idx="15">
                  <c:v>6.2</c:v>
                </c:pt>
                <c:pt idx="16">
                  <c:v>5.0999999999999996</c:v>
                </c:pt>
                <c:pt idx="17">
                  <c:v>5.4</c:v>
                </c:pt>
                <c:pt idx="18">
                  <c:v>5.3</c:v>
                </c:pt>
                <c:pt idx="19">
                  <c:v>4.3</c:v>
                </c:pt>
                <c:pt idx="20">
                  <c:v>6.9</c:v>
                </c:pt>
                <c:pt idx="21">
                  <c:v>5.9</c:v>
                </c:pt>
                <c:pt idx="22">
                  <c:v>4.4000000000000004</c:v>
                </c:pt>
                <c:pt idx="23">
                  <c:v>4.5</c:v>
                </c:pt>
                <c:pt idx="24">
                  <c:v>2.5</c:v>
                </c:pt>
                <c:pt idx="25">
                  <c:v>8.1</c:v>
                </c:pt>
                <c:pt idx="26">
                  <c:v>7.8</c:v>
                </c:pt>
                <c:pt idx="27">
                  <c:v>7.5</c:v>
                </c:pt>
                <c:pt idx="28">
                  <c:v>6.2</c:v>
                </c:pt>
                <c:pt idx="29">
                  <c:v>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D5-487E-8260-12B2FD0B6C97}"/>
            </c:ext>
          </c:extLst>
        </c:ser>
        <c:ser>
          <c:idx val="1"/>
          <c:order val="1"/>
          <c:tx>
            <c:strRef>
              <c:f>'Vending_Machine_Sum Accuracy'!$E$111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4.3</c:v>
                </c:pt>
                <c:pt idx="6">
                  <c:v>2.9</c:v>
                </c:pt>
                <c:pt idx="7">
                  <c:v>4.4000000000000004</c:v>
                </c:pt>
                <c:pt idx="8">
                  <c:v>4.5999999999999996</c:v>
                </c:pt>
                <c:pt idx="9">
                  <c:v>3.8</c:v>
                </c:pt>
                <c:pt idx="10">
                  <c:v>7</c:v>
                </c:pt>
                <c:pt idx="11">
                  <c:v>7.8</c:v>
                </c:pt>
                <c:pt idx="12">
                  <c:v>6.3</c:v>
                </c:pt>
                <c:pt idx="13">
                  <c:v>6.1</c:v>
                </c:pt>
                <c:pt idx="14">
                  <c:v>5.4</c:v>
                </c:pt>
                <c:pt idx="15">
                  <c:v>6.9</c:v>
                </c:pt>
                <c:pt idx="16">
                  <c:v>6</c:v>
                </c:pt>
                <c:pt idx="17">
                  <c:v>5.4</c:v>
                </c:pt>
                <c:pt idx="18">
                  <c:v>4.4000000000000004</c:v>
                </c:pt>
                <c:pt idx="19">
                  <c:v>3.6</c:v>
                </c:pt>
                <c:pt idx="20">
                  <c:v>11.5</c:v>
                </c:pt>
                <c:pt idx="21">
                  <c:v>11.5</c:v>
                </c:pt>
                <c:pt idx="22">
                  <c:v>9.9</c:v>
                </c:pt>
                <c:pt idx="23">
                  <c:v>7.4</c:v>
                </c:pt>
                <c:pt idx="24">
                  <c:v>6.4</c:v>
                </c:pt>
                <c:pt idx="25">
                  <c:v>11.4</c:v>
                </c:pt>
                <c:pt idx="26">
                  <c:v>10.199999999999999</c:v>
                </c:pt>
                <c:pt idx="27">
                  <c:v>12.3</c:v>
                </c:pt>
                <c:pt idx="28">
                  <c:v>11.5</c:v>
                </c:pt>
                <c:pt idx="29">
                  <c:v>10.7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D5-487E-8260-12B2FD0B6C97}"/>
            </c:ext>
          </c:extLst>
        </c:ser>
        <c:ser>
          <c:idx val="2"/>
          <c:order val="2"/>
          <c:tx>
            <c:strRef>
              <c:f>'Vending_Machine_Sum Accuracy'!$F$111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2.6</c:v>
                </c:pt>
                <c:pt idx="6">
                  <c:v>2.2999999999999998</c:v>
                </c:pt>
                <c:pt idx="7">
                  <c:v>2.7</c:v>
                </c:pt>
                <c:pt idx="8">
                  <c:v>2.7</c:v>
                </c:pt>
                <c:pt idx="9">
                  <c:v>1.7</c:v>
                </c:pt>
                <c:pt idx="10">
                  <c:v>5.6</c:v>
                </c:pt>
                <c:pt idx="11">
                  <c:v>4.9000000000000004</c:v>
                </c:pt>
                <c:pt idx="12">
                  <c:v>4.3</c:v>
                </c:pt>
                <c:pt idx="13">
                  <c:v>4.5999999999999996</c:v>
                </c:pt>
                <c:pt idx="14">
                  <c:v>3.9</c:v>
                </c:pt>
                <c:pt idx="15">
                  <c:v>8.1999999999999993</c:v>
                </c:pt>
                <c:pt idx="16">
                  <c:v>5.5</c:v>
                </c:pt>
                <c:pt idx="17">
                  <c:v>5.6</c:v>
                </c:pt>
                <c:pt idx="18">
                  <c:v>5.5</c:v>
                </c:pt>
                <c:pt idx="19">
                  <c:v>5</c:v>
                </c:pt>
                <c:pt idx="20">
                  <c:v>6.9</c:v>
                </c:pt>
                <c:pt idx="21">
                  <c:v>5.4</c:v>
                </c:pt>
                <c:pt idx="22">
                  <c:v>4</c:v>
                </c:pt>
                <c:pt idx="23">
                  <c:v>4</c:v>
                </c:pt>
                <c:pt idx="24">
                  <c:v>3.3</c:v>
                </c:pt>
                <c:pt idx="25">
                  <c:v>8</c:v>
                </c:pt>
                <c:pt idx="26">
                  <c:v>8</c:v>
                </c:pt>
                <c:pt idx="27">
                  <c:v>7</c:v>
                </c:pt>
                <c:pt idx="28">
                  <c:v>6.1</c:v>
                </c:pt>
                <c:pt idx="29">
                  <c:v>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D5-487E-8260-12B2FD0B6C97}"/>
            </c:ext>
          </c:extLst>
        </c:ser>
        <c:ser>
          <c:idx val="3"/>
          <c:order val="3"/>
          <c:tx>
            <c:strRef>
              <c:f>'Vending_Machine_Sum Accuracy'!$G$111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2.5</c:v>
                </c:pt>
                <c:pt idx="6">
                  <c:v>3.4</c:v>
                </c:pt>
                <c:pt idx="7">
                  <c:v>1.8</c:v>
                </c:pt>
                <c:pt idx="8">
                  <c:v>1.4</c:v>
                </c:pt>
                <c:pt idx="9">
                  <c:v>2.1</c:v>
                </c:pt>
                <c:pt idx="10">
                  <c:v>4.3</c:v>
                </c:pt>
                <c:pt idx="11">
                  <c:v>4.5</c:v>
                </c:pt>
                <c:pt idx="12">
                  <c:v>4.8</c:v>
                </c:pt>
                <c:pt idx="13">
                  <c:v>4</c:v>
                </c:pt>
                <c:pt idx="14">
                  <c:v>2.9</c:v>
                </c:pt>
                <c:pt idx="15">
                  <c:v>5.0999999999999996</c:v>
                </c:pt>
                <c:pt idx="16">
                  <c:v>4.4000000000000004</c:v>
                </c:pt>
                <c:pt idx="17">
                  <c:v>5.2</c:v>
                </c:pt>
                <c:pt idx="18">
                  <c:v>5.8</c:v>
                </c:pt>
                <c:pt idx="19">
                  <c:v>4.0999999999999996</c:v>
                </c:pt>
                <c:pt idx="20">
                  <c:v>5</c:v>
                </c:pt>
                <c:pt idx="21">
                  <c:v>4.5999999999999996</c:v>
                </c:pt>
                <c:pt idx="22">
                  <c:v>3.1</c:v>
                </c:pt>
                <c:pt idx="23">
                  <c:v>3</c:v>
                </c:pt>
                <c:pt idx="24">
                  <c:v>3.1</c:v>
                </c:pt>
                <c:pt idx="25">
                  <c:v>8.9</c:v>
                </c:pt>
                <c:pt idx="26">
                  <c:v>8.5</c:v>
                </c:pt>
                <c:pt idx="27">
                  <c:v>7.1</c:v>
                </c:pt>
                <c:pt idx="28">
                  <c:v>5.6</c:v>
                </c:pt>
                <c:pt idx="29">
                  <c:v>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D5-487E-8260-12B2FD0B6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Accuracy'!$D$148:$D$177</c:f>
              <c:numCache>
                <c:formatCode>General</c:formatCode>
                <c:ptCount val="30"/>
                <c:pt idx="0">
                  <c:v>9</c:v>
                </c:pt>
                <c:pt idx="1">
                  <c:v>11.6</c:v>
                </c:pt>
                <c:pt idx="2">
                  <c:v>11.6</c:v>
                </c:pt>
                <c:pt idx="3">
                  <c:v>9.1</c:v>
                </c:pt>
                <c:pt idx="4">
                  <c:v>7.9</c:v>
                </c:pt>
                <c:pt idx="5">
                  <c:v>12.8</c:v>
                </c:pt>
                <c:pt idx="6">
                  <c:v>13.1</c:v>
                </c:pt>
                <c:pt idx="7">
                  <c:v>14.6</c:v>
                </c:pt>
                <c:pt idx="8">
                  <c:v>13.8</c:v>
                </c:pt>
                <c:pt idx="9">
                  <c:v>14.9</c:v>
                </c:pt>
                <c:pt idx="10">
                  <c:v>12.2</c:v>
                </c:pt>
                <c:pt idx="11">
                  <c:v>10.3</c:v>
                </c:pt>
                <c:pt idx="12">
                  <c:v>12</c:v>
                </c:pt>
                <c:pt idx="13">
                  <c:v>11.6</c:v>
                </c:pt>
                <c:pt idx="14">
                  <c:v>12.9</c:v>
                </c:pt>
                <c:pt idx="15">
                  <c:v>10.8</c:v>
                </c:pt>
                <c:pt idx="16">
                  <c:v>10.1</c:v>
                </c:pt>
                <c:pt idx="17">
                  <c:v>11.5</c:v>
                </c:pt>
                <c:pt idx="18">
                  <c:v>9.8000000000000007</c:v>
                </c:pt>
                <c:pt idx="19">
                  <c:v>11.1</c:v>
                </c:pt>
                <c:pt idx="20">
                  <c:v>11.1</c:v>
                </c:pt>
                <c:pt idx="21">
                  <c:v>11.6</c:v>
                </c:pt>
                <c:pt idx="22">
                  <c:v>10.199999999999999</c:v>
                </c:pt>
                <c:pt idx="23">
                  <c:v>8.9</c:v>
                </c:pt>
                <c:pt idx="24">
                  <c:v>10.4</c:v>
                </c:pt>
                <c:pt idx="25">
                  <c:v>11.8</c:v>
                </c:pt>
                <c:pt idx="26">
                  <c:v>10.8</c:v>
                </c:pt>
                <c:pt idx="27">
                  <c:v>11.2</c:v>
                </c:pt>
                <c:pt idx="28">
                  <c:v>10.1</c:v>
                </c:pt>
                <c:pt idx="29">
                  <c:v>10.4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F6-455D-BB5E-EB948F344990}"/>
            </c:ext>
          </c:extLst>
        </c:ser>
        <c:ser>
          <c:idx val="1"/>
          <c:order val="1"/>
          <c:tx>
            <c:strRef>
              <c:f>'Vending_Machine_Sum Accuracy'!$E$147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Accuracy'!$E$148:$E$177</c:f>
              <c:numCache>
                <c:formatCode>General</c:formatCode>
                <c:ptCount val="30"/>
                <c:pt idx="0">
                  <c:v>9.5</c:v>
                </c:pt>
                <c:pt idx="1">
                  <c:v>10.5</c:v>
                </c:pt>
                <c:pt idx="2">
                  <c:v>11.3</c:v>
                </c:pt>
                <c:pt idx="3">
                  <c:v>9.1</c:v>
                </c:pt>
                <c:pt idx="4">
                  <c:v>8</c:v>
                </c:pt>
                <c:pt idx="5">
                  <c:v>13.8</c:v>
                </c:pt>
                <c:pt idx="6">
                  <c:v>14.1</c:v>
                </c:pt>
                <c:pt idx="7">
                  <c:v>16.899999999999999</c:v>
                </c:pt>
                <c:pt idx="8">
                  <c:v>15.2</c:v>
                </c:pt>
                <c:pt idx="9">
                  <c:v>16.600000000000001</c:v>
                </c:pt>
                <c:pt idx="10">
                  <c:v>11.5</c:v>
                </c:pt>
                <c:pt idx="11">
                  <c:v>12.8</c:v>
                </c:pt>
                <c:pt idx="12">
                  <c:v>15.6</c:v>
                </c:pt>
                <c:pt idx="13">
                  <c:v>14.7</c:v>
                </c:pt>
                <c:pt idx="14">
                  <c:v>14.9</c:v>
                </c:pt>
                <c:pt idx="15">
                  <c:v>12.7</c:v>
                </c:pt>
                <c:pt idx="16">
                  <c:v>13.8</c:v>
                </c:pt>
                <c:pt idx="17">
                  <c:v>14</c:v>
                </c:pt>
                <c:pt idx="18">
                  <c:v>13.7</c:v>
                </c:pt>
                <c:pt idx="19">
                  <c:v>14.3</c:v>
                </c:pt>
                <c:pt idx="20">
                  <c:v>13.3</c:v>
                </c:pt>
                <c:pt idx="21">
                  <c:v>13.9</c:v>
                </c:pt>
                <c:pt idx="22">
                  <c:v>13.7</c:v>
                </c:pt>
                <c:pt idx="23">
                  <c:v>14.4</c:v>
                </c:pt>
                <c:pt idx="24">
                  <c:v>14.6</c:v>
                </c:pt>
                <c:pt idx="25">
                  <c:v>13.9</c:v>
                </c:pt>
                <c:pt idx="26">
                  <c:v>13.2</c:v>
                </c:pt>
                <c:pt idx="27">
                  <c:v>14.4</c:v>
                </c:pt>
                <c:pt idx="28">
                  <c:v>14.3</c:v>
                </c:pt>
                <c:pt idx="29">
                  <c:v>16.100000000000001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F6-455D-BB5E-EB948F344990}"/>
            </c:ext>
          </c:extLst>
        </c:ser>
        <c:ser>
          <c:idx val="2"/>
          <c:order val="2"/>
          <c:tx>
            <c:strRef>
              <c:f>'Vending_Machine_Sum Accuracy'!$F$147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Accuracy'!$F$148:$F$177</c:f>
              <c:numCache>
                <c:formatCode>General</c:formatCode>
                <c:ptCount val="30"/>
                <c:pt idx="0">
                  <c:v>4.0999999999999996</c:v>
                </c:pt>
                <c:pt idx="1">
                  <c:v>3.7</c:v>
                </c:pt>
                <c:pt idx="2">
                  <c:v>3.8</c:v>
                </c:pt>
                <c:pt idx="3">
                  <c:v>2.7</c:v>
                </c:pt>
                <c:pt idx="4">
                  <c:v>3.7</c:v>
                </c:pt>
                <c:pt idx="5">
                  <c:v>15.4</c:v>
                </c:pt>
                <c:pt idx="6">
                  <c:v>17</c:v>
                </c:pt>
                <c:pt idx="7">
                  <c:v>17.899999999999999</c:v>
                </c:pt>
                <c:pt idx="8">
                  <c:v>14.7</c:v>
                </c:pt>
                <c:pt idx="9">
                  <c:v>19.2</c:v>
                </c:pt>
                <c:pt idx="10">
                  <c:v>11.8</c:v>
                </c:pt>
                <c:pt idx="11">
                  <c:v>11.7</c:v>
                </c:pt>
                <c:pt idx="12">
                  <c:v>12.9</c:v>
                </c:pt>
                <c:pt idx="13">
                  <c:v>12.3</c:v>
                </c:pt>
                <c:pt idx="14">
                  <c:v>14.6</c:v>
                </c:pt>
                <c:pt idx="15">
                  <c:v>14</c:v>
                </c:pt>
                <c:pt idx="16">
                  <c:v>14</c:v>
                </c:pt>
                <c:pt idx="17">
                  <c:v>13.5</c:v>
                </c:pt>
                <c:pt idx="18">
                  <c:v>12.3</c:v>
                </c:pt>
                <c:pt idx="19">
                  <c:v>14.4</c:v>
                </c:pt>
                <c:pt idx="20">
                  <c:v>11</c:v>
                </c:pt>
                <c:pt idx="21">
                  <c:v>12.5</c:v>
                </c:pt>
                <c:pt idx="22">
                  <c:v>11.8</c:v>
                </c:pt>
                <c:pt idx="23">
                  <c:v>10.1</c:v>
                </c:pt>
                <c:pt idx="24">
                  <c:v>12.2</c:v>
                </c:pt>
                <c:pt idx="25">
                  <c:v>12.9</c:v>
                </c:pt>
                <c:pt idx="26">
                  <c:v>10.8</c:v>
                </c:pt>
                <c:pt idx="27">
                  <c:v>12.2</c:v>
                </c:pt>
                <c:pt idx="28">
                  <c:v>10</c:v>
                </c:pt>
                <c:pt idx="29">
                  <c:v>10.9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F6-455D-BB5E-EB948F344990}"/>
            </c:ext>
          </c:extLst>
        </c:ser>
        <c:ser>
          <c:idx val="3"/>
          <c:order val="3"/>
          <c:tx>
            <c:strRef>
              <c:f>'Vending_Machine_Sum Accuracy'!$G$147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Accuracy'!$G$148:$G$177</c:f>
              <c:numCache>
                <c:formatCode>General</c:formatCode>
                <c:ptCount val="30"/>
                <c:pt idx="0">
                  <c:v>11.9</c:v>
                </c:pt>
                <c:pt idx="1">
                  <c:v>14.6</c:v>
                </c:pt>
                <c:pt idx="2">
                  <c:v>13.2</c:v>
                </c:pt>
                <c:pt idx="3">
                  <c:v>11.1</c:v>
                </c:pt>
                <c:pt idx="4">
                  <c:v>11.9</c:v>
                </c:pt>
                <c:pt idx="5">
                  <c:v>12.8</c:v>
                </c:pt>
                <c:pt idx="6">
                  <c:v>13.5</c:v>
                </c:pt>
                <c:pt idx="7">
                  <c:v>14.2</c:v>
                </c:pt>
                <c:pt idx="8">
                  <c:v>13.7</c:v>
                </c:pt>
                <c:pt idx="9">
                  <c:v>16</c:v>
                </c:pt>
                <c:pt idx="10">
                  <c:v>12.3</c:v>
                </c:pt>
                <c:pt idx="11">
                  <c:v>12.9</c:v>
                </c:pt>
                <c:pt idx="12">
                  <c:v>14</c:v>
                </c:pt>
                <c:pt idx="13">
                  <c:v>13.3</c:v>
                </c:pt>
                <c:pt idx="14">
                  <c:v>14.7</c:v>
                </c:pt>
                <c:pt idx="15">
                  <c:v>13</c:v>
                </c:pt>
                <c:pt idx="16">
                  <c:v>12.5</c:v>
                </c:pt>
                <c:pt idx="17">
                  <c:v>12.5</c:v>
                </c:pt>
                <c:pt idx="18">
                  <c:v>12.5</c:v>
                </c:pt>
                <c:pt idx="19">
                  <c:v>12.7</c:v>
                </c:pt>
                <c:pt idx="20">
                  <c:v>14.8</c:v>
                </c:pt>
                <c:pt idx="21">
                  <c:v>12.4</c:v>
                </c:pt>
                <c:pt idx="22">
                  <c:v>12.4</c:v>
                </c:pt>
                <c:pt idx="23">
                  <c:v>11.1</c:v>
                </c:pt>
                <c:pt idx="24">
                  <c:v>11.6</c:v>
                </c:pt>
                <c:pt idx="25">
                  <c:v>14.5</c:v>
                </c:pt>
                <c:pt idx="26">
                  <c:v>12.7</c:v>
                </c:pt>
                <c:pt idx="27">
                  <c:v>13.1</c:v>
                </c:pt>
                <c:pt idx="28">
                  <c:v>10.199999999999999</c:v>
                </c:pt>
                <c:pt idx="29">
                  <c:v>11.2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F6-455D-BB5E-EB948F344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Accuracy'!$D$184:$D$213</c:f>
              <c:numCache>
                <c:formatCode>General</c:formatCode>
                <c:ptCount val="30"/>
                <c:pt idx="0">
                  <c:v>14.3</c:v>
                </c:pt>
                <c:pt idx="1">
                  <c:v>14.7</c:v>
                </c:pt>
                <c:pt idx="2">
                  <c:v>15.7</c:v>
                </c:pt>
                <c:pt idx="3">
                  <c:v>15.3</c:v>
                </c:pt>
                <c:pt idx="4">
                  <c:v>17.600000000000001</c:v>
                </c:pt>
                <c:pt idx="5">
                  <c:v>16.3</c:v>
                </c:pt>
                <c:pt idx="6">
                  <c:v>16.399999999999999</c:v>
                </c:pt>
                <c:pt idx="7">
                  <c:v>17.899999999999999</c:v>
                </c:pt>
                <c:pt idx="8">
                  <c:v>18</c:v>
                </c:pt>
                <c:pt idx="9">
                  <c:v>19.5</c:v>
                </c:pt>
                <c:pt idx="10">
                  <c:v>16.100000000000001</c:v>
                </c:pt>
                <c:pt idx="11">
                  <c:v>16.399999999999999</c:v>
                </c:pt>
                <c:pt idx="12">
                  <c:v>17.7</c:v>
                </c:pt>
                <c:pt idx="13">
                  <c:v>17.899999999999999</c:v>
                </c:pt>
                <c:pt idx="14">
                  <c:v>19.7</c:v>
                </c:pt>
                <c:pt idx="15">
                  <c:v>16.100000000000001</c:v>
                </c:pt>
                <c:pt idx="16">
                  <c:v>16.2</c:v>
                </c:pt>
                <c:pt idx="17">
                  <c:v>18.2</c:v>
                </c:pt>
                <c:pt idx="18">
                  <c:v>17.7</c:v>
                </c:pt>
                <c:pt idx="19">
                  <c:v>19.5</c:v>
                </c:pt>
                <c:pt idx="20">
                  <c:v>16.399999999999999</c:v>
                </c:pt>
                <c:pt idx="21">
                  <c:v>16.2</c:v>
                </c:pt>
                <c:pt idx="22">
                  <c:v>18</c:v>
                </c:pt>
                <c:pt idx="23">
                  <c:v>17.899999999999999</c:v>
                </c:pt>
                <c:pt idx="24">
                  <c:v>19</c:v>
                </c:pt>
                <c:pt idx="25">
                  <c:v>16.100000000000001</c:v>
                </c:pt>
                <c:pt idx="26">
                  <c:v>16.3</c:v>
                </c:pt>
                <c:pt idx="27">
                  <c:v>18.2</c:v>
                </c:pt>
                <c:pt idx="28">
                  <c:v>17.5</c:v>
                </c:pt>
                <c:pt idx="29">
                  <c:v>18.8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95-400B-A7DE-599EC134843B}"/>
            </c:ext>
          </c:extLst>
        </c:ser>
        <c:ser>
          <c:idx val="1"/>
          <c:order val="1"/>
          <c:tx>
            <c:strRef>
              <c:f>'Vending_Machine_Sum Accuracy'!$E$183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Accuracy'!$E$184:$E$213</c:f>
              <c:numCache>
                <c:formatCode>General</c:formatCode>
                <c:ptCount val="30"/>
                <c:pt idx="0">
                  <c:v>14.5</c:v>
                </c:pt>
                <c:pt idx="1">
                  <c:v>14.4</c:v>
                </c:pt>
                <c:pt idx="2">
                  <c:v>15.9</c:v>
                </c:pt>
                <c:pt idx="3">
                  <c:v>15.2</c:v>
                </c:pt>
                <c:pt idx="4">
                  <c:v>17.100000000000001</c:v>
                </c:pt>
                <c:pt idx="5">
                  <c:v>15.9</c:v>
                </c:pt>
                <c:pt idx="6">
                  <c:v>15.9</c:v>
                </c:pt>
                <c:pt idx="7">
                  <c:v>18.2</c:v>
                </c:pt>
                <c:pt idx="8">
                  <c:v>17</c:v>
                </c:pt>
                <c:pt idx="9">
                  <c:v>18.3</c:v>
                </c:pt>
                <c:pt idx="10">
                  <c:v>16.2</c:v>
                </c:pt>
                <c:pt idx="11">
                  <c:v>16.3</c:v>
                </c:pt>
                <c:pt idx="12">
                  <c:v>17.7</c:v>
                </c:pt>
                <c:pt idx="13">
                  <c:v>18</c:v>
                </c:pt>
                <c:pt idx="14">
                  <c:v>20.100000000000001</c:v>
                </c:pt>
                <c:pt idx="15">
                  <c:v>15.9</c:v>
                </c:pt>
                <c:pt idx="16">
                  <c:v>16.2</c:v>
                </c:pt>
                <c:pt idx="17">
                  <c:v>18.100000000000001</c:v>
                </c:pt>
                <c:pt idx="18">
                  <c:v>17.8</c:v>
                </c:pt>
                <c:pt idx="19">
                  <c:v>19.2</c:v>
                </c:pt>
                <c:pt idx="20">
                  <c:v>16.3</c:v>
                </c:pt>
                <c:pt idx="21">
                  <c:v>16.100000000000001</c:v>
                </c:pt>
                <c:pt idx="22">
                  <c:v>17.7</c:v>
                </c:pt>
                <c:pt idx="23">
                  <c:v>17.399999999999999</c:v>
                </c:pt>
                <c:pt idx="24">
                  <c:v>19.100000000000001</c:v>
                </c:pt>
                <c:pt idx="25">
                  <c:v>16.2</c:v>
                </c:pt>
                <c:pt idx="26">
                  <c:v>16.3</c:v>
                </c:pt>
                <c:pt idx="27">
                  <c:v>18</c:v>
                </c:pt>
                <c:pt idx="28">
                  <c:v>17.899999999999999</c:v>
                </c:pt>
                <c:pt idx="29">
                  <c:v>18.7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95-400B-A7DE-599EC134843B}"/>
            </c:ext>
          </c:extLst>
        </c:ser>
        <c:ser>
          <c:idx val="2"/>
          <c:order val="2"/>
          <c:tx>
            <c:strRef>
              <c:f>'Vending_Machine_Sum Accuracy'!$F$183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Accuracy'!$F$184:$F$213</c:f>
              <c:numCache>
                <c:formatCode>General</c:formatCode>
                <c:ptCount val="30"/>
                <c:pt idx="0">
                  <c:v>13.7</c:v>
                </c:pt>
                <c:pt idx="1">
                  <c:v>14.8</c:v>
                </c:pt>
                <c:pt idx="2">
                  <c:v>15.5</c:v>
                </c:pt>
                <c:pt idx="3">
                  <c:v>15.2</c:v>
                </c:pt>
                <c:pt idx="4">
                  <c:v>17.2</c:v>
                </c:pt>
                <c:pt idx="5">
                  <c:v>16.399999999999999</c:v>
                </c:pt>
                <c:pt idx="6">
                  <c:v>16.399999999999999</c:v>
                </c:pt>
                <c:pt idx="7">
                  <c:v>18.3</c:v>
                </c:pt>
                <c:pt idx="8">
                  <c:v>18.2</c:v>
                </c:pt>
                <c:pt idx="9">
                  <c:v>19.8</c:v>
                </c:pt>
                <c:pt idx="10">
                  <c:v>16.100000000000001</c:v>
                </c:pt>
                <c:pt idx="11">
                  <c:v>16.399999999999999</c:v>
                </c:pt>
                <c:pt idx="12">
                  <c:v>17.899999999999999</c:v>
                </c:pt>
                <c:pt idx="13">
                  <c:v>18</c:v>
                </c:pt>
                <c:pt idx="14">
                  <c:v>19.7</c:v>
                </c:pt>
                <c:pt idx="15">
                  <c:v>16</c:v>
                </c:pt>
                <c:pt idx="16">
                  <c:v>16</c:v>
                </c:pt>
                <c:pt idx="17">
                  <c:v>18.3</c:v>
                </c:pt>
                <c:pt idx="18">
                  <c:v>17.8</c:v>
                </c:pt>
                <c:pt idx="19">
                  <c:v>19.100000000000001</c:v>
                </c:pt>
                <c:pt idx="20">
                  <c:v>16.2</c:v>
                </c:pt>
                <c:pt idx="21">
                  <c:v>16.2</c:v>
                </c:pt>
                <c:pt idx="22">
                  <c:v>17.8</c:v>
                </c:pt>
                <c:pt idx="23">
                  <c:v>17.600000000000001</c:v>
                </c:pt>
                <c:pt idx="24">
                  <c:v>18.7</c:v>
                </c:pt>
                <c:pt idx="25">
                  <c:v>16.399999999999999</c:v>
                </c:pt>
                <c:pt idx="26">
                  <c:v>16.2</c:v>
                </c:pt>
                <c:pt idx="27">
                  <c:v>18</c:v>
                </c:pt>
                <c:pt idx="28">
                  <c:v>17.7</c:v>
                </c:pt>
                <c:pt idx="29">
                  <c:v>19.100000000000001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95-400B-A7DE-599EC134843B}"/>
            </c:ext>
          </c:extLst>
        </c:ser>
        <c:ser>
          <c:idx val="3"/>
          <c:order val="3"/>
          <c:tx>
            <c:strRef>
              <c:f>'Vending_Machine_Sum Accuracy'!$G$183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Accuracy'!$G$184:$G$213</c:f>
              <c:numCache>
                <c:formatCode>General</c:formatCode>
                <c:ptCount val="30"/>
                <c:pt idx="0">
                  <c:v>14.4</c:v>
                </c:pt>
                <c:pt idx="1">
                  <c:v>14.2</c:v>
                </c:pt>
                <c:pt idx="2">
                  <c:v>15.9</c:v>
                </c:pt>
                <c:pt idx="3">
                  <c:v>16.100000000000001</c:v>
                </c:pt>
                <c:pt idx="4">
                  <c:v>17.100000000000001</c:v>
                </c:pt>
                <c:pt idx="5">
                  <c:v>16.2</c:v>
                </c:pt>
                <c:pt idx="6">
                  <c:v>16.100000000000001</c:v>
                </c:pt>
                <c:pt idx="7">
                  <c:v>17.5</c:v>
                </c:pt>
                <c:pt idx="8">
                  <c:v>17.899999999999999</c:v>
                </c:pt>
                <c:pt idx="9">
                  <c:v>19.5</c:v>
                </c:pt>
                <c:pt idx="10">
                  <c:v>16.2</c:v>
                </c:pt>
                <c:pt idx="11">
                  <c:v>16.5</c:v>
                </c:pt>
                <c:pt idx="12">
                  <c:v>17.7</c:v>
                </c:pt>
                <c:pt idx="13">
                  <c:v>18.100000000000001</c:v>
                </c:pt>
                <c:pt idx="14">
                  <c:v>19.5</c:v>
                </c:pt>
                <c:pt idx="15">
                  <c:v>15.9</c:v>
                </c:pt>
                <c:pt idx="16">
                  <c:v>16.100000000000001</c:v>
                </c:pt>
                <c:pt idx="17">
                  <c:v>17.7</c:v>
                </c:pt>
                <c:pt idx="18">
                  <c:v>18.100000000000001</c:v>
                </c:pt>
                <c:pt idx="19">
                  <c:v>20</c:v>
                </c:pt>
                <c:pt idx="20">
                  <c:v>16.100000000000001</c:v>
                </c:pt>
                <c:pt idx="21">
                  <c:v>16.3</c:v>
                </c:pt>
                <c:pt idx="22">
                  <c:v>17.5</c:v>
                </c:pt>
                <c:pt idx="23">
                  <c:v>17.399999999999999</c:v>
                </c:pt>
                <c:pt idx="24">
                  <c:v>19</c:v>
                </c:pt>
                <c:pt idx="25">
                  <c:v>16.399999999999999</c:v>
                </c:pt>
                <c:pt idx="26">
                  <c:v>16.2</c:v>
                </c:pt>
                <c:pt idx="27">
                  <c:v>17.8</c:v>
                </c:pt>
                <c:pt idx="28">
                  <c:v>17.7</c:v>
                </c:pt>
                <c:pt idx="29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95-400B-A7DE-599EC1348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Accuracy'!$D$220:$D$249</c:f>
              <c:numCache>
                <c:formatCode>General</c:formatCode>
                <c:ptCount val="30"/>
                <c:pt idx="0">
                  <c:v>6.2</c:v>
                </c:pt>
                <c:pt idx="1">
                  <c:v>5.8</c:v>
                </c:pt>
                <c:pt idx="2">
                  <c:v>8.9</c:v>
                </c:pt>
                <c:pt idx="3">
                  <c:v>9.5</c:v>
                </c:pt>
                <c:pt idx="4">
                  <c:v>10.1</c:v>
                </c:pt>
                <c:pt idx="5">
                  <c:v>9.3000000000000007</c:v>
                </c:pt>
                <c:pt idx="6">
                  <c:v>9.1</c:v>
                </c:pt>
                <c:pt idx="7">
                  <c:v>9.6999999999999993</c:v>
                </c:pt>
                <c:pt idx="8">
                  <c:v>9.6999999999999993</c:v>
                </c:pt>
                <c:pt idx="9">
                  <c:v>10.199999999999999</c:v>
                </c:pt>
                <c:pt idx="10">
                  <c:v>10.199999999999999</c:v>
                </c:pt>
                <c:pt idx="11">
                  <c:v>9.9</c:v>
                </c:pt>
                <c:pt idx="12">
                  <c:v>10.5</c:v>
                </c:pt>
                <c:pt idx="13">
                  <c:v>9.5</c:v>
                </c:pt>
                <c:pt idx="14">
                  <c:v>11.6</c:v>
                </c:pt>
                <c:pt idx="15">
                  <c:v>9.8000000000000007</c:v>
                </c:pt>
                <c:pt idx="16">
                  <c:v>9.1</c:v>
                </c:pt>
                <c:pt idx="17">
                  <c:v>10.4</c:v>
                </c:pt>
                <c:pt idx="18">
                  <c:v>10.199999999999999</c:v>
                </c:pt>
                <c:pt idx="19">
                  <c:v>11.7</c:v>
                </c:pt>
                <c:pt idx="20">
                  <c:v>10.4</c:v>
                </c:pt>
                <c:pt idx="21">
                  <c:v>9.9</c:v>
                </c:pt>
                <c:pt idx="22">
                  <c:v>11.2</c:v>
                </c:pt>
                <c:pt idx="23">
                  <c:v>10.3</c:v>
                </c:pt>
                <c:pt idx="24">
                  <c:v>11.5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1-47AB-BDAC-DCF8B0116C6A}"/>
            </c:ext>
          </c:extLst>
        </c:ser>
        <c:ser>
          <c:idx val="1"/>
          <c:order val="1"/>
          <c:tx>
            <c:strRef>
              <c:f>'Vending_Machine_Sum Accuracy'!$E$219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Accuracy'!$E$220:$E$249</c:f>
              <c:numCache>
                <c:formatCode>General</c:formatCode>
                <c:ptCount val="30"/>
                <c:pt idx="0">
                  <c:v>6.6</c:v>
                </c:pt>
                <c:pt idx="1">
                  <c:v>6.8</c:v>
                </c:pt>
                <c:pt idx="2">
                  <c:v>8.3000000000000007</c:v>
                </c:pt>
                <c:pt idx="3">
                  <c:v>9.4</c:v>
                </c:pt>
                <c:pt idx="4">
                  <c:v>9.8000000000000007</c:v>
                </c:pt>
                <c:pt idx="5">
                  <c:v>9.1</c:v>
                </c:pt>
                <c:pt idx="6">
                  <c:v>8.8000000000000007</c:v>
                </c:pt>
                <c:pt idx="7">
                  <c:v>9.5</c:v>
                </c:pt>
                <c:pt idx="8">
                  <c:v>9.9</c:v>
                </c:pt>
                <c:pt idx="9">
                  <c:v>10</c:v>
                </c:pt>
                <c:pt idx="10">
                  <c:v>9.8000000000000007</c:v>
                </c:pt>
                <c:pt idx="11">
                  <c:v>8.8000000000000007</c:v>
                </c:pt>
                <c:pt idx="12">
                  <c:v>10.199999999999999</c:v>
                </c:pt>
                <c:pt idx="13">
                  <c:v>10.199999999999999</c:v>
                </c:pt>
                <c:pt idx="14">
                  <c:v>10.199999999999999</c:v>
                </c:pt>
                <c:pt idx="15">
                  <c:v>9.1999999999999993</c:v>
                </c:pt>
                <c:pt idx="16">
                  <c:v>10.1</c:v>
                </c:pt>
                <c:pt idx="17">
                  <c:v>10.1</c:v>
                </c:pt>
                <c:pt idx="18">
                  <c:v>10.5</c:v>
                </c:pt>
                <c:pt idx="19">
                  <c:v>10.8</c:v>
                </c:pt>
                <c:pt idx="20">
                  <c:v>10.6</c:v>
                </c:pt>
                <c:pt idx="21">
                  <c:v>11</c:v>
                </c:pt>
                <c:pt idx="22">
                  <c:v>11.2</c:v>
                </c:pt>
                <c:pt idx="23">
                  <c:v>11.3</c:v>
                </c:pt>
                <c:pt idx="24">
                  <c:v>12</c:v>
                </c:pt>
                <c:pt idx="25">
                  <c:v>10.1</c:v>
                </c:pt>
                <c:pt idx="26">
                  <c:v>10.3</c:v>
                </c:pt>
                <c:pt idx="27">
                  <c:v>11.7</c:v>
                </c:pt>
                <c:pt idx="28">
                  <c:v>11.3</c:v>
                </c:pt>
                <c:pt idx="29">
                  <c:v>11.8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31-47AB-BDAC-DCF8B0116C6A}"/>
            </c:ext>
          </c:extLst>
        </c:ser>
        <c:ser>
          <c:idx val="2"/>
          <c:order val="2"/>
          <c:tx>
            <c:strRef>
              <c:f>'Vending_Machine_Sum Accuracy'!$F$219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Accuracy'!$F$220:$F$249</c:f>
              <c:numCache>
                <c:formatCode>General</c:formatCode>
                <c:ptCount val="30"/>
                <c:pt idx="0">
                  <c:v>7.2</c:v>
                </c:pt>
                <c:pt idx="1">
                  <c:v>6.1</c:v>
                </c:pt>
                <c:pt idx="2">
                  <c:v>9.1999999999999993</c:v>
                </c:pt>
                <c:pt idx="3">
                  <c:v>7.62</c:v>
                </c:pt>
                <c:pt idx="4">
                  <c:v>10.8</c:v>
                </c:pt>
                <c:pt idx="5">
                  <c:v>9.4</c:v>
                </c:pt>
                <c:pt idx="6">
                  <c:v>9</c:v>
                </c:pt>
                <c:pt idx="7">
                  <c:v>9.6999999999999993</c:v>
                </c:pt>
                <c:pt idx="8">
                  <c:v>9.5</c:v>
                </c:pt>
                <c:pt idx="9">
                  <c:v>9.8000000000000007</c:v>
                </c:pt>
                <c:pt idx="10">
                  <c:v>9.9</c:v>
                </c:pt>
                <c:pt idx="11">
                  <c:v>9.5</c:v>
                </c:pt>
                <c:pt idx="12">
                  <c:v>10.1</c:v>
                </c:pt>
                <c:pt idx="13">
                  <c:v>10.6</c:v>
                </c:pt>
                <c:pt idx="14">
                  <c:v>10.5</c:v>
                </c:pt>
                <c:pt idx="15">
                  <c:v>10.7</c:v>
                </c:pt>
                <c:pt idx="16">
                  <c:v>9.6999999999999993</c:v>
                </c:pt>
                <c:pt idx="17">
                  <c:v>11.1</c:v>
                </c:pt>
                <c:pt idx="18">
                  <c:v>11.4</c:v>
                </c:pt>
                <c:pt idx="19">
                  <c:v>11.6</c:v>
                </c:pt>
                <c:pt idx="20">
                  <c:v>10.5</c:v>
                </c:pt>
                <c:pt idx="21">
                  <c:v>9.6</c:v>
                </c:pt>
                <c:pt idx="22">
                  <c:v>11.5</c:v>
                </c:pt>
                <c:pt idx="23">
                  <c:v>10.6</c:v>
                </c:pt>
                <c:pt idx="24">
                  <c:v>11.8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31-47AB-BDAC-DCF8B0116C6A}"/>
            </c:ext>
          </c:extLst>
        </c:ser>
        <c:ser>
          <c:idx val="3"/>
          <c:order val="3"/>
          <c:tx>
            <c:strRef>
              <c:f>'Vending_Machine_Sum Accuracy'!$G$219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Accuracy'!$G$220:$G$249</c:f>
              <c:numCache>
                <c:formatCode>General</c:formatCode>
                <c:ptCount val="30"/>
                <c:pt idx="0">
                  <c:v>5.5</c:v>
                </c:pt>
                <c:pt idx="1">
                  <c:v>6.8</c:v>
                </c:pt>
                <c:pt idx="2">
                  <c:v>6.9</c:v>
                </c:pt>
                <c:pt idx="3">
                  <c:v>7.6</c:v>
                </c:pt>
                <c:pt idx="4">
                  <c:v>9.1999999999999993</c:v>
                </c:pt>
                <c:pt idx="5">
                  <c:v>9.3000000000000007</c:v>
                </c:pt>
                <c:pt idx="6">
                  <c:v>8.9</c:v>
                </c:pt>
                <c:pt idx="7">
                  <c:v>9.9</c:v>
                </c:pt>
                <c:pt idx="8">
                  <c:v>9.6</c:v>
                </c:pt>
                <c:pt idx="9">
                  <c:v>9.8000000000000007</c:v>
                </c:pt>
                <c:pt idx="10">
                  <c:v>9.1999999999999993</c:v>
                </c:pt>
                <c:pt idx="11">
                  <c:v>8.6</c:v>
                </c:pt>
                <c:pt idx="12">
                  <c:v>9.5</c:v>
                </c:pt>
                <c:pt idx="13">
                  <c:v>9.4</c:v>
                </c:pt>
                <c:pt idx="14">
                  <c:v>9.6</c:v>
                </c:pt>
                <c:pt idx="15">
                  <c:v>9.6</c:v>
                </c:pt>
                <c:pt idx="16">
                  <c:v>8.8000000000000007</c:v>
                </c:pt>
                <c:pt idx="17">
                  <c:v>9.7100000000000009</c:v>
                </c:pt>
                <c:pt idx="18">
                  <c:v>10.1</c:v>
                </c:pt>
                <c:pt idx="19">
                  <c:v>11.7</c:v>
                </c:pt>
                <c:pt idx="20">
                  <c:v>11.7</c:v>
                </c:pt>
                <c:pt idx="21">
                  <c:v>10</c:v>
                </c:pt>
                <c:pt idx="22">
                  <c:v>10.5</c:v>
                </c:pt>
                <c:pt idx="23">
                  <c:v>10.6</c:v>
                </c:pt>
                <c:pt idx="24">
                  <c:v>11.4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31-47AB-BDAC-DCF8B0116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MazeComplete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Accuracy'!$D$4:$D$33</c:f>
              <c:numCache>
                <c:formatCode>General</c:formatCode>
                <c:ptCount val="30"/>
                <c:pt idx="0">
                  <c:v>2.9</c:v>
                </c:pt>
                <c:pt idx="1">
                  <c:v>3.5</c:v>
                </c:pt>
                <c:pt idx="2">
                  <c:v>3.5</c:v>
                </c:pt>
                <c:pt idx="3">
                  <c:v>2.9</c:v>
                </c:pt>
                <c:pt idx="4">
                  <c:v>3.2</c:v>
                </c:pt>
                <c:pt idx="5">
                  <c:v>29.2</c:v>
                </c:pt>
                <c:pt idx="6">
                  <c:v>34.700000000000003</c:v>
                </c:pt>
                <c:pt idx="7">
                  <c:v>29.7</c:v>
                </c:pt>
                <c:pt idx="8">
                  <c:v>27</c:v>
                </c:pt>
                <c:pt idx="9">
                  <c:v>34.1</c:v>
                </c:pt>
                <c:pt idx="10">
                  <c:v>58.5</c:v>
                </c:pt>
                <c:pt idx="11">
                  <c:v>59.4</c:v>
                </c:pt>
                <c:pt idx="12">
                  <c:v>60.3</c:v>
                </c:pt>
                <c:pt idx="13">
                  <c:v>60.1</c:v>
                </c:pt>
                <c:pt idx="14">
                  <c:v>59.3</c:v>
                </c:pt>
                <c:pt idx="15">
                  <c:v>61.5</c:v>
                </c:pt>
                <c:pt idx="16">
                  <c:v>64.5</c:v>
                </c:pt>
                <c:pt idx="17">
                  <c:v>62.4</c:v>
                </c:pt>
                <c:pt idx="18">
                  <c:v>63.5</c:v>
                </c:pt>
                <c:pt idx="19">
                  <c:v>61.1</c:v>
                </c:pt>
                <c:pt idx="20">
                  <c:v>71.7</c:v>
                </c:pt>
                <c:pt idx="21">
                  <c:v>72.3</c:v>
                </c:pt>
                <c:pt idx="22">
                  <c:v>70.3</c:v>
                </c:pt>
                <c:pt idx="23">
                  <c:v>70.900000000000006</c:v>
                </c:pt>
                <c:pt idx="24">
                  <c:v>69.8</c:v>
                </c:pt>
                <c:pt idx="25">
                  <c:v>77</c:v>
                </c:pt>
                <c:pt idx="26">
                  <c:v>81.2</c:v>
                </c:pt>
                <c:pt idx="27">
                  <c:v>75.900000000000006</c:v>
                </c:pt>
                <c:pt idx="28">
                  <c:v>73.5</c:v>
                </c:pt>
                <c:pt idx="29">
                  <c:v>73.400000000000006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66-4F7A-A7BA-5E19CB017D98}"/>
            </c:ext>
          </c:extLst>
        </c:ser>
        <c:ser>
          <c:idx val="1"/>
          <c:order val="1"/>
          <c:tx>
            <c:strRef>
              <c:f>'MazeComplete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1.6</c:v>
                </c:pt>
                <c:pt idx="16">
                  <c:v>6.2</c:v>
                </c:pt>
                <c:pt idx="17">
                  <c:v>6.6</c:v>
                </c:pt>
                <c:pt idx="18">
                  <c:v>8.8000000000000007</c:v>
                </c:pt>
                <c:pt idx="19">
                  <c:v>10.1</c:v>
                </c:pt>
                <c:pt idx="20">
                  <c:v>42.2</c:v>
                </c:pt>
                <c:pt idx="21">
                  <c:v>43.1</c:v>
                </c:pt>
                <c:pt idx="22">
                  <c:v>40.299999999999997</c:v>
                </c:pt>
                <c:pt idx="23">
                  <c:v>43.4</c:v>
                </c:pt>
                <c:pt idx="24">
                  <c:v>43</c:v>
                </c:pt>
                <c:pt idx="25">
                  <c:v>48.3</c:v>
                </c:pt>
                <c:pt idx="26">
                  <c:v>48.7</c:v>
                </c:pt>
                <c:pt idx="27">
                  <c:v>46.8</c:v>
                </c:pt>
                <c:pt idx="28">
                  <c:v>49.3</c:v>
                </c:pt>
                <c:pt idx="29">
                  <c:v>49.5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66-4F7A-A7BA-5E19CB017D98}"/>
            </c:ext>
          </c:extLst>
        </c:ser>
        <c:ser>
          <c:idx val="2"/>
          <c:order val="2"/>
          <c:tx>
            <c:strRef>
              <c:f>'MazeComplete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Accuracy'!$F$4:$F$33</c:f>
              <c:numCache>
                <c:formatCode>General</c:formatCode>
                <c:ptCount val="30"/>
                <c:pt idx="0">
                  <c:v>3.1</c:v>
                </c:pt>
                <c:pt idx="1">
                  <c:v>3</c:v>
                </c:pt>
                <c:pt idx="2">
                  <c:v>4</c:v>
                </c:pt>
                <c:pt idx="3">
                  <c:v>4.3</c:v>
                </c:pt>
                <c:pt idx="4">
                  <c:v>2.9</c:v>
                </c:pt>
                <c:pt idx="5">
                  <c:v>36.200000000000003</c:v>
                </c:pt>
                <c:pt idx="6">
                  <c:v>29.3</c:v>
                </c:pt>
                <c:pt idx="7">
                  <c:v>25.5</c:v>
                </c:pt>
                <c:pt idx="8">
                  <c:v>18.8</c:v>
                </c:pt>
                <c:pt idx="9">
                  <c:v>30.4</c:v>
                </c:pt>
                <c:pt idx="10">
                  <c:v>53.9</c:v>
                </c:pt>
                <c:pt idx="11">
                  <c:v>47.9</c:v>
                </c:pt>
                <c:pt idx="12">
                  <c:v>49.2</c:v>
                </c:pt>
                <c:pt idx="13">
                  <c:v>45.9</c:v>
                </c:pt>
                <c:pt idx="14">
                  <c:v>50.9</c:v>
                </c:pt>
                <c:pt idx="15">
                  <c:v>51.3</c:v>
                </c:pt>
                <c:pt idx="16">
                  <c:v>48.5</c:v>
                </c:pt>
                <c:pt idx="17">
                  <c:v>47.9</c:v>
                </c:pt>
                <c:pt idx="18">
                  <c:v>49.4</c:v>
                </c:pt>
                <c:pt idx="19">
                  <c:v>47.6</c:v>
                </c:pt>
                <c:pt idx="20">
                  <c:v>53.4</c:v>
                </c:pt>
                <c:pt idx="21">
                  <c:v>47.2</c:v>
                </c:pt>
                <c:pt idx="22">
                  <c:v>49.1</c:v>
                </c:pt>
                <c:pt idx="23">
                  <c:v>47.1</c:v>
                </c:pt>
                <c:pt idx="24">
                  <c:v>49.8</c:v>
                </c:pt>
                <c:pt idx="25">
                  <c:v>53.3</c:v>
                </c:pt>
                <c:pt idx="26">
                  <c:v>47.1</c:v>
                </c:pt>
                <c:pt idx="27">
                  <c:v>50.3</c:v>
                </c:pt>
                <c:pt idx="28">
                  <c:v>47.7</c:v>
                </c:pt>
                <c:pt idx="29">
                  <c:v>48.3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66-4F7A-A7BA-5E19CB017D98}"/>
            </c:ext>
          </c:extLst>
        </c:ser>
        <c:ser>
          <c:idx val="3"/>
          <c:order val="3"/>
          <c:tx>
            <c:strRef>
              <c:f>'MazeComplete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Accuracy'!$G$4:$G$33</c:f>
              <c:numCache>
                <c:formatCode>General</c:formatCode>
                <c:ptCount val="30"/>
                <c:pt idx="0">
                  <c:v>1.3</c:v>
                </c:pt>
                <c:pt idx="1">
                  <c:v>0.3</c:v>
                </c:pt>
                <c:pt idx="2">
                  <c:v>1.2</c:v>
                </c:pt>
                <c:pt idx="3">
                  <c:v>1</c:v>
                </c:pt>
                <c:pt idx="4">
                  <c:v>0.5</c:v>
                </c:pt>
                <c:pt idx="5">
                  <c:v>5.7</c:v>
                </c:pt>
                <c:pt idx="6">
                  <c:v>5.6</c:v>
                </c:pt>
                <c:pt idx="7">
                  <c:v>5</c:v>
                </c:pt>
                <c:pt idx="8">
                  <c:v>5.2</c:v>
                </c:pt>
                <c:pt idx="9">
                  <c:v>4.0999999999999996</c:v>
                </c:pt>
                <c:pt idx="10">
                  <c:v>46.6</c:v>
                </c:pt>
                <c:pt idx="11">
                  <c:v>46.5</c:v>
                </c:pt>
                <c:pt idx="12">
                  <c:v>46.6</c:v>
                </c:pt>
                <c:pt idx="13">
                  <c:v>48.9</c:v>
                </c:pt>
                <c:pt idx="14">
                  <c:v>46.5</c:v>
                </c:pt>
                <c:pt idx="15">
                  <c:v>58</c:v>
                </c:pt>
                <c:pt idx="16">
                  <c:v>59.2</c:v>
                </c:pt>
                <c:pt idx="17">
                  <c:v>56</c:v>
                </c:pt>
                <c:pt idx="18">
                  <c:v>54.6</c:v>
                </c:pt>
                <c:pt idx="19">
                  <c:v>54.8</c:v>
                </c:pt>
                <c:pt idx="20">
                  <c:v>65.599999999999994</c:v>
                </c:pt>
                <c:pt idx="21">
                  <c:v>66.099999999999994</c:v>
                </c:pt>
                <c:pt idx="22">
                  <c:v>61.5</c:v>
                </c:pt>
                <c:pt idx="23">
                  <c:v>58.73</c:v>
                </c:pt>
                <c:pt idx="24">
                  <c:v>61.4</c:v>
                </c:pt>
                <c:pt idx="25">
                  <c:v>72.099999999999994</c:v>
                </c:pt>
                <c:pt idx="26">
                  <c:v>71.400000000000006</c:v>
                </c:pt>
                <c:pt idx="27">
                  <c:v>68.7</c:v>
                </c:pt>
                <c:pt idx="28">
                  <c:v>67.400000000000006</c:v>
                </c:pt>
                <c:pt idx="29">
                  <c:v>64.7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66-4F7A-A7BA-5E19CB017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Accuracy'!$D$40:$D$69</c:f>
              <c:numCache>
                <c:formatCode>General</c:formatCode>
                <c:ptCount val="30"/>
                <c:pt idx="0">
                  <c:v>49.4</c:v>
                </c:pt>
                <c:pt idx="1">
                  <c:v>49.2</c:v>
                </c:pt>
                <c:pt idx="2">
                  <c:v>51.4</c:v>
                </c:pt>
                <c:pt idx="3">
                  <c:v>45.5</c:v>
                </c:pt>
                <c:pt idx="4">
                  <c:v>47.3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49.4</c:v>
                </c:pt>
                <c:pt idx="12">
                  <c:v>48</c:v>
                </c:pt>
                <c:pt idx="13">
                  <c:v>51.4</c:v>
                </c:pt>
                <c:pt idx="14">
                  <c:v>50.7</c:v>
                </c:pt>
                <c:pt idx="15">
                  <c:v>46</c:v>
                </c:pt>
                <c:pt idx="16">
                  <c:v>44.4</c:v>
                </c:pt>
                <c:pt idx="17">
                  <c:v>44.3</c:v>
                </c:pt>
                <c:pt idx="18">
                  <c:v>47.8</c:v>
                </c:pt>
                <c:pt idx="19">
                  <c:v>46.6</c:v>
                </c:pt>
                <c:pt idx="20">
                  <c:v>51.3</c:v>
                </c:pt>
                <c:pt idx="21">
                  <c:v>51.1</c:v>
                </c:pt>
                <c:pt idx="22">
                  <c:v>52.1</c:v>
                </c:pt>
                <c:pt idx="23">
                  <c:v>52.8</c:v>
                </c:pt>
                <c:pt idx="24">
                  <c:v>51</c:v>
                </c:pt>
                <c:pt idx="25">
                  <c:v>58</c:v>
                </c:pt>
                <c:pt idx="26">
                  <c:v>54.6</c:v>
                </c:pt>
                <c:pt idx="27">
                  <c:v>52.8</c:v>
                </c:pt>
                <c:pt idx="28">
                  <c:v>55.3</c:v>
                </c:pt>
                <c:pt idx="29">
                  <c:v>55.9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6-4766-8ADE-8B55589472A2}"/>
            </c:ext>
          </c:extLst>
        </c:ser>
        <c:ser>
          <c:idx val="1"/>
          <c:order val="1"/>
          <c:tx>
            <c:strRef>
              <c:f>'MazeComplete Accuracy'!$E$39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Accuracy'!$E$40:$E$69</c:f>
              <c:numCache>
                <c:formatCode>General</c:formatCode>
                <c:ptCount val="30"/>
                <c:pt idx="0">
                  <c:v>48.8</c:v>
                </c:pt>
                <c:pt idx="1">
                  <c:v>49.5</c:v>
                </c:pt>
                <c:pt idx="2">
                  <c:v>50.8</c:v>
                </c:pt>
                <c:pt idx="3">
                  <c:v>47.2</c:v>
                </c:pt>
                <c:pt idx="4">
                  <c:v>46.5</c:v>
                </c:pt>
                <c:pt idx="5">
                  <c:v>40.1</c:v>
                </c:pt>
                <c:pt idx="6">
                  <c:v>41.2</c:v>
                </c:pt>
                <c:pt idx="7">
                  <c:v>41.8</c:v>
                </c:pt>
                <c:pt idx="8">
                  <c:v>40</c:v>
                </c:pt>
                <c:pt idx="9">
                  <c:v>38.299999999999997</c:v>
                </c:pt>
                <c:pt idx="10">
                  <c:v>45.9</c:v>
                </c:pt>
                <c:pt idx="11">
                  <c:v>46.6</c:v>
                </c:pt>
                <c:pt idx="12">
                  <c:v>47.1</c:v>
                </c:pt>
                <c:pt idx="13">
                  <c:v>46.4</c:v>
                </c:pt>
                <c:pt idx="14">
                  <c:v>45.5</c:v>
                </c:pt>
                <c:pt idx="15">
                  <c:v>44.7</c:v>
                </c:pt>
                <c:pt idx="16">
                  <c:v>46.2</c:v>
                </c:pt>
                <c:pt idx="17">
                  <c:v>44.3</c:v>
                </c:pt>
                <c:pt idx="18">
                  <c:v>41.9</c:v>
                </c:pt>
                <c:pt idx="19">
                  <c:v>43.5</c:v>
                </c:pt>
                <c:pt idx="20">
                  <c:v>60.6</c:v>
                </c:pt>
                <c:pt idx="21">
                  <c:v>61.5</c:v>
                </c:pt>
                <c:pt idx="22">
                  <c:v>56.2</c:v>
                </c:pt>
                <c:pt idx="23">
                  <c:v>58.9</c:v>
                </c:pt>
                <c:pt idx="24">
                  <c:v>53.9</c:v>
                </c:pt>
                <c:pt idx="25">
                  <c:v>55.1</c:v>
                </c:pt>
                <c:pt idx="26">
                  <c:v>54.7</c:v>
                </c:pt>
                <c:pt idx="27">
                  <c:v>52.8</c:v>
                </c:pt>
                <c:pt idx="28">
                  <c:v>54.4</c:v>
                </c:pt>
                <c:pt idx="29">
                  <c:v>52.8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6-4766-8ADE-8B55589472A2}"/>
            </c:ext>
          </c:extLst>
        </c:ser>
        <c:ser>
          <c:idx val="2"/>
          <c:order val="2"/>
          <c:tx>
            <c:strRef>
              <c:f>'MazeComplete Accuracy'!$F$39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Accuracy'!$F$40:$F$69</c:f>
              <c:numCache>
                <c:formatCode>General</c:formatCode>
                <c:ptCount val="30"/>
                <c:pt idx="0">
                  <c:v>46.4</c:v>
                </c:pt>
                <c:pt idx="1">
                  <c:v>51.9</c:v>
                </c:pt>
                <c:pt idx="2">
                  <c:v>51.3</c:v>
                </c:pt>
                <c:pt idx="3">
                  <c:v>53.2</c:v>
                </c:pt>
                <c:pt idx="4">
                  <c:v>49.1</c:v>
                </c:pt>
                <c:pt idx="5">
                  <c:v>48.1</c:v>
                </c:pt>
                <c:pt idx="6">
                  <c:v>52.7</c:v>
                </c:pt>
                <c:pt idx="7">
                  <c:v>51.9</c:v>
                </c:pt>
                <c:pt idx="8">
                  <c:v>52.4</c:v>
                </c:pt>
                <c:pt idx="9">
                  <c:v>50</c:v>
                </c:pt>
                <c:pt idx="10">
                  <c:v>54.2</c:v>
                </c:pt>
                <c:pt idx="11">
                  <c:v>46.9</c:v>
                </c:pt>
                <c:pt idx="12">
                  <c:v>48.6</c:v>
                </c:pt>
                <c:pt idx="13">
                  <c:v>46.3</c:v>
                </c:pt>
                <c:pt idx="14">
                  <c:v>51.6</c:v>
                </c:pt>
                <c:pt idx="15">
                  <c:v>53.9</c:v>
                </c:pt>
                <c:pt idx="16">
                  <c:v>47.9</c:v>
                </c:pt>
                <c:pt idx="17">
                  <c:v>48.7</c:v>
                </c:pt>
                <c:pt idx="18">
                  <c:v>46.7</c:v>
                </c:pt>
                <c:pt idx="19">
                  <c:v>50.7</c:v>
                </c:pt>
                <c:pt idx="20">
                  <c:v>53.5</c:v>
                </c:pt>
                <c:pt idx="21">
                  <c:v>48.1</c:v>
                </c:pt>
                <c:pt idx="22">
                  <c:v>49.3</c:v>
                </c:pt>
                <c:pt idx="23">
                  <c:v>45.8</c:v>
                </c:pt>
                <c:pt idx="24">
                  <c:v>50.1</c:v>
                </c:pt>
                <c:pt idx="25">
                  <c:v>53.4</c:v>
                </c:pt>
                <c:pt idx="26">
                  <c:v>47.7</c:v>
                </c:pt>
                <c:pt idx="27">
                  <c:v>49.9</c:v>
                </c:pt>
                <c:pt idx="28">
                  <c:v>46.2</c:v>
                </c:pt>
                <c:pt idx="29">
                  <c:v>50.6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D6-4766-8ADE-8B55589472A2}"/>
            </c:ext>
          </c:extLst>
        </c:ser>
        <c:ser>
          <c:idx val="3"/>
          <c:order val="3"/>
          <c:tx>
            <c:strRef>
              <c:f>'MazeComplete Accuracy'!$G$39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Accuracy'!$G$40:$G$69</c:f>
              <c:numCache>
                <c:formatCode>General</c:formatCode>
                <c:ptCount val="30"/>
                <c:pt idx="0">
                  <c:v>47.1</c:v>
                </c:pt>
                <c:pt idx="1">
                  <c:v>47.6</c:v>
                </c:pt>
                <c:pt idx="2">
                  <c:v>49.9</c:v>
                </c:pt>
                <c:pt idx="3">
                  <c:v>45.7</c:v>
                </c:pt>
                <c:pt idx="4">
                  <c:v>45.7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49.7</c:v>
                </c:pt>
                <c:pt idx="11">
                  <c:v>49.5</c:v>
                </c:pt>
                <c:pt idx="12">
                  <c:v>47.9</c:v>
                </c:pt>
                <c:pt idx="13">
                  <c:v>51.4</c:v>
                </c:pt>
                <c:pt idx="14">
                  <c:v>50.7</c:v>
                </c:pt>
                <c:pt idx="15">
                  <c:v>43.1</c:v>
                </c:pt>
                <c:pt idx="16">
                  <c:v>43.1</c:v>
                </c:pt>
                <c:pt idx="17">
                  <c:v>42.6</c:v>
                </c:pt>
                <c:pt idx="18">
                  <c:v>46.1</c:v>
                </c:pt>
                <c:pt idx="19">
                  <c:v>45.7</c:v>
                </c:pt>
                <c:pt idx="20">
                  <c:v>49.5</c:v>
                </c:pt>
                <c:pt idx="21">
                  <c:v>49</c:v>
                </c:pt>
                <c:pt idx="22">
                  <c:v>48</c:v>
                </c:pt>
                <c:pt idx="23">
                  <c:v>51</c:v>
                </c:pt>
                <c:pt idx="24">
                  <c:v>49.2</c:v>
                </c:pt>
                <c:pt idx="25">
                  <c:v>50.6</c:v>
                </c:pt>
                <c:pt idx="26">
                  <c:v>50.1</c:v>
                </c:pt>
                <c:pt idx="27">
                  <c:v>48.8</c:v>
                </c:pt>
                <c:pt idx="28">
                  <c:v>53.1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D6-4766-8ADE-8B5558947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Accuracy'!$D$76:$D$105</c:f>
              <c:numCache>
                <c:formatCode>General</c:formatCode>
                <c:ptCount val="30"/>
                <c:pt idx="0">
                  <c:v>50.1</c:v>
                </c:pt>
                <c:pt idx="1">
                  <c:v>50.4</c:v>
                </c:pt>
                <c:pt idx="2">
                  <c:v>52</c:v>
                </c:pt>
                <c:pt idx="3">
                  <c:v>48.6</c:v>
                </c:pt>
                <c:pt idx="4">
                  <c:v>49.1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49.5</c:v>
                </c:pt>
                <c:pt idx="12">
                  <c:v>47.9</c:v>
                </c:pt>
                <c:pt idx="13">
                  <c:v>51.5</c:v>
                </c:pt>
                <c:pt idx="14">
                  <c:v>50.7</c:v>
                </c:pt>
                <c:pt idx="15">
                  <c:v>44.5</c:v>
                </c:pt>
                <c:pt idx="16">
                  <c:v>43.6</c:v>
                </c:pt>
                <c:pt idx="17">
                  <c:v>44.3</c:v>
                </c:pt>
                <c:pt idx="18">
                  <c:v>46</c:v>
                </c:pt>
                <c:pt idx="19">
                  <c:v>46.6</c:v>
                </c:pt>
                <c:pt idx="20">
                  <c:v>51.3</c:v>
                </c:pt>
                <c:pt idx="21">
                  <c:v>52</c:v>
                </c:pt>
                <c:pt idx="22">
                  <c:v>49.5</c:v>
                </c:pt>
                <c:pt idx="23">
                  <c:v>51.5</c:v>
                </c:pt>
                <c:pt idx="24">
                  <c:v>50.8</c:v>
                </c:pt>
                <c:pt idx="25">
                  <c:v>54.9</c:v>
                </c:pt>
                <c:pt idx="26">
                  <c:v>55.3</c:v>
                </c:pt>
                <c:pt idx="27">
                  <c:v>53.4</c:v>
                </c:pt>
                <c:pt idx="28">
                  <c:v>56.2</c:v>
                </c:pt>
                <c:pt idx="29">
                  <c:v>55.1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01-4818-9CDA-97932BDC0D0A}"/>
            </c:ext>
          </c:extLst>
        </c:ser>
        <c:ser>
          <c:idx val="1"/>
          <c:order val="1"/>
          <c:tx>
            <c:strRef>
              <c:f>'MazeComplete Accuracy'!$E$75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Accuracy'!$E$76:$E$105</c:f>
              <c:numCache>
                <c:formatCode>General</c:formatCode>
                <c:ptCount val="30"/>
                <c:pt idx="0">
                  <c:v>50.2</c:v>
                </c:pt>
                <c:pt idx="1">
                  <c:v>50.5</c:v>
                </c:pt>
                <c:pt idx="2">
                  <c:v>52.1</c:v>
                </c:pt>
                <c:pt idx="3">
                  <c:v>48.6</c:v>
                </c:pt>
                <c:pt idx="4">
                  <c:v>49.4</c:v>
                </c:pt>
                <c:pt idx="5">
                  <c:v>43</c:v>
                </c:pt>
                <c:pt idx="6">
                  <c:v>41.7</c:v>
                </c:pt>
                <c:pt idx="7">
                  <c:v>42</c:v>
                </c:pt>
                <c:pt idx="8">
                  <c:v>44.9</c:v>
                </c:pt>
                <c:pt idx="9">
                  <c:v>44</c:v>
                </c:pt>
                <c:pt idx="10">
                  <c:v>46.9</c:v>
                </c:pt>
                <c:pt idx="11">
                  <c:v>47.7</c:v>
                </c:pt>
                <c:pt idx="12">
                  <c:v>48.7</c:v>
                </c:pt>
                <c:pt idx="13">
                  <c:v>47.1</c:v>
                </c:pt>
                <c:pt idx="14">
                  <c:v>46.8</c:v>
                </c:pt>
                <c:pt idx="15">
                  <c:v>50.2</c:v>
                </c:pt>
                <c:pt idx="16">
                  <c:v>55.5</c:v>
                </c:pt>
                <c:pt idx="17">
                  <c:v>56</c:v>
                </c:pt>
                <c:pt idx="18">
                  <c:v>53.8</c:v>
                </c:pt>
                <c:pt idx="19">
                  <c:v>50.4</c:v>
                </c:pt>
                <c:pt idx="20">
                  <c:v>65.900000000000006</c:v>
                </c:pt>
                <c:pt idx="21">
                  <c:v>69.5</c:v>
                </c:pt>
                <c:pt idx="22">
                  <c:v>66.5</c:v>
                </c:pt>
                <c:pt idx="23">
                  <c:v>67.2</c:v>
                </c:pt>
                <c:pt idx="24">
                  <c:v>60.4</c:v>
                </c:pt>
                <c:pt idx="25">
                  <c:v>59.7</c:v>
                </c:pt>
                <c:pt idx="26">
                  <c:v>61.9</c:v>
                </c:pt>
                <c:pt idx="27">
                  <c:v>60.2</c:v>
                </c:pt>
                <c:pt idx="28">
                  <c:v>60.7</c:v>
                </c:pt>
                <c:pt idx="29">
                  <c:v>58.4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01-4818-9CDA-97932BDC0D0A}"/>
            </c:ext>
          </c:extLst>
        </c:ser>
        <c:ser>
          <c:idx val="2"/>
          <c:order val="2"/>
          <c:tx>
            <c:strRef>
              <c:f>'MazeComplete Accuracy'!$F$75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Accuracy'!$F$76:$F$105</c:f>
              <c:numCache>
                <c:formatCode>General</c:formatCode>
                <c:ptCount val="30"/>
                <c:pt idx="0">
                  <c:v>45.9</c:v>
                </c:pt>
                <c:pt idx="1">
                  <c:v>52.1</c:v>
                </c:pt>
                <c:pt idx="2">
                  <c:v>51</c:v>
                </c:pt>
                <c:pt idx="3">
                  <c:v>53.7</c:v>
                </c:pt>
                <c:pt idx="4">
                  <c:v>49</c:v>
                </c:pt>
                <c:pt idx="5">
                  <c:v>46.7</c:v>
                </c:pt>
                <c:pt idx="6">
                  <c:v>52.4</c:v>
                </c:pt>
                <c:pt idx="7">
                  <c:v>50.7</c:v>
                </c:pt>
                <c:pt idx="8">
                  <c:v>52.9</c:v>
                </c:pt>
                <c:pt idx="9">
                  <c:v>49.1</c:v>
                </c:pt>
                <c:pt idx="10">
                  <c:v>54.8</c:v>
                </c:pt>
                <c:pt idx="11">
                  <c:v>48.3</c:v>
                </c:pt>
                <c:pt idx="12">
                  <c:v>49.5</c:v>
                </c:pt>
                <c:pt idx="13">
                  <c:v>46</c:v>
                </c:pt>
                <c:pt idx="14">
                  <c:v>50.7</c:v>
                </c:pt>
                <c:pt idx="15">
                  <c:v>54</c:v>
                </c:pt>
                <c:pt idx="16">
                  <c:v>47.9</c:v>
                </c:pt>
                <c:pt idx="17">
                  <c:v>49</c:v>
                </c:pt>
                <c:pt idx="18">
                  <c:v>46.3</c:v>
                </c:pt>
                <c:pt idx="19">
                  <c:v>50.9</c:v>
                </c:pt>
                <c:pt idx="20">
                  <c:v>53.8</c:v>
                </c:pt>
                <c:pt idx="21">
                  <c:v>47.3</c:v>
                </c:pt>
                <c:pt idx="22">
                  <c:v>48.9</c:v>
                </c:pt>
                <c:pt idx="23">
                  <c:v>46.3</c:v>
                </c:pt>
                <c:pt idx="24">
                  <c:v>51</c:v>
                </c:pt>
                <c:pt idx="25">
                  <c:v>53.5</c:v>
                </c:pt>
                <c:pt idx="26">
                  <c:v>48.3</c:v>
                </c:pt>
                <c:pt idx="27">
                  <c:v>50.8</c:v>
                </c:pt>
                <c:pt idx="28">
                  <c:v>45.5</c:v>
                </c:pt>
                <c:pt idx="29">
                  <c:v>50.6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01-4818-9CDA-97932BDC0D0A}"/>
            </c:ext>
          </c:extLst>
        </c:ser>
        <c:ser>
          <c:idx val="3"/>
          <c:order val="3"/>
          <c:tx>
            <c:strRef>
              <c:f>'MazeComplete Accuracy'!$G$75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Accuracy'!$G$76:$G$105</c:f>
              <c:numCache>
                <c:formatCode>General</c:formatCode>
                <c:ptCount val="30"/>
                <c:pt idx="0">
                  <c:v>50.3</c:v>
                </c:pt>
                <c:pt idx="1">
                  <c:v>50.2</c:v>
                </c:pt>
                <c:pt idx="2">
                  <c:v>52</c:v>
                </c:pt>
                <c:pt idx="3">
                  <c:v>48.5</c:v>
                </c:pt>
                <c:pt idx="4">
                  <c:v>49.2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49.3</c:v>
                </c:pt>
                <c:pt idx="12">
                  <c:v>47.9</c:v>
                </c:pt>
                <c:pt idx="13">
                  <c:v>51.4</c:v>
                </c:pt>
                <c:pt idx="14">
                  <c:v>50.7</c:v>
                </c:pt>
                <c:pt idx="15">
                  <c:v>43</c:v>
                </c:pt>
                <c:pt idx="16">
                  <c:v>42.5</c:v>
                </c:pt>
                <c:pt idx="17">
                  <c:v>42.6</c:v>
                </c:pt>
                <c:pt idx="18">
                  <c:v>45.6</c:v>
                </c:pt>
                <c:pt idx="19">
                  <c:v>43.4</c:v>
                </c:pt>
                <c:pt idx="20">
                  <c:v>49.3</c:v>
                </c:pt>
                <c:pt idx="21">
                  <c:v>49</c:v>
                </c:pt>
                <c:pt idx="22">
                  <c:v>48.3</c:v>
                </c:pt>
                <c:pt idx="23">
                  <c:v>51.3</c:v>
                </c:pt>
                <c:pt idx="24">
                  <c:v>49.3</c:v>
                </c:pt>
                <c:pt idx="25">
                  <c:v>50.5</c:v>
                </c:pt>
                <c:pt idx="26">
                  <c:v>49.7</c:v>
                </c:pt>
                <c:pt idx="27">
                  <c:v>48.74</c:v>
                </c:pt>
                <c:pt idx="28">
                  <c:v>53</c:v>
                </c:pt>
                <c:pt idx="29">
                  <c:v>52.3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01-4818-9CDA-97932BDC0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1.3</c:v>
                </c:pt>
                <c:pt idx="6">
                  <c:v>3</c:v>
                </c:pt>
                <c:pt idx="7">
                  <c:v>2.6</c:v>
                </c:pt>
                <c:pt idx="8">
                  <c:v>3.2</c:v>
                </c:pt>
                <c:pt idx="9">
                  <c:v>4</c:v>
                </c:pt>
                <c:pt idx="10">
                  <c:v>42.3</c:v>
                </c:pt>
                <c:pt idx="11">
                  <c:v>44.7</c:v>
                </c:pt>
                <c:pt idx="12">
                  <c:v>45.7</c:v>
                </c:pt>
                <c:pt idx="13">
                  <c:v>49.3</c:v>
                </c:pt>
                <c:pt idx="14">
                  <c:v>51.4</c:v>
                </c:pt>
                <c:pt idx="15">
                  <c:v>55.2</c:v>
                </c:pt>
                <c:pt idx="16">
                  <c:v>55.7</c:v>
                </c:pt>
                <c:pt idx="17">
                  <c:v>54.2</c:v>
                </c:pt>
                <c:pt idx="18">
                  <c:v>58.6</c:v>
                </c:pt>
                <c:pt idx="19">
                  <c:v>52.1</c:v>
                </c:pt>
                <c:pt idx="20">
                  <c:v>66.8</c:v>
                </c:pt>
                <c:pt idx="21">
                  <c:v>69</c:v>
                </c:pt>
                <c:pt idx="22">
                  <c:v>64.7</c:v>
                </c:pt>
                <c:pt idx="23">
                  <c:v>68.5</c:v>
                </c:pt>
                <c:pt idx="24">
                  <c:v>66.400000000000006</c:v>
                </c:pt>
                <c:pt idx="25">
                  <c:v>74.099999999999994</c:v>
                </c:pt>
                <c:pt idx="26">
                  <c:v>74.5</c:v>
                </c:pt>
                <c:pt idx="27">
                  <c:v>73.7</c:v>
                </c:pt>
                <c:pt idx="28">
                  <c:v>74.099999999999994</c:v>
                </c:pt>
                <c:pt idx="29">
                  <c:v>70.3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6B-49F5-A8B3-B738ED5C9E8D}"/>
            </c:ext>
          </c:extLst>
        </c:ser>
        <c:ser>
          <c:idx val="1"/>
          <c:order val="1"/>
          <c:tx>
            <c:strRef>
              <c:f>'MazeComplete Accuracy'!$E$111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0.3</c:v>
                </c:pt>
                <c:pt idx="8">
                  <c:v>0.1</c:v>
                </c:pt>
                <c:pt idx="9">
                  <c:v>0.2</c:v>
                </c:pt>
                <c:pt idx="10">
                  <c:v>1</c:v>
                </c:pt>
                <c:pt idx="11">
                  <c:v>1</c:v>
                </c:pt>
                <c:pt idx="12">
                  <c:v>0.5</c:v>
                </c:pt>
                <c:pt idx="13">
                  <c:v>0.7</c:v>
                </c:pt>
                <c:pt idx="14">
                  <c:v>1</c:v>
                </c:pt>
                <c:pt idx="15">
                  <c:v>7.9</c:v>
                </c:pt>
                <c:pt idx="16">
                  <c:v>6</c:v>
                </c:pt>
                <c:pt idx="17">
                  <c:v>7.9</c:v>
                </c:pt>
                <c:pt idx="18">
                  <c:v>9.1</c:v>
                </c:pt>
                <c:pt idx="19">
                  <c:v>9.1</c:v>
                </c:pt>
                <c:pt idx="20">
                  <c:v>43.3</c:v>
                </c:pt>
                <c:pt idx="21">
                  <c:v>42.2</c:v>
                </c:pt>
                <c:pt idx="22">
                  <c:v>41.2</c:v>
                </c:pt>
                <c:pt idx="23">
                  <c:v>44</c:v>
                </c:pt>
                <c:pt idx="24">
                  <c:v>41.1</c:v>
                </c:pt>
                <c:pt idx="25">
                  <c:v>49.2</c:v>
                </c:pt>
                <c:pt idx="26">
                  <c:v>49</c:v>
                </c:pt>
                <c:pt idx="27">
                  <c:v>47.3</c:v>
                </c:pt>
                <c:pt idx="28">
                  <c:v>50.7</c:v>
                </c:pt>
                <c:pt idx="2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6B-49F5-A8B3-B738ED5C9E8D}"/>
            </c:ext>
          </c:extLst>
        </c:ser>
        <c:ser>
          <c:idx val="2"/>
          <c:order val="2"/>
          <c:tx>
            <c:strRef>
              <c:f>'MazeComplete Accuracy'!$F$111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</c:v>
                </c:pt>
                <c:pt idx="6">
                  <c:v>4.4000000000000004</c:v>
                </c:pt>
                <c:pt idx="7">
                  <c:v>5.3</c:v>
                </c:pt>
                <c:pt idx="8">
                  <c:v>5.7</c:v>
                </c:pt>
                <c:pt idx="9">
                  <c:v>6.1</c:v>
                </c:pt>
                <c:pt idx="10">
                  <c:v>41.5</c:v>
                </c:pt>
                <c:pt idx="11">
                  <c:v>37.799999999999997</c:v>
                </c:pt>
                <c:pt idx="12">
                  <c:v>46.1</c:v>
                </c:pt>
                <c:pt idx="13">
                  <c:v>38.700000000000003</c:v>
                </c:pt>
                <c:pt idx="14">
                  <c:v>45</c:v>
                </c:pt>
                <c:pt idx="15">
                  <c:v>50.8</c:v>
                </c:pt>
                <c:pt idx="16">
                  <c:v>50.5</c:v>
                </c:pt>
                <c:pt idx="17">
                  <c:v>49.3</c:v>
                </c:pt>
                <c:pt idx="18">
                  <c:v>49.9</c:v>
                </c:pt>
                <c:pt idx="19">
                  <c:v>49</c:v>
                </c:pt>
                <c:pt idx="20">
                  <c:v>51.2</c:v>
                </c:pt>
                <c:pt idx="21">
                  <c:v>49.5</c:v>
                </c:pt>
                <c:pt idx="22">
                  <c:v>49.3</c:v>
                </c:pt>
                <c:pt idx="23">
                  <c:v>48.9</c:v>
                </c:pt>
                <c:pt idx="24">
                  <c:v>48.9</c:v>
                </c:pt>
                <c:pt idx="25">
                  <c:v>50.5</c:v>
                </c:pt>
                <c:pt idx="26">
                  <c:v>49.1</c:v>
                </c:pt>
                <c:pt idx="27">
                  <c:v>50.2</c:v>
                </c:pt>
                <c:pt idx="28">
                  <c:v>46.7</c:v>
                </c:pt>
                <c:pt idx="2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6B-49F5-A8B3-B738ED5C9E8D}"/>
            </c:ext>
          </c:extLst>
        </c:ser>
        <c:ser>
          <c:idx val="3"/>
          <c:order val="3"/>
          <c:tx>
            <c:strRef>
              <c:f>'MazeComplete Accuracy'!$G$111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</c:v>
                </c:pt>
                <c:pt idx="6">
                  <c:v>0.3</c:v>
                </c:pt>
                <c:pt idx="7">
                  <c:v>0.2</c:v>
                </c:pt>
                <c:pt idx="8">
                  <c:v>0.3</c:v>
                </c:pt>
                <c:pt idx="9">
                  <c:v>0.4</c:v>
                </c:pt>
                <c:pt idx="10">
                  <c:v>39.1</c:v>
                </c:pt>
                <c:pt idx="11">
                  <c:v>38</c:v>
                </c:pt>
                <c:pt idx="12">
                  <c:v>39.4</c:v>
                </c:pt>
                <c:pt idx="13">
                  <c:v>42.2</c:v>
                </c:pt>
                <c:pt idx="14">
                  <c:v>41.1</c:v>
                </c:pt>
                <c:pt idx="15">
                  <c:v>50.1</c:v>
                </c:pt>
                <c:pt idx="16">
                  <c:v>50.9</c:v>
                </c:pt>
                <c:pt idx="17">
                  <c:v>49.6</c:v>
                </c:pt>
                <c:pt idx="18">
                  <c:v>52.3</c:v>
                </c:pt>
                <c:pt idx="19">
                  <c:v>50.2</c:v>
                </c:pt>
                <c:pt idx="20">
                  <c:v>59.2</c:v>
                </c:pt>
                <c:pt idx="21">
                  <c:v>60</c:v>
                </c:pt>
                <c:pt idx="22">
                  <c:v>56.7</c:v>
                </c:pt>
                <c:pt idx="23">
                  <c:v>59</c:v>
                </c:pt>
                <c:pt idx="24">
                  <c:v>57.5</c:v>
                </c:pt>
                <c:pt idx="25">
                  <c:v>64.400000000000006</c:v>
                </c:pt>
                <c:pt idx="26">
                  <c:v>65.8</c:v>
                </c:pt>
                <c:pt idx="27">
                  <c:v>60.6</c:v>
                </c:pt>
                <c:pt idx="28">
                  <c:v>65.400000000000006</c:v>
                </c:pt>
                <c:pt idx="29">
                  <c:v>62.1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6B-49F5-A8B3-B738ED5C9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Accuracy'!$D$148:$D$177</c:f>
              <c:numCache>
                <c:formatCode>General</c:formatCode>
                <c:ptCount val="30"/>
                <c:pt idx="0">
                  <c:v>47.4</c:v>
                </c:pt>
                <c:pt idx="1">
                  <c:v>47.9</c:v>
                </c:pt>
                <c:pt idx="2">
                  <c:v>48.1</c:v>
                </c:pt>
                <c:pt idx="3">
                  <c:v>49.8</c:v>
                </c:pt>
                <c:pt idx="4">
                  <c:v>48.4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49.5</c:v>
                </c:pt>
                <c:pt idx="12">
                  <c:v>47.9</c:v>
                </c:pt>
                <c:pt idx="13">
                  <c:v>51.4</c:v>
                </c:pt>
                <c:pt idx="14">
                  <c:v>50.7</c:v>
                </c:pt>
                <c:pt idx="15">
                  <c:v>48.6</c:v>
                </c:pt>
                <c:pt idx="16">
                  <c:v>48.5</c:v>
                </c:pt>
                <c:pt idx="17">
                  <c:v>47.1</c:v>
                </c:pt>
                <c:pt idx="18">
                  <c:v>48.5</c:v>
                </c:pt>
                <c:pt idx="19">
                  <c:v>49</c:v>
                </c:pt>
                <c:pt idx="20">
                  <c:v>50.1</c:v>
                </c:pt>
                <c:pt idx="21">
                  <c:v>50.6</c:v>
                </c:pt>
                <c:pt idx="22">
                  <c:v>50.5</c:v>
                </c:pt>
                <c:pt idx="23">
                  <c:v>52.8</c:v>
                </c:pt>
                <c:pt idx="24">
                  <c:v>50.4</c:v>
                </c:pt>
                <c:pt idx="25">
                  <c:v>52.4</c:v>
                </c:pt>
                <c:pt idx="26">
                  <c:v>52.1</c:v>
                </c:pt>
                <c:pt idx="27">
                  <c:v>52.5</c:v>
                </c:pt>
                <c:pt idx="28">
                  <c:v>55</c:v>
                </c:pt>
                <c:pt idx="29">
                  <c:v>53.5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F-4517-A98E-091757F6BA0B}"/>
            </c:ext>
          </c:extLst>
        </c:ser>
        <c:ser>
          <c:idx val="1"/>
          <c:order val="1"/>
          <c:tx>
            <c:strRef>
              <c:f>'MazeComplete Accuracy'!$E$147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Accuracy'!$E$148:$E$177</c:f>
              <c:numCache>
                <c:formatCode>General</c:formatCode>
                <c:ptCount val="30"/>
                <c:pt idx="0">
                  <c:v>42.1</c:v>
                </c:pt>
                <c:pt idx="1">
                  <c:v>40.4</c:v>
                </c:pt>
                <c:pt idx="2">
                  <c:v>41.2</c:v>
                </c:pt>
                <c:pt idx="3">
                  <c:v>40.700000000000003</c:v>
                </c:pt>
                <c:pt idx="4">
                  <c:v>43.7</c:v>
                </c:pt>
                <c:pt idx="5">
                  <c:v>38.799999999999997</c:v>
                </c:pt>
                <c:pt idx="6">
                  <c:v>37.299999999999997</c:v>
                </c:pt>
                <c:pt idx="7">
                  <c:v>40.700000000000003</c:v>
                </c:pt>
                <c:pt idx="8">
                  <c:v>38.200000000000003</c:v>
                </c:pt>
                <c:pt idx="9">
                  <c:v>35.700000000000003</c:v>
                </c:pt>
                <c:pt idx="10">
                  <c:v>37.299999999999997</c:v>
                </c:pt>
                <c:pt idx="11">
                  <c:v>39.200000000000003</c:v>
                </c:pt>
                <c:pt idx="12">
                  <c:v>40.1</c:v>
                </c:pt>
                <c:pt idx="13">
                  <c:v>39.200000000000003</c:v>
                </c:pt>
                <c:pt idx="14">
                  <c:v>36.1</c:v>
                </c:pt>
                <c:pt idx="15">
                  <c:v>41.8</c:v>
                </c:pt>
                <c:pt idx="16">
                  <c:v>41.7</c:v>
                </c:pt>
                <c:pt idx="17">
                  <c:v>41.9</c:v>
                </c:pt>
                <c:pt idx="18">
                  <c:v>42.8</c:v>
                </c:pt>
                <c:pt idx="19">
                  <c:v>41</c:v>
                </c:pt>
                <c:pt idx="20">
                  <c:v>50.9</c:v>
                </c:pt>
                <c:pt idx="21">
                  <c:v>50.6</c:v>
                </c:pt>
                <c:pt idx="22">
                  <c:v>49.3</c:v>
                </c:pt>
                <c:pt idx="23">
                  <c:v>52.2</c:v>
                </c:pt>
                <c:pt idx="24">
                  <c:v>46.8</c:v>
                </c:pt>
                <c:pt idx="25">
                  <c:v>50.9</c:v>
                </c:pt>
                <c:pt idx="26">
                  <c:v>50</c:v>
                </c:pt>
                <c:pt idx="27">
                  <c:v>48.5</c:v>
                </c:pt>
                <c:pt idx="28">
                  <c:v>51.6</c:v>
                </c:pt>
                <c:pt idx="29">
                  <c:v>50.6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F-4517-A98E-091757F6BA0B}"/>
            </c:ext>
          </c:extLst>
        </c:ser>
        <c:ser>
          <c:idx val="2"/>
          <c:order val="2"/>
          <c:tx>
            <c:strRef>
              <c:f>'MazeComplete Accuracy'!$F$147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Accuracy'!$F$148:$F$177</c:f>
              <c:numCache>
                <c:formatCode>General</c:formatCode>
                <c:ptCount val="30"/>
                <c:pt idx="0">
                  <c:v>45.9</c:v>
                </c:pt>
                <c:pt idx="1">
                  <c:v>52.6</c:v>
                </c:pt>
                <c:pt idx="2">
                  <c:v>52</c:v>
                </c:pt>
                <c:pt idx="3">
                  <c:v>50.4</c:v>
                </c:pt>
                <c:pt idx="4">
                  <c:v>50.8</c:v>
                </c:pt>
                <c:pt idx="5">
                  <c:v>48.1</c:v>
                </c:pt>
                <c:pt idx="6">
                  <c:v>50.5</c:v>
                </c:pt>
                <c:pt idx="7">
                  <c:v>52.3</c:v>
                </c:pt>
                <c:pt idx="8">
                  <c:v>53</c:v>
                </c:pt>
                <c:pt idx="9">
                  <c:v>50.4</c:v>
                </c:pt>
                <c:pt idx="10">
                  <c:v>54.2</c:v>
                </c:pt>
                <c:pt idx="11">
                  <c:v>47.9</c:v>
                </c:pt>
                <c:pt idx="12">
                  <c:v>49.4</c:v>
                </c:pt>
                <c:pt idx="13">
                  <c:v>46.1</c:v>
                </c:pt>
                <c:pt idx="14">
                  <c:v>51.4</c:v>
                </c:pt>
                <c:pt idx="15">
                  <c:v>54.1</c:v>
                </c:pt>
                <c:pt idx="16">
                  <c:v>48</c:v>
                </c:pt>
                <c:pt idx="17">
                  <c:v>48.9</c:v>
                </c:pt>
                <c:pt idx="18">
                  <c:v>46.3</c:v>
                </c:pt>
                <c:pt idx="19">
                  <c:v>50.9</c:v>
                </c:pt>
                <c:pt idx="20">
                  <c:v>53.9</c:v>
                </c:pt>
                <c:pt idx="21">
                  <c:v>48.2</c:v>
                </c:pt>
                <c:pt idx="22">
                  <c:v>49.6</c:v>
                </c:pt>
                <c:pt idx="23">
                  <c:v>46.1</c:v>
                </c:pt>
                <c:pt idx="24">
                  <c:v>50.6</c:v>
                </c:pt>
                <c:pt idx="25">
                  <c:v>53.4</c:v>
                </c:pt>
                <c:pt idx="26">
                  <c:v>48.5</c:v>
                </c:pt>
                <c:pt idx="27">
                  <c:v>49.1</c:v>
                </c:pt>
                <c:pt idx="28">
                  <c:v>46.4</c:v>
                </c:pt>
                <c:pt idx="29">
                  <c:v>51.4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2F-4517-A98E-091757F6BA0B}"/>
            </c:ext>
          </c:extLst>
        </c:ser>
        <c:ser>
          <c:idx val="3"/>
          <c:order val="3"/>
          <c:tx>
            <c:strRef>
              <c:f>'MazeComplete Accuracy'!$G$147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Accuracy'!$G$148:$G$177</c:f>
              <c:numCache>
                <c:formatCode>General</c:formatCode>
                <c:ptCount val="30"/>
                <c:pt idx="0">
                  <c:v>51.5</c:v>
                </c:pt>
                <c:pt idx="1">
                  <c:v>51.9</c:v>
                </c:pt>
                <c:pt idx="2">
                  <c:v>52.3</c:v>
                </c:pt>
                <c:pt idx="3">
                  <c:v>54.6</c:v>
                </c:pt>
                <c:pt idx="4">
                  <c:v>52.8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49.5</c:v>
                </c:pt>
                <c:pt idx="12">
                  <c:v>47.9</c:v>
                </c:pt>
                <c:pt idx="13">
                  <c:v>51.4</c:v>
                </c:pt>
                <c:pt idx="14">
                  <c:v>50.7</c:v>
                </c:pt>
                <c:pt idx="15">
                  <c:v>46.7</c:v>
                </c:pt>
                <c:pt idx="16">
                  <c:v>46.2</c:v>
                </c:pt>
                <c:pt idx="17">
                  <c:v>45.1</c:v>
                </c:pt>
                <c:pt idx="18">
                  <c:v>48.3</c:v>
                </c:pt>
                <c:pt idx="19">
                  <c:v>47.4</c:v>
                </c:pt>
                <c:pt idx="20">
                  <c:v>49.3</c:v>
                </c:pt>
                <c:pt idx="21">
                  <c:v>49.5</c:v>
                </c:pt>
                <c:pt idx="22">
                  <c:v>48.1</c:v>
                </c:pt>
                <c:pt idx="23">
                  <c:v>51.1</c:v>
                </c:pt>
                <c:pt idx="24">
                  <c:v>49.6</c:v>
                </c:pt>
                <c:pt idx="25">
                  <c:v>49.5</c:v>
                </c:pt>
                <c:pt idx="26">
                  <c:v>50</c:v>
                </c:pt>
                <c:pt idx="27">
                  <c:v>47.9</c:v>
                </c:pt>
                <c:pt idx="28">
                  <c:v>51.7</c:v>
                </c:pt>
                <c:pt idx="29">
                  <c:v>51.4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2F-4517-A98E-091757F6B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Accuracy'!$D$184:$D$213</c:f>
              <c:numCache>
                <c:formatCode>General</c:formatCode>
                <c:ptCount val="30"/>
                <c:pt idx="0">
                  <c:v>48.4</c:v>
                </c:pt>
                <c:pt idx="1">
                  <c:v>49.9</c:v>
                </c:pt>
                <c:pt idx="2">
                  <c:v>49.6</c:v>
                </c:pt>
                <c:pt idx="3">
                  <c:v>47.7</c:v>
                </c:pt>
                <c:pt idx="4">
                  <c:v>47.1</c:v>
                </c:pt>
                <c:pt idx="5">
                  <c:v>54.2</c:v>
                </c:pt>
                <c:pt idx="6">
                  <c:v>53.8</c:v>
                </c:pt>
                <c:pt idx="7">
                  <c:v>50.9</c:v>
                </c:pt>
                <c:pt idx="8">
                  <c:v>52.4</c:v>
                </c:pt>
                <c:pt idx="9">
                  <c:v>54.8</c:v>
                </c:pt>
                <c:pt idx="10">
                  <c:v>58.6</c:v>
                </c:pt>
                <c:pt idx="11">
                  <c:v>58.5</c:v>
                </c:pt>
                <c:pt idx="12">
                  <c:v>54.4</c:v>
                </c:pt>
                <c:pt idx="13">
                  <c:v>56.7</c:v>
                </c:pt>
                <c:pt idx="14">
                  <c:v>59.1</c:v>
                </c:pt>
                <c:pt idx="15">
                  <c:v>59.6</c:v>
                </c:pt>
                <c:pt idx="16">
                  <c:v>60</c:v>
                </c:pt>
                <c:pt idx="17">
                  <c:v>54.4</c:v>
                </c:pt>
                <c:pt idx="18">
                  <c:v>55.3</c:v>
                </c:pt>
                <c:pt idx="19">
                  <c:v>59.5</c:v>
                </c:pt>
                <c:pt idx="20">
                  <c:v>60.5</c:v>
                </c:pt>
                <c:pt idx="21">
                  <c:v>61.7</c:v>
                </c:pt>
                <c:pt idx="22">
                  <c:v>56.7</c:v>
                </c:pt>
                <c:pt idx="23">
                  <c:v>57.9</c:v>
                </c:pt>
                <c:pt idx="24">
                  <c:v>57.6</c:v>
                </c:pt>
                <c:pt idx="25">
                  <c:v>66.8</c:v>
                </c:pt>
                <c:pt idx="26">
                  <c:v>69.3</c:v>
                </c:pt>
                <c:pt idx="27">
                  <c:v>60.2</c:v>
                </c:pt>
                <c:pt idx="28">
                  <c:v>65.400000000000006</c:v>
                </c:pt>
                <c:pt idx="29">
                  <c:v>63.7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B7-4D29-9F1E-331A4BBE2C3C}"/>
            </c:ext>
          </c:extLst>
        </c:ser>
        <c:ser>
          <c:idx val="1"/>
          <c:order val="1"/>
          <c:tx>
            <c:strRef>
              <c:f>'MazeComplete Accuracy'!$E$183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Accuracy'!$E$184:$E$213</c:f>
              <c:numCache>
                <c:formatCode>General</c:formatCode>
                <c:ptCount val="30"/>
                <c:pt idx="0">
                  <c:v>50.2</c:v>
                </c:pt>
                <c:pt idx="1">
                  <c:v>47.7</c:v>
                </c:pt>
                <c:pt idx="2">
                  <c:v>51.4</c:v>
                </c:pt>
                <c:pt idx="3">
                  <c:v>47.9</c:v>
                </c:pt>
                <c:pt idx="4">
                  <c:v>47.3</c:v>
                </c:pt>
                <c:pt idx="5">
                  <c:v>55.1</c:v>
                </c:pt>
                <c:pt idx="6">
                  <c:v>54.7</c:v>
                </c:pt>
                <c:pt idx="7">
                  <c:v>49.7</c:v>
                </c:pt>
                <c:pt idx="8">
                  <c:v>49.6</c:v>
                </c:pt>
                <c:pt idx="9">
                  <c:v>53.3</c:v>
                </c:pt>
                <c:pt idx="10">
                  <c:v>55.2</c:v>
                </c:pt>
                <c:pt idx="11">
                  <c:v>53.6</c:v>
                </c:pt>
                <c:pt idx="12">
                  <c:v>51.5</c:v>
                </c:pt>
                <c:pt idx="13">
                  <c:v>48.8</c:v>
                </c:pt>
                <c:pt idx="14">
                  <c:v>53.4</c:v>
                </c:pt>
                <c:pt idx="15">
                  <c:v>57.3</c:v>
                </c:pt>
                <c:pt idx="16">
                  <c:v>60.6</c:v>
                </c:pt>
                <c:pt idx="17">
                  <c:v>56.6</c:v>
                </c:pt>
                <c:pt idx="18">
                  <c:v>52.1</c:v>
                </c:pt>
                <c:pt idx="19">
                  <c:v>56.4</c:v>
                </c:pt>
                <c:pt idx="20">
                  <c:v>55.2</c:v>
                </c:pt>
                <c:pt idx="21">
                  <c:v>54.5</c:v>
                </c:pt>
                <c:pt idx="22">
                  <c:v>52.8</c:v>
                </c:pt>
                <c:pt idx="23">
                  <c:v>54.8</c:v>
                </c:pt>
                <c:pt idx="24">
                  <c:v>54.9</c:v>
                </c:pt>
                <c:pt idx="25">
                  <c:v>55.1</c:v>
                </c:pt>
                <c:pt idx="26">
                  <c:v>54.6</c:v>
                </c:pt>
                <c:pt idx="27">
                  <c:v>52.3</c:v>
                </c:pt>
                <c:pt idx="28">
                  <c:v>53.9</c:v>
                </c:pt>
                <c:pt idx="29">
                  <c:v>53.9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B7-4D29-9F1E-331A4BBE2C3C}"/>
            </c:ext>
          </c:extLst>
        </c:ser>
        <c:ser>
          <c:idx val="2"/>
          <c:order val="2"/>
          <c:tx>
            <c:strRef>
              <c:f>'MazeComplete Accuracy'!$F$183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Accuracy'!$F$184:$F$213</c:f>
              <c:numCache>
                <c:formatCode>General</c:formatCode>
                <c:ptCount val="30"/>
                <c:pt idx="0">
                  <c:v>45.5</c:v>
                </c:pt>
                <c:pt idx="1">
                  <c:v>53.6</c:v>
                </c:pt>
                <c:pt idx="2">
                  <c:v>51.2</c:v>
                </c:pt>
                <c:pt idx="3">
                  <c:v>53.6</c:v>
                </c:pt>
                <c:pt idx="4">
                  <c:v>49.1</c:v>
                </c:pt>
                <c:pt idx="5">
                  <c:v>52.6</c:v>
                </c:pt>
                <c:pt idx="6">
                  <c:v>47.4</c:v>
                </c:pt>
                <c:pt idx="7">
                  <c:v>49.4</c:v>
                </c:pt>
                <c:pt idx="8">
                  <c:v>47.4</c:v>
                </c:pt>
                <c:pt idx="9">
                  <c:v>49.4</c:v>
                </c:pt>
                <c:pt idx="10">
                  <c:v>50.3</c:v>
                </c:pt>
                <c:pt idx="11">
                  <c:v>50.5</c:v>
                </c:pt>
                <c:pt idx="12">
                  <c:v>49.3</c:v>
                </c:pt>
                <c:pt idx="13">
                  <c:v>47.5</c:v>
                </c:pt>
                <c:pt idx="14">
                  <c:v>50.2</c:v>
                </c:pt>
                <c:pt idx="15">
                  <c:v>50.6</c:v>
                </c:pt>
                <c:pt idx="16">
                  <c:v>50.4</c:v>
                </c:pt>
                <c:pt idx="17">
                  <c:v>51.2</c:v>
                </c:pt>
                <c:pt idx="18">
                  <c:v>48.3</c:v>
                </c:pt>
                <c:pt idx="19">
                  <c:v>48.5</c:v>
                </c:pt>
                <c:pt idx="20">
                  <c:v>50.5</c:v>
                </c:pt>
                <c:pt idx="21">
                  <c:v>48.4</c:v>
                </c:pt>
                <c:pt idx="22">
                  <c:v>50.1</c:v>
                </c:pt>
                <c:pt idx="23">
                  <c:v>48.1</c:v>
                </c:pt>
                <c:pt idx="24">
                  <c:v>48.4</c:v>
                </c:pt>
                <c:pt idx="25">
                  <c:v>50.8</c:v>
                </c:pt>
                <c:pt idx="26">
                  <c:v>48.9</c:v>
                </c:pt>
                <c:pt idx="27">
                  <c:v>49.6</c:v>
                </c:pt>
                <c:pt idx="28">
                  <c:v>47.3</c:v>
                </c:pt>
                <c:pt idx="29">
                  <c:v>50.4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B7-4D29-9F1E-331A4BBE2C3C}"/>
            </c:ext>
          </c:extLst>
        </c:ser>
        <c:ser>
          <c:idx val="3"/>
          <c:order val="3"/>
          <c:tx>
            <c:strRef>
              <c:f>'MazeComplete Accuracy'!$G$183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Accuracy'!$G$184:$G$213</c:f>
              <c:numCache>
                <c:formatCode>General</c:formatCode>
                <c:ptCount val="30"/>
                <c:pt idx="0">
                  <c:v>47.1</c:v>
                </c:pt>
                <c:pt idx="1">
                  <c:v>47.1</c:v>
                </c:pt>
                <c:pt idx="2">
                  <c:v>49.5</c:v>
                </c:pt>
                <c:pt idx="3">
                  <c:v>47</c:v>
                </c:pt>
                <c:pt idx="4">
                  <c:v>44.6</c:v>
                </c:pt>
                <c:pt idx="5">
                  <c:v>53.5</c:v>
                </c:pt>
                <c:pt idx="6">
                  <c:v>52.6</c:v>
                </c:pt>
                <c:pt idx="7">
                  <c:v>50.1</c:v>
                </c:pt>
                <c:pt idx="8">
                  <c:v>53.6</c:v>
                </c:pt>
                <c:pt idx="9">
                  <c:v>54.2</c:v>
                </c:pt>
                <c:pt idx="10">
                  <c:v>56.8</c:v>
                </c:pt>
                <c:pt idx="11">
                  <c:v>55.8</c:v>
                </c:pt>
                <c:pt idx="12">
                  <c:v>53.2</c:v>
                </c:pt>
                <c:pt idx="13">
                  <c:v>55.2</c:v>
                </c:pt>
                <c:pt idx="14">
                  <c:v>58.4</c:v>
                </c:pt>
                <c:pt idx="15">
                  <c:v>55</c:v>
                </c:pt>
                <c:pt idx="16">
                  <c:v>56.3</c:v>
                </c:pt>
                <c:pt idx="17">
                  <c:v>52.8</c:v>
                </c:pt>
                <c:pt idx="18">
                  <c:v>53.3</c:v>
                </c:pt>
                <c:pt idx="19">
                  <c:v>58.7</c:v>
                </c:pt>
                <c:pt idx="20">
                  <c:v>55.9</c:v>
                </c:pt>
                <c:pt idx="21">
                  <c:v>61</c:v>
                </c:pt>
                <c:pt idx="22">
                  <c:v>55.2</c:v>
                </c:pt>
                <c:pt idx="23">
                  <c:v>55</c:v>
                </c:pt>
                <c:pt idx="24">
                  <c:v>57.4</c:v>
                </c:pt>
                <c:pt idx="25">
                  <c:v>60</c:v>
                </c:pt>
                <c:pt idx="26">
                  <c:v>65.400000000000006</c:v>
                </c:pt>
                <c:pt idx="27">
                  <c:v>59.8</c:v>
                </c:pt>
                <c:pt idx="28">
                  <c:v>59</c:v>
                </c:pt>
                <c:pt idx="29">
                  <c:v>60.9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B7-4D29-9F1E-331A4BBE2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Accuracy'!$D$220:$D$249</c:f>
              <c:numCache>
                <c:formatCode>General</c:formatCode>
                <c:ptCount val="30"/>
                <c:pt idx="0">
                  <c:v>11.3</c:v>
                </c:pt>
                <c:pt idx="1">
                  <c:v>10.8</c:v>
                </c:pt>
                <c:pt idx="2">
                  <c:v>8.6</c:v>
                </c:pt>
                <c:pt idx="3">
                  <c:v>10.3</c:v>
                </c:pt>
                <c:pt idx="4">
                  <c:v>10.8</c:v>
                </c:pt>
                <c:pt idx="5">
                  <c:v>17</c:v>
                </c:pt>
                <c:pt idx="6">
                  <c:v>17.3</c:v>
                </c:pt>
                <c:pt idx="7">
                  <c:v>17.899999999999999</c:v>
                </c:pt>
                <c:pt idx="8">
                  <c:v>17.399999999999999</c:v>
                </c:pt>
                <c:pt idx="9">
                  <c:v>17</c:v>
                </c:pt>
                <c:pt idx="10">
                  <c:v>16.100000000000001</c:v>
                </c:pt>
                <c:pt idx="11">
                  <c:v>20.100000000000001</c:v>
                </c:pt>
                <c:pt idx="12">
                  <c:v>17.7</c:v>
                </c:pt>
                <c:pt idx="13">
                  <c:v>19.5</c:v>
                </c:pt>
                <c:pt idx="14">
                  <c:v>18.100000000000001</c:v>
                </c:pt>
                <c:pt idx="15">
                  <c:v>13.7</c:v>
                </c:pt>
                <c:pt idx="16">
                  <c:v>14.9</c:v>
                </c:pt>
                <c:pt idx="17">
                  <c:v>13.5</c:v>
                </c:pt>
                <c:pt idx="18">
                  <c:v>15.6</c:v>
                </c:pt>
                <c:pt idx="19">
                  <c:v>16.899999999999999</c:v>
                </c:pt>
                <c:pt idx="20">
                  <c:v>10.8</c:v>
                </c:pt>
                <c:pt idx="21">
                  <c:v>12</c:v>
                </c:pt>
                <c:pt idx="22">
                  <c:v>10.6</c:v>
                </c:pt>
                <c:pt idx="23">
                  <c:v>11.6</c:v>
                </c:pt>
                <c:pt idx="24">
                  <c:v>11</c:v>
                </c:pt>
                <c:pt idx="25">
                  <c:v>6.1</c:v>
                </c:pt>
                <c:pt idx="26">
                  <c:v>5.3</c:v>
                </c:pt>
                <c:pt idx="27">
                  <c:v>5.8</c:v>
                </c:pt>
                <c:pt idx="28">
                  <c:v>5.7</c:v>
                </c:pt>
                <c:pt idx="29">
                  <c:v>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BD-4378-982E-BC0964FF45F4}"/>
            </c:ext>
          </c:extLst>
        </c:ser>
        <c:ser>
          <c:idx val="1"/>
          <c:order val="1"/>
          <c:tx>
            <c:strRef>
              <c:f>'MazeComplete Accuracy'!$E$219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Accuracy'!$E$220:$E$249</c:f>
              <c:numCache>
                <c:formatCode>General</c:formatCode>
                <c:ptCount val="30"/>
                <c:pt idx="0">
                  <c:v>9</c:v>
                </c:pt>
                <c:pt idx="1">
                  <c:v>12.5</c:v>
                </c:pt>
                <c:pt idx="2">
                  <c:v>8.1</c:v>
                </c:pt>
                <c:pt idx="3">
                  <c:v>10.199999999999999</c:v>
                </c:pt>
                <c:pt idx="4">
                  <c:v>11.3</c:v>
                </c:pt>
                <c:pt idx="5">
                  <c:v>12.2</c:v>
                </c:pt>
                <c:pt idx="6">
                  <c:v>13.4</c:v>
                </c:pt>
                <c:pt idx="7">
                  <c:v>11.6</c:v>
                </c:pt>
                <c:pt idx="8">
                  <c:v>14.5</c:v>
                </c:pt>
                <c:pt idx="9">
                  <c:v>12.7</c:v>
                </c:pt>
                <c:pt idx="10">
                  <c:v>12.2</c:v>
                </c:pt>
                <c:pt idx="11">
                  <c:v>12.5</c:v>
                </c:pt>
                <c:pt idx="12">
                  <c:v>12.4</c:v>
                </c:pt>
                <c:pt idx="13">
                  <c:v>12.1</c:v>
                </c:pt>
                <c:pt idx="14">
                  <c:v>12.4</c:v>
                </c:pt>
                <c:pt idx="15">
                  <c:v>11.2</c:v>
                </c:pt>
                <c:pt idx="16">
                  <c:v>15.7</c:v>
                </c:pt>
                <c:pt idx="17">
                  <c:v>12</c:v>
                </c:pt>
                <c:pt idx="18">
                  <c:v>13.4</c:v>
                </c:pt>
                <c:pt idx="19">
                  <c:v>13</c:v>
                </c:pt>
                <c:pt idx="20">
                  <c:v>10.8</c:v>
                </c:pt>
                <c:pt idx="21">
                  <c:v>10.9</c:v>
                </c:pt>
                <c:pt idx="22">
                  <c:v>10</c:v>
                </c:pt>
                <c:pt idx="23">
                  <c:v>10.9</c:v>
                </c:pt>
                <c:pt idx="24">
                  <c:v>10.5</c:v>
                </c:pt>
                <c:pt idx="25">
                  <c:v>7</c:v>
                </c:pt>
                <c:pt idx="26">
                  <c:v>5.7</c:v>
                </c:pt>
                <c:pt idx="27">
                  <c:v>4.4000000000000004</c:v>
                </c:pt>
                <c:pt idx="28">
                  <c:v>6.3</c:v>
                </c:pt>
                <c:pt idx="2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BD-4378-982E-BC0964FF45F4}"/>
            </c:ext>
          </c:extLst>
        </c:ser>
        <c:ser>
          <c:idx val="2"/>
          <c:order val="2"/>
          <c:tx>
            <c:strRef>
              <c:f>'MazeComplete Accuracy'!$F$219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Accuracy'!$F$220:$F$249</c:f>
              <c:numCache>
                <c:formatCode>General</c:formatCode>
                <c:ptCount val="30"/>
                <c:pt idx="0">
                  <c:v>8.4</c:v>
                </c:pt>
                <c:pt idx="1">
                  <c:v>7.3</c:v>
                </c:pt>
                <c:pt idx="2">
                  <c:v>5.6</c:v>
                </c:pt>
                <c:pt idx="3">
                  <c:v>8.8000000000000007</c:v>
                </c:pt>
                <c:pt idx="4">
                  <c:v>7.6</c:v>
                </c:pt>
                <c:pt idx="5">
                  <c:v>14.4</c:v>
                </c:pt>
                <c:pt idx="6">
                  <c:v>13.2</c:v>
                </c:pt>
                <c:pt idx="7">
                  <c:v>14.7</c:v>
                </c:pt>
                <c:pt idx="8">
                  <c:v>13.9</c:v>
                </c:pt>
                <c:pt idx="9">
                  <c:v>15.9</c:v>
                </c:pt>
                <c:pt idx="10">
                  <c:v>15.9</c:v>
                </c:pt>
                <c:pt idx="11">
                  <c:v>15.2</c:v>
                </c:pt>
                <c:pt idx="12">
                  <c:v>16.7</c:v>
                </c:pt>
                <c:pt idx="13">
                  <c:v>15.1</c:v>
                </c:pt>
                <c:pt idx="14">
                  <c:v>17.7</c:v>
                </c:pt>
                <c:pt idx="15">
                  <c:v>11.6</c:v>
                </c:pt>
                <c:pt idx="16">
                  <c:v>13.6</c:v>
                </c:pt>
                <c:pt idx="17">
                  <c:v>11.9</c:v>
                </c:pt>
                <c:pt idx="18">
                  <c:v>14</c:v>
                </c:pt>
                <c:pt idx="19">
                  <c:v>12.5</c:v>
                </c:pt>
                <c:pt idx="20">
                  <c:v>7.3</c:v>
                </c:pt>
                <c:pt idx="21">
                  <c:v>8.9</c:v>
                </c:pt>
                <c:pt idx="22">
                  <c:v>8.6999999999999993</c:v>
                </c:pt>
                <c:pt idx="23">
                  <c:v>8.8000000000000007</c:v>
                </c:pt>
                <c:pt idx="24">
                  <c:v>10.3</c:v>
                </c:pt>
                <c:pt idx="25">
                  <c:v>4.3</c:v>
                </c:pt>
                <c:pt idx="26">
                  <c:v>5.9</c:v>
                </c:pt>
                <c:pt idx="27">
                  <c:v>4.7</c:v>
                </c:pt>
                <c:pt idx="28">
                  <c:v>5.8</c:v>
                </c:pt>
                <c:pt idx="29">
                  <c:v>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BD-4378-982E-BC0964FF45F4}"/>
            </c:ext>
          </c:extLst>
        </c:ser>
        <c:ser>
          <c:idx val="3"/>
          <c:order val="3"/>
          <c:tx>
            <c:strRef>
              <c:f>'MazeComplete Accuracy'!$G$219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Accuracy'!$G$220:$G$249</c:f>
              <c:numCache>
                <c:formatCode>General</c:formatCode>
                <c:ptCount val="30"/>
                <c:pt idx="0">
                  <c:v>9.5</c:v>
                </c:pt>
                <c:pt idx="1">
                  <c:v>9.3000000000000007</c:v>
                </c:pt>
                <c:pt idx="2">
                  <c:v>8.6999999999999993</c:v>
                </c:pt>
                <c:pt idx="3">
                  <c:v>8.6</c:v>
                </c:pt>
                <c:pt idx="4">
                  <c:v>11.4</c:v>
                </c:pt>
                <c:pt idx="5">
                  <c:v>17.2</c:v>
                </c:pt>
                <c:pt idx="6">
                  <c:v>16.399999999999999</c:v>
                </c:pt>
                <c:pt idx="7">
                  <c:v>17.100000000000001</c:v>
                </c:pt>
                <c:pt idx="8">
                  <c:v>17.7</c:v>
                </c:pt>
                <c:pt idx="9">
                  <c:v>18.600000000000001</c:v>
                </c:pt>
                <c:pt idx="10">
                  <c:v>14.8</c:v>
                </c:pt>
                <c:pt idx="11">
                  <c:v>13.5</c:v>
                </c:pt>
                <c:pt idx="12">
                  <c:v>14.1</c:v>
                </c:pt>
                <c:pt idx="13">
                  <c:v>17.7</c:v>
                </c:pt>
                <c:pt idx="14">
                  <c:v>15</c:v>
                </c:pt>
                <c:pt idx="15">
                  <c:v>16.399999999999999</c:v>
                </c:pt>
                <c:pt idx="16">
                  <c:v>15.3</c:v>
                </c:pt>
                <c:pt idx="17">
                  <c:v>13</c:v>
                </c:pt>
                <c:pt idx="18">
                  <c:v>19.2</c:v>
                </c:pt>
                <c:pt idx="19">
                  <c:v>13.5</c:v>
                </c:pt>
                <c:pt idx="20">
                  <c:v>10.5</c:v>
                </c:pt>
                <c:pt idx="21">
                  <c:v>12.4</c:v>
                </c:pt>
                <c:pt idx="22">
                  <c:v>11.6</c:v>
                </c:pt>
                <c:pt idx="23">
                  <c:v>11.79</c:v>
                </c:pt>
                <c:pt idx="24">
                  <c:v>13.4</c:v>
                </c:pt>
                <c:pt idx="25">
                  <c:v>7.2</c:v>
                </c:pt>
                <c:pt idx="26">
                  <c:v>8</c:v>
                </c:pt>
                <c:pt idx="27">
                  <c:v>7.7</c:v>
                </c:pt>
                <c:pt idx="28">
                  <c:v>7.8</c:v>
                </c:pt>
                <c:pt idx="29">
                  <c:v>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BD-4378-982E-BC0964FF4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MazeSolve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</c:v>
                </c:pt>
                <c:pt idx="4">
                  <c:v>0</c:v>
                </c:pt>
                <c:pt idx="5">
                  <c:v>2.5</c:v>
                </c:pt>
                <c:pt idx="6">
                  <c:v>0.9</c:v>
                </c:pt>
                <c:pt idx="7">
                  <c:v>0.4</c:v>
                </c:pt>
                <c:pt idx="8">
                  <c:v>0.6</c:v>
                </c:pt>
                <c:pt idx="9">
                  <c:v>1.2</c:v>
                </c:pt>
                <c:pt idx="10">
                  <c:v>24.6</c:v>
                </c:pt>
                <c:pt idx="11">
                  <c:v>16</c:v>
                </c:pt>
                <c:pt idx="12">
                  <c:v>15</c:v>
                </c:pt>
                <c:pt idx="13">
                  <c:v>13.1</c:v>
                </c:pt>
                <c:pt idx="14">
                  <c:v>14.9</c:v>
                </c:pt>
                <c:pt idx="15">
                  <c:v>54.1</c:v>
                </c:pt>
                <c:pt idx="16">
                  <c:v>54.1</c:v>
                </c:pt>
                <c:pt idx="17">
                  <c:v>52.1</c:v>
                </c:pt>
                <c:pt idx="18">
                  <c:v>51.5</c:v>
                </c:pt>
                <c:pt idx="19">
                  <c:v>49.9</c:v>
                </c:pt>
                <c:pt idx="20">
                  <c:v>58.3</c:v>
                </c:pt>
                <c:pt idx="21">
                  <c:v>57.9</c:v>
                </c:pt>
                <c:pt idx="22">
                  <c:v>59.4</c:v>
                </c:pt>
                <c:pt idx="23">
                  <c:v>58.3</c:v>
                </c:pt>
                <c:pt idx="24">
                  <c:v>57.6</c:v>
                </c:pt>
                <c:pt idx="25">
                  <c:v>59.6</c:v>
                </c:pt>
                <c:pt idx="26">
                  <c:v>57.9</c:v>
                </c:pt>
                <c:pt idx="27">
                  <c:v>58</c:v>
                </c:pt>
                <c:pt idx="28">
                  <c:v>57.3</c:v>
                </c:pt>
                <c:pt idx="29">
                  <c:v>57.2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0D-46C1-A205-609A1B386E1C}"/>
            </c:ext>
          </c:extLst>
        </c:ser>
        <c:ser>
          <c:idx val="1"/>
          <c:order val="1"/>
          <c:tx>
            <c:strRef>
              <c:f>'MazeSolve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0.3</c:v>
                </c:pt>
                <c:pt idx="14">
                  <c:v>0</c:v>
                </c:pt>
                <c:pt idx="15">
                  <c:v>2.9</c:v>
                </c:pt>
                <c:pt idx="16">
                  <c:v>6</c:v>
                </c:pt>
                <c:pt idx="17">
                  <c:v>5</c:v>
                </c:pt>
                <c:pt idx="18">
                  <c:v>6.5</c:v>
                </c:pt>
                <c:pt idx="19">
                  <c:v>5.8</c:v>
                </c:pt>
                <c:pt idx="20">
                  <c:v>28.8</c:v>
                </c:pt>
                <c:pt idx="21">
                  <c:v>33</c:v>
                </c:pt>
                <c:pt idx="22">
                  <c:v>29.3</c:v>
                </c:pt>
                <c:pt idx="23">
                  <c:v>30</c:v>
                </c:pt>
                <c:pt idx="24">
                  <c:v>21.2</c:v>
                </c:pt>
                <c:pt idx="25">
                  <c:v>47.3</c:v>
                </c:pt>
                <c:pt idx="26">
                  <c:v>45.9</c:v>
                </c:pt>
                <c:pt idx="27">
                  <c:v>45.7</c:v>
                </c:pt>
                <c:pt idx="28">
                  <c:v>45.8</c:v>
                </c:pt>
                <c:pt idx="29">
                  <c:v>39.200000000000003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0D-46C1-A205-609A1B386E1C}"/>
            </c:ext>
          </c:extLst>
        </c:ser>
        <c:ser>
          <c:idx val="2"/>
          <c:order val="2"/>
          <c:tx>
            <c:strRef>
              <c:f>'MazeSolve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Accuracy'!$F$4:$F$33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</c:v>
                </c:pt>
                <c:pt idx="7">
                  <c:v>0.2</c:v>
                </c:pt>
                <c:pt idx="8">
                  <c:v>0.2</c:v>
                </c:pt>
                <c:pt idx="9">
                  <c:v>0</c:v>
                </c:pt>
                <c:pt idx="10">
                  <c:v>26.7</c:v>
                </c:pt>
                <c:pt idx="11">
                  <c:v>31.2</c:v>
                </c:pt>
                <c:pt idx="12">
                  <c:v>26.2</c:v>
                </c:pt>
                <c:pt idx="13">
                  <c:v>28.8</c:v>
                </c:pt>
                <c:pt idx="14">
                  <c:v>28.8</c:v>
                </c:pt>
                <c:pt idx="15">
                  <c:v>48.3</c:v>
                </c:pt>
                <c:pt idx="16">
                  <c:v>48.9</c:v>
                </c:pt>
                <c:pt idx="17">
                  <c:v>50.5</c:v>
                </c:pt>
                <c:pt idx="18">
                  <c:v>51.2</c:v>
                </c:pt>
                <c:pt idx="19">
                  <c:v>51.1</c:v>
                </c:pt>
                <c:pt idx="20">
                  <c:v>49.1</c:v>
                </c:pt>
                <c:pt idx="21">
                  <c:v>50</c:v>
                </c:pt>
                <c:pt idx="22">
                  <c:v>50.5</c:v>
                </c:pt>
                <c:pt idx="23">
                  <c:v>51.1</c:v>
                </c:pt>
                <c:pt idx="24">
                  <c:v>52.5</c:v>
                </c:pt>
                <c:pt idx="25">
                  <c:v>48.7</c:v>
                </c:pt>
                <c:pt idx="26">
                  <c:v>51.2</c:v>
                </c:pt>
                <c:pt idx="27">
                  <c:v>50.6</c:v>
                </c:pt>
                <c:pt idx="28">
                  <c:v>51.7</c:v>
                </c:pt>
                <c:pt idx="29">
                  <c:v>53.5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0D-46C1-A205-609A1B386E1C}"/>
            </c:ext>
          </c:extLst>
        </c:ser>
        <c:ser>
          <c:idx val="3"/>
          <c:order val="3"/>
          <c:tx>
            <c:strRef>
              <c:f>'MazeSolve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Accuracy'!$G$4:$G$33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17.600000000000001</c:v>
                </c:pt>
                <c:pt idx="11">
                  <c:v>18.8</c:v>
                </c:pt>
                <c:pt idx="12">
                  <c:v>15</c:v>
                </c:pt>
                <c:pt idx="13">
                  <c:v>14.8</c:v>
                </c:pt>
                <c:pt idx="14">
                  <c:v>13.1</c:v>
                </c:pt>
                <c:pt idx="15">
                  <c:v>55.7</c:v>
                </c:pt>
                <c:pt idx="16">
                  <c:v>53.9</c:v>
                </c:pt>
                <c:pt idx="17">
                  <c:v>54</c:v>
                </c:pt>
                <c:pt idx="18">
                  <c:v>52</c:v>
                </c:pt>
                <c:pt idx="19">
                  <c:v>53.4</c:v>
                </c:pt>
                <c:pt idx="20">
                  <c:v>57.7</c:v>
                </c:pt>
                <c:pt idx="21">
                  <c:v>58.3</c:v>
                </c:pt>
                <c:pt idx="22">
                  <c:v>58.8</c:v>
                </c:pt>
                <c:pt idx="23">
                  <c:v>55.1</c:v>
                </c:pt>
                <c:pt idx="24">
                  <c:v>56.7</c:v>
                </c:pt>
                <c:pt idx="25">
                  <c:v>60.2</c:v>
                </c:pt>
                <c:pt idx="26">
                  <c:v>60.4</c:v>
                </c:pt>
                <c:pt idx="27">
                  <c:v>57.7</c:v>
                </c:pt>
                <c:pt idx="28">
                  <c:v>57.8</c:v>
                </c:pt>
                <c:pt idx="29">
                  <c:v>56.5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0D-46C1-A205-609A1B386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Accuracy'!$D$40:$D$69</c:f>
              <c:numCache>
                <c:formatCode>General</c:formatCode>
                <c:ptCount val="30"/>
                <c:pt idx="0">
                  <c:v>55.7</c:v>
                </c:pt>
                <c:pt idx="1">
                  <c:v>56.7</c:v>
                </c:pt>
                <c:pt idx="2">
                  <c:v>56.5</c:v>
                </c:pt>
                <c:pt idx="3">
                  <c:v>57</c:v>
                </c:pt>
                <c:pt idx="4">
                  <c:v>55.2</c:v>
                </c:pt>
                <c:pt idx="5">
                  <c:v>59.6</c:v>
                </c:pt>
                <c:pt idx="6">
                  <c:v>56.9</c:v>
                </c:pt>
                <c:pt idx="7">
                  <c:v>58.7</c:v>
                </c:pt>
                <c:pt idx="8">
                  <c:v>56.4</c:v>
                </c:pt>
                <c:pt idx="9">
                  <c:v>57.4</c:v>
                </c:pt>
                <c:pt idx="10">
                  <c:v>53.7</c:v>
                </c:pt>
                <c:pt idx="11">
                  <c:v>53</c:v>
                </c:pt>
                <c:pt idx="12">
                  <c:v>51.4</c:v>
                </c:pt>
                <c:pt idx="13">
                  <c:v>53.1</c:v>
                </c:pt>
                <c:pt idx="14">
                  <c:v>50.6</c:v>
                </c:pt>
                <c:pt idx="15">
                  <c:v>53.5</c:v>
                </c:pt>
                <c:pt idx="16">
                  <c:v>55.3</c:v>
                </c:pt>
                <c:pt idx="17">
                  <c:v>52.8</c:v>
                </c:pt>
                <c:pt idx="18">
                  <c:v>53.4</c:v>
                </c:pt>
                <c:pt idx="19">
                  <c:v>53</c:v>
                </c:pt>
                <c:pt idx="20">
                  <c:v>61.5</c:v>
                </c:pt>
                <c:pt idx="21">
                  <c:v>61.2</c:v>
                </c:pt>
                <c:pt idx="22">
                  <c:v>60</c:v>
                </c:pt>
                <c:pt idx="23">
                  <c:v>57.2</c:v>
                </c:pt>
                <c:pt idx="24">
                  <c:v>57.5</c:v>
                </c:pt>
                <c:pt idx="25">
                  <c:v>60.5</c:v>
                </c:pt>
                <c:pt idx="26">
                  <c:v>59.2</c:v>
                </c:pt>
                <c:pt idx="27">
                  <c:v>56.8</c:v>
                </c:pt>
                <c:pt idx="28">
                  <c:v>59.8</c:v>
                </c:pt>
                <c:pt idx="29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C8-4CA0-87D5-50978C5B9FC5}"/>
            </c:ext>
          </c:extLst>
        </c:ser>
        <c:ser>
          <c:idx val="1"/>
          <c:order val="1"/>
          <c:tx>
            <c:strRef>
              <c:f>'MazeSolve Accuracy'!$E$39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Accuracy'!$E$40:$E$69</c:f>
              <c:numCache>
                <c:formatCode>General</c:formatCode>
                <c:ptCount val="30"/>
                <c:pt idx="0">
                  <c:v>57.2</c:v>
                </c:pt>
                <c:pt idx="1">
                  <c:v>55.6</c:v>
                </c:pt>
                <c:pt idx="2">
                  <c:v>55</c:v>
                </c:pt>
                <c:pt idx="3">
                  <c:v>58.1</c:v>
                </c:pt>
                <c:pt idx="4">
                  <c:v>56.3</c:v>
                </c:pt>
                <c:pt idx="5">
                  <c:v>54.4</c:v>
                </c:pt>
                <c:pt idx="6">
                  <c:v>53.4</c:v>
                </c:pt>
                <c:pt idx="7">
                  <c:v>55.5</c:v>
                </c:pt>
                <c:pt idx="8">
                  <c:v>52.8</c:v>
                </c:pt>
                <c:pt idx="9">
                  <c:v>53.9</c:v>
                </c:pt>
                <c:pt idx="10">
                  <c:v>59.3</c:v>
                </c:pt>
                <c:pt idx="11">
                  <c:v>58.7</c:v>
                </c:pt>
                <c:pt idx="12">
                  <c:v>58.1</c:v>
                </c:pt>
                <c:pt idx="13">
                  <c:v>56.3</c:v>
                </c:pt>
                <c:pt idx="14">
                  <c:v>55.6</c:v>
                </c:pt>
                <c:pt idx="15">
                  <c:v>65</c:v>
                </c:pt>
                <c:pt idx="16">
                  <c:v>64.3</c:v>
                </c:pt>
                <c:pt idx="17">
                  <c:v>63.8</c:v>
                </c:pt>
                <c:pt idx="18">
                  <c:v>60.5</c:v>
                </c:pt>
                <c:pt idx="19">
                  <c:v>60.5</c:v>
                </c:pt>
                <c:pt idx="20">
                  <c:v>68</c:v>
                </c:pt>
                <c:pt idx="21">
                  <c:v>69.400000000000006</c:v>
                </c:pt>
                <c:pt idx="22">
                  <c:v>65.400000000000006</c:v>
                </c:pt>
                <c:pt idx="23">
                  <c:v>62.3</c:v>
                </c:pt>
                <c:pt idx="24">
                  <c:v>58.3</c:v>
                </c:pt>
                <c:pt idx="25">
                  <c:v>58.9</c:v>
                </c:pt>
                <c:pt idx="26">
                  <c:v>57.5</c:v>
                </c:pt>
                <c:pt idx="27">
                  <c:v>58</c:v>
                </c:pt>
                <c:pt idx="28">
                  <c:v>58.8</c:v>
                </c:pt>
                <c:pt idx="29">
                  <c:v>60.1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C8-4CA0-87D5-50978C5B9FC5}"/>
            </c:ext>
          </c:extLst>
        </c:ser>
        <c:ser>
          <c:idx val="2"/>
          <c:order val="2"/>
          <c:tx>
            <c:strRef>
              <c:f>'MazeSolve Accuracy'!$F$39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Accuracy'!$F$40:$F$69</c:f>
              <c:numCache>
                <c:formatCode>General</c:formatCode>
                <c:ptCount val="30"/>
                <c:pt idx="0">
                  <c:v>51.1</c:v>
                </c:pt>
                <c:pt idx="1">
                  <c:v>45.7</c:v>
                </c:pt>
                <c:pt idx="2">
                  <c:v>50.2</c:v>
                </c:pt>
                <c:pt idx="3">
                  <c:v>47.9</c:v>
                </c:pt>
                <c:pt idx="4">
                  <c:v>49.1</c:v>
                </c:pt>
                <c:pt idx="5">
                  <c:v>48.4</c:v>
                </c:pt>
                <c:pt idx="6">
                  <c:v>51.9</c:v>
                </c:pt>
                <c:pt idx="7">
                  <c:v>49.4</c:v>
                </c:pt>
                <c:pt idx="8">
                  <c:v>47.5</c:v>
                </c:pt>
                <c:pt idx="9">
                  <c:v>49.9</c:v>
                </c:pt>
                <c:pt idx="10">
                  <c:v>48.1</c:v>
                </c:pt>
                <c:pt idx="11">
                  <c:v>52.4</c:v>
                </c:pt>
                <c:pt idx="12">
                  <c:v>49.1</c:v>
                </c:pt>
                <c:pt idx="13">
                  <c:v>48.9</c:v>
                </c:pt>
                <c:pt idx="14">
                  <c:v>50.3</c:v>
                </c:pt>
                <c:pt idx="15">
                  <c:v>48.4</c:v>
                </c:pt>
                <c:pt idx="16">
                  <c:v>49.2</c:v>
                </c:pt>
                <c:pt idx="17">
                  <c:v>49.4</c:v>
                </c:pt>
                <c:pt idx="18">
                  <c:v>51</c:v>
                </c:pt>
                <c:pt idx="19">
                  <c:v>52.8</c:v>
                </c:pt>
                <c:pt idx="20">
                  <c:v>47.4</c:v>
                </c:pt>
                <c:pt idx="21">
                  <c:v>50.2</c:v>
                </c:pt>
                <c:pt idx="22">
                  <c:v>49.8</c:v>
                </c:pt>
                <c:pt idx="23">
                  <c:v>49.6</c:v>
                </c:pt>
                <c:pt idx="24">
                  <c:v>51</c:v>
                </c:pt>
                <c:pt idx="25">
                  <c:v>48.5</c:v>
                </c:pt>
                <c:pt idx="26">
                  <c:v>50.8</c:v>
                </c:pt>
                <c:pt idx="27">
                  <c:v>51.1</c:v>
                </c:pt>
                <c:pt idx="28">
                  <c:v>51.6</c:v>
                </c:pt>
                <c:pt idx="29">
                  <c:v>51.8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C8-4CA0-87D5-50978C5B9FC5}"/>
            </c:ext>
          </c:extLst>
        </c:ser>
        <c:ser>
          <c:idx val="3"/>
          <c:order val="3"/>
          <c:tx>
            <c:strRef>
              <c:f>'MazeSolve Accuracy'!$G$39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Accuracy'!$G$40:$G$69</c:f>
              <c:numCache>
                <c:formatCode>General</c:formatCode>
                <c:ptCount val="30"/>
                <c:pt idx="0">
                  <c:v>54.3</c:v>
                </c:pt>
                <c:pt idx="1">
                  <c:v>54.7</c:v>
                </c:pt>
                <c:pt idx="2">
                  <c:v>55.5</c:v>
                </c:pt>
                <c:pt idx="3">
                  <c:v>54</c:v>
                </c:pt>
                <c:pt idx="4">
                  <c:v>55.6</c:v>
                </c:pt>
                <c:pt idx="5">
                  <c:v>58.1</c:v>
                </c:pt>
                <c:pt idx="6">
                  <c:v>56.6</c:v>
                </c:pt>
                <c:pt idx="7">
                  <c:v>58</c:v>
                </c:pt>
                <c:pt idx="8">
                  <c:v>57.1</c:v>
                </c:pt>
                <c:pt idx="9">
                  <c:v>57</c:v>
                </c:pt>
                <c:pt idx="10">
                  <c:v>52.1</c:v>
                </c:pt>
                <c:pt idx="11">
                  <c:v>52.9</c:v>
                </c:pt>
                <c:pt idx="12">
                  <c:v>51.4</c:v>
                </c:pt>
                <c:pt idx="13">
                  <c:v>52</c:v>
                </c:pt>
                <c:pt idx="14">
                  <c:v>49.9</c:v>
                </c:pt>
                <c:pt idx="15">
                  <c:v>52.9</c:v>
                </c:pt>
                <c:pt idx="16">
                  <c:v>53.5</c:v>
                </c:pt>
                <c:pt idx="17">
                  <c:v>51.4</c:v>
                </c:pt>
                <c:pt idx="18">
                  <c:v>52.8</c:v>
                </c:pt>
                <c:pt idx="19">
                  <c:v>52</c:v>
                </c:pt>
                <c:pt idx="20">
                  <c:v>60.4</c:v>
                </c:pt>
                <c:pt idx="21">
                  <c:v>60</c:v>
                </c:pt>
                <c:pt idx="22">
                  <c:v>59.7</c:v>
                </c:pt>
                <c:pt idx="23">
                  <c:v>57.2</c:v>
                </c:pt>
                <c:pt idx="24">
                  <c:v>57.6</c:v>
                </c:pt>
                <c:pt idx="25">
                  <c:v>57.4</c:v>
                </c:pt>
                <c:pt idx="26">
                  <c:v>58.6</c:v>
                </c:pt>
                <c:pt idx="27">
                  <c:v>55.5</c:v>
                </c:pt>
                <c:pt idx="28">
                  <c:v>57.9</c:v>
                </c:pt>
                <c:pt idx="29">
                  <c:v>57.6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C8-4CA0-87D5-50978C5B9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Accuracy'!$D$76:$D$105</c:f>
              <c:numCache>
                <c:formatCode>General</c:formatCode>
                <c:ptCount val="30"/>
                <c:pt idx="0">
                  <c:v>54.8</c:v>
                </c:pt>
                <c:pt idx="1">
                  <c:v>51.6</c:v>
                </c:pt>
                <c:pt idx="2">
                  <c:v>54</c:v>
                </c:pt>
                <c:pt idx="3">
                  <c:v>56.4</c:v>
                </c:pt>
                <c:pt idx="4">
                  <c:v>55</c:v>
                </c:pt>
                <c:pt idx="5">
                  <c:v>57.1</c:v>
                </c:pt>
                <c:pt idx="6">
                  <c:v>57.2</c:v>
                </c:pt>
                <c:pt idx="7">
                  <c:v>58.5</c:v>
                </c:pt>
                <c:pt idx="8">
                  <c:v>55.3</c:v>
                </c:pt>
                <c:pt idx="9">
                  <c:v>56.5</c:v>
                </c:pt>
                <c:pt idx="10">
                  <c:v>54.5</c:v>
                </c:pt>
                <c:pt idx="11">
                  <c:v>54.3</c:v>
                </c:pt>
                <c:pt idx="12">
                  <c:v>51.8</c:v>
                </c:pt>
                <c:pt idx="13">
                  <c:v>52.9</c:v>
                </c:pt>
                <c:pt idx="14">
                  <c:v>51.6</c:v>
                </c:pt>
                <c:pt idx="15">
                  <c:v>54.8</c:v>
                </c:pt>
                <c:pt idx="16">
                  <c:v>57</c:v>
                </c:pt>
                <c:pt idx="17">
                  <c:v>53.2</c:v>
                </c:pt>
                <c:pt idx="18">
                  <c:v>54.2</c:v>
                </c:pt>
                <c:pt idx="19">
                  <c:v>52</c:v>
                </c:pt>
                <c:pt idx="20">
                  <c:v>59.4</c:v>
                </c:pt>
                <c:pt idx="21">
                  <c:v>61.5</c:v>
                </c:pt>
                <c:pt idx="22">
                  <c:v>61.4</c:v>
                </c:pt>
                <c:pt idx="23">
                  <c:v>55.6</c:v>
                </c:pt>
                <c:pt idx="24">
                  <c:v>55.7</c:v>
                </c:pt>
                <c:pt idx="25">
                  <c:v>60.3</c:v>
                </c:pt>
                <c:pt idx="26">
                  <c:v>62.7</c:v>
                </c:pt>
                <c:pt idx="27">
                  <c:v>61.1</c:v>
                </c:pt>
                <c:pt idx="28">
                  <c:v>58.3</c:v>
                </c:pt>
                <c:pt idx="29">
                  <c:v>57.5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4D-41BD-9BCE-F2A4F0C74FB3}"/>
            </c:ext>
          </c:extLst>
        </c:ser>
        <c:ser>
          <c:idx val="1"/>
          <c:order val="1"/>
          <c:tx>
            <c:strRef>
              <c:f>'MazeSolve Accuracy'!$E$75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Accuracy'!$E$76:$E$105</c:f>
              <c:numCache>
                <c:formatCode>General</c:formatCode>
                <c:ptCount val="30"/>
                <c:pt idx="0">
                  <c:v>50.7</c:v>
                </c:pt>
                <c:pt idx="1">
                  <c:v>53.6</c:v>
                </c:pt>
                <c:pt idx="2">
                  <c:v>55.2</c:v>
                </c:pt>
                <c:pt idx="3">
                  <c:v>54.9</c:v>
                </c:pt>
                <c:pt idx="4">
                  <c:v>50.8</c:v>
                </c:pt>
                <c:pt idx="5">
                  <c:v>56.3</c:v>
                </c:pt>
                <c:pt idx="6">
                  <c:v>55.2</c:v>
                </c:pt>
                <c:pt idx="7">
                  <c:v>55.6</c:v>
                </c:pt>
                <c:pt idx="8">
                  <c:v>53.8</c:v>
                </c:pt>
                <c:pt idx="9">
                  <c:v>54.7</c:v>
                </c:pt>
                <c:pt idx="10">
                  <c:v>55.3</c:v>
                </c:pt>
                <c:pt idx="11">
                  <c:v>55.9</c:v>
                </c:pt>
                <c:pt idx="12">
                  <c:v>55.4</c:v>
                </c:pt>
                <c:pt idx="13">
                  <c:v>54.4</c:v>
                </c:pt>
                <c:pt idx="14">
                  <c:v>55.9</c:v>
                </c:pt>
                <c:pt idx="15">
                  <c:v>65.8</c:v>
                </c:pt>
                <c:pt idx="16">
                  <c:v>65.7</c:v>
                </c:pt>
                <c:pt idx="17">
                  <c:v>61.7</c:v>
                </c:pt>
                <c:pt idx="18">
                  <c:v>57.9</c:v>
                </c:pt>
                <c:pt idx="19">
                  <c:v>57</c:v>
                </c:pt>
                <c:pt idx="20">
                  <c:v>69.400000000000006</c:v>
                </c:pt>
                <c:pt idx="21">
                  <c:v>67.599999999999994</c:v>
                </c:pt>
                <c:pt idx="22">
                  <c:v>64.099999999999994</c:v>
                </c:pt>
                <c:pt idx="23">
                  <c:v>59.1</c:v>
                </c:pt>
                <c:pt idx="24">
                  <c:v>58.2</c:v>
                </c:pt>
                <c:pt idx="25">
                  <c:v>64.5</c:v>
                </c:pt>
                <c:pt idx="26">
                  <c:v>63.5</c:v>
                </c:pt>
                <c:pt idx="27">
                  <c:v>59.7</c:v>
                </c:pt>
                <c:pt idx="28">
                  <c:v>60.6</c:v>
                </c:pt>
                <c:pt idx="29">
                  <c:v>61.4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4D-41BD-9BCE-F2A4F0C74FB3}"/>
            </c:ext>
          </c:extLst>
        </c:ser>
        <c:ser>
          <c:idx val="2"/>
          <c:order val="2"/>
          <c:tx>
            <c:strRef>
              <c:f>'MazeSolve Accuracy'!$F$75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Accuracy'!$F$76:$F$105</c:f>
              <c:numCache>
                <c:formatCode>General</c:formatCode>
                <c:ptCount val="30"/>
                <c:pt idx="0">
                  <c:v>52.8</c:v>
                </c:pt>
                <c:pt idx="1">
                  <c:v>48.4</c:v>
                </c:pt>
                <c:pt idx="2">
                  <c:v>52.4</c:v>
                </c:pt>
                <c:pt idx="3">
                  <c:v>51.8</c:v>
                </c:pt>
                <c:pt idx="4">
                  <c:v>48.3</c:v>
                </c:pt>
                <c:pt idx="5">
                  <c:v>47.1</c:v>
                </c:pt>
                <c:pt idx="6">
                  <c:v>51.6</c:v>
                </c:pt>
                <c:pt idx="7">
                  <c:v>49.5</c:v>
                </c:pt>
                <c:pt idx="8">
                  <c:v>47.8</c:v>
                </c:pt>
                <c:pt idx="9">
                  <c:v>49</c:v>
                </c:pt>
                <c:pt idx="10">
                  <c:v>49.1</c:v>
                </c:pt>
                <c:pt idx="11">
                  <c:v>51</c:v>
                </c:pt>
                <c:pt idx="12">
                  <c:v>50.7</c:v>
                </c:pt>
                <c:pt idx="13">
                  <c:v>49.5</c:v>
                </c:pt>
                <c:pt idx="14">
                  <c:v>49.7</c:v>
                </c:pt>
                <c:pt idx="15">
                  <c:v>48.7</c:v>
                </c:pt>
                <c:pt idx="16">
                  <c:v>49.9</c:v>
                </c:pt>
                <c:pt idx="17">
                  <c:v>50.5</c:v>
                </c:pt>
                <c:pt idx="18">
                  <c:v>51.5</c:v>
                </c:pt>
                <c:pt idx="19">
                  <c:v>49.9</c:v>
                </c:pt>
                <c:pt idx="20">
                  <c:v>47.9</c:v>
                </c:pt>
                <c:pt idx="21">
                  <c:v>50.6</c:v>
                </c:pt>
                <c:pt idx="22">
                  <c:v>51.5</c:v>
                </c:pt>
                <c:pt idx="23">
                  <c:v>50.3</c:v>
                </c:pt>
                <c:pt idx="24">
                  <c:v>52.7</c:v>
                </c:pt>
                <c:pt idx="25">
                  <c:v>48</c:v>
                </c:pt>
                <c:pt idx="26">
                  <c:v>51</c:v>
                </c:pt>
                <c:pt idx="27">
                  <c:v>51</c:v>
                </c:pt>
                <c:pt idx="28">
                  <c:v>50.9</c:v>
                </c:pt>
                <c:pt idx="2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4D-41BD-9BCE-F2A4F0C74FB3}"/>
            </c:ext>
          </c:extLst>
        </c:ser>
        <c:ser>
          <c:idx val="3"/>
          <c:order val="3"/>
          <c:tx>
            <c:strRef>
              <c:f>'MazeSolve Accuracy'!$G$75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Accuracy'!$G$76:$G$105</c:f>
              <c:numCache>
                <c:formatCode>General</c:formatCode>
                <c:ptCount val="30"/>
                <c:pt idx="0">
                  <c:v>55.5</c:v>
                </c:pt>
                <c:pt idx="1">
                  <c:v>57.3</c:v>
                </c:pt>
                <c:pt idx="2">
                  <c:v>55.9</c:v>
                </c:pt>
                <c:pt idx="3">
                  <c:v>55.8</c:v>
                </c:pt>
                <c:pt idx="4">
                  <c:v>54.2</c:v>
                </c:pt>
                <c:pt idx="5">
                  <c:v>57.2</c:v>
                </c:pt>
                <c:pt idx="6">
                  <c:v>56</c:v>
                </c:pt>
                <c:pt idx="7">
                  <c:v>58.8</c:v>
                </c:pt>
                <c:pt idx="8">
                  <c:v>56.3</c:v>
                </c:pt>
                <c:pt idx="9">
                  <c:v>55.9</c:v>
                </c:pt>
                <c:pt idx="10">
                  <c:v>52.7</c:v>
                </c:pt>
                <c:pt idx="11">
                  <c:v>53.4</c:v>
                </c:pt>
                <c:pt idx="12">
                  <c:v>51.9</c:v>
                </c:pt>
                <c:pt idx="13">
                  <c:v>52.7</c:v>
                </c:pt>
                <c:pt idx="14">
                  <c:v>51</c:v>
                </c:pt>
                <c:pt idx="15">
                  <c:v>52.5</c:v>
                </c:pt>
                <c:pt idx="16">
                  <c:v>53</c:v>
                </c:pt>
                <c:pt idx="17">
                  <c:v>51.6</c:v>
                </c:pt>
                <c:pt idx="18">
                  <c:v>52.9</c:v>
                </c:pt>
                <c:pt idx="19">
                  <c:v>51.7</c:v>
                </c:pt>
                <c:pt idx="20">
                  <c:v>58.9</c:v>
                </c:pt>
                <c:pt idx="21">
                  <c:v>59.9</c:v>
                </c:pt>
                <c:pt idx="22">
                  <c:v>60.8</c:v>
                </c:pt>
                <c:pt idx="23">
                  <c:v>57.2</c:v>
                </c:pt>
                <c:pt idx="24">
                  <c:v>59.5</c:v>
                </c:pt>
                <c:pt idx="25">
                  <c:v>58.1</c:v>
                </c:pt>
                <c:pt idx="26">
                  <c:v>59</c:v>
                </c:pt>
                <c:pt idx="27">
                  <c:v>57.9</c:v>
                </c:pt>
                <c:pt idx="28">
                  <c:v>58.4</c:v>
                </c:pt>
                <c:pt idx="29">
                  <c:v>56.6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4D-41BD-9BCE-F2A4F0C74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2.2999999999999998</c:v>
                </c:pt>
                <c:pt idx="6">
                  <c:v>2.4</c:v>
                </c:pt>
                <c:pt idx="7">
                  <c:v>1.4</c:v>
                </c:pt>
                <c:pt idx="8">
                  <c:v>2.2999999999999998</c:v>
                </c:pt>
                <c:pt idx="9">
                  <c:v>2.4</c:v>
                </c:pt>
                <c:pt idx="10">
                  <c:v>25.6</c:v>
                </c:pt>
                <c:pt idx="11">
                  <c:v>26.4</c:v>
                </c:pt>
                <c:pt idx="12">
                  <c:v>17</c:v>
                </c:pt>
                <c:pt idx="13">
                  <c:v>26</c:v>
                </c:pt>
                <c:pt idx="14">
                  <c:v>24.1</c:v>
                </c:pt>
                <c:pt idx="15">
                  <c:v>51</c:v>
                </c:pt>
                <c:pt idx="16">
                  <c:v>54.2</c:v>
                </c:pt>
                <c:pt idx="17">
                  <c:v>52.6</c:v>
                </c:pt>
                <c:pt idx="18">
                  <c:v>51.3</c:v>
                </c:pt>
                <c:pt idx="19">
                  <c:v>51.6</c:v>
                </c:pt>
                <c:pt idx="20">
                  <c:v>58.8</c:v>
                </c:pt>
                <c:pt idx="21">
                  <c:v>59.4</c:v>
                </c:pt>
                <c:pt idx="22">
                  <c:v>59</c:v>
                </c:pt>
                <c:pt idx="23">
                  <c:v>56.1</c:v>
                </c:pt>
                <c:pt idx="24">
                  <c:v>54.3</c:v>
                </c:pt>
                <c:pt idx="25">
                  <c:v>57</c:v>
                </c:pt>
                <c:pt idx="26">
                  <c:v>57.7</c:v>
                </c:pt>
                <c:pt idx="27">
                  <c:v>56</c:v>
                </c:pt>
                <c:pt idx="28">
                  <c:v>57.9</c:v>
                </c:pt>
                <c:pt idx="29">
                  <c:v>55.9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6A-4309-B337-A073CADF57D4}"/>
            </c:ext>
          </c:extLst>
        </c:ser>
        <c:ser>
          <c:idx val="1"/>
          <c:order val="1"/>
          <c:tx>
            <c:strRef>
              <c:f>'MazeSolve Accuracy'!$E$111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0.3</c:v>
                </c:pt>
                <c:pt idx="16">
                  <c:v>0.5</c:v>
                </c:pt>
                <c:pt idx="17">
                  <c:v>0.2</c:v>
                </c:pt>
                <c:pt idx="18">
                  <c:v>0.2</c:v>
                </c:pt>
                <c:pt idx="19">
                  <c:v>0.3</c:v>
                </c:pt>
                <c:pt idx="20">
                  <c:v>27.3</c:v>
                </c:pt>
                <c:pt idx="21">
                  <c:v>27</c:v>
                </c:pt>
                <c:pt idx="22">
                  <c:v>14.2</c:v>
                </c:pt>
                <c:pt idx="23">
                  <c:v>20.6</c:v>
                </c:pt>
                <c:pt idx="24">
                  <c:v>15.8</c:v>
                </c:pt>
                <c:pt idx="25">
                  <c:v>47.1</c:v>
                </c:pt>
                <c:pt idx="26">
                  <c:v>47</c:v>
                </c:pt>
                <c:pt idx="27">
                  <c:v>45.8</c:v>
                </c:pt>
                <c:pt idx="28">
                  <c:v>45.6</c:v>
                </c:pt>
                <c:pt idx="29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6A-4309-B337-A073CADF57D4}"/>
            </c:ext>
          </c:extLst>
        </c:ser>
        <c:ser>
          <c:idx val="2"/>
          <c:order val="2"/>
          <c:tx>
            <c:strRef>
              <c:f>'MazeSolve Accuracy'!$F$111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16.2</c:v>
                </c:pt>
                <c:pt idx="11">
                  <c:v>20.100000000000001</c:v>
                </c:pt>
                <c:pt idx="12">
                  <c:v>18</c:v>
                </c:pt>
                <c:pt idx="13">
                  <c:v>17.399999999999999</c:v>
                </c:pt>
                <c:pt idx="14">
                  <c:v>17.8</c:v>
                </c:pt>
                <c:pt idx="15">
                  <c:v>47.7</c:v>
                </c:pt>
                <c:pt idx="16">
                  <c:v>46.5</c:v>
                </c:pt>
                <c:pt idx="17">
                  <c:v>47.7</c:v>
                </c:pt>
                <c:pt idx="18">
                  <c:v>49</c:v>
                </c:pt>
                <c:pt idx="19">
                  <c:v>48.6</c:v>
                </c:pt>
                <c:pt idx="20">
                  <c:v>47.1</c:v>
                </c:pt>
                <c:pt idx="21">
                  <c:v>51.4</c:v>
                </c:pt>
                <c:pt idx="22">
                  <c:v>50</c:v>
                </c:pt>
                <c:pt idx="23">
                  <c:v>50.7</c:v>
                </c:pt>
                <c:pt idx="24">
                  <c:v>50</c:v>
                </c:pt>
                <c:pt idx="25">
                  <c:v>47.1</c:v>
                </c:pt>
                <c:pt idx="26">
                  <c:v>52.1</c:v>
                </c:pt>
                <c:pt idx="27">
                  <c:v>49.2</c:v>
                </c:pt>
                <c:pt idx="28">
                  <c:v>49.5</c:v>
                </c:pt>
                <c:pt idx="29">
                  <c:v>50.9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6A-4309-B337-A073CADF57D4}"/>
            </c:ext>
          </c:extLst>
        </c:ser>
        <c:ser>
          <c:idx val="3"/>
          <c:order val="3"/>
          <c:tx>
            <c:strRef>
              <c:f>'MazeSolve Accuracy'!$G$111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1.3</c:v>
                </c:pt>
                <c:pt idx="7">
                  <c:v>0.5</c:v>
                </c:pt>
                <c:pt idx="8">
                  <c:v>0.7</c:v>
                </c:pt>
                <c:pt idx="9">
                  <c:v>0.4</c:v>
                </c:pt>
                <c:pt idx="10">
                  <c:v>12.5</c:v>
                </c:pt>
                <c:pt idx="11">
                  <c:v>11.2</c:v>
                </c:pt>
                <c:pt idx="12">
                  <c:v>12.2</c:v>
                </c:pt>
                <c:pt idx="13">
                  <c:v>11</c:v>
                </c:pt>
                <c:pt idx="14">
                  <c:v>11.5</c:v>
                </c:pt>
                <c:pt idx="15">
                  <c:v>53.8</c:v>
                </c:pt>
                <c:pt idx="16">
                  <c:v>53.4</c:v>
                </c:pt>
                <c:pt idx="17">
                  <c:v>52</c:v>
                </c:pt>
                <c:pt idx="18">
                  <c:v>51.5</c:v>
                </c:pt>
                <c:pt idx="19">
                  <c:v>50.3</c:v>
                </c:pt>
                <c:pt idx="20">
                  <c:v>57.3</c:v>
                </c:pt>
                <c:pt idx="21">
                  <c:v>59.8</c:v>
                </c:pt>
                <c:pt idx="22">
                  <c:v>57.1</c:v>
                </c:pt>
                <c:pt idx="23">
                  <c:v>55.1</c:v>
                </c:pt>
                <c:pt idx="24">
                  <c:v>56.1</c:v>
                </c:pt>
                <c:pt idx="25">
                  <c:v>54.9</c:v>
                </c:pt>
                <c:pt idx="26">
                  <c:v>58.6</c:v>
                </c:pt>
                <c:pt idx="27">
                  <c:v>54.7</c:v>
                </c:pt>
                <c:pt idx="28">
                  <c:v>58.5</c:v>
                </c:pt>
                <c:pt idx="29">
                  <c:v>55.5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6A-4309-B337-A073CADF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Accuracy'!$D$148:$D$177</c:f>
              <c:numCache>
                <c:formatCode>General</c:formatCode>
                <c:ptCount val="30"/>
                <c:pt idx="0">
                  <c:v>6.4</c:v>
                </c:pt>
                <c:pt idx="1">
                  <c:v>5</c:v>
                </c:pt>
                <c:pt idx="2">
                  <c:v>5.4</c:v>
                </c:pt>
                <c:pt idx="3">
                  <c:v>4.7</c:v>
                </c:pt>
                <c:pt idx="4">
                  <c:v>4.9000000000000004</c:v>
                </c:pt>
                <c:pt idx="5">
                  <c:v>56.2</c:v>
                </c:pt>
                <c:pt idx="6">
                  <c:v>55.4</c:v>
                </c:pt>
                <c:pt idx="7">
                  <c:v>56</c:v>
                </c:pt>
                <c:pt idx="8">
                  <c:v>54.9</c:v>
                </c:pt>
                <c:pt idx="9">
                  <c:v>56.7</c:v>
                </c:pt>
                <c:pt idx="10">
                  <c:v>54.5</c:v>
                </c:pt>
                <c:pt idx="11">
                  <c:v>56.7</c:v>
                </c:pt>
                <c:pt idx="12">
                  <c:v>53.3</c:v>
                </c:pt>
                <c:pt idx="13">
                  <c:v>54.7</c:v>
                </c:pt>
                <c:pt idx="14">
                  <c:v>54.8</c:v>
                </c:pt>
                <c:pt idx="15">
                  <c:v>57.1</c:v>
                </c:pt>
                <c:pt idx="16">
                  <c:v>60.2</c:v>
                </c:pt>
                <c:pt idx="17">
                  <c:v>56.7</c:v>
                </c:pt>
                <c:pt idx="18">
                  <c:v>55.8</c:v>
                </c:pt>
                <c:pt idx="19">
                  <c:v>54.1</c:v>
                </c:pt>
                <c:pt idx="20">
                  <c:v>57.7</c:v>
                </c:pt>
                <c:pt idx="21">
                  <c:v>59.8</c:v>
                </c:pt>
                <c:pt idx="22">
                  <c:v>61</c:v>
                </c:pt>
                <c:pt idx="23">
                  <c:v>55.4</c:v>
                </c:pt>
                <c:pt idx="24">
                  <c:v>54.6</c:v>
                </c:pt>
                <c:pt idx="25">
                  <c:v>61.6</c:v>
                </c:pt>
                <c:pt idx="26">
                  <c:v>60.9</c:v>
                </c:pt>
                <c:pt idx="27">
                  <c:v>62.6</c:v>
                </c:pt>
                <c:pt idx="28">
                  <c:v>58</c:v>
                </c:pt>
                <c:pt idx="29">
                  <c:v>57.6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41AD-8401-005C44C8CA03}"/>
            </c:ext>
          </c:extLst>
        </c:ser>
        <c:ser>
          <c:idx val="1"/>
          <c:order val="1"/>
          <c:tx>
            <c:strRef>
              <c:f>'MazeSolve Accuracy'!$E$147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Accuracy'!$E$148:$E$177</c:f>
              <c:numCache>
                <c:formatCode>General</c:formatCode>
                <c:ptCount val="30"/>
                <c:pt idx="0">
                  <c:v>46.4</c:v>
                </c:pt>
                <c:pt idx="1">
                  <c:v>43.6</c:v>
                </c:pt>
                <c:pt idx="2">
                  <c:v>41.8</c:v>
                </c:pt>
                <c:pt idx="3">
                  <c:v>39.299999999999997</c:v>
                </c:pt>
                <c:pt idx="4">
                  <c:v>42.1</c:v>
                </c:pt>
                <c:pt idx="5">
                  <c:v>58.2</c:v>
                </c:pt>
                <c:pt idx="6">
                  <c:v>55.8</c:v>
                </c:pt>
                <c:pt idx="7">
                  <c:v>56.7</c:v>
                </c:pt>
                <c:pt idx="8">
                  <c:v>55.2</c:v>
                </c:pt>
                <c:pt idx="9">
                  <c:v>56.1</c:v>
                </c:pt>
                <c:pt idx="10">
                  <c:v>57.3</c:v>
                </c:pt>
                <c:pt idx="11">
                  <c:v>56.9</c:v>
                </c:pt>
                <c:pt idx="12">
                  <c:v>59</c:v>
                </c:pt>
                <c:pt idx="13">
                  <c:v>57</c:v>
                </c:pt>
                <c:pt idx="14">
                  <c:v>58.8</c:v>
                </c:pt>
                <c:pt idx="15">
                  <c:v>63</c:v>
                </c:pt>
                <c:pt idx="16">
                  <c:v>60.3</c:v>
                </c:pt>
                <c:pt idx="17">
                  <c:v>59.4</c:v>
                </c:pt>
                <c:pt idx="18">
                  <c:v>57.4</c:v>
                </c:pt>
                <c:pt idx="19">
                  <c:v>55.9</c:v>
                </c:pt>
                <c:pt idx="20">
                  <c:v>65.599999999999994</c:v>
                </c:pt>
                <c:pt idx="21">
                  <c:v>67.2</c:v>
                </c:pt>
                <c:pt idx="22">
                  <c:v>63.2</c:v>
                </c:pt>
                <c:pt idx="23">
                  <c:v>58.8</c:v>
                </c:pt>
                <c:pt idx="24">
                  <c:v>58</c:v>
                </c:pt>
                <c:pt idx="25">
                  <c:v>61.7</c:v>
                </c:pt>
                <c:pt idx="26">
                  <c:v>61.2</c:v>
                </c:pt>
                <c:pt idx="27">
                  <c:v>60.7</c:v>
                </c:pt>
                <c:pt idx="28">
                  <c:v>63.3</c:v>
                </c:pt>
                <c:pt idx="29">
                  <c:v>61.3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41AD-8401-005C44C8CA03}"/>
            </c:ext>
          </c:extLst>
        </c:ser>
        <c:ser>
          <c:idx val="2"/>
          <c:order val="2"/>
          <c:tx>
            <c:strRef>
              <c:f>'MazeSolve Accuracy'!$F$147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Accuracy'!$F$148:$F$177</c:f>
              <c:numCache>
                <c:formatCode>General</c:formatCode>
                <c:ptCount val="30"/>
                <c:pt idx="0">
                  <c:v>44.6</c:v>
                </c:pt>
                <c:pt idx="1">
                  <c:v>45.5</c:v>
                </c:pt>
                <c:pt idx="2">
                  <c:v>44.6</c:v>
                </c:pt>
                <c:pt idx="3">
                  <c:v>44.2</c:v>
                </c:pt>
                <c:pt idx="4">
                  <c:v>43.6</c:v>
                </c:pt>
                <c:pt idx="5">
                  <c:v>47.4</c:v>
                </c:pt>
                <c:pt idx="6">
                  <c:v>51.2</c:v>
                </c:pt>
                <c:pt idx="7">
                  <c:v>50.2</c:v>
                </c:pt>
                <c:pt idx="8">
                  <c:v>47.5</c:v>
                </c:pt>
                <c:pt idx="9">
                  <c:v>49.8</c:v>
                </c:pt>
                <c:pt idx="10">
                  <c:v>47.6</c:v>
                </c:pt>
                <c:pt idx="11">
                  <c:v>52.2</c:v>
                </c:pt>
                <c:pt idx="12">
                  <c:v>49.9</c:v>
                </c:pt>
                <c:pt idx="13">
                  <c:v>49.2</c:v>
                </c:pt>
                <c:pt idx="14">
                  <c:v>49.2</c:v>
                </c:pt>
                <c:pt idx="15">
                  <c:v>48.2</c:v>
                </c:pt>
                <c:pt idx="16">
                  <c:v>48.5</c:v>
                </c:pt>
                <c:pt idx="17">
                  <c:v>49.8</c:v>
                </c:pt>
                <c:pt idx="18">
                  <c:v>50.8</c:v>
                </c:pt>
                <c:pt idx="19">
                  <c:v>46.9</c:v>
                </c:pt>
                <c:pt idx="20">
                  <c:v>47.4</c:v>
                </c:pt>
                <c:pt idx="21">
                  <c:v>49.5</c:v>
                </c:pt>
                <c:pt idx="22">
                  <c:v>52.4</c:v>
                </c:pt>
                <c:pt idx="23">
                  <c:v>51.1</c:v>
                </c:pt>
                <c:pt idx="24">
                  <c:v>51</c:v>
                </c:pt>
                <c:pt idx="25">
                  <c:v>47.1</c:v>
                </c:pt>
                <c:pt idx="26">
                  <c:v>51.9</c:v>
                </c:pt>
                <c:pt idx="27">
                  <c:v>52</c:v>
                </c:pt>
                <c:pt idx="28">
                  <c:v>51.7</c:v>
                </c:pt>
                <c:pt idx="29">
                  <c:v>53.3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41AD-8401-005C44C8CA03}"/>
            </c:ext>
          </c:extLst>
        </c:ser>
        <c:ser>
          <c:idx val="3"/>
          <c:order val="3"/>
          <c:tx>
            <c:strRef>
              <c:f>'MazeSolve Accuracy'!$G$147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Accuracy'!$G$148:$G$177</c:f>
              <c:numCache>
                <c:formatCode>General</c:formatCode>
                <c:ptCount val="30"/>
                <c:pt idx="0">
                  <c:v>17.5</c:v>
                </c:pt>
                <c:pt idx="1">
                  <c:v>20.2</c:v>
                </c:pt>
                <c:pt idx="2">
                  <c:v>21.9</c:v>
                </c:pt>
                <c:pt idx="3">
                  <c:v>21.9</c:v>
                </c:pt>
                <c:pt idx="4">
                  <c:v>26.1</c:v>
                </c:pt>
                <c:pt idx="5">
                  <c:v>56.2</c:v>
                </c:pt>
                <c:pt idx="6">
                  <c:v>54.9</c:v>
                </c:pt>
                <c:pt idx="7">
                  <c:v>56.3</c:v>
                </c:pt>
                <c:pt idx="8">
                  <c:v>55.2</c:v>
                </c:pt>
                <c:pt idx="9">
                  <c:v>57.4</c:v>
                </c:pt>
                <c:pt idx="10">
                  <c:v>53.2</c:v>
                </c:pt>
                <c:pt idx="11">
                  <c:v>54.1</c:v>
                </c:pt>
                <c:pt idx="12">
                  <c:v>53.1</c:v>
                </c:pt>
                <c:pt idx="13">
                  <c:v>53.1</c:v>
                </c:pt>
                <c:pt idx="14">
                  <c:v>52.6</c:v>
                </c:pt>
                <c:pt idx="15">
                  <c:v>56.8</c:v>
                </c:pt>
                <c:pt idx="16">
                  <c:v>56.2</c:v>
                </c:pt>
                <c:pt idx="17">
                  <c:v>54.8</c:v>
                </c:pt>
                <c:pt idx="18">
                  <c:v>54.7</c:v>
                </c:pt>
                <c:pt idx="19">
                  <c:v>54.4</c:v>
                </c:pt>
                <c:pt idx="20">
                  <c:v>59.6</c:v>
                </c:pt>
                <c:pt idx="21">
                  <c:v>61.2</c:v>
                </c:pt>
                <c:pt idx="22">
                  <c:v>61</c:v>
                </c:pt>
                <c:pt idx="23">
                  <c:v>57</c:v>
                </c:pt>
                <c:pt idx="24">
                  <c:v>57.6</c:v>
                </c:pt>
                <c:pt idx="25">
                  <c:v>61.1</c:v>
                </c:pt>
                <c:pt idx="26">
                  <c:v>60.7</c:v>
                </c:pt>
                <c:pt idx="27">
                  <c:v>57.6</c:v>
                </c:pt>
                <c:pt idx="28">
                  <c:v>59</c:v>
                </c:pt>
                <c:pt idx="29">
                  <c:v>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41AD-8401-005C44C8C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Accuracy'!$D$184:$D$213</c:f>
              <c:numCache>
                <c:formatCode>General</c:formatCode>
                <c:ptCount val="30"/>
                <c:pt idx="0">
                  <c:v>57.9</c:v>
                </c:pt>
                <c:pt idx="1">
                  <c:v>58.9</c:v>
                </c:pt>
                <c:pt idx="2">
                  <c:v>57.4</c:v>
                </c:pt>
                <c:pt idx="3">
                  <c:v>58.2</c:v>
                </c:pt>
                <c:pt idx="4">
                  <c:v>57.5</c:v>
                </c:pt>
                <c:pt idx="5">
                  <c:v>53.3</c:v>
                </c:pt>
                <c:pt idx="6">
                  <c:v>54</c:v>
                </c:pt>
                <c:pt idx="7">
                  <c:v>53</c:v>
                </c:pt>
                <c:pt idx="8">
                  <c:v>53.4</c:v>
                </c:pt>
                <c:pt idx="9">
                  <c:v>51.8</c:v>
                </c:pt>
                <c:pt idx="10">
                  <c:v>53.9</c:v>
                </c:pt>
                <c:pt idx="11">
                  <c:v>56</c:v>
                </c:pt>
                <c:pt idx="12">
                  <c:v>50.9</c:v>
                </c:pt>
                <c:pt idx="13">
                  <c:v>55.7</c:v>
                </c:pt>
                <c:pt idx="14">
                  <c:v>51.1</c:v>
                </c:pt>
                <c:pt idx="15">
                  <c:v>51.1</c:v>
                </c:pt>
                <c:pt idx="16">
                  <c:v>51.1</c:v>
                </c:pt>
                <c:pt idx="17">
                  <c:v>50.1</c:v>
                </c:pt>
                <c:pt idx="18">
                  <c:v>50.9</c:v>
                </c:pt>
                <c:pt idx="19">
                  <c:v>48.8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28-4661-ADBB-AB8410706781}"/>
            </c:ext>
          </c:extLst>
        </c:ser>
        <c:ser>
          <c:idx val="1"/>
          <c:order val="1"/>
          <c:tx>
            <c:strRef>
              <c:f>'MazeSolve Accuracy'!$E$183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Accuracy'!$E$184:$E$213</c:f>
              <c:numCache>
                <c:formatCode>General</c:formatCode>
                <c:ptCount val="30"/>
                <c:pt idx="0">
                  <c:v>57</c:v>
                </c:pt>
                <c:pt idx="1">
                  <c:v>56.3</c:v>
                </c:pt>
                <c:pt idx="2">
                  <c:v>58.2</c:v>
                </c:pt>
                <c:pt idx="3">
                  <c:v>58.6</c:v>
                </c:pt>
                <c:pt idx="4">
                  <c:v>56.1</c:v>
                </c:pt>
                <c:pt idx="5">
                  <c:v>52.9</c:v>
                </c:pt>
                <c:pt idx="6">
                  <c:v>53.6</c:v>
                </c:pt>
                <c:pt idx="7">
                  <c:v>53.2</c:v>
                </c:pt>
                <c:pt idx="8">
                  <c:v>53.5</c:v>
                </c:pt>
                <c:pt idx="9">
                  <c:v>51.2</c:v>
                </c:pt>
                <c:pt idx="10">
                  <c:v>53.2</c:v>
                </c:pt>
                <c:pt idx="11">
                  <c:v>53.6</c:v>
                </c:pt>
                <c:pt idx="12">
                  <c:v>51.3</c:v>
                </c:pt>
                <c:pt idx="13">
                  <c:v>53.2</c:v>
                </c:pt>
                <c:pt idx="14">
                  <c:v>51.1</c:v>
                </c:pt>
                <c:pt idx="15">
                  <c:v>51.3</c:v>
                </c:pt>
                <c:pt idx="16">
                  <c:v>52</c:v>
                </c:pt>
                <c:pt idx="17">
                  <c:v>50.9</c:v>
                </c:pt>
                <c:pt idx="18">
                  <c:v>52</c:v>
                </c:pt>
                <c:pt idx="19">
                  <c:v>49.15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8-4661-ADBB-AB8410706781}"/>
            </c:ext>
          </c:extLst>
        </c:ser>
        <c:ser>
          <c:idx val="2"/>
          <c:order val="2"/>
          <c:tx>
            <c:strRef>
              <c:f>'MazeSolve Accuracy'!$F$183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Accuracy'!$F$184:$F$213</c:f>
              <c:numCache>
                <c:formatCode>General</c:formatCode>
                <c:ptCount val="30"/>
                <c:pt idx="0">
                  <c:v>52.5</c:v>
                </c:pt>
                <c:pt idx="1">
                  <c:v>46.3</c:v>
                </c:pt>
                <c:pt idx="2">
                  <c:v>51.1</c:v>
                </c:pt>
                <c:pt idx="3">
                  <c:v>49</c:v>
                </c:pt>
                <c:pt idx="4">
                  <c:v>48.8</c:v>
                </c:pt>
                <c:pt idx="5">
                  <c:v>47.9</c:v>
                </c:pt>
                <c:pt idx="6">
                  <c:v>51.7</c:v>
                </c:pt>
                <c:pt idx="7">
                  <c:v>50.6</c:v>
                </c:pt>
                <c:pt idx="8">
                  <c:v>48.2</c:v>
                </c:pt>
                <c:pt idx="9">
                  <c:v>50.5</c:v>
                </c:pt>
                <c:pt idx="10">
                  <c:v>48.8</c:v>
                </c:pt>
                <c:pt idx="11">
                  <c:v>50.7</c:v>
                </c:pt>
                <c:pt idx="12">
                  <c:v>49.6</c:v>
                </c:pt>
                <c:pt idx="13">
                  <c:v>48.1</c:v>
                </c:pt>
                <c:pt idx="14">
                  <c:v>51</c:v>
                </c:pt>
                <c:pt idx="15">
                  <c:v>45.9</c:v>
                </c:pt>
                <c:pt idx="16">
                  <c:v>48.1</c:v>
                </c:pt>
                <c:pt idx="17">
                  <c:v>48.1</c:v>
                </c:pt>
                <c:pt idx="18">
                  <c:v>45.9</c:v>
                </c:pt>
                <c:pt idx="19">
                  <c:v>47.9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28-4661-ADBB-AB8410706781}"/>
            </c:ext>
          </c:extLst>
        </c:ser>
        <c:ser>
          <c:idx val="3"/>
          <c:order val="3"/>
          <c:tx>
            <c:strRef>
              <c:f>'MazeSolve Accuracy'!$G$183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Accuracy'!$G$184:$G$213</c:f>
              <c:numCache>
                <c:formatCode>General</c:formatCode>
                <c:ptCount val="30"/>
                <c:pt idx="0">
                  <c:v>56.3</c:v>
                </c:pt>
                <c:pt idx="1">
                  <c:v>54.9</c:v>
                </c:pt>
                <c:pt idx="2">
                  <c:v>56.7</c:v>
                </c:pt>
                <c:pt idx="3">
                  <c:v>55.7</c:v>
                </c:pt>
                <c:pt idx="4">
                  <c:v>53.4</c:v>
                </c:pt>
                <c:pt idx="5">
                  <c:v>54.1</c:v>
                </c:pt>
                <c:pt idx="6">
                  <c:v>54.7</c:v>
                </c:pt>
                <c:pt idx="7">
                  <c:v>54</c:v>
                </c:pt>
                <c:pt idx="8">
                  <c:v>54.3</c:v>
                </c:pt>
                <c:pt idx="9">
                  <c:v>52.3</c:v>
                </c:pt>
                <c:pt idx="10">
                  <c:v>54.6</c:v>
                </c:pt>
                <c:pt idx="11">
                  <c:v>56.8</c:v>
                </c:pt>
                <c:pt idx="12">
                  <c:v>54.4</c:v>
                </c:pt>
                <c:pt idx="13">
                  <c:v>55.6</c:v>
                </c:pt>
                <c:pt idx="14">
                  <c:v>53.4</c:v>
                </c:pt>
                <c:pt idx="15">
                  <c:v>50.3</c:v>
                </c:pt>
                <c:pt idx="16">
                  <c:v>50.8</c:v>
                </c:pt>
                <c:pt idx="17">
                  <c:v>49.9</c:v>
                </c:pt>
                <c:pt idx="18">
                  <c:v>51.4</c:v>
                </c:pt>
                <c:pt idx="19">
                  <c:v>50.6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28-4661-ADBB-AB8410706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Accuracy'!$D$220:$D$249</c:f>
              <c:numCache>
                <c:formatCode>General</c:formatCode>
                <c:ptCount val="30"/>
                <c:pt idx="0">
                  <c:v>12.7</c:v>
                </c:pt>
                <c:pt idx="1">
                  <c:v>13</c:v>
                </c:pt>
                <c:pt idx="2">
                  <c:v>13.2</c:v>
                </c:pt>
                <c:pt idx="3">
                  <c:v>14.2</c:v>
                </c:pt>
                <c:pt idx="4">
                  <c:v>13.8</c:v>
                </c:pt>
                <c:pt idx="5">
                  <c:v>18.5</c:v>
                </c:pt>
                <c:pt idx="6">
                  <c:v>19.2</c:v>
                </c:pt>
                <c:pt idx="7">
                  <c:v>20.8</c:v>
                </c:pt>
                <c:pt idx="8">
                  <c:v>19.899999999999999</c:v>
                </c:pt>
                <c:pt idx="9">
                  <c:v>23</c:v>
                </c:pt>
                <c:pt idx="10">
                  <c:v>30.2</c:v>
                </c:pt>
                <c:pt idx="11">
                  <c:v>31.1</c:v>
                </c:pt>
                <c:pt idx="12">
                  <c:v>29.1</c:v>
                </c:pt>
                <c:pt idx="13">
                  <c:v>34.799999999999997</c:v>
                </c:pt>
                <c:pt idx="14">
                  <c:v>27.6</c:v>
                </c:pt>
                <c:pt idx="15">
                  <c:v>45.8</c:v>
                </c:pt>
                <c:pt idx="16">
                  <c:v>46.8</c:v>
                </c:pt>
                <c:pt idx="17">
                  <c:v>48.3</c:v>
                </c:pt>
                <c:pt idx="18">
                  <c:v>48.7</c:v>
                </c:pt>
                <c:pt idx="19">
                  <c:v>46.1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D-4E4D-855A-9F1DCC92A130}"/>
            </c:ext>
          </c:extLst>
        </c:ser>
        <c:ser>
          <c:idx val="1"/>
          <c:order val="1"/>
          <c:tx>
            <c:strRef>
              <c:f>'MazeSolve Accuracy'!$E$219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Accuracy'!$E$220:$E$249</c:f>
              <c:numCache>
                <c:formatCode>General</c:formatCode>
                <c:ptCount val="30"/>
                <c:pt idx="0">
                  <c:v>12.01</c:v>
                </c:pt>
                <c:pt idx="1">
                  <c:v>14.4</c:v>
                </c:pt>
                <c:pt idx="2">
                  <c:v>13.7</c:v>
                </c:pt>
                <c:pt idx="3">
                  <c:v>15</c:v>
                </c:pt>
                <c:pt idx="4">
                  <c:v>12</c:v>
                </c:pt>
                <c:pt idx="5">
                  <c:v>17.3</c:v>
                </c:pt>
                <c:pt idx="6">
                  <c:v>19</c:v>
                </c:pt>
                <c:pt idx="7">
                  <c:v>23.1</c:v>
                </c:pt>
                <c:pt idx="8">
                  <c:v>17.600000000000001</c:v>
                </c:pt>
                <c:pt idx="9">
                  <c:v>23</c:v>
                </c:pt>
                <c:pt idx="10">
                  <c:v>32.6</c:v>
                </c:pt>
                <c:pt idx="11">
                  <c:v>39.200000000000003</c:v>
                </c:pt>
                <c:pt idx="12">
                  <c:v>40.700000000000003</c:v>
                </c:pt>
                <c:pt idx="13">
                  <c:v>41.9</c:v>
                </c:pt>
                <c:pt idx="14">
                  <c:v>38.299999999999997</c:v>
                </c:pt>
                <c:pt idx="15">
                  <c:v>47.1</c:v>
                </c:pt>
                <c:pt idx="16">
                  <c:v>48.8</c:v>
                </c:pt>
                <c:pt idx="17">
                  <c:v>48</c:v>
                </c:pt>
                <c:pt idx="18">
                  <c:v>50.3</c:v>
                </c:pt>
                <c:pt idx="19">
                  <c:v>46.9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FD-4E4D-855A-9F1DCC92A130}"/>
            </c:ext>
          </c:extLst>
        </c:ser>
        <c:ser>
          <c:idx val="2"/>
          <c:order val="2"/>
          <c:tx>
            <c:strRef>
              <c:f>'MazeSolve Accuracy'!$F$219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Accuracy'!$F$220:$F$249</c:f>
              <c:numCache>
                <c:formatCode>General</c:formatCode>
                <c:ptCount val="30"/>
                <c:pt idx="0">
                  <c:v>10.4</c:v>
                </c:pt>
                <c:pt idx="1">
                  <c:v>11.2</c:v>
                </c:pt>
                <c:pt idx="2">
                  <c:v>11</c:v>
                </c:pt>
                <c:pt idx="3">
                  <c:v>11.1</c:v>
                </c:pt>
                <c:pt idx="4">
                  <c:v>10.7</c:v>
                </c:pt>
                <c:pt idx="5">
                  <c:v>16.7</c:v>
                </c:pt>
                <c:pt idx="6">
                  <c:v>19</c:v>
                </c:pt>
                <c:pt idx="7">
                  <c:v>16</c:v>
                </c:pt>
                <c:pt idx="8">
                  <c:v>18.8</c:v>
                </c:pt>
                <c:pt idx="9">
                  <c:v>18.2</c:v>
                </c:pt>
                <c:pt idx="10">
                  <c:v>32.799999999999997</c:v>
                </c:pt>
                <c:pt idx="11">
                  <c:v>35.9</c:v>
                </c:pt>
                <c:pt idx="12">
                  <c:v>32</c:v>
                </c:pt>
                <c:pt idx="13">
                  <c:v>34</c:v>
                </c:pt>
                <c:pt idx="14">
                  <c:v>38.700000000000003</c:v>
                </c:pt>
                <c:pt idx="15">
                  <c:v>46.4</c:v>
                </c:pt>
                <c:pt idx="16">
                  <c:v>50.2</c:v>
                </c:pt>
                <c:pt idx="17">
                  <c:v>48</c:v>
                </c:pt>
                <c:pt idx="18">
                  <c:v>46.3</c:v>
                </c:pt>
                <c:pt idx="19">
                  <c:v>49.1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FD-4E4D-855A-9F1DCC92A130}"/>
            </c:ext>
          </c:extLst>
        </c:ser>
        <c:ser>
          <c:idx val="3"/>
          <c:order val="3"/>
          <c:tx>
            <c:strRef>
              <c:f>'MazeSolve Accuracy'!$G$219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Accuracy'!$G$220:$G$249</c:f>
              <c:numCache>
                <c:formatCode>General</c:formatCode>
                <c:ptCount val="30"/>
                <c:pt idx="0">
                  <c:v>13.4</c:v>
                </c:pt>
                <c:pt idx="1">
                  <c:v>14</c:v>
                </c:pt>
                <c:pt idx="2">
                  <c:v>13.1</c:v>
                </c:pt>
                <c:pt idx="3">
                  <c:v>14.2</c:v>
                </c:pt>
                <c:pt idx="4">
                  <c:v>12.8</c:v>
                </c:pt>
                <c:pt idx="5">
                  <c:v>7.4</c:v>
                </c:pt>
                <c:pt idx="6">
                  <c:v>8.6999999999999993</c:v>
                </c:pt>
                <c:pt idx="7">
                  <c:v>7.4</c:v>
                </c:pt>
                <c:pt idx="8">
                  <c:v>9.6</c:v>
                </c:pt>
                <c:pt idx="9">
                  <c:v>9.4</c:v>
                </c:pt>
                <c:pt idx="10">
                  <c:v>24.3</c:v>
                </c:pt>
                <c:pt idx="11">
                  <c:v>23.9</c:v>
                </c:pt>
                <c:pt idx="12">
                  <c:v>24.1</c:v>
                </c:pt>
                <c:pt idx="13">
                  <c:v>23.9</c:v>
                </c:pt>
                <c:pt idx="14">
                  <c:v>24.1</c:v>
                </c:pt>
                <c:pt idx="15">
                  <c:v>46.2</c:v>
                </c:pt>
                <c:pt idx="16">
                  <c:v>47.1</c:v>
                </c:pt>
                <c:pt idx="17">
                  <c:v>46.74</c:v>
                </c:pt>
                <c:pt idx="18">
                  <c:v>47.3</c:v>
                </c:pt>
                <c:pt idx="19">
                  <c:v>45.1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FD-4E4D-855A-9F1DCC92A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Hamiltonian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Accuracy'!$D$4:$D$33</c:f>
              <c:numCache>
                <c:formatCode>General</c:formatCode>
                <c:ptCount val="30"/>
                <c:pt idx="0">
                  <c:v>18.899999999999999</c:v>
                </c:pt>
                <c:pt idx="1">
                  <c:v>25.9</c:v>
                </c:pt>
                <c:pt idx="2">
                  <c:v>19.399999999999999</c:v>
                </c:pt>
                <c:pt idx="3">
                  <c:v>22.7</c:v>
                </c:pt>
                <c:pt idx="4">
                  <c:v>21.8</c:v>
                </c:pt>
                <c:pt idx="5">
                  <c:v>58.3</c:v>
                </c:pt>
                <c:pt idx="6">
                  <c:v>60.6</c:v>
                </c:pt>
                <c:pt idx="7">
                  <c:v>57.7</c:v>
                </c:pt>
                <c:pt idx="8">
                  <c:v>57.2</c:v>
                </c:pt>
                <c:pt idx="9">
                  <c:v>54.2</c:v>
                </c:pt>
                <c:pt idx="10">
                  <c:v>68.400000000000006</c:v>
                </c:pt>
                <c:pt idx="11">
                  <c:v>68</c:v>
                </c:pt>
                <c:pt idx="12">
                  <c:v>69.400000000000006</c:v>
                </c:pt>
                <c:pt idx="13">
                  <c:v>65.599999999999994</c:v>
                </c:pt>
                <c:pt idx="14">
                  <c:v>62.4</c:v>
                </c:pt>
                <c:pt idx="15">
                  <c:v>80.2</c:v>
                </c:pt>
                <c:pt idx="16">
                  <c:v>80.7</c:v>
                </c:pt>
                <c:pt idx="17">
                  <c:v>82.8</c:v>
                </c:pt>
                <c:pt idx="18">
                  <c:v>81.400000000000006</c:v>
                </c:pt>
                <c:pt idx="19">
                  <c:v>81.3</c:v>
                </c:pt>
                <c:pt idx="20">
                  <c:v>85.1</c:v>
                </c:pt>
                <c:pt idx="21">
                  <c:v>83.1</c:v>
                </c:pt>
                <c:pt idx="22">
                  <c:v>84.4</c:v>
                </c:pt>
                <c:pt idx="23">
                  <c:v>81.7</c:v>
                </c:pt>
                <c:pt idx="24">
                  <c:v>76.2</c:v>
                </c:pt>
                <c:pt idx="25">
                  <c:v>86.2</c:v>
                </c:pt>
                <c:pt idx="26">
                  <c:v>85.2</c:v>
                </c:pt>
                <c:pt idx="27">
                  <c:v>86.5</c:v>
                </c:pt>
                <c:pt idx="28">
                  <c:v>83.5</c:v>
                </c:pt>
                <c:pt idx="29">
                  <c:v>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C4-4895-BC42-292181F45F0A}"/>
            </c:ext>
          </c:extLst>
        </c:ser>
        <c:ser>
          <c:idx val="1"/>
          <c:order val="1"/>
          <c:tx>
            <c:strRef>
              <c:f>'Hamiltonian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Accuracy'!$E$4:$E$33</c:f>
              <c:numCache>
                <c:formatCode>General</c:formatCode>
                <c:ptCount val="30"/>
                <c:pt idx="0">
                  <c:v>34</c:v>
                </c:pt>
                <c:pt idx="1">
                  <c:v>27.5</c:v>
                </c:pt>
                <c:pt idx="2">
                  <c:v>29.7</c:v>
                </c:pt>
                <c:pt idx="3">
                  <c:v>31.1</c:v>
                </c:pt>
                <c:pt idx="4">
                  <c:v>33.200000000000003</c:v>
                </c:pt>
                <c:pt idx="5">
                  <c:v>70.5</c:v>
                </c:pt>
                <c:pt idx="6">
                  <c:v>70</c:v>
                </c:pt>
                <c:pt idx="7">
                  <c:v>68.900000000000006</c:v>
                </c:pt>
                <c:pt idx="8">
                  <c:v>73.599999999999994</c:v>
                </c:pt>
                <c:pt idx="9">
                  <c:v>70.900000000000006</c:v>
                </c:pt>
                <c:pt idx="10">
                  <c:v>68.900000000000006</c:v>
                </c:pt>
                <c:pt idx="11">
                  <c:v>74.5</c:v>
                </c:pt>
                <c:pt idx="12">
                  <c:v>68.900000000000006</c:v>
                </c:pt>
                <c:pt idx="13">
                  <c:v>73.099999999999994</c:v>
                </c:pt>
                <c:pt idx="14">
                  <c:v>67.3</c:v>
                </c:pt>
                <c:pt idx="15">
                  <c:v>71.599999999999994</c:v>
                </c:pt>
                <c:pt idx="16">
                  <c:v>73.5</c:v>
                </c:pt>
                <c:pt idx="17">
                  <c:v>67.3</c:v>
                </c:pt>
                <c:pt idx="18">
                  <c:v>75.400000000000006</c:v>
                </c:pt>
                <c:pt idx="19">
                  <c:v>62.3</c:v>
                </c:pt>
                <c:pt idx="20">
                  <c:v>73.5</c:v>
                </c:pt>
                <c:pt idx="21">
                  <c:v>75.900000000000006</c:v>
                </c:pt>
                <c:pt idx="22">
                  <c:v>70.3</c:v>
                </c:pt>
                <c:pt idx="23">
                  <c:v>76.2</c:v>
                </c:pt>
                <c:pt idx="24">
                  <c:v>69.599999999999994</c:v>
                </c:pt>
                <c:pt idx="25">
                  <c:v>61</c:v>
                </c:pt>
                <c:pt idx="26">
                  <c:v>66.5</c:v>
                </c:pt>
                <c:pt idx="27">
                  <c:v>61.8</c:v>
                </c:pt>
                <c:pt idx="28">
                  <c:v>59</c:v>
                </c:pt>
                <c:pt idx="29">
                  <c:v>59.3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C4-4895-BC42-292181F45F0A}"/>
            </c:ext>
          </c:extLst>
        </c:ser>
        <c:ser>
          <c:idx val="2"/>
          <c:order val="2"/>
          <c:tx>
            <c:strRef>
              <c:f>'Hamiltonian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Accuracy'!$F$4:$F$33</c:f>
              <c:numCache>
                <c:formatCode>General</c:formatCode>
                <c:ptCount val="30"/>
                <c:pt idx="0">
                  <c:v>13.7</c:v>
                </c:pt>
                <c:pt idx="1">
                  <c:v>15.3</c:v>
                </c:pt>
                <c:pt idx="2">
                  <c:v>16.600000000000001</c:v>
                </c:pt>
                <c:pt idx="3">
                  <c:v>15.3</c:v>
                </c:pt>
                <c:pt idx="4">
                  <c:v>19.8</c:v>
                </c:pt>
                <c:pt idx="5">
                  <c:v>44.5</c:v>
                </c:pt>
                <c:pt idx="6">
                  <c:v>46.3</c:v>
                </c:pt>
                <c:pt idx="7">
                  <c:v>44.6</c:v>
                </c:pt>
                <c:pt idx="8">
                  <c:v>45.3</c:v>
                </c:pt>
                <c:pt idx="9">
                  <c:v>43.9</c:v>
                </c:pt>
                <c:pt idx="10">
                  <c:v>43.7</c:v>
                </c:pt>
                <c:pt idx="11">
                  <c:v>46.2</c:v>
                </c:pt>
                <c:pt idx="12">
                  <c:v>45.2</c:v>
                </c:pt>
                <c:pt idx="13">
                  <c:v>42.7</c:v>
                </c:pt>
                <c:pt idx="14">
                  <c:v>46.7</c:v>
                </c:pt>
                <c:pt idx="15">
                  <c:v>46.2</c:v>
                </c:pt>
                <c:pt idx="16">
                  <c:v>48.7</c:v>
                </c:pt>
                <c:pt idx="17">
                  <c:v>50.7</c:v>
                </c:pt>
                <c:pt idx="18">
                  <c:v>46.5</c:v>
                </c:pt>
                <c:pt idx="19">
                  <c:v>46.2</c:v>
                </c:pt>
                <c:pt idx="20">
                  <c:v>48.6</c:v>
                </c:pt>
                <c:pt idx="21">
                  <c:v>48.4</c:v>
                </c:pt>
                <c:pt idx="22">
                  <c:v>51.3</c:v>
                </c:pt>
                <c:pt idx="23">
                  <c:v>47.9</c:v>
                </c:pt>
                <c:pt idx="24">
                  <c:v>49.5</c:v>
                </c:pt>
                <c:pt idx="25">
                  <c:v>49.4</c:v>
                </c:pt>
                <c:pt idx="26">
                  <c:v>49.6</c:v>
                </c:pt>
                <c:pt idx="27">
                  <c:v>51.2</c:v>
                </c:pt>
                <c:pt idx="28">
                  <c:v>49.7</c:v>
                </c:pt>
                <c:pt idx="29">
                  <c:v>49.5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C4-4895-BC42-292181F45F0A}"/>
            </c:ext>
          </c:extLst>
        </c:ser>
        <c:ser>
          <c:idx val="3"/>
          <c:order val="3"/>
          <c:tx>
            <c:strRef>
              <c:f>'Hamiltonian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Accuracy'!$G$4:$G$33</c:f>
              <c:numCache>
                <c:formatCode>General</c:formatCode>
                <c:ptCount val="30"/>
                <c:pt idx="0">
                  <c:v>32.799999999999997</c:v>
                </c:pt>
                <c:pt idx="1">
                  <c:v>33</c:v>
                </c:pt>
                <c:pt idx="2">
                  <c:v>34.700000000000003</c:v>
                </c:pt>
                <c:pt idx="3">
                  <c:v>37.299999999999997</c:v>
                </c:pt>
                <c:pt idx="4">
                  <c:v>39.299999999999997</c:v>
                </c:pt>
                <c:pt idx="5">
                  <c:v>65.400000000000006</c:v>
                </c:pt>
                <c:pt idx="6">
                  <c:v>67</c:v>
                </c:pt>
                <c:pt idx="7">
                  <c:v>64.099999999999994</c:v>
                </c:pt>
                <c:pt idx="8">
                  <c:v>62.1</c:v>
                </c:pt>
                <c:pt idx="9">
                  <c:v>56.5</c:v>
                </c:pt>
                <c:pt idx="10">
                  <c:v>73.5</c:v>
                </c:pt>
                <c:pt idx="11">
                  <c:v>72.8</c:v>
                </c:pt>
                <c:pt idx="12">
                  <c:v>73.900000000000006</c:v>
                </c:pt>
                <c:pt idx="13">
                  <c:v>67.7</c:v>
                </c:pt>
                <c:pt idx="14">
                  <c:v>68.2</c:v>
                </c:pt>
                <c:pt idx="15">
                  <c:v>83.3</c:v>
                </c:pt>
                <c:pt idx="16">
                  <c:v>82.5</c:v>
                </c:pt>
                <c:pt idx="17">
                  <c:v>83.7</c:v>
                </c:pt>
                <c:pt idx="18">
                  <c:v>83</c:v>
                </c:pt>
                <c:pt idx="19">
                  <c:v>84.7</c:v>
                </c:pt>
                <c:pt idx="20">
                  <c:v>91.5</c:v>
                </c:pt>
                <c:pt idx="21">
                  <c:v>90.2</c:v>
                </c:pt>
                <c:pt idx="22">
                  <c:v>91.2</c:v>
                </c:pt>
                <c:pt idx="23">
                  <c:v>89.3</c:v>
                </c:pt>
                <c:pt idx="24">
                  <c:v>86.2</c:v>
                </c:pt>
                <c:pt idx="25">
                  <c:v>89.3</c:v>
                </c:pt>
                <c:pt idx="26">
                  <c:v>88.9</c:v>
                </c:pt>
                <c:pt idx="27">
                  <c:v>88.8</c:v>
                </c:pt>
                <c:pt idx="28">
                  <c:v>86.3</c:v>
                </c:pt>
                <c:pt idx="29">
                  <c:v>81.3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C4-4895-BC42-292181F45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Accuracy'!$D$40:$D$69</c:f>
              <c:numCache>
                <c:formatCode>General</c:formatCode>
                <c:ptCount val="30"/>
                <c:pt idx="0">
                  <c:v>92.5</c:v>
                </c:pt>
                <c:pt idx="1">
                  <c:v>91.4</c:v>
                </c:pt>
                <c:pt idx="2">
                  <c:v>90.9</c:v>
                </c:pt>
                <c:pt idx="3">
                  <c:v>89.4</c:v>
                </c:pt>
                <c:pt idx="4">
                  <c:v>86.4</c:v>
                </c:pt>
                <c:pt idx="5">
                  <c:v>82.3</c:v>
                </c:pt>
                <c:pt idx="6">
                  <c:v>84.6</c:v>
                </c:pt>
                <c:pt idx="7">
                  <c:v>84.3</c:v>
                </c:pt>
                <c:pt idx="8">
                  <c:v>82.8</c:v>
                </c:pt>
                <c:pt idx="9">
                  <c:v>81.400000000000006</c:v>
                </c:pt>
                <c:pt idx="10">
                  <c:v>89.7</c:v>
                </c:pt>
                <c:pt idx="11">
                  <c:v>89.3</c:v>
                </c:pt>
                <c:pt idx="12">
                  <c:v>89.9</c:v>
                </c:pt>
                <c:pt idx="13">
                  <c:v>87.6</c:v>
                </c:pt>
                <c:pt idx="14">
                  <c:v>84.3</c:v>
                </c:pt>
                <c:pt idx="15">
                  <c:v>79.400000000000006</c:v>
                </c:pt>
                <c:pt idx="16">
                  <c:v>85.2</c:v>
                </c:pt>
                <c:pt idx="17">
                  <c:v>84.7</c:v>
                </c:pt>
                <c:pt idx="18">
                  <c:v>85.5</c:v>
                </c:pt>
                <c:pt idx="19">
                  <c:v>82.6</c:v>
                </c:pt>
                <c:pt idx="20">
                  <c:v>87.7</c:v>
                </c:pt>
                <c:pt idx="21">
                  <c:v>89.2</c:v>
                </c:pt>
                <c:pt idx="22">
                  <c:v>89.2</c:v>
                </c:pt>
                <c:pt idx="23">
                  <c:v>89.2</c:v>
                </c:pt>
                <c:pt idx="24">
                  <c:v>85.1</c:v>
                </c:pt>
                <c:pt idx="25">
                  <c:v>87.9</c:v>
                </c:pt>
                <c:pt idx="26">
                  <c:v>91.2</c:v>
                </c:pt>
                <c:pt idx="27">
                  <c:v>89.4</c:v>
                </c:pt>
                <c:pt idx="28">
                  <c:v>88.4</c:v>
                </c:pt>
                <c:pt idx="29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1-48D4-B585-DCDF531D9CE7}"/>
            </c:ext>
          </c:extLst>
        </c:ser>
        <c:ser>
          <c:idx val="1"/>
          <c:order val="1"/>
          <c:tx>
            <c:strRef>
              <c:f>'Hamiltonian Accuracy'!$E$39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Accuracy'!$E$40:$E$69</c:f>
              <c:numCache>
                <c:formatCode>General</c:formatCode>
                <c:ptCount val="30"/>
                <c:pt idx="0">
                  <c:v>92</c:v>
                </c:pt>
                <c:pt idx="1">
                  <c:v>90.8</c:v>
                </c:pt>
                <c:pt idx="2">
                  <c:v>91.1</c:v>
                </c:pt>
                <c:pt idx="3">
                  <c:v>90.1</c:v>
                </c:pt>
                <c:pt idx="4">
                  <c:v>86.4</c:v>
                </c:pt>
                <c:pt idx="5">
                  <c:v>61.8</c:v>
                </c:pt>
                <c:pt idx="6">
                  <c:v>64.599999999999994</c:v>
                </c:pt>
                <c:pt idx="7">
                  <c:v>64.3</c:v>
                </c:pt>
                <c:pt idx="8">
                  <c:v>62.7</c:v>
                </c:pt>
                <c:pt idx="9">
                  <c:v>63.2</c:v>
                </c:pt>
                <c:pt idx="10">
                  <c:v>65.900000000000006</c:v>
                </c:pt>
                <c:pt idx="11">
                  <c:v>65.900000000000006</c:v>
                </c:pt>
                <c:pt idx="12">
                  <c:v>64.099999999999994</c:v>
                </c:pt>
                <c:pt idx="13">
                  <c:v>62.5</c:v>
                </c:pt>
                <c:pt idx="14">
                  <c:v>63</c:v>
                </c:pt>
                <c:pt idx="15">
                  <c:v>75.400000000000006</c:v>
                </c:pt>
                <c:pt idx="16">
                  <c:v>76.2</c:v>
                </c:pt>
                <c:pt idx="17">
                  <c:v>76</c:v>
                </c:pt>
                <c:pt idx="18">
                  <c:v>74.099999999999994</c:v>
                </c:pt>
                <c:pt idx="19">
                  <c:v>73.099999999999994</c:v>
                </c:pt>
                <c:pt idx="20">
                  <c:v>87.6</c:v>
                </c:pt>
                <c:pt idx="21">
                  <c:v>88.4</c:v>
                </c:pt>
                <c:pt idx="22">
                  <c:v>88.3</c:v>
                </c:pt>
                <c:pt idx="23">
                  <c:v>89.4</c:v>
                </c:pt>
                <c:pt idx="24">
                  <c:v>86.9</c:v>
                </c:pt>
                <c:pt idx="25">
                  <c:v>92.7</c:v>
                </c:pt>
                <c:pt idx="26">
                  <c:v>93</c:v>
                </c:pt>
                <c:pt idx="27">
                  <c:v>93.3</c:v>
                </c:pt>
                <c:pt idx="28">
                  <c:v>93.8</c:v>
                </c:pt>
                <c:pt idx="29">
                  <c:v>91.6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1-48D4-B585-DCDF531D9CE7}"/>
            </c:ext>
          </c:extLst>
        </c:ser>
        <c:ser>
          <c:idx val="2"/>
          <c:order val="2"/>
          <c:tx>
            <c:strRef>
              <c:f>'Hamiltonian Accuracy'!$F$39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Accuracy'!$F$40:$F$69</c:f>
              <c:numCache>
                <c:formatCode>General</c:formatCode>
                <c:ptCount val="30"/>
                <c:pt idx="0">
                  <c:v>52.6</c:v>
                </c:pt>
                <c:pt idx="1">
                  <c:v>50.1</c:v>
                </c:pt>
                <c:pt idx="2">
                  <c:v>51.6</c:v>
                </c:pt>
                <c:pt idx="3">
                  <c:v>50.2</c:v>
                </c:pt>
                <c:pt idx="4">
                  <c:v>48.8</c:v>
                </c:pt>
                <c:pt idx="5">
                  <c:v>52.2</c:v>
                </c:pt>
                <c:pt idx="6">
                  <c:v>50</c:v>
                </c:pt>
                <c:pt idx="7">
                  <c:v>49.9</c:v>
                </c:pt>
                <c:pt idx="8">
                  <c:v>49.8</c:v>
                </c:pt>
                <c:pt idx="9">
                  <c:v>49.8</c:v>
                </c:pt>
                <c:pt idx="10">
                  <c:v>51.2</c:v>
                </c:pt>
                <c:pt idx="11">
                  <c:v>50.3</c:v>
                </c:pt>
                <c:pt idx="12">
                  <c:v>53</c:v>
                </c:pt>
                <c:pt idx="13">
                  <c:v>47.9</c:v>
                </c:pt>
                <c:pt idx="14">
                  <c:v>51.4</c:v>
                </c:pt>
                <c:pt idx="15">
                  <c:v>50.9</c:v>
                </c:pt>
                <c:pt idx="16">
                  <c:v>49.7</c:v>
                </c:pt>
                <c:pt idx="17">
                  <c:v>51.8</c:v>
                </c:pt>
                <c:pt idx="18">
                  <c:v>48.9</c:v>
                </c:pt>
                <c:pt idx="19">
                  <c:v>50</c:v>
                </c:pt>
                <c:pt idx="20">
                  <c:v>50</c:v>
                </c:pt>
                <c:pt idx="21">
                  <c:v>50.4</c:v>
                </c:pt>
                <c:pt idx="22">
                  <c:v>53.1</c:v>
                </c:pt>
                <c:pt idx="23">
                  <c:v>50.9</c:v>
                </c:pt>
                <c:pt idx="24">
                  <c:v>48.4</c:v>
                </c:pt>
                <c:pt idx="25">
                  <c:v>48.9</c:v>
                </c:pt>
                <c:pt idx="26">
                  <c:v>49.7</c:v>
                </c:pt>
                <c:pt idx="27">
                  <c:v>52.5</c:v>
                </c:pt>
                <c:pt idx="28">
                  <c:v>49.9</c:v>
                </c:pt>
                <c:pt idx="29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1-48D4-B585-DCDF531D9CE7}"/>
            </c:ext>
          </c:extLst>
        </c:ser>
        <c:ser>
          <c:idx val="3"/>
          <c:order val="3"/>
          <c:tx>
            <c:strRef>
              <c:f>'Hamiltonian Accuracy'!$G$39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Accuracy'!$G$40:$G$69</c:f>
              <c:numCache>
                <c:formatCode>General</c:formatCode>
                <c:ptCount val="30"/>
                <c:pt idx="0">
                  <c:v>91.6</c:v>
                </c:pt>
                <c:pt idx="1">
                  <c:v>91.5</c:v>
                </c:pt>
                <c:pt idx="2">
                  <c:v>91.7</c:v>
                </c:pt>
                <c:pt idx="3">
                  <c:v>89.2</c:v>
                </c:pt>
                <c:pt idx="4">
                  <c:v>87.2</c:v>
                </c:pt>
                <c:pt idx="5">
                  <c:v>87.2</c:v>
                </c:pt>
                <c:pt idx="6">
                  <c:v>88.4</c:v>
                </c:pt>
                <c:pt idx="7">
                  <c:v>87.8</c:v>
                </c:pt>
                <c:pt idx="8">
                  <c:v>86.8</c:v>
                </c:pt>
                <c:pt idx="9">
                  <c:v>81.900000000000006</c:v>
                </c:pt>
                <c:pt idx="10">
                  <c:v>89</c:v>
                </c:pt>
                <c:pt idx="11">
                  <c:v>89.7</c:v>
                </c:pt>
                <c:pt idx="12">
                  <c:v>88.5</c:v>
                </c:pt>
                <c:pt idx="13">
                  <c:v>88.3</c:v>
                </c:pt>
                <c:pt idx="14">
                  <c:v>83.1</c:v>
                </c:pt>
                <c:pt idx="15">
                  <c:v>84.9</c:v>
                </c:pt>
                <c:pt idx="16">
                  <c:v>88.9</c:v>
                </c:pt>
                <c:pt idx="17">
                  <c:v>86.3</c:v>
                </c:pt>
                <c:pt idx="18">
                  <c:v>86.8</c:v>
                </c:pt>
                <c:pt idx="19">
                  <c:v>85.7</c:v>
                </c:pt>
                <c:pt idx="20">
                  <c:v>86.8</c:v>
                </c:pt>
                <c:pt idx="21">
                  <c:v>87.5</c:v>
                </c:pt>
                <c:pt idx="22">
                  <c:v>87</c:v>
                </c:pt>
                <c:pt idx="23">
                  <c:v>85.8</c:v>
                </c:pt>
                <c:pt idx="24">
                  <c:v>83.1</c:v>
                </c:pt>
                <c:pt idx="25">
                  <c:v>87.5</c:v>
                </c:pt>
                <c:pt idx="26">
                  <c:v>88.3</c:v>
                </c:pt>
                <c:pt idx="27">
                  <c:v>86.8</c:v>
                </c:pt>
                <c:pt idx="28">
                  <c:v>85.7</c:v>
                </c:pt>
                <c:pt idx="29">
                  <c:v>80.900000000000006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01-48D4-B585-DCDF531D9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Accuracy'!$D$76:$D$105</c:f>
              <c:numCache>
                <c:formatCode>General</c:formatCode>
                <c:ptCount val="30"/>
                <c:pt idx="0">
                  <c:v>88.8</c:v>
                </c:pt>
                <c:pt idx="1">
                  <c:v>90.1</c:v>
                </c:pt>
                <c:pt idx="2">
                  <c:v>91.6</c:v>
                </c:pt>
                <c:pt idx="3">
                  <c:v>90</c:v>
                </c:pt>
                <c:pt idx="4">
                  <c:v>89.3</c:v>
                </c:pt>
                <c:pt idx="5">
                  <c:v>88.1</c:v>
                </c:pt>
                <c:pt idx="6">
                  <c:v>88.3</c:v>
                </c:pt>
                <c:pt idx="7">
                  <c:v>87.4</c:v>
                </c:pt>
                <c:pt idx="8">
                  <c:v>86.6</c:v>
                </c:pt>
                <c:pt idx="9">
                  <c:v>82.1</c:v>
                </c:pt>
                <c:pt idx="10">
                  <c:v>87.9</c:v>
                </c:pt>
                <c:pt idx="11">
                  <c:v>89.3</c:v>
                </c:pt>
                <c:pt idx="12">
                  <c:v>87.5</c:v>
                </c:pt>
                <c:pt idx="13">
                  <c:v>87.5</c:v>
                </c:pt>
                <c:pt idx="14">
                  <c:v>84.5</c:v>
                </c:pt>
                <c:pt idx="15">
                  <c:v>87.1</c:v>
                </c:pt>
                <c:pt idx="16">
                  <c:v>90.2</c:v>
                </c:pt>
                <c:pt idx="17">
                  <c:v>88.3</c:v>
                </c:pt>
                <c:pt idx="18">
                  <c:v>88.1</c:v>
                </c:pt>
                <c:pt idx="19">
                  <c:v>86</c:v>
                </c:pt>
                <c:pt idx="20">
                  <c:v>87.4</c:v>
                </c:pt>
                <c:pt idx="21">
                  <c:v>89.6</c:v>
                </c:pt>
                <c:pt idx="22">
                  <c:v>88.3</c:v>
                </c:pt>
                <c:pt idx="23">
                  <c:v>87.9</c:v>
                </c:pt>
                <c:pt idx="24">
                  <c:v>87.2</c:v>
                </c:pt>
                <c:pt idx="25">
                  <c:v>87.9</c:v>
                </c:pt>
                <c:pt idx="26">
                  <c:v>91.7</c:v>
                </c:pt>
                <c:pt idx="27">
                  <c:v>89.4</c:v>
                </c:pt>
                <c:pt idx="28">
                  <c:v>88.5</c:v>
                </c:pt>
                <c:pt idx="29">
                  <c:v>85.8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6D-43F0-AFD5-E0B2DD5E5786}"/>
            </c:ext>
          </c:extLst>
        </c:ser>
        <c:ser>
          <c:idx val="1"/>
          <c:order val="1"/>
          <c:tx>
            <c:strRef>
              <c:f>'Hamiltonian Accuracy'!$E$75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Accuracy'!$E$76:$E$105</c:f>
              <c:numCache>
                <c:formatCode>General</c:formatCode>
                <c:ptCount val="30"/>
                <c:pt idx="0">
                  <c:v>88.6</c:v>
                </c:pt>
                <c:pt idx="1">
                  <c:v>88.5</c:v>
                </c:pt>
                <c:pt idx="2">
                  <c:v>91.4</c:v>
                </c:pt>
                <c:pt idx="3">
                  <c:v>89.9</c:v>
                </c:pt>
                <c:pt idx="4">
                  <c:v>89.1</c:v>
                </c:pt>
                <c:pt idx="5">
                  <c:v>78.8</c:v>
                </c:pt>
                <c:pt idx="6">
                  <c:v>80.599999999999994</c:v>
                </c:pt>
                <c:pt idx="7">
                  <c:v>79.099999999999994</c:v>
                </c:pt>
                <c:pt idx="8">
                  <c:v>77.8</c:v>
                </c:pt>
                <c:pt idx="9">
                  <c:v>74.5</c:v>
                </c:pt>
                <c:pt idx="10">
                  <c:v>70.400000000000006</c:v>
                </c:pt>
                <c:pt idx="11">
                  <c:v>74</c:v>
                </c:pt>
                <c:pt idx="12">
                  <c:v>74.400000000000006</c:v>
                </c:pt>
                <c:pt idx="13">
                  <c:v>75.2</c:v>
                </c:pt>
                <c:pt idx="14">
                  <c:v>73.3</c:v>
                </c:pt>
                <c:pt idx="15">
                  <c:v>79.900000000000006</c:v>
                </c:pt>
                <c:pt idx="16">
                  <c:v>79.8</c:v>
                </c:pt>
                <c:pt idx="17">
                  <c:v>80.900000000000006</c:v>
                </c:pt>
                <c:pt idx="18">
                  <c:v>79.599999999999994</c:v>
                </c:pt>
                <c:pt idx="19">
                  <c:v>79</c:v>
                </c:pt>
                <c:pt idx="20">
                  <c:v>85.8</c:v>
                </c:pt>
                <c:pt idx="21">
                  <c:v>86.5</c:v>
                </c:pt>
                <c:pt idx="22">
                  <c:v>87.4</c:v>
                </c:pt>
                <c:pt idx="23">
                  <c:v>88.1</c:v>
                </c:pt>
                <c:pt idx="24">
                  <c:v>85.1</c:v>
                </c:pt>
                <c:pt idx="25">
                  <c:v>55.26</c:v>
                </c:pt>
                <c:pt idx="26">
                  <c:v>94</c:v>
                </c:pt>
                <c:pt idx="27">
                  <c:v>92</c:v>
                </c:pt>
                <c:pt idx="28">
                  <c:v>90.7</c:v>
                </c:pt>
                <c:pt idx="29">
                  <c:v>90.1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6D-43F0-AFD5-E0B2DD5E5786}"/>
            </c:ext>
          </c:extLst>
        </c:ser>
        <c:ser>
          <c:idx val="2"/>
          <c:order val="2"/>
          <c:tx>
            <c:strRef>
              <c:f>'Hamiltonian Accuracy'!$F$75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Accuracy'!$F$76:$F$105</c:f>
              <c:numCache>
                <c:formatCode>General</c:formatCode>
                <c:ptCount val="30"/>
                <c:pt idx="0">
                  <c:v>51.5</c:v>
                </c:pt>
                <c:pt idx="1">
                  <c:v>51.8</c:v>
                </c:pt>
                <c:pt idx="2">
                  <c:v>51</c:v>
                </c:pt>
                <c:pt idx="3">
                  <c:v>49.9</c:v>
                </c:pt>
                <c:pt idx="4">
                  <c:v>47.9</c:v>
                </c:pt>
                <c:pt idx="5">
                  <c:v>51.6</c:v>
                </c:pt>
                <c:pt idx="6">
                  <c:v>49.5</c:v>
                </c:pt>
                <c:pt idx="7">
                  <c:v>51.9</c:v>
                </c:pt>
                <c:pt idx="8">
                  <c:v>48.7</c:v>
                </c:pt>
                <c:pt idx="9">
                  <c:v>49</c:v>
                </c:pt>
                <c:pt idx="10">
                  <c:v>51.4</c:v>
                </c:pt>
                <c:pt idx="11">
                  <c:v>49.7</c:v>
                </c:pt>
                <c:pt idx="12">
                  <c:v>51.6</c:v>
                </c:pt>
                <c:pt idx="13">
                  <c:v>48.8</c:v>
                </c:pt>
                <c:pt idx="14">
                  <c:v>48.8</c:v>
                </c:pt>
                <c:pt idx="15">
                  <c:v>51.1</c:v>
                </c:pt>
                <c:pt idx="16">
                  <c:v>50.7</c:v>
                </c:pt>
                <c:pt idx="17">
                  <c:v>53</c:v>
                </c:pt>
                <c:pt idx="18">
                  <c:v>50</c:v>
                </c:pt>
                <c:pt idx="19">
                  <c:v>49</c:v>
                </c:pt>
                <c:pt idx="20">
                  <c:v>50</c:v>
                </c:pt>
                <c:pt idx="21">
                  <c:v>51.9</c:v>
                </c:pt>
                <c:pt idx="22">
                  <c:v>51.9</c:v>
                </c:pt>
                <c:pt idx="23">
                  <c:v>50.4</c:v>
                </c:pt>
                <c:pt idx="24">
                  <c:v>48.2</c:v>
                </c:pt>
                <c:pt idx="25">
                  <c:v>50.9</c:v>
                </c:pt>
                <c:pt idx="26">
                  <c:v>49.8</c:v>
                </c:pt>
                <c:pt idx="27">
                  <c:v>52.6</c:v>
                </c:pt>
                <c:pt idx="28">
                  <c:v>48.4</c:v>
                </c:pt>
                <c:pt idx="29">
                  <c:v>46.3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6D-43F0-AFD5-E0B2DD5E5786}"/>
            </c:ext>
          </c:extLst>
        </c:ser>
        <c:ser>
          <c:idx val="3"/>
          <c:order val="3"/>
          <c:tx>
            <c:strRef>
              <c:f>'Hamiltonian Accuracy'!$G$75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Accuracy'!$G$76:$G$105</c:f>
              <c:numCache>
                <c:formatCode>General</c:formatCode>
                <c:ptCount val="30"/>
                <c:pt idx="0">
                  <c:v>89.2</c:v>
                </c:pt>
                <c:pt idx="1">
                  <c:v>88.9</c:v>
                </c:pt>
                <c:pt idx="2">
                  <c:v>90.2</c:v>
                </c:pt>
                <c:pt idx="3">
                  <c:v>88.8</c:v>
                </c:pt>
                <c:pt idx="4">
                  <c:v>89</c:v>
                </c:pt>
                <c:pt idx="5">
                  <c:v>86.3</c:v>
                </c:pt>
                <c:pt idx="6">
                  <c:v>88.3</c:v>
                </c:pt>
                <c:pt idx="7">
                  <c:v>87.5</c:v>
                </c:pt>
                <c:pt idx="8">
                  <c:v>85.7</c:v>
                </c:pt>
                <c:pt idx="9">
                  <c:v>81.5</c:v>
                </c:pt>
                <c:pt idx="10">
                  <c:v>85.2</c:v>
                </c:pt>
                <c:pt idx="11">
                  <c:v>87.8</c:v>
                </c:pt>
                <c:pt idx="12">
                  <c:v>86.6</c:v>
                </c:pt>
                <c:pt idx="13">
                  <c:v>86.1</c:v>
                </c:pt>
                <c:pt idx="14">
                  <c:v>80.099999999999994</c:v>
                </c:pt>
                <c:pt idx="15">
                  <c:v>87.7</c:v>
                </c:pt>
                <c:pt idx="16">
                  <c:v>91.5</c:v>
                </c:pt>
                <c:pt idx="17">
                  <c:v>88.8</c:v>
                </c:pt>
                <c:pt idx="18">
                  <c:v>89.5</c:v>
                </c:pt>
                <c:pt idx="19">
                  <c:v>87.2</c:v>
                </c:pt>
                <c:pt idx="20">
                  <c:v>86.1</c:v>
                </c:pt>
                <c:pt idx="21">
                  <c:v>88.4</c:v>
                </c:pt>
                <c:pt idx="22">
                  <c:v>88.4</c:v>
                </c:pt>
                <c:pt idx="23">
                  <c:v>87.7</c:v>
                </c:pt>
                <c:pt idx="24">
                  <c:v>85</c:v>
                </c:pt>
                <c:pt idx="25">
                  <c:v>87.4</c:v>
                </c:pt>
                <c:pt idx="26">
                  <c:v>89.7</c:v>
                </c:pt>
                <c:pt idx="27">
                  <c:v>86.9</c:v>
                </c:pt>
                <c:pt idx="28">
                  <c:v>85.8</c:v>
                </c:pt>
                <c:pt idx="29">
                  <c:v>81.5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6D-43F0-AFD5-E0B2DD5E5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55.3</c:v>
                </c:pt>
                <c:pt idx="6">
                  <c:v>57.7</c:v>
                </c:pt>
                <c:pt idx="7">
                  <c:v>57.4</c:v>
                </c:pt>
                <c:pt idx="8">
                  <c:v>57.4</c:v>
                </c:pt>
                <c:pt idx="9">
                  <c:v>55</c:v>
                </c:pt>
                <c:pt idx="10">
                  <c:v>66.900000000000006</c:v>
                </c:pt>
                <c:pt idx="11">
                  <c:v>64.900000000000006</c:v>
                </c:pt>
                <c:pt idx="12">
                  <c:v>63.1</c:v>
                </c:pt>
                <c:pt idx="13">
                  <c:v>63.4</c:v>
                </c:pt>
                <c:pt idx="14">
                  <c:v>58.7</c:v>
                </c:pt>
                <c:pt idx="15">
                  <c:v>81.900000000000006</c:v>
                </c:pt>
                <c:pt idx="16">
                  <c:v>80.900000000000006</c:v>
                </c:pt>
                <c:pt idx="17">
                  <c:v>81</c:v>
                </c:pt>
                <c:pt idx="18">
                  <c:v>79</c:v>
                </c:pt>
                <c:pt idx="19">
                  <c:v>80.099999999999994</c:v>
                </c:pt>
                <c:pt idx="20">
                  <c:v>83.3</c:v>
                </c:pt>
                <c:pt idx="21">
                  <c:v>83.8</c:v>
                </c:pt>
                <c:pt idx="22">
                  <c:v>86.9</c:v>
                </c:pt>
                <c:pt idx="23">
                  <c:v>85.3</c:v>
                </c:pt>
                <c:pt idx="24">
                  <c:v>80.5</c:v>
                </c:pt>
                <c:pt idx="25">
                  <c:v>83.9</c:v>
                </c:pt>
                <c:pt idx="26">
                  <c:v>86.8</c:v>
                </c:pt>
                <c:pt idx="27">
                  <c:v>86.6</c:v>
                </c:pt>
                <c:pt idx="28">
                  <c:v>83.1</c:v>
                </c:pt>
                <c:pt idx="29">
                  <c:v>78.7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4A-42BF-9852-9339AC365926}"/>
            </c:ext>
          </c:extLst>
        </c:ser>
        <c:ser>
          <c:idx val="1"/>
          <c:order val="1"/>
          <c:tx>
            <c:strRef>
              <c:f>'Hamiltonian Accuracy'!$E$111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53</c:v>
                </c:pt>
                <c:pt idx="6">
                  <c:v>54.2</c:v>
                </c:pt>
                <c:pt idx="7">
                  <c:v>55.1</c:v>
                </c:pt>
                <c:pt idx="8">
                  <c:v>55</c:v>
                </c:pt>
                <c:pt idx="9">
                  <c:v>53.1</c:v>
                </c:pt>
                <c:pt idx="10">
                  <c:v>62.3</c:v>
                </c:pt>
                <c:pt idx="11">
                  <c:v>59.8</c:v>
                </c:pt>
                <c:pt idx="12">
                  <c:v>63.7</c:v>
                </c:pt>
                <c:pt idx="13">
                  <c:v>61.4</c:v>
                </c:pt>
                <c:pt idx="14">
                  <c:v>59</c:v>
                </c:pt>
                <c:pt idx="15">
                  <c:v>62.2</c:v>
                </c:pt>
                <c:pt idx="16">
                  <c:v>63.2</c:v>
                </c:pt>
                <c:pt idx="17">
                  <c:v>67.7</c:v>
                </c:pt>
                <c:pt idx="18">
                  <c:v>67.5</c:v>
                </c:pt>
                <c:pt idx="19">
                  <c:v>61.6</c:v>
                </c:pt>
                <c:pt idx="20">
                  <c:v>59.1</c:v>
                </c:pt>
                <c:pt idx="21">
                  <c:v>61.6</c:v>
                </c:pt>
                <c:pt idx="22">
                  <c:v>63.2</c:v>
                </c:pt>
                <c:pt idx="23">
                  <c:v>62.2</c:v>
                </c:pt>
                <c:pt idx="24">
                  <c:v>57.7</c:v>
                </c:pt>
                <c:pt idx="25">
                  <c:v>50.7</c:v>
                </c:pt>
                <c:pt idx="26">
                  <c:v>51.6</c:v>
                </c:pt>
                <c:pt idx="27">
                  <c:v>52.4</c:v>
                </c:pt>
                <c:pt idx="28">
                  <c:v>54.2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4A-42BF-9852-9339AC365926}"/>
            </c:ext>
          </c:extLst>
        </c:ser>
        <c:ser>
          <c:idx val="2"/>
          <c:order val="2"/>
          <c:tx>
            <c:strRef>
              <c:f>'Hamiltonian Accuracy'!$F$111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39.700000000000003</c:v>
                </c:pt>
                <c:pt idx="6">
                  <c:v>43.4</c:v>
                </c:pt>
                <c:pt idx="7">
                  <c:v>42.6</c:v>
                </c:pt>
                <c:pt idx="8">
                  <c:v>42.6</c:v>
                </c:pt>
                <c:pt idx="9">
                  <c:v>44.7</c:v>
                </c:pt>
                <c:pt idx="10">
                  <c:v>44</c:v>
                </c:pt>
                <c:pt idx="11">
                  <c:v>47.1</c:v>
                </c:pt>
                <c:pt idx="12">
                  <c:v>46.6</c:v>
                </c:pt>
                <c:pt idx="13">
                  <c:v>46</c:v>
                </c:pt>
                <c:pt idx="14">
                  <c:v>46.7</c:v>
                </c:pt>
                <c:pt idx="15">
                  <c:v>42.8</c:v>
                </c:pt>
                <c:pt idx="16">
                  <c:v>43.6</c:v>
                </c:pt>
                <c:pt idx="17">
                  <c:v>46.2</c:v>
                </c:pt>
                <c:pt idx="18">
                  <c:v>45.3</c:v>
                </c:pt>
                <c:pt idx="19">
                  <c:v>47</c:v>
                </c:pt>
                <c:pt idx="20">
                  <c:v>49.9</c:v>
                </c:pt>
                <c:pt idx="21">
                  <c:v>49</c:v>
                </c:pt>
                <c:pt idx="22">
                  <c:v>48</c:v>
                </c:pt>
                <c:pt idx="23">
                  <c:v>50.2</c:v>
                </c:pt>
                <c:pt idx="24">
                  <c:v>51.6</c:v>
                </c:pt>
                <c:pt idx="25">
                  <c:v>49.3</c:v>
                </c:pt>
                <c:pt idx="26">
                  <c:v>51.1</c:v>
                </c:pt>
                <c:pt idx="27">
                  <c:v>51.7</c:v>
                </c:pt>
                <c:pt idx="28">
                  <c:v>49.9</c:v>
                </c:pt>
                <c:pt idx="29">
                  <c:v>50.2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4A-42BF-9852-9339AC365926}"/>
            </c:ext>
          </c:extLst>
        </c:ser>
        <c:ser>
          <c:idx val="3"/>
          <c:order val="3"/>
          <c:tx>
            <c:strRef>
              <c:f>'Hamiltonian Accuracy'!$G$111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57.5</c:v>
                </c:pt>
                <c:pt idx="6">
                  <c:v>59.3</c:v>
                </c:pt>
                <c:pt idx="7">
                  <c:v>60.2</c:v>
                </c:pt>
                <c:pt idx="8">
                  <c:v>56.7</c:v>
                </c:pt>
                <c:pt idx="9">
                  <c:v>55.7</c:v>
                </c:pt>
                <c:pt idx="10">
                  <c:v>60.4</c:v>
                </c:pt>
                <c:pt idx="11">
                  <c:v>60.3</c:v>
                </c:pt>
                <c:pt idx="12">
                  <c:v>61.9</c:v>
                </c:pt>
                <c:pt idx="13">
                  <c:v>59.7</c:v>
                </c:pt>
                <c:pt idx="14">
                  <c:v>56.2</c:v>
                </c:pt>
                <c:pt idx="15">
                  <c:v>84</c:v>
                </c:pt>
                <c:pt idx="16">
                  <c:v>81.5</c:v>
                </c:pt>
                <c:pt idx="17">
                  <c:v>82.6</c:v>
                </c:pt>
                <c:pt idx="18">
                  <c:v>82.1</c:v>
                </c:pt>
                <c:pt idx="19">
                  <c:v>80.5</c:v>
                </c:pt>
                <c:pt idx="20">
                  <c:v>86.4</c:v>
                </c:pt>
                <c:pt idx="21">
                  <c:v>85.8</c:v>
                </c:pt>
                <c:pt idx="22">
                  <c:v>87.9</c:v>
                </c:pt>
                <c:pt idx="23">
                  <c:v>86.2</c:v>
                </c:pt>
                <c:pt idx="24">
                  <c:v>82.5</c:v>
                </c:pt>
                <c:pt idx="25">
                  <c:v>87</c:v>
                </c:pt>
                <c:pt idx="26">
                  <c:v>87.1</c:v>
                </c:pt>
                <c:pt idx="27">
                  <c:v>88.5</c:v>
                </c:pt>
                <c:pt idx="28">
                  <c:v>85.4</c:v>
                </c:pt>
                <c:pt idx="29">
                  <c:v>78.3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4A-42BF-9852-9339AC365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Accuracy'!$D$148:$D$177</c:f>
              <c:numCache>
                <c:formatCode>General</c:formatCode>
                <c:ptCount val="30"/>
                <c:pt idx="0">
                  <c:v>76.400000000000006</c:v>
                </c:pt>
                <c:pt idx="1">
                  <c:v>76.900000000000006</c:v>
                </c:pt>
                <c:pt idx="2">
                  <c:v>76</c:v>
                </c:pt>
                <c:pt idx="3">
                  <c:v>75.099999999999994</c:v>
                </c:pt>
                <c:pt idx="4">
                  <c:v>71.7</c:v>
                </c:pt>
                <c:pt idx="5">
                  <c:v>85.3</c:v>
                </c:pt>
                <c:pt idx="6">
                  <c:v>86.7</c:v>
                </c:pt>
                <c:pt idx="7">
                  <c:v>86.6</c:v>
                </c:pt>
                <c:pt idx="8">
                  <c:v>84.7</c:v>
                </c:pt>
                <c:pt idx="9">
                  <c:v>80.7</c:v>
                </c:pt>
                <c:pt idx="10">
                  <c:v>84.8</c:v>
                </c:pt>
                <c:pt idx="11">
                  <c:v>87.6</c:v>
                </c:pt>
                <c:pt idx="12">
                  <c:v>86.9</c:v>
                </c:pt>
                <c:pt idx="13">
                  <c:v>86</c:v>
                </c:pt>
                <c:pt idx="14">
                  <c:v>82.3</c:v>
                </c:pt>
                <c:pt idx="15">
                  <c:v>88.3</c:v>
                </c:pt>
                <c:pt idx="16">
                  <c:v>87.6</c:v>
                </c:pt>
                <c:pt idx="17">
                  <c:v>88.5</c:v>
                </c:pt>
                <c:pt idx="18">
                  <c:v>89.5</c:v>
                </c:pt>
                <c:pt idx="19">
                  <c:v>84.8</c:v>
                </c:pt>
                <c:pt idx="20">
                  <c:v>82.6</c:v>
                </c:pt>
                <c:pt idx="21">
                  <c:v>83.8</c:v>
                </c:pt>
                <c:pt idx="22">
                  <c:v>83.9</c:v>
                </c:pt>
                <c:pt idx="23">
                  <c:v>84</c:v>
                </c:pt>
                <c:pt idx="24">
                  <c:v>80.2</c:v>
                </c:pt>
                <c:pt idx="25">
                  <c:v>87.4</c:v>
                </c:pt>
                <c:pt idx="26">
                  <c:v>90</c:v>
                </c:pt>
                <c:pt idx="27">
                  <c:v>88.4</c:v>
                </c:pt>
                <c:pt idx="28">
                  <c:v>87.6</c:v>
                </c:pt>
                <c:pt idx="29">
                  <c:v>84.5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46-4AA4-959C-90B8645A3FE0}"/>
            </c:ext>
          </c:extLst>
        </c:ser>
        <c:ser>
          <c:idx val="1"/>
          <c:order val="1"/>
          <c:tx>
            <c:strRef>
              <c:f>'Hamiltonian Accuracy'!$E$147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Accuracy'!$E$148:$E$177</c:f>
              <c:numCache>
                <c:formatCode>General</c:formatCode>
                <c:ptCount val="30"/>
                <c:pt idx="0">
                  <c:v>85.1</c:v>
                </c:pt>
                <c:pt idx="1">
                  <c:v>82.5</c:v>
                </c:pt>
                <c:pt idx="2">
                  <c:v>83.4</c:v>
                </c:pt>
                <c:pt idx="3">
                  <c:v>81.900000000000006</c:v>
                </c:pt>
                <c:pt idx="4">
                  <c:v>77</c:v>
                </c:pt>
                <c:pt idx="5">
                  <c:v>76.599999999999994</c:v>
                </c:pt>
                <c:pt idx="6">
                  <c:v>76.400000000000006</c:v>
                </c:pt>
                <c:pt idx="7">
                  <c:v>75.2</c:v>
                </c:pt>
                <c:pt idx="8">
                  <c:v>76.099999999999994</c:v>
                </c:pt>
                <c:pt idx="9">
                  <c:v>72.900000000000006</c:v>
                </c:pt>
                <c:pt idx="10">
                  <c:v>76.099999999999994</c:v>
                </c:pt>
                <c:pt idx="11">
                  <c:v>76.599999999999994</c:v>
                </c:pt>
                <c:pt idx="12">
                  <c:v>76.900000000000006</c:v>
                </c:pt>
                <c:pt idx="13">
                  <c:v>77.099999999999994</c:v>
                </c:pt>
                <c:pt idx="14">
                  <c:v>74.900000000000006</c:v>
                </c:pt>
                <c:pt idx="15">
                  <c:v>83.6</c:v>
                </c:pt>
                <c:pt idx="16">
                  <c:v>87.3</c:v>
                </c:pt>
                <c:pt idx="17">
                  <c:v>86.5</c:v>
                </c:pt>
                <c:pt idx="18">
                  <c:v>84.8</c:v>
                </c:pt>
                <c:pt idx="19">
                  <c:v>83.3</c:v>
                </c:pt>
                <c:pt idx="20">
                  <c:v>89.2</c:v>
                </c:pt>
                <c:pt idx="21">
                  <c:v>90.5</c:v>
                </c:pt>
                <c:pt idx="22">
                  <c:v>90.8</c:v>
                </c:pt>
                <c:pt idx="23">
                  <c:v>91</c:v>
                </c:pt>
                <c:pt idx="24">
                  <c:v>89.2</c:v>
                </c:pt>
                <c:pt idx="25">
                  <c:v>93.1</c:v>
                </c:pt>
                <c:pt idx="26">
                  <c:v>93.8</c:v>
                </c:pt>
                <c:pt idx="27">
                  <c:v>93.3</c:v>
                </c:pt>
                <c:pt idx="28">
                  <c:v>93</c:v>
                </c:pt>
                <c:pt idx="29">
                  <c:v>91.2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46-4AA4-959C-90B8645A3FE0}"/>
            </c:ext>
          </c:extLst>
        </c:ser>
        <c:ser>
          <c:idx val="2"/>
          <c:order val="2"/>
          <c:tx>
            <c:strRef>
              <c:f>'Hamiltonian Accuracy'!$F$147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Accuracy'!$F$148:$F$177</c:f>
              <c:numCache>
                <c:formatCode>General</c:formatCode>
                <c:ptCount val="30"/>
                <c:pt idx="0">
                  <c:v>34.799999999999997</c:v>
                </c:pt>
                <c:pt idx="1">
                  <c:v>37.4</c:v>
                </c:pt>
                <c:pt idx="2">
                  <c:v>32.6</c:v>
                </c:pt>
                <c:pt idx="3">
                  <c:v>39.299999999999997</c:v>
                </c:pt>
                <c:pt idx="4">
                  <c:v>26.5</c:v>
                </c:pt>
                <c:pt idx="5">
                  <c:v>50.7</c:v>
                </c:pt>
                <c:pt idx="6">
                  <c:v>49.8</c:v>
                </c:pt>
                <c:pt idx="7">
                  <c:v>51.2</c:v>
                </c:pt>
                <c:pt idx="8">
                  <c:v>50.1</c:v>
                </c:pt>
                <c:pt idx="9">
                  <c:v>50.3</c:v>
                </c:pt>
                <c:pt idx="10">
                  <c:v>51.7</c:v>
                </c:pt>
                <c:pt idx="11">
                  <c:v>50.5</c:v>
                </c:pt>
                <c:pt idx="12">
                  <c:v>51.4</c:v>
                </c:pt>
                <c:pt idx="13">
                  <c:v>49.9</c:v>
                </c:pt>
                <c:pt idx="14">
                  <c:v>49.6</c:v>
                </c:pt>
                <c:pt idx="15">
                  <c:v>50.6</c:v>
                </c:pt>
                <c:pt idx="16">
                  <c:v>49.6</c:v>
                </c:pt>
                <c:pt idx="17">
                  <c:v>52</c:v>
                </c:pt>
                <c:pt idx="18">
                  <c:v>50.8</c:v>
                </c:pt>
                <c:pt idx="19">
                  <c:v>47.4</c:v>
                </c:pt>
                <c:pt idx="20">
                  <c:v>50.6</c:v>
                </c:pt>
                <c:pt idx="21">
                  <c:v>52.2</c:v>
                </c:pt>
                <c:pt idx="22">
                  <c:v>52.7</c:v>
                </c:pt>
                <c:pt idx="23">
                  <c:v>49.7</c:v>
                </c:pt>
                <c:pt idx="24">
                  <c:v>49.2</c:v>
                </c:pt>
                <c:pt idx="25">
                  <c:v>49.3</c:v>
                </c:pt>
                <c:pt idx="26">
                  <c:v>50.2</c:v>
                </c:pt>
                <c:pt idx="27">
                  <c:v>52.6</c:v>
                </c:pt>
                <c:pt idx="28">
                  <c:v>51.5</c:v>
                </c:pt>
                <c:pt idx="29">
                  <c:v>47.9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46-4AA4-959C-90B8645A3FE0}"/>
            </c:ext>
          </c:extLst>
        </c:ser>
        <c:ser>
          <c:idx val="3"/>
          <c:order val="3"/>
          <c:tx>
            <c:strRef>
              <c:f>'Hamiltonian Accuracy'!$G$147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Accuracy'!$G$148:$G$177</c:f>
              <c:numCache>
                <c:formatCode>General</c:formatCode>
                <c:ptCount val="30"/>
                <c:pt idx="0">
                  <c:v>56.9</c:v>
                </c:pt>
                <c:pt idx="1">
                  <c:v>54.8</c:v>
                </c:pt>
                <c:pt idx="2">
                  <c:v>54</c:v>
                </c:pt>
                <c:pt idx="3">
                  <c:v>52.7</c:v>
                </c:pt>
                <c:pt idx="4">
                  <c:v>48.5</c:v>
                </c:pt>
                <c:pt idx="5">
                  <c:v>90.4</c:v>
                </c:pt>
                <c:pt idx="6">
                  <c:v>90</c:v>
                </c:pt>
                <c:pt idx="7">
                  <c:v>90.1</c:v>
                </c:pt>
                <c:pt idx="8">
                  <c:v>89.4</c:v>
                </c:pt>
                <c:pt idx="9">
                  <c:v>85.9</c:v>
                </c:pt>
                <c:pt idx="10">
                  <c:v>90.5</c:v>
                </c:pt>
                <c:pt idx="11">
                  <c:v>89.2</c:v>
                </c:pt>
                <c:pt idx="12">
                  <c:v>89.2</c:v>
                </c:pt>
                <c:pt idx="13">
                  <c:v>87.4</c:v>
                </c:pt>
                <c:pt idx="14">
                  <c:v>85.2</c:v>
                </c:pt>
                <c:pt idx="15">
                  <c:v>90.7</c:v>
                </c:pt>
                <c:pt idx="16">
                  <c:v>91.8</c:v>
                </c:pt>
                <c:pt idx="17">
                  <c:v>91.7</c:v>
                </c:pt>
                <c:pt idx="18">
                  <c:v>90.8</c:v>
                </c:pt>
                <c:pt idx="19">
                  <c:v>88.1</c:v>
                </c:pt>
                <c:pt idx="20">
                  <c:v>84.6</c:v>
                </c:pt>
                <c:pt idx="21">
                  <c:v>85.5</c:v>
                </c:pt>
                <c:pt idx="22">
                  <c:v>85.7</c:v>
                </c:pt>
                <c:pt idx="23">
                  <c:v>83.7</c:v>
                </c:pt>
                <c:pt idx="24">
                  <c:v>80.900000000000006</c:v>
                </c:pt>
                <c:pt idx="25">
                  <c:v>87.1</c:v>
                </c:pt>
                <c:pt idx="26">
                  <c:v>88.8</c:v>
                </c:pt>
                <c:pt idx="27">
                  <c:v>89.5</c:v>
                </c:pt>
                <c:pt idx="28">
                  <c:v>87.7</c:v>
                </c:pt>
                <c:pt idx="29">
                  <c:v>83.1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46-4AA4-959C-90B8645A3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Accuracy'!$D$184:$D$213</c:f>
              <c:numCache>
                <c:formatCode>General</c:formatCode>
                <c:ptCount val="30"/>
                <c:pt idx="0">
                  <c:v>41.6</c:v>
                </c:pt>
                <c:pt idx="1">
                  <c:v>45.3</c:v>
                </c:pt>
                <c:pt idx="2">
                  <c:v>45.7</c:v>
                </c:pt>
                <c:pt idx="3">
                  <c:v>44.9</c:v>
                </c:pt>
                <c:pt idx="4">
                  <c:v>44.5</c:v>
                </c:pt>
                <c:pt idx="5">
                  <c:v>72.099999999999994</c:v>
                </c:pt>
                <c:pt idx="6">
                  <c:v>67.900000000000006</c:v>
                </c:pt>
                <c:pt idx="7">
                  <c:v>68.3</c:v>
                </c:pt>
                <c:pt idx="8">
                  <c:v>69</c:v>
                </c:pt>
                <c:pt idx="9">
                  <c:v>65</c:v>
                </c:pt>
                <c:pt idx="10">
                  <c:v>72</c:v>
                </c:pt>
                <c:pt idx="11">
                  <c:v>67.8</c:v>
                </c:pt>
                <c:pt idx="12">
                  <c:v>68.2</c:v>
                </c:pt>
                <c:pt idx="13">
                  <c:v>68.7</c:v>
                </c:pt>
                <c:pt idx="14">
                  <c:v>65.400000000000006</c:v>
                </c:pt>
                <c:pt idx="15">
                  <c:v>71.8</c:v>
                </c:pt>
                <c:pt idx="16">
                  <c:v>68.099999999999994</c:v>
                </c:pt>
                <c:pt idx="17">
                  <c:v>68.400000000000006</c:v>
                </c:pt>
                <c:pt idx="18">
                  <c:v>69.099999999999994</c:v>
                </c:pt>
                <c:pt idx="19">
                  <c:v>65.099999999999994</c:v>
                </c:pt>
                <c:pt idx="20">
                  <c:v>72.5</c:v>
                </c:pt>
                <c:pt idx="21">
                  <c:v>68.5</c:v>
                </c:pt>
                <c:pt idx="22">
                  <c:v>68</c:v>
                </c:pt>
                <c:pt idx="23">
                  <c:v>69.400000000000006</c:v>
                </c:pt>
                <c:pt idx="24">
                  <c:v>65.2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12-40FA-9198-98B97D992DD9}"/>
            </c:ext>
          </c:extLst>
        </c:ser>
        <c:ser>
          <c:idx val="1"/>
          <c:order val="1"/>
          <c:tx>
            <c:strRef>
              <c:f>'Hamiltonian Accuracy'!$E$183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Accuracy'!$E$184:$E$213</c:f>
              <c:numCache>
                <c:formatCode>General</c:formatCode>
                <c:ptCount val="30"/>
                <c:pt idx="0">
                  <c:v>41.7</c:v>
                </c:pt>
                <c:pt idx="1">
                  <c:v>44.6</c:v>
                </c:pt>
                <c:pt idx="2">
                  <c:v>44.6</c:v>
                </c:pt>
                <c:pt idx="3">
                  <c:v>45.7</c:v>
                </c:pt>
                <c:pt idx="4">
                  <c:v>44.3</c:v>
                </c:pt>
                <c:pt idx="5">
                  <c:v>71.8</c:v>
                </c:pt>
                <c:pt idx="6">
                  <c:v>67.099999999999994</c:v>
                </c:pt>
                <c:pt idx="7">
                  <c:v>67.400000000000006</c:v>
                </c:pt>
                <c:pt idx="8">
                  <c:v>68</c:v>
                </c:pt>
                <c:pt idx="9">
                  <c:v>62.4</c:v>
                </c:pt>
                <c:pt idx="10">
                  <c:v>71.2</c:v>
                </c:pt>
                <c:pt idx="11">
                  <c:v>67.3</c:v>
                </c:pt>
                <c:pt idx="12">
                  <c:v>66.7</c:v>
                </c:pt>
                <c:pt idx="13">
                  <c:v>67</c:v>
                </c:pt>
                <c:pt idx="14">
                  <c:v>62.4</c:v>
                </c:pt>
                <c:pt idx="15">
                  <c:v>71.8</c:v>
                </c:pt>
                <c:pt idx="16">
                  <c:v>67.7</c:v>
                </c:pt>
                <c:pt idx="17">
                  <c:v>68.2</c:v>
                </c:pt>
                <c:pt idx="18">
                  <c:v>68.3</c:v>
                </c:pt>
                <c:pt idx="19">
                  <c:v>65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12-40FA-9198-98B97D992DD9}"/>
            </c:ext>
          </c:extLst>
        </c:ser>
        <c:ser>
          <c:idx val="2"/>
          <c:order val="2"/>
          <c:tx>
            <c:strRef>
              <c:f>'Hamiltonian Accuracy'!$F$183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Accuracy'!$F$184:$F$213</c:f>
              <c:numCache>
                <c:formatCode>General</c:formatCode>
                <c:ptCount val="30"/>
                <c:pt idx="0">
                  <c:v>26.7</c:v>
                </c:pt>
                <c:pt idx="1">
                  <c:v>30.2</c:v>
                </c:pt>
                <c:pt idx="2">
                  <c:v>30.2</c:v>
                </c:pt>
                <c:pt idx="3">
                  <c:v>31.7</c:v>
                </c:pt>
                <c:pt idx="4">
                  <c:v>31.6</c:v>
                </c:pt>
                <c:pt idx="5">
                  <c:v>41.5</c:v>
                </c:pt>
                <c:pt idx="6">
                  <c:v>36</c:v>
                </c:pt>
                <c:pt idx="7">
                  <c:v>37.700000000000003</c:v>
                </c:pt>
                <c:pt idx="8">
                  <c:v>37.5</c:v>
                </c:pt>
                <c:pt idx="9">
                  <c:v>33.9</c:v>
                </c:pt>
                <c:pt idx="10">
                  <c:v>41.1</c:v>
                </c:pt>
                <c:pt idx="11">
                  <c:v>36.1</c:v>
                </c:pt>
                <c:pt idx="12">
                  <c:v>38.6</c:v>
                </c:pt>
                <c:pt idx="13">
                  <c:v>37.9</c:v>
                </c:pt>
                <c:pt idx="14">
                  <c:v>34.1</c:v>
                </c:pt>
                <c:pt idx="15">
                  <c:v>41.7</c:v>
                </c:pt>
                <c:pt idx="16">
                  <c:v>35.6</c:v>
                </c:pt>
                <c:pt idx="17">
                  <c:v>37.9</c:v>
                </c:pt>
                <c:pt idx="18">
                  <c:v>37.1</c:v>
                </c:pt>
                <c:pt idx="19">
                  <c:v>34.1</c:v>
                </c:pt>
                <c:pt idx="20">
                  <c:v>40.479999999999997</c:v>
                </c:pt>
                <c:pt idx="21">
                  <c:v>36.200000000000003</c:v>
                </c:pt>
                <c:pt idx="22">
                  <c:v>38.4</c:v>
                </c:pt>
                <c:pt idx="23">
                  <c:v>36.799999999999997</c:v>
                </c:pt>
                <c:pt idx="24">
                  <c:v>33.799999999999997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12-40FA-9198-98B97D992DD9}"/>
            </c:ext>
          </c:extLst>
        </c:ser>
        <c:ser>
          <c:idx val="3"/>
          <c:order val="3"/>
          <c:tx>
            <c:strRef>
              <c:f>'Hamiltonian Accuracy'!$G$183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Accuracy'!$G$184:$G$213</c:f>
              <c:numCache>
                <c:formatCode>General</c:formatCode>
                <c:ptCount val="30"/>
                <c:pt idx="0">
                  <c:v>40.9</c:v>
                </c:pt>
                <c:pt idx="1">
                  <c:v>45.4</c:v>
                </c:pt>
                <c:pt idx="2">
                  <c:v>43.6</c:v>
                </c:pt>
                <c:pt idx="3">
                  <c:v>44.4</c:v>
                </c:pt>
                <c:pt idx="4">
                  <c:v>45.3</c:v>
                </c:pt>
                <c:pt idx="5">
                  <c:v>72.099999999999994</c:v>
                </c:pt>
                <c:pt idx="6">
                  <c:v>61.51</c:v>
                </c:pt>
                <c:pt idx="7">
                  <c:v>68.8</c:v>
                </c:pt>
                <c:pt idx="8">
                  <c:v>69.2</c:v>
                </c:pt>
                <c:pt idx="9">
                  <c:v>65.400000000000006</c:v>
                </c:pt>
                <c:pt idx="10">
                  <c:v>71.5</c:v>
                </c:pt>
                <c:pt idx="11">
                  <c:v>68</c:v>
                </c:pt>
                <c:pt idx="12">
                  <c:v>68.5</c:v>
                </c:pt>
                <c:pt idx="13">
                  <c:v>68.400000000000006</c:v>
                </c:pt>
                <c:pt idx="14">
                  <c:v>64.900000000000006</c:v>
                </c:pt>
                <c:pt idx="15">
                  <c:v>71.7</c:v>
                </c:pt>
                <c:pt idx="16">
                  <c:v>68.2</c:v>
                </c:pt>
                <c:pt idx="17">
                  <c:v>68</c:v>
                </c:pt>
                <c:pt idx="18">
                  <c:v>68.7</c:v>
                </c:pt>
                <c:pt idx="19">
                  <c:v>65.099999999999994</c:v>
                </c:pt>
                <c:pt idx="20">
                  <c:v>72.400000000000006</c:v>
                </c:pt>
                <c:pt idx="21">
                  <c:v>68.599999999999994</c:v>
                </c:pt>
                <c:pt idx="22">
                  <c:v>68.5</c:v>
                </c:pt>
                <c:pt idx="23">
                  <c:v>68.2</c:v>
                </c:pt>
                <c:pt idx="24">
                  <c:v>65.099999999999994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12-40FA-9198-98B97D992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Accuracy'!$D$220:$D$249</c:f>
              <c:numCache>
                <c:formatCode>General</c:formatCode>
                <c:ptCount val="30"/>
                <c:pt idx="0">
                  <c:v>6</c:v>
                </c:pt>
                <c:pt idx="1">
                  <c:v>6.5</c:v>
                </c:pt>
                <c:pt idx="2">
                  <c:v>8</c:v>
                </c:pt>
                <c:pt idx="3">
                  <c:v>6.4</c:v>
                </c:pt>
                <c:pt idx="4">
                  <c:v>7.7</c:v>
                </c:pt>
                <c:pt idx="5">
                  <c:v>11.8</c:v>
                </c:pt>
                <c:pt idx="6">
                  <c:v>13.5</c:v>
                </c:pt>
                <c:pt idx="7">
                  <c:v>12.2</c:v>
                </c:pt>
                <c:pt idx="8">
                  <c:v>10</c:v>
                </c:pt>
                <c:pt idx="9">
                  <c:v>10.9</c:v>
                </c:pt>
                <c:pt idx="10">
                  <c:v>15</c:v>
                </c:pt>
                <c:pt idx="11">
                  <c:v>14</c:v>
                </c:pt>
                <c:pt idx="12">
                  <c:v>10.8</c:v>
                </c:pt>
                <c:pt idx="13">
                  <c:v>12.2</c:v>
                </c:pt>
                <c:pt idx="14">
                  <c:v>16.3</c:v>
                </c:pt>
                <c:pt idx="15">
                  <c:v>22.8</c:v>
                </c:pt>
                <c:pt idx="16">
                  <c:v>21.1</c:v>
                </c:pt>
                <c:pt idx="17">
                  <c:v>20.2</c:v>
                </c:pt>
                <c:pt idx="18">
                  <c:v>19</c:v>
                </c:pt>
                <c:pt idx="19">
                  <c:v>18.899999999999999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39-4E03-B9B5-9B7F30E6647D}"/>
            </c:ext>
          </c:extLst>
        </c:ser>
        <c:ser>
          <c:idx val="1"/>
          <c:order val="1"/>
          <c:tx>
            <c:strRef>
              <c:f>'Hamiltonian Accuracy'!$E$219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Accuracy'!$E$220:$E$249</c:f>
              <c:numCache>
                <c:formatCode>General</c:formatCode>
                <c:ptCount val="30"/>
                <c:pt idx="0">
                  <c:v>5.7</c:v>
                </c:pt>
                <c:pt idx="1">
                  <c:v>6.9</c:v>
                </c:pt>
                <c:pt idx="2">
                  <c:v>8.4</c:v>
                </c:pt>
                <c:pt idx="3">
                  <c:v>7.6</c:v>
                </c:pt>
                <c:pt idx="4">
                  <c:v>7.1</c:v>
                </c:pt>
                <c:pt idx="5">
                  <c:v>11.2</c:v>
                </c:pt>
                <c:pt idx="6">
                  <c:v>14.5</c:v>
                </c:pt>
                <c:pt idx="7">
                  <c:v>12.7</c:v>
                </c:pt>
                <c:pt idx="8">
                  <c:v>11.6</c:v>
                </c:pt>
                <c:pt idx="9">
                  <c:v>12</c:v>
                </c:pt>
                <c:pt idx="10">
                  <c:v>13</c:v>
                </c:pt>
                <c:pt idx="11">
                  <c:v>14.3</c:v>
                </c:pt>
                <c:pt idx="12">
                  <c:v>13.4</c:v>
                </c:pt>
                <c:pt idx="13">
                  <c:v>13.6</c:v>
                </c:pt>
                <c:pt idx="14">
                  <c:v>12.6</c:v>
                </c:pt>
                <c:pt idx="15">
                  <c:v>12.6</c:v>
                </c:pt>
                <c:pt idx="16">
                  <c:v>15.1</c:v>
                </c:pt>
                <c:pt idx="17">
                  <c:v>12.5</c:v>
                </c:pt>
                <c:pt idx="18">
                  <c:v>12.6</c:v>
                </c:pt>
                <c:pt idx="19">
                  <c:v>11.2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39-4E03-B9B5-9B7F30E6647D}"/>
            </c:ext>
          </c:extLst>
        </c:ser>
        <c:ser>
          <c:idx val="2"/>
          <c:order val="2"/>
          <c:tx>
            <c:strRef>
              <c:f>'Hamiltonian Accuracy'!$F$219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Accuracy'!$F$220:$F$249</c:f>
              <c:numCache>
                <c:formatCode>General</c:formatCode>
                <c:ptCount val="30"/>
                <c:pt idx="0">
                  <c:v>6.9</c:v>
                </c:pt>
                <c:pt idx="1">
                  <c:v>10.199999999999999</c:v>
                </c:pt>
                <c:pt idx="2">
                  <c:v>10.7</c:v>
                </c:pt>
                <c:pt idx="3">
                  <c:v>9.6</c:v>
                </c:pt>
                <c:pt idx="4">
                  <c:v>10.4</c:v>
                </c:pt>
                <c:pt idx="5">
                  <c:v>18.399999999999999</c:v>
                </c:pt>
                <c:pt idx="6">
                  <c:v>19.5</c:v>
                </c:pt>
                <c:pt idx="7">
                  <c:v>19.899999999999999</c:v>
                </c:pt>
                <c:pt idx="8">
                  <c:v>18.2</c:v>
                </c:pt>
                <c:pt idx="9">
                  <c:v>19.2</c:v>
                </c:pt>
                <c:pt idx="10">
                  <c:v>27.1</c:v>
                </c:pt>
                <c:pt idx="11">
                  <c:v>25.2</c:v>
                </c:pt>
                <c:pt idx="12">
                  <c:v>27.3</c:v>
                </c:pt>
                <c:pt idx="13">
                  <c:v>20.7</c:v>
                </c:pt>
                <c:pt idx="14">
                  <c:v>20.9</c:v>
                </c:pt>
                <c:pt idx="15">
                  <c:v>26.6</c:v>
                </c:pt>
                <c:pt idx="16">
                  <c:v>25.1</c:v>
                </c:pt>
                <c:pt idx="17">
                  <c:v>23.8</c:v>
                </c:pt>
                <c:pt idx="18">
                  <c:v>22.1</c:v>
                </c:pt>
                <c:pt idx="19">
                  <c:v>22.8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39-4E03-B9B5-9B7F30E6647D}"/>
            </c:ext>
          </c:extLst>
        </c:ser>
        <c:ser>
          <c:idx val="3"/>
          <c:order val="3"/>
          <c:tx>
            <c:strRef>
              <c:f>'Hamiltonian Accuracy'!$G$219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Accuracy'!$G$220:$G$249</c:f>
              <c:numCache>
                <c:formatCode>General</c:formatCode>
                <c:ptCount val="30"/>
                <c:pt idx="0">
                  <c:v>5.9</c:v>
                </c:pt>
                <c:pt idx="1">
                  <c:v>6.9</c:v>
                </c:pt>
                <c:pt idx="2">
                  <c:v>7.9</c:v>
                </c:pt>
                <c:pt idx="3">
                  <c:v>7.9</c:v>
                </c:pt>
                <c:pt idx="4">
                  <c:v>7.4</c:v>
                </c:pt>
                <c:pt idx="5">
                  <c:v>7.7</c:v>
                </c:pt>
                <c:pt idx="6">
                  <c:v>9.6999999999999993</c:v>
                </c:pt>
                <c:pt idx="7">
                  <c:v>9.1999999999999993</c:v>
                </c:pt>
                <c:pt idx="8">
                  <c:v>8.8000000000000007</c:v>
                </c:pt>
                <c:pt idx="9">
                  <c:v>9</c:v>
                </c:pt>
                <c:pt idx="10">
                  <c:v>5.6</c:v>
                </c:pt>
                <c:pt idx="11">
                  <c:v>9.1999999999999993</c:v>
                </c:pt>
                <c:pt idx="12">
                  <c:v>7.8</c:v>
                </c:pt>
                <c:pt idx="13">
                  <c:v>8.4</c:v>
                </c:pt>
                <c:pt idx="14">
                  <c:v>9.1</c:v>
                </c:pt>
                <c:pt idx="15">
                  <c:v>17.8</c:v>
                </c:pt>
                <c:pt idx="16">
                  <c:v>18.399999999999999</c:v>
                </c:pt>
                <c:pt idx="17">
                  <c:v>17.7</c:v>
                </c:pt>
                <c:pt idx="18">
                  <c:v>15.8</c:v>
                </c:pt>
                <c:pt idx="19">
                  <c:v>16.7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39-4E03-B9B5-9B7F30E66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Accuracy'!$D$4:$D$33</c:f>
              <c:numCache>
                <c:formatCode>General</c:formatCode>
                <c:ptCount val="30"/>
                <c:pt idx="0">
                  <c:v>7.5222222222222213</c:v>
                </c:pt>
                <c:pt idx="1">
                  <c:v>8.344444444444445</c:v>
                </c:pt>
                <c:pt idx="2">
                  <c:v>7.1999999999999993</c:v>
                </c:pt>
                <c:pt idx="3">
                  <c:v>7.2555555555555555</c:v>
                </c:pt>
                <c:pt idx="4">
                  <c:v>6.5888888888888903</c:v>
                </c:pt>
                <c:pt idx="5">
                  <c:v>29.188888888888886</c:v>
                </c:pt>
                <c:pt idx="6">
                  <c:v>31.044444444444441</c:v>
                </c:pt>
                <c:pt idx="7">
                  <c:v>28.277777777777779</c:v>
                </c:pt>
                <c:pt idx="8">
                  <c:v>28.688888888888886</c:v>
                </c:pt>
                <c:pt idx="9">
                  <c:v>28.5</c:v>
                </c:pt>
                <c:pt idx="10">
                  <c:v>47.43333333333333</c:v>
                </c:pt>
                <c:pt idx="11">
                  <c:v>44.355555555555554</c:v>
                </c:pt>
                <c:pt idx="12">
                  <c:v>44.766666666666666</c:v>
                </c:pt>
                <c:pt idx="13">
                  <c:v>43.822222222222223</c:v>
                </c:pt>
                <c:pt idx="14">
                  <c:v>42.933333333333323</c:v>
                </c:pt>
                <c:pt idx="15">
                  <c:v>55.699999999999996</c:v>
                </c:pt>
                <c:pt idx="16">
                  <c:v>56.644444444444446</c:v>
                </c:pt>
                <c:pt idx="17">
                  <c:v>55.888888888888886</c:v>
                </c:pt>
                <c:pt idx="18">
                  <c:v>56.222222222222221</c:v>
                </c:pt>
                <c:pt idx="19">
                  <c:v>54.788888888888891</c:v>
                </c:pt>
                <c:pt idx="20">
                  <c:v>62.711111111111109</c:v>
                </c:pt>
                <c:pt idx="21">
                  <c:v>62.833333333333336</c:v>
                </c:pt>
                <c:pt idx="22">
                  <c:v>62.455555555555556</c:v>
                </c:pt>
                <c:pt idx="23">
                  <c:v>61.900000000000006</c:v>
                </c:pt>
                <c:pt idx="24">
                  <c:v>60.844444444444463</c:v>
                </c:pt>
                <c:pt idx="25">
                  <c:v>65.63333333333334</c:v>
                </c:pt>
                <c:pt idx="26">
                  <c:v>65.077777777777783</c:v>
                </c:pt>
                <c:pt idx="27">
                  <c:v>64.966666666666669</c:v>
                </c:pt>
                <c:pt idx="28">
                  <c:v>63.655555555555551</c:v>
                </c:pt>
                <c:pt idx="29">
                  <c:v>62.688888888888883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2-4804-8F35-9BED9ABA5BD3}"/>
            </c:ext>
          </c:extLst>
        </c:ser>
        <c:ser>
          <c:idx val="1"/>
          <c:order val="1"/>
          <c:tx>
            <c:strRef>
              <c:f>'Avgs no fails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Accuracy'!$E$4:$E$33</c:f>
              <c:numCache>
                <c:formatCode>General</c:formatCode>
                <c:ptCount val="30"/>
                <c:pt idx="0">
                  <c:v>4.9555555555555557</c:v>
                </c:pt>
                <c:pt idx="1">
                  <c:v>4.5444444444444443</c:v>
                </c:pt>
                <c:pt idx="2">
                  <c:v>4.4222222222222216</c:v>
                </c:pt>
                <c:pt idx="3">
                  <c:v>4.7666666666666666</c:v>
                </c:pt>
                <c:pt idx="4">
                  <c:v>4.4222222222222225</c:v>
                </c:pt>
                <c:pt idx="5">
                  <c:v>18.977777777777778</c:v>
                </c:pt>
                <c:pt idx="6">
                  <c:v>16.766666666666666</c:v>
                </c:pt>
                <c:pt idx="7">
                  <c:v>14.844444444444447</c:v>
                </c:pt>
                <c:pt idx="8">
                  <c:v>15.566666666666666</c:v>
                </c:pt>
                <c:pt idx="9">
                  <c:v>17</c:v>
                </c:pt>
                <c:pt idx="10">
                  <c:v>25.155555555555555</c:v>
                </c:pt>
                <c:pt idx="11">
                  <c:v>24.922222222222221</c:v>
                </c:pt>
                <c:pt idx="12">
                  <c:v>23.5</c:v>
                </c:pt>
                <c:pt idx="13">
                  <c:v>23.144444444444446</c:v>
                </c:pt>
                <c:pt idx="14">
                  <c:v>22.988888888888894</c:v>
                </c:pt>
                <c:pt idx="15">
                  <c:v>28.611111111111111</c:v>
                </c:pt>
                <c:pt idx="16">
                  <c:v>28.588888888888885</c:v>
                </c:pt>
                <c:pt idx="17">
                  <c:v>27.5</c:v>
                </c:pt>
                <c:pt idx="18">
                  <c:v>28.144444444444446</c:v>
                </c:pt>
                <c:pt idx="19">
                  <c:v>26.788888888888891</c:v>
                </c:pt>
                <c:pt idx="20">
                  <c:v>41.911111111111111</c:v>
                </c:pt>
                <c:pt idx="21">
                  <c:v>43.611111111111114</c:v>
                </c:pt>
                <c:pt idx="22">
                  <c:v>41.577777777777783</c:v>
                </c:pt>
                <c:pt idx="23">
                  <c:v>41.333333333333336</c:v>
                </c:pt>
                <c:pt idx="24">
                  <c:v>38.699999999999996</c:v>
                </c:pt>
                <c:pt idx="25">
                  <c:v>45.855555555555561</c:v>
                </c:pt>
                <c:pt idx="26">
                  <c:v>45.999999999999993</c:v>
                </c:pt>
                <c:pt idx="27">
                  <c:v>45.055555555555557</c:v>
                </c:pt>
                <c:pt idx="28">
                  <c:v>43.377777777777773</c:v>
                </c:pt>
                <c:pt idx="29">
                  <c:v>42.655555555555551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52-4804-8F35-9BED9ABA5BD3}"/>
            </c:ext>
          </c:extLst>
        </c:ser>
        <c:ser>
          <c:idx val="2"/>
          <c:order val="2"/>
          <c:tx>
            <c:strRef>
              <c:f>'Avgs no fails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Accuracy'!$F$4:$F$33</c:f>
              <c:numCache>
                <c:formatCode>General</c:formatCode>
                <c:ptCount val="30"/>
                <c:pt idx="0">
                  <c:v>9.0888888888888886</c:v>
                </c:pt>
                <c:pt idx="1">
                  <c:v>7.1222222222222218</c:v>
                </c:pt>
                <c:pt idx="2">
                  <c:v>8.5888888888888886</c:v>
                </c:pt>
                <c:pt idx="3">
                  <c:v>7.2444444444444445</c:v>
                </c:pt>
                <c:pt idx="4">
                  <c:v>7.5777777777777784</c:v>
                </c:pt>
                <c:pt idx="5">
                  <c:v>30.577777777777776</c:v>
                </c:pt>
                <c:pt idx="6">
                  <c:v>27.744444444444444</c:v>
                </c:pt>
                <c:pt idx="7">
                  <c:v>27.144444444444446</c:v>
                </c:pt>
                <c:pt idx="8">
                  <c:v>25.744444444444444</c:v>
                </c:pt>
                <c:pt idx="9">
                  <c:v>27.622222222222224</c:v>
                </c:pt>
                <c:pt idx="10">
                  <c:v>38.811111111111103</c:v>
                </c:pt>
                <c:pt idx="11">
                  <c:v>38.255555555555553</c:v>
                </c:pt>
                <c:pt idx="12">
                  <c:v>37.344444444444441</c:v>
                </c:pt>
                <c:pt idx="13">
                  <c:v>36.31111111111111</c:v>
                </c:pt>
                <c:pt idx="14">
                  <c:v>36.922222222222224</c:v>
                </c:pt>
                <c:pt idx="15">
                  <c:v>44.622222222222227</c:v>
                </c:pt>
                <c:pt idx="16">
                  <c:v>43.988888888888887</c:v>
                </c:pt>
                <c:pt idx="17">
                  <c:v>44.8</c:v>
                </c:pt>
                <c:pt idx="18">
                  <c:v>44</c:v>
                </c:pt>
                <c:pt idx="19">
                  <c:v>43.74444444444444</c:v>
                </c:pt>
                <c:pt idx="20">
                  <c:v>45.188888888888897</c:v>
                </c:pt>
                <c:pt idx="21">
                  <c:v>44.62222222222222</c:v>
                </c:pt>
                <c:pt idx="22">
                  <c:v>45.000000000000007</c:v>
                </c:pt>
                <c:pt idx="23">
                  <c:v>43.422222222222224</c:v>
                </c:pt>
                <c:pt idx="24">
                  <c:v>44.7</c:v>
                </c:pt>
                <c:pt idx="25">
                  <c:v>45.888888888888886</c:v>
                </c:pt>
                <c:pt idx="26">
                  <c:v>45.466666666666669</c:v>
                </c:pt>
                <c:pt idx="27">
                  <c:v>45.37777777777778</c:v>
                </c:pt>
                <c:pt idx="28">
                  <c:v>44.866666666666667</c:v>
                </c:pt>
                <c:pt idx="29">
                  <c:v>44.844444444444449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52-4804-8F35-9BED9ABA5BD3}"/>
            </c:ext>
          </c:extLst>
        </c:ser>
        <c:ser>
          <c:idx val="3"/>
          <c:order val="3"/>
          <c:tx>
            <c:strRef>
              <c:f>'Avgs no fails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Accuracy'!$G$4:$G$33</c:f>
              <c:numCache>
                <c:formatCode>General</c:formatCode>
                <c:ptCount val="30"/>
                <c:pt idx="0">
                  <c:v>8.8666666666666671</c:v>
                </c:pt>
                <c:pt idx="1">
                  <c:v>8.466666666666665</c:v>
                </c:pt>
                <c:pt idx="2">
                  <c:v>8.2444444444444471</c:v>
                </c:pt>
                <c:pt idx="3">
                  <c:v>8.2888888888888879</c:v>
                </c:pt>
                <c:pt idx="4">
                  <c:v>7.2888888888888879</c:v>
                </c:pt>
                <c:pt idx="5">
                  <c:v>28.188888888888886</c:v>
                </c:pt>
                <c:pt idx="6">
                  <c:v>26.144444444444442</c:v>
                </c:pt>
                <c:pt idx="7">
                  <c:v>24.87777777777778</c:v>
                </c:pt>
                <c:pt idx="8">
                  <c:v>24.799999999999997</c:v>
                </c:pt>
                <c:pt idx="9">
                  <c:v>23.744444444444444</c:v>
                </c:pt>
                <c:pt idx="10">
                  <c:v>42.655555555555559</c:v>
                </c:pt>
                <c:pt idx="11">
                  <c:v>40.844444444444449</c:v>
                </c:pt>
                <c:pt idx="12">
                  <c:v>40.866666666666674</c:v>
                </c:pt>
                <c:pt idx="13">
                  <c:v>39.799999999999997</c:v>
                </c:pt>
                <c:pt idx="14">
                  <c:v>40.055555555555557</c:v>
                </c:pt>
                <c:pt idx="15">
                  <c:v>55.333333333333336</c:v>
                </c:pt>
                <c:pt idx="16">
                  <c:v>55.611111111111107</c:v>
                </c:pt>
                <c:pt idx="17">
                  <c:v>55.166666666666657</c:v>
                </c:pt>
                <c:pt idx="18">
                  <c:v>54.533333333333331</c:v>
                </c:pt>
                <c:pt idx="19">
                  <c:v>54.944444444444436</c:v>
                </c:pt>
                <c:pt idx="20">
                  <c:v>62.444444444444443</c:v>
                </c:pt>
                <c:pt idx="21">
                  <c:v>63.133333333333326</c:v>
                </c:pt>
                <c:pt idx="22">
                  <c:v>61.711111111111109</c:v>
                </c:pt>
                <c:pt idx="23">
                  <c:v>61.414444444444449</c:v>
                </c:pt>
                <c:pt idx="24">
                  <c:v>61.044444444444444</c:v>
                </c:pt>
                <c:pt idx="25">
                  <c:v>65.011111111111106</c:v>
                </c:pt>
                <c:pt idx="26">
                  <c:v>64.333333333333314</c:v>
                </c:pt>
                <c:pt idx="27">
                  <c:v>63.79999999999999</c:v>
                </c:pt>
                <c:pt idx="28">
                  <c:v>62.79</c:v>
                </c:pt>
                <c:pt idx="29">
                  <c:v>61.644444444444439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52-4804-8F35-9BED9ABA5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78648993138732"/>
          <c:h val="8.84476729195216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Accuracy'!$D$40:$D$69</c:f>
              <c:numCache>
                <c:formatCode>General</c:formatCode>
                <c:ptCount val="30"/>
                <c:pt idx="0">
                  <c:v>55.3</c:v>
                </c:pt>
                <c:pt idx="1">
                  <c:v>53.36666666666666</c:v>
                </c:pt>
                <c:pt idx="2">
                  <c:v>53.588888888888881</c:v>
                </c:pt>
                <c:pt idx="3">
                  <c:v>52.333333333333336</c:v>
                </c:pt>
                <c:pt idx="4">
                  <c:v>50.211111111111109</c:v>
                </c:pt>
                <c:pt idx="5">
                  <c:v>55.744444444444447</c:v>
                </c:pt>
                <c:pt idx="6">
                  <c:v>55.86666666666666</c:v>
                </c:pt>
                <c:pt idx="7">
                  <c:v>55.077777777777776</c:v>
                </c:pt>
                <c:pt idx="8">
                  <c:v>55.366666666666667</c:v>
                </c:pt>
                <c:pt idx="9">
                  <c:v>54.133333333333326</c:v>
                </c:pt>
                <c:pt idx="10">
                  <c:v>58.677777777777777</c:v>
                </c:pt>
                <c:pt idx="11">
                  <c:v>57.411111111111104</c:v>
                </c:pt>
                <c:pt idx="12">
                  <c:v>56.422222222222217</c:v>
                </c:pt>
                <c:pt idx="13">
                  <c:v>55.43333333333333</c:v>
                </c:pt>
                <c:pt idx="14">
                  <c:v>54.166666666666671</c:v>
                </c:pt>
                <c:pt idx="15">
                  <c:v>56.277777777777779</c:v>
                </c:pt>
                <c:pt idx="16">
                  <c:v>56.288888888888884</c:v>
                </c:pt>
                <c:pt idx="17">
                  <c:v>54.555555555555557</c:v>
                </c:pt>
                <c:pt idx="18">
                  <c:v>54.766666666666673</c:v>
                </c:pt>
                <c:pt idx="19">
                  <c:v>53.866666666666674</c:v>
                </c:pt>
                <c:pt idx="20">
                  <c:v>62.311111111111117</c:v>
                </c:pt>
                <c:pt idx="21">
                  <c:v>61.488888888888887</c:v>
                </c:pt>
                <c:pt idx="22">
                  <c:v>60.422222222222231</c:v>
                </c:pt>
                <c:pt idx="23">
                  <c:v>58.855555555555561</c:v>
                </c:pt>
                <c:pt idx="24">
                  <c:v>57.900000000000006</c:v>
                </c:pt>
                <c:pt idx="25">
                  <c:v>64.577777777777769</c:v>
                </c:pt>
                <c:pt idx="26">
                  <c:v>63.166666666666664</c:v>
                </c:pt>
                <c:pt idx="27">
                  <c:v>61.466666666666669</c:v>
                </c:pt>
                <c:pt idx="28">
                  <c:v>61.333333333333336</c:v>
                </c:pt>
                <c:pt idx="29">
                  <c:v>60.066666666666656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3F-4786-BD42-385078ABDFEC}"/>
            </c:ext>
          </c:extLst>
        </c:ser>
        <c:ser>
          <c:idx val="1"/>
          <c:order val="1"/>
          <c:tx>
            <c:strRef>
              <c:f>'Avgs no fails Accuracy'!$E$39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Accuracy'!$E$40:$E$69</c:f>
              <c:numCache>
                <c:formatCode>General</c:formatCode>
                <c:ptCount val="30"/>
                <c:pt idx="0">
                  <c:v>55.911111111111119</c:v>
                </c:pt>
                <c:pt idx="1">
                  <c:v>54.044444444444451</c:v>
                </c:pt>
                <c:pt idx="2">
                  <c:v>53.788888888888891</c:v>
                </c:pt>
                <c:pt idx="3">
                  <c:v>53.455555555555556</c:v>
                </c:pt>
                <c:pt idx="4">
                  <c:v>50.63333333333334</c:v>
                </c:pt>
                <c:pt idx="5">
                  <c:v>52.433333333333337</c:v>
                </c:pt>
                <c:pt idx="6">
                  <c:v>50.833333333333336</c:v>
                </c:pt>
                <c:pt idx="7">
                  <c:v>50.6</c:v>
                </c:pt>
                <c:pt idx="8">
                  <c:v>50.322222222222223</c:v>
                </c:pt>
                <c:pt idx="9">
                  <c:v>50.044444444444444</c:v>
                </c:pt>
                <c:pt idx="10">
                  <c:v>53.444444444444443</c:v>
                </c:pt>
                <c:pt idx="11">
                  <c:v>52.366666666666674</c:v>
                </c:pt>
                <c:pt idx="12">
                  <c:v>52.244444444444447</c:v>
                </c:pt>
                <c:pt idx="13">
                  <c:v>51.844444444444449</c:v>
                </c:pt>
                <c:pt idx="14">
                  <c:v>51.466666666666669</c:v>
                </c:pt>
                <c:pt idx="15">
                  <c:v>55.822222222222223</c:v>
                </c:pt>
                <c:pt idx="16">
                  <c:v>55.333333333333336</c:v>
                </c:pt>
                <c:pt idx="17">
                  <c:v>54.63333333333334</c:v>
                </c:pt>
                <c:pt idx="18">
                  <c:v>53.74444444444444</c:v>
                </c:pt>
                <c:pt idx="19">
                  <c:v>53.466666666666661</c:v>
                </c:pt>
                <c:pt idx="20">
                  <c:v>60.955555555555556</c:v>
                </c:pt>
                <c:pt idx="21">
                  <c:v>61</c:v>
                </c:pt>
                <c:pt idx="22">
                  <c:v>60.011111111111099</c:v>
                </c:pt>
                <c:pt idx="23">
                  <c:v>60.077777777777769</c:v>
                </c:pt>
                <c:pt idx="24">
                  <c:v>58.766666666666666</c:v>
                </c:pt>
                <c:pt idx="25">
                  <c:v>55.699999999999996</c:v>
                </c:pt>
                <c:pt idx="26">
                  <c:v>56.066666666666663</c:v>
                </c:pt>
                <c:pt idx="27">
                  <c:v>55.433333333333337</c:v>
                </c:pt>
                <c:pt idx="28">
                  <c:v>55.300000000000004</c:v>
                </c:pt>
                <c:pt idx="29">
                  <c:v>55.366666666666674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3F-4786-BD42-385078ABDFEC}"/>
            </c:ext>
          </c:extLst>
        </c:ser>
        <c:ser>
          <c:idx val="2"/>
          <c:order val="2"/>
          <c:tx>
            <c:strRef>
              <c:f>'Avgs no fails Accuracy'!$F$39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Accuracy'!$F$40:$F$69</c:f>
              <c:numCache>
                <c:formatCode>General</c:formatCode>
                <c:ptCount val="30"/>
                <c:pt idx="0">
                  <c:v>44.711111111111116</c:v>
                </c:pt>
                <c:pt idx="1">
                  <c:v>44.911111111111111</c:v>
                </c:pt>
                <c:pt idx="2">
                  <c:v>44.87777777777778</c:v>
                </c:pt>
                <c:pt idx="3">
                  <c:v>44.388888888888886</c:v>
                </c:pt>
                <c:pt idx="4">
                  <c:v>44.1</c:v>
                </c:pt>
                <c:pt idx="5">
                  <c:v>45.966666666666669</c:v>
                </c:pt>
                <c:pt idx="6">
                  <c:v>45.98888888888888</c:v>
                </c:pt>
                <c:pt idx="7">
                  <c:v>46.48888888888888</c:v>
                </c:pt>
                <c:pt idx="8">
                  <c:v>44.81111111111111</c:v>
                </c:pt>
                <c:pt idx="9">
                  <c:v>45.211111111111109</c:v>
                </c:pt>
                <c:pt idx="10">
                  <c:v>46.522222222222219</c:v>
                </c:pt>
                <c:pt idx="11">
                  <c:v>45.36666666666666</c:v>
                </c:pt>
                <c:pt idx="12">
                  <c:v>45.466666666666669</c:v>
                </c:pt>
                <c:pt idx="13">
                  <c:v>44.322222222222223</c:v>
                </c:pt>
                <c:pt idx="14">
                  <c:v>45.611111111111114</c:v>
                </c:pt>
                <c:pt idx="15">
                  <c:v>46.333333333333321</c:v>
                </c:pt>
                <c:pt idx="16">
                  <c:v>44.099999999999994</c:v>
                </c:pt>
                <c:pt idx="17">
                  <c:v>46.166666666666664</c:v>
                </c:pt>
                <c:pt idx="18">
                  <c:v>44.74444444444444</c:v>
                </c:pt>
                <c:pt idx="19">
                  <c:v>45.477777777777781</c:v>
                </c:pt>
                <c:pt idx="20">
                  <c:v>45.988888888888887</c:v>
                </c:pt>
                <c:pt idx="21">
                  <c:v>45.033333333333331</c:v>
                </c:pt>
                <c:pt idx="22">
                  <c:v>45.70000000000001</c:v>
                </c:pt>
                <c:pt idx="23">
                  <c:v>44.511111111111113</c:v>
                </c:pt>
                <c:pt idx="24">
                  <c:v>45.288888888888884</c:v>
                </c:pt>
                <c:pt idx="25">
                  <c:v>46.277777777777779</c:v>
                </c:pt>
                <c:pt idx="26">
                  <c:v>45.422222222222224</c:v>
                </c:pt>
                <c:pt idx="27">
                  <c:v>46.400000000000006</c:v>
                </c:pt>
                <c:pt idx="28">
                  <c:v>45.155555555555551</c:v>
                </c:pt>
                <c:pt idx="29">
                  <c:v>45.111111111111114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3F-4786-BD42-385078ABDFEC}"/>
            </c:ext>
          </c:extLst>
        </c:ser>
        <c:ser>
          <c:idx val="3"/>
          <c:order val="3"/>
          <c:tx>
            <c:strRef>
              <c:f>'Avgs no fails Accuracy'!$G$39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Accuracy'!$G$40:$G$69</c:f>
              <c:numCache>
                <c:formatCode>General</c:formatCode>
                <c:ptCount val="30"/>
                <c:pt idx="0">
                  <c:v>55</c:v>
                </c:pt>
                <c:pt idx="1">
                  <c:v>53.322222222222223</c:v>
                </c:pt>
                <c:pt idx="2">
                  <c:v>53.55555555555555</c:v>
                </c:pt>
                <c:pt idx="3">
                  <c:v>52.233333333333327</c:v>
                </c:pt>
                <c:pt idx="4">
                  <c:v>50.844444444444441</c:v>
                </c:pt>
                <c:pt idx="5">
                  <c:v>56.355555555555561</c:v>
                </c:pt>
                <c:pt idx="6">
                  <c:v>55.63333333333334</c:v>
                </c:pt>
                <c:pt idx="7">
                  <c:v>55.944444444444443</c:v>
                </c:pt>
                <c:pt idx="8">
                  <c:v>55.388888888888893</c:v>
                </c:pt>
                <c:pt idx="9">
                  <c:v>54.111111111111114</c:v>
                </c:pt>
                <c:pt idx="10">
                  <c:v>57.477777777777774</c:v>
                </c:pt>
                <c:pt idx="11">
                  <c:v>56.011111111111106</c:v>
                </c:pt>
                <c:pt idx="12">
                  <c:v>55.266666666666666</c:v>
                </c:pt>
                <c:pt idx="13">
                  <c:v>54.955555555555549</c:v>
                </c:pt>
                <c:pt idx="14">
                  <c:v>53.199999999999996</c:v>
                </c:pt>
                <c:pt idx="15">
                  <c:v>56.333333333333336</c:v>
                </c:pt>
                <c:pt idx="16">
                  <c:v>55.366666666666674</c:v>
                </c:pt>
                <c:pt idx="17">
                  <c:v>54.133333333333333</c:v>
                </c:pt>
                <c:pt idx="18">
                  <c:v>54.144444444444453</c:v>
                </c:pt>
                <c:pt idx="19">
                  <c:v>53.588888888888889</c:v>
                </c:pt>
                <c:pt idx="20">
                  <c:v>60.755555555555553</c:v>
                </c:pt>
                <c:pt idx="21">
                  <c:v>59.411111111111104</c:v>
                </c:pt>
                <c:pt idx="22">
                  <c:v>58.455555555555549</c:v>
                </c:pt>
                <c:pt idx="23">
                  <c:v>57.133333333333326</c:v>
                </c:pt>
                <c:pt idx="24">
                  <c:v>56.222222222222221</c:v>
                </c:pt>
                <c:pt idx="25">
                  <c:v>62.93333333333333</c:v>
                </c:pt>
                <c:pt idx="26">
                  <c:v>61.722222222222221</c:v>
                </c:pt>
                <c:pt idx="27">
                  <c:v>60.422222222222231</c:v>
                </c:pt>
                <c:pt idx="28">
                  <c:v>60.077777777777769</c:v>
                </c:pt>
                <c:pt idx="29">
                  <c:v>59.355555555555561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3F-4786-BD42-385078ABD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255752895271701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Accuracy'!$D$76:$D$105</c:f>
              <c:numCache>
                <c:formatCode>General</c:formatCode>
                <c:ptCount val="30"/>
                <c:pt idx="0">
                  <c:v>54.088888888888896</c:v>
                </c:pt>
                <c:pt idx="1">
                  <c:v>51.411111111111119</c:v>
                </c:pt>
                <c:pt idx="2">
                  <c:v>52.444444444444443</c:v>
                </c:pt>
                <c:pt idx="3">
                  <c:v>50.866666666666667</c:v>
                </c:pt>
                <c:pt idx="4">
                  <c:v>50.87777777777778</c:v>
                </c:pt>
                <c:pt idx="5">
                  <c:v>60.011111111111113</c:v>
                </c:pt>
                <c:pt idx="6">
                  <c:v>58.266666666666666</c:v>
                </c:pt>
                <c:pt idx="7">
                  <c:v>57.955555555555549</c:v>
                </c:pt>
                <c:pt idx="8">
                  <c:v>57.288888888888877</c:v>
                </c:pt>
                <c:pt idx="9">
                  <c:v>55.577777777777769</c:v>
                </c:pt>
                <c:pt idx="10">
                  <c:v>59.488888888888887</c:v>
                </c:pt>
                <c:pt idx="11">
                  <c:v>57.922222222222231</c:v>
                </c:pt>
                <c:pt idx="12">
                  <c:v>56.644444444444453</c:v>
                </c:pt>
                <c:pt idx="13">
                  <c:v>55.944444444444436</c:v>
                </c:pt>
                <c:pt idx="14">
                  <c:v>55.13333333333334</c:v>
                </c:pt>
                <c:pt idx="15">
                  <c:v>58.56666666666667</c:v>
                </c:pt>
                <c:pt idx="16">
                  <c:v>57.24444444444444</c:v>
                </c:pt>
                <c:pt idx="17">
                  <c:v>56.044444444444451</c:v>
                </c:pt>
                <c:pt idx="18">
                  <c:v>55.944444444444443</c:v>
                </c:pt>
                <c:pt idx="19">
                  <c:v>55.433333333333337</c:v>
                </c:pt>
                <c:pt idx="20">
                  <c:v>63.366666666666674</c:v>
                </c:pt>
                <c:pt idx="21">
                  <c:v>62.388888888888886</c:v>
                </c:pt>
                <c:pt idx="22">
                  <c:v>60.86666666666666</c:v>
                </c:pt>
                <c:pt idx="23">
                  <c:v>59.522222222222226</c:v>
                </c:pt>
                <c:pt idx="24">
                  <c:v>59.222222222222236</c:v>
                </c:pt>
                <c:pt idx="25">
                  <c:v>65</c:v>
                </c:pt>
                <c:pt idx="26">
                  <c:v>64.733333333333334</c:v>
                </c:pt>
                <c:pt idx="27">
                  <c:v>63.255555555555553</c:v>
                </c:pt>
                <c:pt idx="28">
                  <c:v>62.911111111111119</c:v>
                </c:pt>
                <c:pt idx="29">
                  <c:v>61.93333333333333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70-44F0-9DAE-2AEB5AC7BD7B}"/>
            </c:ext>
          </c:extLst>
        </c:ser>
        <c:ser>
          <c:idx val="1"/>
          <c:order val="1"/>
          <c:tx>
            <c:strRef>
              <c:f>'Avgs no fails Accuracy'!$E$75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Accuracy'!$E$76:$E$105</c:f>
              <c:numCache>
                <c:formatCode>General</c:formatCode>
                <c:ptCount val="30"/>
                <c:pt idx="0">
                  <c:v>54.811111111111103</c:v>
                </c:pt>
                <c:pt idx="1">
                  <c:v>52.5</c:v>
                </c:pt>
                <c:pt idx="2">
                  <c:v>52.822222222222223</c:v>
                </c:pt>
                <c:pt idx="3">
                  <c:v>52.366666666666674</c:v>
                </c:pt>
                <c:pt idx="4">
                  <c:v>49.444444444444443</c:v>
                </c:pt>
                <c:pt idx="5">
                  <c:v>55.466666666666676</c:v>
                </c:pt>
                <c:pt idx="6">
                  <c:v>52.74444444444444</c:v>
                </c:pt>
                <c:pt idx="7">
                  <c:v>53.300000000000004</c:v>
                </c:pt>
                <c:pt idx="8">
                  <c:v>53.377777777777773</c:v>
                </c:pt>
                <c:pt idx="9">
                  <c:v>52.666666666666664</c:v>
                </c:pt>
                <c:pt idx="10">
                  <c:v>54.877777777777773</c:v>
                </c:pt>
                <c:pt idx="11">
                  <c:v>53.277777777777771</c:v>
                </c:pt>
                <c:pt idx="12">
                  <c:v>53.288888888888877</c:v>
                </c:pt>
                <c:pt idx="13">
                  <c:v>52.388888888888886</c:v>
                </c:pt>
                <c:pt idx="14">
                  <c:v>52.2</c:v>
                </c:pt>
                <c:pt idx="15">
                  <c:v>59.055555555555557</c:v>
                </c:pt>
                <c:pt idx="16">
                  <c:v>57.855555555555547</c:v>
                </c:pt>
                <c:pt idx="17">
                  <c:v>57.56666666666667</c:v>
                </c:pt>
                <c:pt idx="18">
                  <c:v>55.877777777777773</c:v>
                </c:pt>
                <c:pt idx="19">
                  <c:v>55.144444444444446</c:v>
                </c:pt>
                <c:pt idx="20">
                  <c:v>60.833333333333336</c:v>
                </c:pt>
                <c:pt idx="21">
                  <c:v>60.099999999999994</c:v>
                </c:pt>
                <c:pt idx="22">
                  <c:v>59.022222222222211</c:v>
                </c:pt>
                <c:pt idx="23">
                  <c:v>58.74444444444444</c:v>
                </c:pt>
                <c:pt idx="24">
                  <c:v>57.466666666666669</c:v>
                </c:pt>
                <c:pt idx="25">
                  <c:v>52.64</c:v>
                </c:pt>
                <c:pt idx="26">
                  <c:v>57.044444444444451</c:v>
                </c:pt>
                <c:pt idx="27">
                  <c:v>55.733333333333327</c:v>
                </c:pt>
                <c:pt idx="28">
                  <c:v>55.388888888888886</c:v>
                </c:pt>
                <c:pt idx="29">
                  <c:v>55.122222222222227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70-44F0-9DAE-2AEB5AC7BD7B}"/>
            </c:ext>
          </c:extLst>
        </c:ser>
        <c:ser>
          <c:idx val="2"/>
          <c:order val="2"/>
          <c:tx>
            <c:strRef>
              <c:f>'Avgs no fails Accuracy'!$F$75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Accuracy'!$F$76:$F$105</c:f>
              <c:numCache>
                <c:formatCode>General</c:formatCode>
                <c:ptCount val="30"/>
                <c:pt idx="0">
                  <c:v>43.733333333333334</c:v>
                </c:pt>
                <c:pt idx="1">
                  <c:v>43.888888888888886</c:v>
                </c:pt>
                <c:pt idx="2">
                  <c:v>43.055555555555557</c:v>
                </c:pt>
                <c:pt idx="3">
                  <c:v>43.022222222222219</c:v>
                </c:pt>
                <c:pt idx="4">
                  <c:v>42.24444444444444</c:v>
                </c:pt>
                <c:pt idx="5">
                  <c:v>45.766666666666673</c:v>
                </c:pt>
                <c:pt idx="6">
                  <c:v>46.322222222222223</c:v>
                </c:pt>
                <c:pt idx="7">
                  <c:v>47.066666666666663</c:v>
                </c:pt>
                <c:pt idx="8">
                  <c:v>45.633333333333326</c:v>
                </c:pt>
                <c:pt idx="9">
                  <c:v>45.8</c:v>
                </c:pt>
                <c:pt idx="10">
                  <c:v>46.588888888888889</c:v>
                </c:pt>
                <c:pt idx="11">
                  <c:v>45.077777777777776</c:v>
                </c:pt>
                <c:pt idx="12">
                  <c:v>46.155555555555559</c:v>
                </c:pt>
                <c:pt idx="13">
                  <c:v>44.611111111111114</c:v>
                </c:pt>
                <c:pt idx="14">
                  <c:v>45.56666666666667</c:v>
                </c:pt>
                <c:pt idx="15">
                  <c:v>46.077777777777783</c:v>
                </c:pt>
                <c:pt idx="16">
                  <c:v>44.633333333333326</c:v>
                </c:pt>
                <c:pt idx="17">
                  <c:v>45.844444444444441</c:v>
                </c:pt>
                <c:pt idx="18">
                  <c:v>44.68888888888889</c:v>
                </c:pt>
                <c:pt idx="19">
                  <c:v>45.3</c:v>
                </c:pt>
                <c:pt idx="20">
                  <c:v>45.599999999999994</c:v>
                </c:pt>
                <c:pt idx="21">
                  <c:v>45.033333333333331</c:v>
                </c:pt>
                <c:pt idx="22">
                  <c:v>45.444444444444436</c:v>
                </c:pt>
                <c:pt idx="23">
                  <c:v>44.622222222222227</c:v>
                </c:pt>
                <c:pt idx="24">
                  <c:v>45.8</c:v>
                </c:pt>
                <c:pt idx="25">
                  <c:v>46.177777777777777</c:v>
                </c:pt>
                <c:pt idx="26">
                  <c:v>45.44444444444445</c:v>
                </c:pt>
                <c:pt idx="27">
                  <c:v>45.933333333333337</c:v>
                </c:pt>
                <c:pt idx="28">
                  <c:v>44.988888888888887</c:v>
                </c:pt>
                <c:pt idx="29">
                  <c:v>45.3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70-44F0-9DAE-2AEB5AC7BD7B}"/>
            </c:ext>
          </c:extLst>
        </c:ser>
        <c:ser>
          <c:idx val="3"/>
          <c:order val="3"/>
          <c:tx>
            <c:strRef>
              <c:f>'Avgs no fails Accuracy'!$G$75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Accuracy'!$G$76:$G$105</c:f>
              <c:numCache>
                <c:formatCode>General</c:formatCode>
                <c:ptCount val="30"/>
                <c:pt idx="0">
                  <c:v>56.466666666666669</c:v>
                </c:pt>
                <c:pt idx="1">
                  <c:v>54.211111111111109</c:v>
                </c:pt>
                <c:pt idx="2">
                  <c:v>54.022222222222219</c:v>
                </c:pt>
                <c:pt idx="3">
                  <c:v>53.400000000000006</c:v>
                </c:pt>
                <c:pt idx="4">
                  <c:v>51.555555555555557</c:v>
                </c:pt>
                <c:pt idx="5">
                  <c:v>59.244444444444447</c:v>
                </c:pt>
                <c:pt idx="6">
                  <c:v>57.599999999999994</c:v>
                </c:pt>
                <c:pt idx="7">
                  <c:v>57.844444444444434</c:v>
                </c:pt>
                <c:pt idx="8">
                  <c:v>56.511111111111099</c:v>
                </c:pt>
                <c:pt idx="9">
                  <c:v>55.044444444444444</c:v>
                </c:pt>
                <c:pt idx="10">
                  <c:v>58.711111111111109</c:v>
                </c:pt>
                <c:pt idx="11">
                  <c:v>56.955555555555556</c:v>
                </c:pt>
                <c:pt idx="12">
                  <c:v>56</c:v>
                </c:pt>
                <c:pt idx="13">
                  <c:v>56.044444444444444</c:v>
                </c:pt>
                <c:pt idx="14">
                  <c:v>54.155555555555551</c:v>
                </c:pt>
                <c:pt idx="15">
                  <c:v>57.611111111111114</c:v>
                </c:pt>
                <c:pt idx="16">
                  <c:v>56.644444444444446</c:v>
                </c:pt>
                <c:pt idx="17">
                  <c:v>55.022222222222226</c:v>
                </c:pt>
                <c:pt idx="18">
                  <c:v>55.866666666666667</c:v>
                </c:pt>
                <c:pt idx="19">
                  <c:v>54.111111111111114</c:v>
                </c:pt>
                <c:pt idx="20">
                  <c:v>62.622222222222227</c:v>
                </c:pt>
                <c:pt idx="21">
                  <c:v>60.988888888888887</c:v>
                </c:pt>
                <c:pt idx="22">
                  <c:v>60.444444444444443</c:v>
                </c:pt>
                <c:pt idx="23">
                  <c:v>59.455555555555556</c:v>
                </c:pt>
                <c:pt idx="24">
                  <c:v>58.688888888888897</c:v>
                </c:pt>
                <c:pt idx="25">
                  <c:v>64.033333333333346</c:v>
                </c:pt>
                <c:pt idx="26">
                  <c:v>62.744444444444447</c:v>
                </c:pt>
                <c:pt idx="27">
                  <c:v>61.948888888888888</c:v>
                </c:pt>
                <c:pt idx="28">
                  <c:v>61.444444444444443</c:v>
                </c:pt>
                <c:pt idx="29">
                  <c:v>60.600000000000009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70-44F0-9DAE-2AEB5AC7B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26007126662888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1.1111111111111112E-2</c:v>
                </c:pt>
                <c:pt idx="3">
                  <c:v>0</c:v>
                </c:pt>
                <c:pt idx="4">
                  <c:v>0</c:v>
                </c:pt>
                <c:pt idx="5">
                  <c:v>30.544444444444448</c:v>
                </c:pt>
                <c:pt idx="6">
                  <c:v>32.222222222222229</c:v>
                </c:pt>
                <c:pt idx="7">
                  <c:v>31.300000000000004</c:v>
                </c:pt>
                <c:pt idx="8">
                  <c:v>32.722222222222221</c:v>
                </c:pt>
                <c:pt idx="9">
                  <c:v>32.18888888888889</c:v>
                </c:pt>
                <c:pt idx="10">
                  <c:v>48.722222222222236</c:v>
                </c:pt>
                <c:pt idx="11">
                  <c:v>48.966666666666669</c:v>
                </c:pt>
                <c:pt idx="12">
                  <c:v>47.777777777777779</c:v>
                </c:pt>
                <c:pt idx="13">
                  <c:v>49.888888888888886</c:v>
                </c:pt>
                <c:pt idx="14">
                  <c:v>49.022222222222219</c:v>
                </c:pt>
                <c:pt idx="15">
                  <c:v>57.277777777777779</c:v>
                </c:pt>
                <c:pt idx="16">
                  <c:v>57.822222222222223</c:v>
                </c:pt>
                <c:pt idx="17">
                  <c:v>56.74444444444444</c:v>
                </c:pt>
                <c:pt idx="18">
                  <c:v>57.766666666666666</c:v>
                </c:pt>
                <c:pt idx="19">
                  <c:v>56.377777777777773</c:v>
                </c:pt>
                <c:pt idx="20">
                  <c:v>62.36666666666666</c:v>
                </c:pt>
                <c:pt idx="21">
                  <c:v>63.1111111111111</c:v>
                </c:pt>
                <c:pt idx="22">
                  <c:v>62.422222222222217</c:v>
                </c:pt>
                <c:pt idx="23">
                  <c:v>62.433333333333344</c:v>
                </c:pt>
                <c:pt idx="24">
                  <c:v>61.077777777777783</c:v>
                </c:pt>
                <c:pt idx="25">
                  <c:v>65.222222222222229</c:v>
                </c:pt>
                <c:pt idx="26">
                  <c:v>65.266666666666666</c:v>
                </c:pt>
                <c:pt idx="27">
                  <c:v>64.999999999999986</c:v>
                </c:pt>
                <c:pt idx="28">
                  <c:v>64.233333333333334</c:v>
                </c:pt>
                <c:pt idx="29">
                  <c:v>62.86666666666666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D9-4094-B23B-2768EACA6E64}"/>
            </c:ext>
          </c:extLst>
        </c:ser>
        <c:ser>
          <c:idx val="1"/>
          <c:order val="1"/>
          <c:tx>
            <c:strRef>
              <c:f>'Avgs no fails Accuracy'!$E$111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1.1111111111111112E-2</c:v>
                </c:pt>
                <c:pt idx="3">
                  <c:v>0</c:v>
                </c:pt>
                <c:pt idx="4">
                  <c:v>0</c:v>
                </c:pt>
                <c:pt idx="5">
                  <c:v>22.766666666666666</c:v>
                </c:pt>
                <c:pt idx="6">
                  <c:v>22.588888888888889</c:v>
                </c:pt>
                <c:pt idx="7">
                  <c:v>21.666666666666671</c:v>
                </c:pt>
                <c:pt idx="8">
                  <c:v>22.31111111111111</c:v>
                </c:pt>
                <c:pt idx="9">
                  <c:v>21.711111111111109</c:v>
                </c:pt>
                <c:pt idx="10">
                  <c:v>27.033333333333335</c:v>
                </c:pt>
                <c:pt idx="11">
                  <c:v>26.188888888888886</c:v>
                </c:pt>
                <c:pt idx="12">
                  <c:v>26.055555555555557</c:v>
                </c:pt>
                <c:pt idx="13">
                  <c:v>24.566666666666663</c:v>
                </c:pt>
                <c:pt idx="14">
                  <c:v>24.866666666666667</c:v>
                </c:pt>
                <c:pt idx="15">
                  <c:v>31.955555555555559</c:v>
                </c:pt>
                <c:pt idx="16">
                  <c:v>31.966666666666665</c:v>
                </c:pt>
                <c:pt idx="17">
                  <c:v>32.211111111111109</c:v>
                </c:pt>
                <c:pt idx="18">
                  <c:v>31.388888888888889</c:v>
                </c:pt>
                <c:pt idx="19">
                  <c:v>30.433333333333337</c:v>
                </c:pt>
                <c:pt idx="20">
                  <c:v>42.966666666666669</c:v>
                </c:pt>
                <c:pt idx="21">
                  <c:v>43.81111111111111</c:v>
                </c:pt>
                <c:pt idx="22">
                  <c:v>41.5</c:v>
                </c:pt>
                <c:pt idx="23">
                  <c:v>41.500000000000007</c:v>
                </c:pt>
                <c:pt idx="24">
                  <c:v>40.4</c:v>
                </c:pt>
                <c:pt idx="25">
                  <c:v>45.111111111111114</c:v>
                </c:pt>
                <c:pt idx="26">
                  <c:v>45.777777777777779</c:v>
                </c:pt>
                <c:pt idx="27">
                  <c:v>45.188888888888897</c:v>
                </c:pt>
                <c:pt idx="28">
                  <c:v>44.988888888888894</c:v>
                </c:pt>
                <c:pt idx="29">
                  <c:v>44.455555555555556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D9-4094-B23B-2768EACA6E64}"/>
            </c:ext>
          </c:extLst>
        </c:ser>
        <c:ser>
          <c:idx val="2"/>
          <c:order val="2"/>
          <c:tx>
            <c:strRef>
              <c:f>'Avgs no fails Accuracy'!$F$111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27.555555555555557</c:v>
                </c:pt>
                <c:pt idx="6">
                  <c:v>28.055555555555557</c:v>
                </c:pt>
                <c:pt idx="7">
                  <c:v>27.455555555555556</c:v>
                </c:pt>
                <c:pt idx="8">
                  <c:v>27.566666666666663</c:v>
                </c:pt>
                <c:pt idx="9">
                  <c:v>27.255555555555556</c:v>
                </c:pt>
                <c:pt idx="10">
                  <c:v>39.511111111111106</c:v>
                </c:pt>
                <c:pt idx="11">
                  <c:v>39.655555555555559</c:v>
                </c:pt>
                <c:pt idx="12">
                  <c:v>39.51111111111112</c:v>
                </c:pt>
                <c:pt idx="13">
                  <c:v>39.011111111111106</c:v>
                </c:pt>
                <c:pt idx="14">
                  <c:v>39.988888888888887</c:v>
                </c:pt>
                <c:pt idx="15">
                  <c:v>44.588888888888889</c:v>
                </c:pt>
                <c:pt idx="16">
                  <c:v>43.644444444444446</c:v>
                </c:pt>
                <c:pt idx="17">
                  <c:v>44.444444444444443</c:v>
                </c:pt>
                <c:pt idx="18">
                  <c:v>43.388888888888886</c:v>
                </c:pt>
                <c:pt idx="19">
                  <c:v>44.044444444444444</c:v>
                </c:pt>
                <c:pt idx="20">
                  <c:v>45.322222222222223</c:v>
                </c:pt>
                <c:pt idx="21">
                  <c:v>44.644444444444439</c:v>
                </c:pt>
                <c:pt idx="22">
                  <c:v>44.5</c:v>
                </c:pt>
                <c:pt idx="23">
                  <c:v>44.43333333333333</c:v>
                </c:pt>
                <c:pt idx="24">
                  <c:v>44.677777777777777</c:v>
                </c:pt>
                <c:pt idx="25">
                  <c:v>44.711111111111116</c:v>
                </c:pt>
                <c:pt idx="26">
                  <c:v>45.70000000000001</c:v>
                </c:pt>
                <c:pt idx="27">
                  <c:v>45.644444444444439</c:v>
                </c:pt>
                <c:pt idx="28">
                  <c:v>44.277777777777779</c:v>
                </c:pt>
                <c:pt idx="29">
                  <c:v>45.522222222222219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D9-4094-B23B-2768EACA6E64}"/>
            </c:ext>
          </c:extLst>
        </c:ser>
        <c:ser>
          <c:idx val="3"/>
          <c:order val="3"/>
          <c:tx>
            <c:strRef>
              <c:f>'Avgs no fails Accuracy'!$G$111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29.088888888888889</c:v>
                </c:pt>
                <c:pt idx="6">
                  <c:v>29.755555555555564</c:v>
                </c:pt>
                <c:pt idx="7">
                  <c:v>29.56666666666667</c:v>
                </c:pt>
                <c:pt idx="8">
                  <c:v>29.555555555555561</c:v>
                </c:pt>
                <c:pt idx="9">
                  <c:v>29.866666666666667</c:v>
                </c:pt>
                <c:pt idx="10">
                  <c:v>46.466666666666669</c:v>
                </c:pt>
                <c:pt idx="11">
                  <c:v>45.355555555555554</c:v>
                </c:pt>
                <c:pt idx="12">
                  <c:v>46.377777777777773</c:v>
                </c:pt>
                <c:pt idx="13">
                  <c:v>46.844444444444441</c:v>
                </c:pt>
                <c:pt idx="14">
                  <c:v>45.633333333333333</c:v>
                </c:pt>
                <c:pt idx="15">
                  <c:v>57.277777777777779</c:v>
                </c:pt>
                <c:pt idx="16">
                  <c:v>57.544444444444444</c:v>
                </c:pt>
                <c:pt idx="17">
                  <c:v>56.411111111111119</c:v>
                </c:pt>
                <c:pt idx="18">
                  <c:v>57.577777777777769</c:v>
                </c:pt>
                <c:pt idx="19">
                  <c:v>55.94444444444445</c:v>
                </c:pt>
                <c:pt idx="20">
                  <c:v>61.233333333333334</c:v>
                </c:pt>
                <c:pt idx="21">
                  <c:v>62.688888888888897</c:v>
                </c:pt>
                <c:pt idx="22">
                  <c:v>61.56666666666667</c:v>
                </c:pt>
                <c:pt idx="23">
                  <c:v>61.288888888888891</c:v>
                </c:pt>
                <c:pt idx="24">
                  <c:v>60.777777777777779</c:v>
                </c:pt>
                <c:pt idx="25">
                  <c:v>63.811111111111103</c:v>
                </c:pt>
                <c:pt idx="26">
                  <c:v>64.066666666666663</c:v>
                </c:pt>
                <c:pt idx="27">
                  <c:v>63.388888888888886</c:v>
                </c:pt>
                <c:pt idx="28">
                  <c:v>63.488888888888901</c:v>
                </c:pt>
                <c:pt idx="29">
                  <c:v>62.099999999999994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D9-4094-B23B-2768EACA6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7953724984758996"/>
          <c:h val="8.84476729195216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Accuracy'!$D$148:$D$177</c:f>
              <c:numCache>
                <c:formatCode>General</c:formatCode>
                <c:ptCount val="30"/>
                <c:pt idx="0">
                  <c:v>50.633333333333326</c:v>
                </c:pt>
                <c:pt idx="1">
                  <c:v>50.022222222222226</c:v>
                </c:pt>
                <c:pt idx="2">
                  <c:v>49.322222222222223</c:v>
                </c:pt>
                <c:pt idx="3">
                  <c:v>48.166666666666664</c:v>
                </c:pt>
                <c:pt idx="4">
                  <c:v>46.322222222222216</c:v>
                </c:pt>
                <c:pt idx="5">
                  <c:v>60.388888888888886</c:v>
                </c:pt>
                <c:pt idx="6">
                  <c:v>59.099999999999994</c:v>
                </c:pt>
                <c:pt idx="7">
                  <c:v>58.56666666666667</c:v>
                </c:pt>
                <c:pt idx="8">
                  <c:v>57.93333333333333</c:v>
                </c:pt>
                <c:pt idx="9">
                  <c:v>56.155555555555544</c:v>
                </c:pt>
                <c:pt idx="10">
                  <c:v>58.511111111111113</c:v>
                </c:pt>
                <c:pt idx="11">
                  <c:v>56.455555555555556</c:v>
                </c:pt>
                <c:pt idx="12">
                  <c:v>55.644444444444439</c:v>
                </c:pt>
                <c:pt idx="13">
                  <c:v>54.455555555555556</c:v>
                </c:pt>
                <c:pt idx="14">
                  <c:v>53.12222222222222</c:v>
                </c:pt>
                <c:pt idx="15">
                  <c:v>58.022222222222226</c:v>
                </c:pt>
                <c:pt idx="16">
                  <c:v>56.36666666666666</c:v>
                </c:pt>
                <c:pt idx="17">
                  <c:v>55.722222222222221</c:v>
                </c:pt>
                <c:pt idx="18">
                  <c:v>55.444444444444443</c:v>
                </c:pt>
                <c:pt idx="19">
                  <c:v>53.644444444444453</c:v>
                </c:pt>
                <c:pt idx="20">
                  <c:v>61.544444444444451</c:v>
                </c:pt>
                <c:pt idx="21">
                  <c:v>60.844444444444449</c:v>
                </c:pt>
                <c:pt idx="22">
                  <c:v>59.344444444444449</c:v>
                </c:pt>
                <c:pt idx="23">
                  <c:v>57.899999999999991</c:v>
                </c:pt>
                <c:pt idx="24">
                  <c:v>56.377777777777766</c:v>
                </c:pt>
                <c:pt idx="25">
                  <c:v>64.811111111111117</c:v>
                </c:pt>
                <c:pt idx="26">
                  <c:v>62.677777777777791</c:v>
                </c:pt>
                <c:pt idx="27">
                  <c:v>62.611111111111121</c:v>
                </c:pt>
                <c:pt idx="28">
                  <c:v>60.966666666666669</c:v>
                </c:pt>
                <c:pt idx="29">
                  <c:v>60.188888888888897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69-42A8-A3F2-A3B9A0B1CB7F}"/>
            </c:ext>
          </c:extLst>
        </c:ser>
        <c:ser>
          <c:idx val="1"/>
          <c:order val="1"/>
          <c:tx>
            <c:strRef>
              <c:f>'Avgs no fails Accuracy'!$E$147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Accuracy'!$E$148:$E$177</c:f>
              <c:numCache>
                <c:formatCode>General</c:formatCode>
                <c:ptCount val="30"/>
                <c:pt idx="0">
                  <c:v>42.477777777777774</c:v>
                </c:pt>
                <c:pt idx="1">
                  <c:v>41.655555555555559</c:v>
                </c:pt>
                <c:pt idx="2">
                  <c:v>41.722222222222221</c:v>
                </c:pt>
                <c:pt idx="3">
                  <c:v>40.666666666666664</c:v>
                </c:pt>
                <c:pt idx="4">
                  <c:v>40.266666666666673</c:v>
                </c:pt>
                <c:pt idx="5">
                  <c:v>54.411111111111119</c:v>
                </c:pt>
                <c:pt idx="6">
                  <c:v>52.455555555555556</c:v>
                </c:pt>
                <c:pt idx="7">
                  <c:v>52.977777777777774</c:v>
                </c:pt>
                <c:pt idx="8">
                  <c:v>53.088888888888881</c:v>
                </c:pt>
                <c:pt idx="9">
                  <c:v>52.32222222222223</c:v>
                </c:pt>
                <c:pt idx="10">
                  <c:v>54.444444444444443</c:v>
                </c:pt>
                <c:pt idx="11">
                  <c:v>53.23333333333332</c:v>
                </c:pt>
                <c:pt idx="12">
                  <c:v>54.100000000000009</c:v>
                </c:pt>
                <c:pt idx="13">
                  <c:v>53.199999999999996</c:v>
                </c:pt>
                <c:pt idx="14">
                  <c:v>52.277777777777779</c:v>
                </c:pt>
                <c:pt idx="15">
                  <c:v>56.900000000000006</c:v>
                </c:pt>
                <c:pt idx="16">
                  <c:v>56.18888888888889</c:v>
                </c:pt>
                <c:pt idx="17">
                  <c:v>56.18888888888889</c:v>
                </c:pt>
                <c:pt idx="18">
                  <c:v>55.233333333333327</c:v>
                </c:pt>
                <c:pt idx="19">
                  <c:v>54.555555555555557</c:v>
                </c:pt>
                <c:pt idx="20">
                  <c:v>63.322222222222223</c:v>
                </c:pt>
                <c:pt idx="21">
                  <c:v>60.588888888888881</c:v>
                </c:pt>
                <c:pt idx="22">
                  <c:v>59.699999999999996</c:v>
                </c:pt>
                <c:pt idx="23">
                  <c:v>59.899999999999991</c:v>
                </c:pt>
                <c:pt idx="24">
                  <c:v>58.188888888888897</c:v>
                </c:pt>
                <c:pt idx="25">
                  <c:v>60.155555555555551</c:v>
                </c:pt>
                <c:pt idx="26">
                  <c:v>56.75555555555556</c:v>
                </c:pt>
                <c:pt idx="27">
                  <c:v>56.311111111111103</c:v>
                </c:pt>
                <c:pt idx="28">
                  <c:v>56.488888888888894</c:v>
                </c:pt>
                <c:pt idx="29">
                  <c:v>56.555555555555564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69-42A8-A3F2-A3B9A0B1CB7F}"/>
            </c:ext>
          </c:extLst>
        </c:ser>
        <c:ser>
          <c:idx val="2"/>
          <c:order val="2"/>
          <c:tx>
            <c:strRef>
              <c:f>'Avgs no fails Accuracy'!$F$147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Accuracy'!$F$148:$F$177</c:f>
              <c:numCache>
                <c:formatCode>General</c:formatCode>
                <c:ptCount val="30"/>
                <c:pt idx="0">
                  <c:v>40.511111111111113</c:v>
                </c:pt>
                <c:pt idx="1">
                  <c:v>41.233333333333327</c:v>
                </c:pt>
                <c:pt idx="2">
                  <c:v>38.977777777777789</c:v>
                </c:pt>
                <c:pt idx="3">
                  <c:v>39.699999999999996</c:v>
                </c:pt>
                <c:pt idx="4">
                  <c:v>38.588888888888889</c:v>
                </c:pt>
                <c:pt idx="5">
                  <c:v>46.088888888888889</c:v>
                </c:pt>
                <c:pt idx="6">
                  <c:v>46.588888888888881</c:v>
                </c:pt>
                <c:pt idx="7">
                  <c:v>46.733333333333327</c:v>
                </c:pt>
                <c:pt idx="8">
                  <c:v>45.777777777777786</c:v>
                </c:pt>
                <c:pt idx="9">
                  <c:v>46.355555555555554</c:v>
                </c:pt>
                <c:pt idx="10">
                  <c:v>46.422222222222224</c:v>
                </c:pt>
                <c:pt idx="11">
                  <c:v>46.266666666666666</c:v>
                </c:pt>
                <c:pt idx="12">
                  <c:v>45.699999999999989</c:v>
                </c:pt>
                <c:pt idx="13">
                  <c:v>45.277777777777779</c:v>
                </c:pt>
                <c:pt idx="14">
                  <c:v>46.4</c:v>
                </c:pt>
                <c:pt idx="15">
                  <c:v>46.788888888888899</c:v>
                </c:pt>
                <c:pt idx="16">
                  <c:v>45.433333333333337</c:v>
                </c:pt>
                <c:pt idx="17">
                  <c:v>46.544444444444444</c:v>
                </c:pt>
                <c:pt idx="18">
                  <c:v>44.955555555555556</c:v>
                </c:pt>
                <c:pt idx="19">
                  <c:v>45.23333333333332</c:v>
                </c:pt>
                <c:pt idx="20">
                  <c:v>45.466666666666661</c:v>
                </c:pt>
                <c:pt idx="21">
                  <c:v>45.511111111111106</c:v>
                </c:pt>
                <c:pt idx="22">
                  <c:v>46.044444444444444</c:v>
                </c:pt>
                <c:pt idx="23">
                  <c:v>44.977777777777789</c:v>
                </c:pt>
                <c:pt idx="24">
                  <c:v>45.788888888888884</c:v>
                </c:pt>
                <c:pt idx="25">
                  <c:v>45.81111111111111</c:v>
                </c:pt>
                <c:pt idx="26">
                  <c:v>45.533333333333331</c:v>
                </c:pt>
                <c:pt idx="27">
                  <c:v>46.011111111111113</c:v>
                </c:pt>
                <c:pt idx="28">
                  <c:v>45.633333333333333</c:v>
                </c:pt>
                <c:pt idx="29">
                  <c:v>46.266666666666666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69-42A8-A3F2-A3B9A0B1CB7F}"/>
            </c:ext>
          </c:extLst>
        </c:ser>
        <c:ser>
          <c:idx val="3"/>
          <c:order val="3"/>
          <c:tx>
            <c:strRef>
              <c:f>'Avgs no fails Accuracy'!$G$147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Accuracy'!$G$148:$G$177</c:f>
              <c:numCache>
                <c:formatCode>General</c:formatCode>
                <c:ptCount val="30"/>
                <c:pt idx="0">
                  <c:v>51.355555555555554</c:v>
                </c:pt>
                <c:pt idx="1">
                  <c:v>50.7</c:v>
                </c:pt>
                <c:pt idx="2">
                  <c:v>50.655555555555551</c:v>
                </c:pt>
                <c:pt idx="3">
                  <c:v>50.333333333333343</c:v>
                </c:pt>
                <c:pt idx="4">
                  <c:v>49.2</c:v>
                </c:pt>
                <c:pt idx="5">
                  <c:v>58</c:v>
                </c:pt>
                <c:pt idx="6">
                  <c:v>56.777777777777779</c:v>
                </c:pt>
                <c:pt idx="7">
                  <c:v>56.344444444444449</c:v>
                </c:pt>
                <c:pt idx="8">
                  <c:v>56.133333333333326</c:v>
                </c:pt>
                <c:pt idx="9">
                  <c:v>55.222222222222221</c:v>
                </c:pt>
                <c:pt idx="10">
                  <c:v>59.600000000000009</c:v>
                </c:pt>
                <c:pt idx="11">
                  <c:v>57.144444444444439</c:v>
                </c:pt>
                <c:pt idx="12">
                  <c:v>56.288888888888884</c:v>
                </c:pt>
                <c:pt idx="13">
                  <c:v>54.688888888888897</c:v>
                </c:pt>
                <c:pt idx="14">
                  <c:v>53.544444444444444</c:v>
                </c:pt>
                <c:pt idx="15">
                  <c:v>59.06666666666667</c:v>
                </c:pt>
                <c:pt idx="16">
                  <c:v>57.255555555555553</c:v>
                </c:pt>
                <c:pt idx="17">
                  <c:v>56.144444444444446</c:v>
                </c:pt>
                <c:pt idx="18">
                  <c:v>55.644444444444446</c:v>
                </c:pt>
                <c:pt idx="19">
                  <c:v>54.344444444444434</c:v>
                </c:pt>
                <c:pt idx="20">
                  <c:v>63.26666666666668</c:v>
                </c:pt>
                <c:pt idx="21">
                  <c:v>61.188888888888883</c:v>
                </c:pt>
                <c:pt idx="22">
                  <c:v>60.522222222222226</c:v>
                </c:pt>
                <c:pt idx="23">
                  <c:v>59.122222222222234</c:v>
                </c:pt>
                <c:pt idx="24">
                  <c:v>57.655555555555566</c:v>
                </c:pt>
                <c:pt idx="25">
                  <c:v>65.055555555555557</c:v>
                </c:pt>
                <c:pt idx="26">
                  <c:v>62.944444444444443</c:v>
                </c:pt>
                <c:pt idx="27">
                  <c:v>61.666666666666664</c:v>
                </c:pt>
                <c:pt idx="28">
                  <c:v>61.355555555555547</c:v>
                </c:pt>
                <c:pt idx="29">
                  <c:v>59.944444444444429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69-42A8-A3F2-A3B9A0B1C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915244432489362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Accuracy'!$D$184:$D$213</c:f>
              <c:numCache>
                <c:formatCode>General</c:formatCode>
                <c:ptCount val="30"/>
                <c:pt idx="0">
                  <c:v>48.3</c:v>
                </c:pt>
                <c:pt idx="1">
                  <c:v>47.699999999999996</c:v>
                </c:pt>
                <c:pt idx="2">
                  <c:v>47.155555555555551</c:v>
                </c:pt>
                <c:pt idx="3">
                  <c:v>45.977777777777774</c:v>
                </c:pt>
                <c:pt idx="4">
                  <c:v>44.666666666666664</c:v>
                </c:pt>
                <c:pt idx="5">
                  <c:v>63.155555555555551</c:v>
                </c:pt>
                <c:pt idx="6">
                  <c:v>59.077777777777783</c:v>
                </c:pt>
                <c:pt idx="7">
                  <c:v>57.422222222222217</c:v>
                </c:pt>
                <c:pt idx="8">
                  <c:v>55.855555555555547</c:v>
                </c:pt>
                <c:pt idx="9">
                  <c:v>52.533333333333331</c:v>
                </c:pt>
                <c:pt idx="10">
                  <c:v>64.199999999999989</c:v>
                </c:pt>
                <c:pt idx="11">
                  <c:v>60.211111111111109</c:v>
                </c:pt>
                <c:pt idx="12">
                  <c:v>57.333333333333336</c:v>
                </c:pt>
                <c:pt idx="13">
                  <c:v>55.822222222222216</c:v>
                </c:pt>
                <c:pt idx="14">
                  <c:v>51.711111111111123</c:v>
                </c:pt>
                <c:pt idx="15">
                  <c:v>64.01111111111112</c:v>
                </c:pt>
                <c:pt idx="16">
                  <c:v>59.70000000000001</c:v>
                </c:pt>
                <c:pt idx="17">
                  <c:v>57.033333333333339</c:v>
                </c:pt>
                <c:pt idx="18">
                  <c:v>55</c:v>
                </c:pt>
                <c:pt idx="19">
                  <c:v>50.5</c:v>
                </c:pt>
                <c:pt idx="20">
                  <c:v>65.399999999999991</c:v>
                </c:pt>
                <c:pt idx="21">
                  <c:v>60.5</c:v>
                </c:pt>
                <c:pt idx="22">
                  <c:v>57.637499999999996</c:v>
                </c:pt>
                <c:pt idx="23">
                  <c:v>55.037499999999994</c:v>
                </c:pt>
                <c:pt idx="24">
                  <c:v>50.774999999999999</c:v>
                </c:pt>
                <c:pt idx="25">
                  <c:v>64.557142857142864</c:v>
                </c:pt>
                <c:pt idx="26">
                  <c:v>60.114285714285714</c:v>
                </c:pt>
                <c:pt idx="27">
                  <c:v>56.371428571428567</c:v>
                </c:pt>
                <c:pt idx="28">
                  <c:v>54</c:v>
                </c:pt>
                <c:pt idx="29">
                  <c:v>49.399999999999991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7E-4B0A-84E1-1048A4151E59}"/>
            </c:ext>
          </c:extLst>
        </c:ser>
        <c:ser>
          <c:idx val="1"/>
          <c:order val="1"/>
          <c:tx>
            <c:strRef>
              <c:f>'Avgs no fails Accuracy'!$E$183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Accuracy'!$E$184:$E$213</c:f>
              <c:numCache>
                <c:formatCode>General</c:formatCode>
                <c:ptCount val="30"/>
                <c:pt idx="0">
                  <c:v>49.388888888888886</c:v>
                </c:pt>
                <c:pt idx="1">
                  <c:v>47.777777777777779</c:v>
                </c:pt>
                <c:pt idx="2">
                  <c:v>47.999999999999993</c:v>
                </c:pt>
                <c:pt idx="3">
                  <c:v>46.611111111111114</c:v>
                </c:pt>
                <c:pt idx="4">
                  <c:v>44.744444444444447</c:v>
                </c:pt>
                <c:pt idx="5">
                  <c:v>63.833333333333336</c:v>
                </c:pt>
                <c:pt idx="6">
                  <c:v>60.56666666666667</c:v>
                </c:pt>
                <c:pt idx="7">
                  <c:v>58.188888888888883</c:v>
                </c:pt>
                <c:pt idx="8">
                  <c:v>57.311111111111117</c:v>
                </c:pt>
                <c:pt idx="9">
                  <c:v>54.466666666666669</c:v>
                </c:pt>
                <c:pt idx="10">
                  <c:v>62.388888888888886</c:v>
                </c:pt>
                <c:pt idx="11">
                  <c:v>57.844444444444449</c:v>
                </c:pt>
                <c:pt idx="12">
                  <c:v>55.388888888888886</c:v>
                </c:pt>
                <c:pt idx="13">
                  <c:v>54.477777777777774</c:v>
                </c:pt>
                <c:pt idx="14">
                  <c:v>51.788888888888884</c:v>
                </c:pt>
                <c:pt idx="15">
                  <c:v>62.766666666666666</c:v>
                </c:pt>
                <c:pt idx="16">
                  <c:v>58.522222222222226</c:v>
                </c:pt>
                <c:pt idx="17">
                  <c:v>56.4</c:v>
                </c:pt>
                <c:pt idx="18">
                  <c:v>54.155555555555566</c:v>
                </c:pt>
                <c:pt idx="19">
                  <c:v>51.361111111111107</c:v>
                </c:pt>
                <c:pt idx="20">
                  <c:v>62.442857142857143</c:v>
                </c:pt>
                <c:pt idx="21">
                  <c:v>57.48571428571428</c:v>
                </c:pt>
                <c:pt idx="22">
                  <c:v>54.614285714285714</c:v>
                </c:pt>
                <c:pt idx="23">
                  <c:v>52.228571428571435</c:v>
                </c:pt>
                <c:pt idx="24">
                  <c:v>48.642857142857146</c:v>
                </c:pt>
                <c:pt idx="25">
                  <c:v>59.671428571428578</c:v>
                </c:pt>
                <c:pt idx="26">
                  <c:v>55.942857142857143</c:v>
                </c:pt>
                <c:pt idx="27">
                  <c:v>52.291428571428575</c:v>
                </c:pt>
                <c:pt idx="28">
                  <c:v>50.285714285714285</c:v>
                </c:pt>
                <c:pt idx="29">
                  <c:v>47.385714285714279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7E-4B0A-84E1-1048A4151E59}"/>
            </c:ext>
          </c:extLst>
        </c:ser>
        <c:ser>
          <c:idx val="2"/>
          <c:order val="2"/>
          <c:tx>
            <c:strRef>
              <c:f>'Avgs no fails Accuracy'!$F$183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Accuracy'!$F$184:$F$213</c:f>
              <c:numCache>
                <c:formatCode>General</c:formatCode>
                <c:ptCount val="30"/>
                <c:pt idx="0">
                  <c:v>42.133333333333333</c:v>
                </c:pt>
                <c:pt idx="1">
                  <c:v>41.833333333333336</c:v>
                </c:pt>
                <c:pt idx="2">
                  <c:v>41.344444444444449</c:v>
                </c:pt>
                <c:pt idx="3">
                  <c:v>41.211111111111109</c:v>
                </c:pt>
                <c:pt idx="4">
                  <c:v>40.711111111111116</c:v>
                </c:pt>
                <c:pt idx="5">
                  <c:v>44.677777777777777</c:v>
                </c:pt>
                <c:pt idx="6">
                  <c:v>42.56666666666667</c:v>
                </c:pt>
                <c:pt idx="7">
                  <c:v>42.511111111111113</c:v>
                </c:pt>
                <c:pt idx="8">
                  <c:v>41.033333333333331</c:v>
                </c:pt>
                <c:pt idx="9">
                  <c:v>40.55555555555555</c:v>
                </c:pt>
                <c:pt idx="10">
                  <c:v>43.56666666666667</c:v>
                </c:pt>
                <c:pt idx="11">
                  <c:v>41.611111111111114</c:v>
                </c:pt>
                <c:pt idx="12">
                  <c:v>42.13333333333334</c:v>
                </c:pt>
                <c:pt idx="13">
                  <c:v>39.844444444444449</c:v>
                </c:pt>
                <c:pt idx="14">
                  <c:v>39.666666666666664</c:v>
                </c:pt>
                <c:pt idx="15">
                  <c:v>43.111111111111107</c:v>
                </c:pt>
                <c:pt idx="16">
                  <c:v>41.06666666666667</c:v>
                </c:pt>
                <c:pt idx="17">
                  <c:v>41.522222222222226</c:v>
                </c:pt>
                <c:pt idx="18">
                  <c:v>38.866666666666667</c:v>
                </c:pt>
                <c:pt idx="19">
                  <c:v>37.900000000000006</c:v>
                </c:pt>
                <c:pt idx="20">
                  <c:v>43.260000000000005</c:v>
                </c:pt>
                <c:pt idx="21">
                  <c:v>39.499999999999993</c:v>
                </c:pt>
                <c:pt idx="22">
                  <c:v>40.762500000000003</c:v>
                </c:pt>
                <c:pt idx="23">
                  <c:v>37.462499999999999</c:v>
                </c:pt>
                <c:pt idx="24">
                  <c:v>35.712499999999999</c:v>
                </c:pt>
                <c:pt idx="25">
                  <c:v>43.5</c:v>
                </c:pt>
                <c:pt idx="26">
                  <c:v>40.071428571428562</c:v>
                </c:pt>
                <c:pt idx="27">
                  <c:v>40.785714285714285</c:v>
                </c:pt>
                <c:pt idx="28">
                  <c:v>38.214285714285715</c:v>
                </c:pt>
                <c:pt idx="29">
                  <c:v>36.114285714285714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7E-4B0A-84E1-1048A4151E59}"/>
            </c:ext>
          </c:extLst>
        </c:ser>
        <c:ser>
          <c:idx val="3"/>
          <c:order val="3"/>
          <c:tx>
            <c:strRef>
              <c:f>'Avgs no fails Accuracy'!$G$183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Accuracy'!$G$184:$G$213</c:f>
              <c:numCache>
                <c:formatCode>General</c:formatCode>
                <c:ptCount val="30"/>
                <c:pt idx="0">
                  <c:v>48.3</c:v>
                </c:pt>
                <c:pt idx="1">
                  <c:v>47.322222222222223</c:v>
                </c:pt>
                <c:pt idx="2">
                  <c:v>47.555555555555557</c:v>
                </c:pt>
                <c:pt idx="3">
                  <c:v>46.077777777777776</c:v>
                </c:pt>
                <c:pt idx="4">
                  <c:v>44.611111111111114</c:v>
                </c:pt>
                <c:pt idx="5">
                  <c:v>63.055555555555557</c:v>
                </c:pt>
                <c:pt idx="6">
                  <c:v>58.134444444444448</c:v>
                </c:pt>
                <c:pt idx="7">
                  <c:v>57.533333333333331</c:v>
                </c:pt>
                <c:pt idx="8">
                  <c:v>55.633333333333333</c:v>
                </c:pt>
                <c:pt idx="9">
                  <c:v>52.088888888888881</c:v>
                </c:pt>
                <c:pt idx="10">
                  <c:v>63.477777777777774</c:v>
                </c:pt>
                <c:pt idx="11">
                  <c:v>59.988888888888901</c:v>
                </c:pt>
                <c:pt idx="12">
                  <c:v>57.477777777777774</c:v>
                </c:pt>
                <c:pt idx="13">
                  <c:v>55.744444444444447</c:v>
                </c:pt>
                <c:pt idx="14">
                  <c:v>52.122222222222213</c:v>
                </c:pt>
                <c:pt idx="15">
                  <c:v>63.188888888888883</c:v>
                </c:pt>
                <c:pt idx="16">
                  <c:v>59.311111111111117</c:v>
                </c:pt>
                <c:pt idx="17">
                  <c:v>57.155555555555551</c:v>
                </c:pt>
                <c:pt idx="18">
                  <c:v>54.666666666666664</c:v>
                </c:pt>
                <c:pt idx="19">
                  <c:v>51.188888888888883</c:v>
                </c:pt>
                <c:pt idx="20">
                  <c:v>64.612499999999997</c:v>
                </c:pt>
                <c:pt idx="21">
                  <c:v>60.5625</c:v>
                </c:pt>
                <c:pt idx="22">
                  <c:v>57.462499999999999</c:v>
                </c:pt>
                <c:pt idx="23">
                  <c:v>54.8</c:v>
                </c:pt>
                <c:pt idx="24">
                  <c:v>50.711249999999993</c:v>
                </c:pt>
                <c:pt idx="25">
                  <c:v>64.114285714285714</c:v>
                </c:pt>
                <c:pt idx="26">
                  <c:v>58.64</c:v>
                </c:pt>
                <c:pt idx="27">
                  <c:v>56.171428571428578</c:v>
                </c:pt>
                <c:pt idx="28">
                  <c:v>53.157142857142851</c:v>
                </c:pt>
                <c:pt idx="29">
                  <c:v>48.214285714285715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7E-4B0A-84E1-1048A4151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8059217666480061"/>
          <c:h val="0.101133966244725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Accuracy'!$D$220:$D$249</c:f>
              <c:numCache>
                <c:formatCode>General</c:formatCode>
                <c:ptCount val="30"/>
                <c:pt idx="0">
                  <c:v>12.987777777777778</c:v>
                </c:pt>
                <c:pt idx="1">
                  <c:v>12.699999999999998</c:v>
                </c:pt>
                <c:pt idx="2">
                  <c:v>13.444444444444446</c:v>
                </c:pt>
                <c:pt idx="3">
                  <c:v>13.411111111111111</c:v>
                </c:pt>
                <c:pt idx="4">
                  <c:v>13.733333333333333</c:v>
                </c:pt>
                <c:pt idx="5">
                  <c:v>25.511111111111113</c:v>
                </c:pt>
                <c:pt idx="6">
                  <c:v>24.911111111111111</c:v>
                </c:pt>
                <c:pt idx="7">
                  <c:v>24.366666666666664</c:v>
                </c:pt>
                <c:pt idx="8">
                  <c:v>24.088888888888889</c:v>
                </c:pt>
                <c:pt idx="9">
                  <c:v>24.6</c:v>
                </c:pt>
                <c:pt idx="10">
                  <c:v>29.311111111111106</c:v>
                </c:pt>
                <c:pt idx="11">
                  <c:v>28.722222222222221</c:v>
                </c:pt>
                <c:pt idx="12">
                  <c:v>27.2</c:v>
                </c:pt>
                <c:pt idx="13">
                  <c:v>28.044444444444441</c:v>
                </c:pt>
                <c:pt idx="14">
                  <c:v>27.155555555555555</c:v>
                </c:pt>
                <c:pt idx="15">
                  <c:v>31.304444444444446</c:v>
                </c:pt>
                <c:pt idx="16">
                  <c:v>30.426666666666669</c:v>
                </c:pt>
                <c:pt idx="17">
                  <c:v>29.775555555555552</c:v>
                </c:pt>
                <c:pt idx="18">
                  <c:v>29.353333333333335</c:v>
                </c:pt>
                <c:pt idx="19">
                  <c:v>28.816666666666663</c:v>
                </c:pt>
                <c:pt idx="20">
                  <c:v>36</c:v>
                </c:pt>
                <c:pt idx="21">
                  <c:v>33.633333333333333</c:v>
                </c:pt>
                <c:pt idx="22">
                  <c:v>33.4</c:v>
                </c:pt>
                <c:pt idx="23">
                  <c:v>32.233333333333334</c:v>
                </c:pt>
                <c:pt idx="24">
                  <c:v>30.533333333333331</c:v>
                </c:pt>
                <c:pt idx="25">
                  <c:v>32.966666666666661</c:v>
                </c:pt>
                <c:pt idx="26">
                  <c:v>29.166666666666668</c:v>
                </c:pt>
                <c:pt idx="27">
                  <c:v>28.633333333333329</c:v>
                </c:pt>
                <c:pt idx="28">
                  <c:v>26.400000000000002</c:v>
                </c:pt>
                <c:pt idx="29">
                  <c:v>24.033333333333331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84-45B7-928A-58189B5D11B5}"/>
            </c:ext>
          </c:extLst>
        </c:ser>
        <c:ser>
          <c:idx val="1"/>
          <c:order val="1"/>
          <c:tx>
            <c:strRef>
              <c:f>'Avgs no fails Accuracy'!$E$219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Accuracy'!$E$220:$E$249</c:f>
              <c:numCache>
                <c:formatCode>General</c:formatCode>
                <c:ptCount val="30"/>
                <c:pt idx="0">
                  <c:v>11.845555555555556</c:v>
                </c:pt>
                <c:pt idx="1">
                  <c:v>13.077777777777778</c:v>
                </c:pt>
                <c:pt idx="2">
                  <c:v>13.211111111111112</c:v>
                </c:pt>
                <c:pt idx="3">
                  <c:v>13.922222222222224</c:v>
                </c:pt>
                <c:pt idx="4">
                  <c:v>13.02222222222222</c:v>
                </c:pt>
                <c:pt idx="5">
                  <c:v>26.466666666666661</c:v>
                </c:pt>
                <c:pt idx="6">
                  <c:v>26.722222222222225</c:v>
                </c:pt>
                <c:pt idx="7">
                  <c:v>26.43333333333333</c:v>
                </c:pt>
                <c:pt idx="8">
                  <c:v>25.688888888888886</c:v>
                </c:pt>
                <c:pt idx="9">
                  <c:v>25.711111111111109</c:v>
                </c:pt>
                <c:pt idx="10">
                  <c:v>28.022222222222222</c:v>
                </c:pt>
                <c:pt idx="11">
                  <c:v>29.188888888888886</c:v>
                </c:pt>
                <c:pt idx="12">
                  <c:v>29.144444444444439</c:v>
                </c:pt>
                <c:pt idx="13">
                  <c:v>28.255555555555553</c:v>
                </c:pt>
                <c:pt idx="14">
                  <c:v>26.988888888888884</c:v>
                </c:pt>
                <c:pt idx="15">
                  <c:v>30.242222222222225</c:v>
                </c:pt>
                <c:pt idx="16">
                  <c:v>31.788888888888891</c:v>
                </c:pt>
                <c:pt idx="17">
                  <c:v>30.133333333333333</c:v>
                </c:pt>
                <c:pt idx="18">
                  <c:v>29.212222222222223</c:v>
                </c:pt>
                <c:pt idx="19">
                  <c:v>29.188888888888886</c:v>
                </c:pt>
                <c:pt idx="20">
                  <c:v>34.299999999999997</c:v>
                </c:pt>
                <c:pt idx="21">
                  <c:v>30.042857142857144</c:v>
                </c:pt>
                <c:pt idx="22">
                  <c:v>29.271428571428572</c:v>
                </c:pt>
                <c:pt idx="23">
                  <c:v>28.38571428571429</c:v>
                </c:pt>
                <c:pt idx="24">
                  <c:v>26.928571428571427</c:v>
                </c:pt>
                <c:pt idx="25">
                  <c:v>29.439999999999998</c:v>
                </c:pt>
                <c:pt idx="26">
                  <c:v>26.98</c:v>
                </c:pt>
                <c:pt idx="27">
                  <c:v>26.02</c:v>
                </c:pt>
                <c:pt idx="28">
                  <c:v>24.024000000000001</c:v>
                </c:pt>
                <c:pt idx="29">
                  <c:v>22.419999999999998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84-45B7-928A-58189B5D11B5}"/>
            </c:ext>
          </c:extLst>
        </c:ser>
        <c:ser>
          <c:idx val="2"/>
          <c:order val="2"/>
          <c:tx>
            <c:strRef>
              <c:f>'Avgs no fails Accuracy'!$F$219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Accuracy'!$F$220:$F$249</c:f>
              <c:numCache>
                <c:formatCode>General</c:formatCode>
                <c:ptCount val="30"/>
                <c:pt idx="0">
                  <c:v>12.600000000000001</c:v>
                </c:pt>
                <c:pt idx="1">
                  <c:v>12.68888888888889</c:v>
                </c:pt>
                <c:pt idx="2">
                  <c:v>13.155555555555557</c:v>
                </c:pt>
                <c:pt idx="3">
                  <c:v>12.968888888888888</c:v>
                </c:pt>
                <c:pt idx="4">
                  <c:v>13.577777777777778</c:v>
                </c:pt>
                <c:pt idx="5">
                  <c:v>24.988888888888891</c:v>
                </c:pt>
                <c:pt idx="6">
                  <c:v>23.688888888888886</c:v>
                </c:pt>
                <c:pt idx="7">
                  <c:v>23.388888888888889</c:v>
                </c:pt>
                <c:pt idx="8">
                  <c:v>22.277777777777779</c:v>
                </c:pt>
                <c:pt idx="9">
                  <c:v>22.211111111111112</c:v>
                </c:pt>
                <c:pt idx="10">
                  <c:v>28.288888888888888</c:v>
                </c:pt>
                <c:pt idx="11">
                  <c:v>27.677777777777777</c:v>
                </c:pt>
                <c:pt idx="12">
                  <c:v>27.733333333333334</c:v>
                </c:pt>
                <c:pt idx="13">
                  <c:v>25.977777777777774</c:v>
                </c:pt>
                <c:pt idx="14">
                  <c:v>27.366666666666664</c:v>
                </c:pt>
                <c:pt idx="15">
                  <c:v>30.988888888888887</c:v>
                </c:pt>
                <c:pt idx="16">
                  <c:v>29.655555555555559</c:v>
                </c:pt>
                <c:pt idx="17">
                  <c:v>28.56666666666667</c:v>
                </c:pt>
                <c:pt idx="18">
                  <c:v>27.655555555555555</c:v>
                </c:pt>
                <c:pt idx="19">
                  <c:v>27.677777777777777</c:v>
                </c:pt>
                <c:pt idx="20">
                  <c:v>32.75</c:v>
                </c:pt>
                <c:pt idx="21">
                  <c:v>31.766666666666669</c:v>
                </c:pt>
                <c:pt idx="22">
                  <c:v>29.7</c:v>
                </c:pt>
                <c:pt idx="23">
                  <c:v>27.933333333333334</c:v>
                </c:pt>
                <c:pt idx="24">
                  <c:v>28.916666666666671</c:v>
                </c:pt>
                <c:pt idx="25">
                  <c:v>27.366666666666664</c:v>
                </c:pt>
                <c:pt idx="26">
                  <c:v>25.266666666666669</c:v>
                </c:pt>
                <c:pt idx="27">
                  <c:v>23.666666666666668</c:v>
                </c:pt>
                <c:pt idx="28">
                  <c:v>23.3</c:v>
                </c:pt>
                <c:pt idx="29">
                  <c:v>21.766666666666666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84-45B7-928A-58189B5D11B5}"/>
            </c:ext>
          </c:extLst>
        </c:ser>
        <c:ser>
          <c:idx val="3"/>
          <c:order val="3"/>
          <c:tx>
            <c:strRef>
              <c:f>'Avgs no fails Accuracy'!$G$219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Accuracy'!$G$220:$G$249</c:f>
              <c:numCache>
                <c:formatCode>General</c:formatCode>
                <c:ptCount val="30"/>
                <c:pt idx="0">
                  <c:v>11.911111111111113</c:v>
                </c:pt>
                <c:pt idx="1">
                  <c:v>12.777777777777779</c:v>
                </c:pt>
                <c:pt idx="2">
                  <c:v>12.555555555555557</c:v>
                </c:pt>
                <c:pt idx="3">
                  <c:v>12.855555555555556</c:v>
                </c:pt>
                <c:pt idx="4">
                  <c:v>13.822222222222225</c:v>
                </c:pt>
                <c:pt idx="5">
                  <c:v>21.044444444444441</c:v>
                </c:pt>
                <c:pt idx="6">
                  <c:v>20.31111111111111</c:v>
                </c:pt>
                <c:pt idx="7">
                  <c:v>19.633333333333333</c:v>
                </c:pt>
                <c:pt idx="8">
                  <c:v>20.499999999999996</c:v>
                </c:pt>
                <c:pt idx="9">
                  <c:v>19.788888888888888</c:v>
                </c:pt>
                <c:pt idx="10">
                  <c:v>25.088888888888889</c:v>
                </c:pt>
                <c:pt idx="11">
                  <c:v>24.511111111111109</c:v>
                </c:pt>
                <c:pt idx="12">
                  <c:v>24.455555555555556</c:v>
                </c:pt>
                <c:pt idx="13">
                  <c:v>24.62222222222222</c:v>
                </c:pt>
                <c:pt idx="14">
                  <c:v>24.1</c:v>
                </c:pt>
                <c:pt idx="15">
                  <c:v>30.587777777777781</c:v>
                </c:pt>
                <c:pt idx="16">
                  <c:v>30.12777777777778</c:v>
                </c:pt>
                <c:pt idx="17">
                  <c:v>29.212222222222223</c:v>
                </c:pt>
                <c:pt idx="18">
                  <c:v>29.074444444444445</c:v>
                </c:pt>
                <c:pt idx="19">
                  <c:v>27.95333333333333</c:v>
                </c:pt>
                <c:pt idx="20">
                  <c:v>36.475000000000001</c:v>
                </c:pt>
                <c:pt idx="21">
                  <c:v>34.716666666666669</c:v>
                </c:pt>
                <c:pt idx="22">
                  <c:v>32.9</c:v>
                </c:pt>
                <c:pt idx="23">
                  <c:v>32.138333333333328</c:v>
                </c:pt>
                <c:pt idx="24">
                  <c:v>31.116666666666671</c:v>
                </c:pt>
                <c:pt idx="25">
                  <c:v>32.733333333333334</c:v>
                </c:pt>
                <c:pt idx="26">
                  <c:v>28.533333333333331</c:v>
                </c:pt>
                <c:pt idx="27">
                  <c:v>28.599999999999998</c:v>
                </c:pt>
                <c:pt idx="28">
                  <c:v>26.566666666666666</c:v>
                </c:pt>
                <c:pt idx="29">
                  <c:v>24.400000000000002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384-45B7-928A-58189B5D1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2784414678774367E-2"/>
          <c:y val="0.90780526442574505"/>
          <c:w val="0.89999994426521068"/>
          <c:h val="4.73890410437909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Alternate </a:t>
            </a:r>
            <a:r>
              <a:rPr lang="en-GB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</a:rPr>
              <a:t>𝒫 </a:t>
            </a:r>
            <a:r>
              <a:rPr lang="en-GB" sz="1800" b="0" i="0" baseline="0">
                <a:effectLst/>
              </a:rPr>
              <a:t>Average Performance Trend Per Prompt (GPT-4o</a:t>
            </a:r>
            <a:r>
              <a:rPr lang="en-GB" sz="1800" b="0" i="0" baseline="0">
                <a:effectLst/>
                <a:latin typeface="Cambria Math" panose="02040503050406030204" pitchFamily="18" charset="0"/>
                <a:ea typeface="Cambria Math" panose="02040503050406030204" pitchFamily="18" charset="0"/>
              </a:rPr>
              <a:t>)</a:t>
            </a:r>
            <a:endParaRPr lang="en-GB" sz="200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Modus ponens (shots)</c:v>
          </c:tx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Accuracy'!$K$16:$K$21</c:f>
              <c:numCache>
                <c:formatCode>General</c:formatCode>
                <c:ptCount val="6"/>
                <c:pt idx="0">
                  <c:v>7.0400000000000009</c:v>
                </c:pt>
                <c:pt idx="1">
                  <c:v>24.772222222222222</c:v>
                </c:pt>
                <c:pt idx="2">
                  <c:v>36.74444444444444</c:v>
                </c:pt>
                <c:pt idx="3">
                  <c:v>45.781111111111102</c:v>
                </c:pt>
                <c:pt idx="4">
                  <c:v>52.527944444444451</c:v>
                </c:pt>
                <c:pt idx="5">
                  <c:v>54.449499999999986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81-418A-A32B-BA5BB09B75C8}"/>
            </c:ext>
          </c:extLst>
        </c:ser>
        <c:ser>
          <c:idx val="1"/>
          <c:order val="1"/>
          <c:tx>
            <c:v>Modus ponens (σ)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Accuracy'!$K$4:$K$9</c:f>
              <c:numCache>
                <c:formatCode>General</c:formatCode>
                <c:ptCount val="6"/>
                <c:pt idx="0">
                  <c:v>1.5335442689049972</c:v>
                </c:pt>
                <c:pt idx="1">
                  <c:v>5.0675772817168507</c:v>
                </c:pt>
                <c:pt idx="2">
                  <c:v>7.8891392761516661</c:v>
                </c:pt>
                <c:pt idx="3">
                  <c:v>11.301384761650468</c:v>
                </c:pt>
                <c:pt idx="4">
                  <c:v>9.6471662183544389</c:v>
                </c:pt>
                <c:pt idx="5">
                  <c:v>9.5781641677346023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81-418A-A32B-BA5BB09B75C8}"/>
            </c:ext>
          </c:extLst>
        </c:ser>
        <c:ser>
          <c:idx val="2"/>
          <c:order val="2"/>
          <c:tx>
            <c:v>Description (shots)</c:v>
          </c:tx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Accuracy'!$K$52:$K$57</c:f>
              <c:numCache>
                <c:formatCode>General</c:formatCode>
                <c:ptCount val="6"/>
                <c:pt idx="0">
                  <c:v>51.028888888888893</c:v>
                </c:pt>
                <c:pt idx="1">
                  <c:v>51.816111111111113</c:v>
                </c:pt>
                <c:pt idx="2">
                  <c:v>52.383888888888883</c:v>
                </c:pt>
                <c:pt idx="3">
                  <c:v>52.457222222222221</c:v>
                </c:pt>
                <c:pt idx="4">
                  <c:v>56.014444444444436</c:v>
                </c:pt>
                <c:pt idx="5">
                  <c:v>56.067777777777778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81-418A-A32B-BA5BB09B75C8}"/>
            </c:ext>
          </c:extLst>
        </c:ser>
        <c:ser>
          <c:idx val="3"/>
          <c:order val="3"/>
          <c:tx>
            <c:v>Description (σ)</c:v>
          </c:tx>
          <c:spPr>
            <a:ln>
              <a:solidFill>
                <a:schemeClr val="accent2">
                  <a:lumMod val="7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Accuracy'!$K$40:$K$45</c:f>
              <c:numCache>
                <c:formatCode>General</c:formatCode>
                <c:ptCount val="6"/>
                <c:pt idx="0">
                  <c:v>3.9711372255561161</c:v>
                </c:pt>
                <c:pt idx="1">
                  <c:v>4.0506171988177355</c:v>
                </c:pt>
                <c:pt idx="2">
                  <c:v>4.432562554828654</c:v>
                </c:pt>
                <c:pt idx="3">
                  <c:v>4.2044601171307638</c:v>
                </c:pt>
                <c:pt idx="4">
                  <c:v>6.209130844563405</c:v>
                </c:pt>
                <c:pt idx="5">
                  <c:v>6.5727494857532127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81-418A-A32B-BA5BB09B75C8}"/>
            </c:ext>
          </c:extLst>
        </c:ser>
        <c:ser>
          <c:idx val="4"/>
          <c:order val="4"/>
          <c:tx>
            <c:v>DE (shots)</c:v>
          </c:tx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Accuracy'!$K$88:$K$93</c:f>
              <c:numCache>
                <c:formatCode>General</c:formatCode>
                <c:ptCount val="6"/>
                <c:pt idx="0">
                  <c:v>50.361666666666665</c:v>
                </c:pt>
                <c:pt idx="1">
                  <c:v>53.674444444444433</c:v>
                </c:pt>
                <c:pt idx="2">
                  <c:v>53.051666666666677</c:v>
                </c:pt>
                <c:pt idx="3">
                  <c:v>53.726666666666667</c:v>
                </c:pt>
                <c:pt idx="4">
                  <c:v>56.51166666666667</c:v>
                </c:pt>
                <c:pt idx="5">
                  <c:v>56.61888888888889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81-418A-A32B-BA5BB09B75C8}"/>
            </c:ext>
          </c:extLst>
        </c:ser>
        <c:ser>
          <c:idx val="5"/>
          <c:order val="5"/>
          <c:tx>
            <c:v>DE (σ)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Accuracy'!$K$76:$K$81</c:f>
              <c:numCache>
                <c:formatCode>General</c:formatCode>
                <c:ptCount val="6"/>
                <c:pt idx="0">
                  <c:v>4.4173066971617594</c:v>
                </c:pt>
                <c:pt idx="1">
                  <c:v>4.8075045501798535</c:v>
                </c:pt>
                <c:pt idx="2">
                  <c:v>4.6994093075094199</c:v>
                </c:pt>
                <c:pt idx="3">
                  <c:v>5.0092585883480085</c:v>
                </c:pt>
                <c:pt idx="4">
                  <c:v>6.3821404198540055</c:v>
                </c:pt>
                <c:pt idx="5">
                  <c:v>7.2110974661744418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81-418A-A32B-BA5BB09B75C8}"/>
            </c:ext>
          </c:extLst>
        </c:ser>
        <c:ser>
          <c:idx val="6"/>
          <c:order val="6"/>
          <c:tx>
            <c:v>APO (shots)</c:v>
          </c:tx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Accuracy'!$K$160:$K$165</c:f>
              <c:numCache>
                <c:formatCode>General</c:formatCode>
                <c:ptCount val="6"/>
                <c:pt idx="0">
                  <c:v>45.125555555555557</c:v>
                </c:pt>
                <c:pt idx="1">
                  <c:v>53.571111111111108</c:v>
                </c:pt>
                <c:pt idx="2">
                  <c:v>52.838888888888889</c:v>
                </c:pt>
                <c:pt idx="3">
                  <c:v>53.483888888888899</c:v>
                </c:pt>
                <c:pt idx="4">
                  <c:v>56.362777777777772</c:v>
                </c:pt>
                <c:pt idx="5">
                  <c:v>56.887222222222213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881-418A-A32B-BA5BB09B75C8}"/>
            </c:ext>
          </c:extLst>
        </c:ser>
        <c:ser>
          <c:idx val="7"/>
          <c:order val="7"/>
          <c:tx>
            <c:v>APO (σ)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Accuracy'!$K$148:$K$153</c:f>
              <c:numCache>
                <c:formatCode>General</c:formatCode>
                <c:ptCount val="6"/>
                <c:pt idx="0">
                  <c:v>4.7292850450186563</c:v>
                </c:pt>
                <c:pt idx="1">
                  <c:v>4.7062716233333353</c:v>
                </c:pt>
                <c:pt idx="2">
                  <c:v>4.327948933999644</c:v>
                </c:pt>
                <c:pt idx="3">
                  <c:v>4.6085461072036829</c:v>
                </c:pt>
                <c:pt idx="4">
                  <c:v>6.0599222517091418</c:v>
                </c:pt>
                <c:pt idx="5">
                  <c:v>6.8294164700205799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881-418A-A32B-BA5BB09B75C8}"/>
            </c:ext>
          </c:extLst>
        </c:ser>
        <c:ser>
          <c:idx val="8"/>
          <c:order val="8"/>
          <c:tx>
            <c:v>CoT (shots)</c:v>
          </c:tx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Accuracy'!$K$196:$K$201</c:f>
              <c:numCache>
                <c:formatCode>General</c:formatCode>
                <c:ptCount val="6"/>
                <c:pt idx="0">
                  <c:v>45.571111111111101</c:v>
                </c:pt>
                <c:pt idx="1">
                  <c:v>54.010055555555553</c:v>
                </c:pt>
                <c:pt idx="2">
                  <c:v>53.339999999999989</c:v>
                </c:pt>
                <c:pt idx="3">
                  <c:v>52.871388888888895</c:v>
                </c:pt>
                <c:pt idx="4">
                  <c:v>52.480526785714275</c:v>
                </c:pt>
                <c:pt idx="5">
                  <c:v>51.450142857142851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881-418A-A32B-BA5BB09B75C8}"/>
            </c:ext>
          </c:extLst>
        </c:ser>
        <c:ser>
          <c:idx val="9"/>
          <c:order val="9"/>
          <c:tx>
            <c:v>CoT (σ)</c:v>
          </c:tx>
          <c:spPr>
            <a:ln>
              <a:solidFill>
                <a:schemeClr val="accent2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Accuracy'!$K$112:$K$117</c:f>
              <c:numCache>
                <c:formatCode>General</c:formatCode>
                <c:ptCount val="6"/>
                <c:pt idx="0">
                  <c:v>3.3333333333333335E-3</c:v>
                </c:pt>
                <c:pt idx="1">
                  <c:v>3.582526653386144</c:v>
                </c:pt>
                <c:pt idx="2">
                  <c:v>8.9663930152377134</c:v>
                </c:pt>
                <c:pt idx="3">
                  <c:v>10.605558334788</c:v>
                </c:pt>
                <c:pt idx="4">
                  <c:v>9.4568462028398343</c:v>
                </c:pt>
                <c:pt idx="5">
                  <c:v>9.4358026476256196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881-418A-A32B-BA5BB09B75C8}"/>
            </c:ext>
          </c:extLst>
        </c:ser>
        <c:ser>
          <c:idx val="10"/>
          <c:order val="10"/>
          <c:tx>
            <c:v>Word Salad (shots)</c:v>
          </c:tx>
          <c:marker>
            <c:symbol val="none"/>
          </c:marker>
          <c:val>
            <c:numRef>
              <c:f>'Avgs no fails Accuracy'!$K$124:$K$129</c:f>
              <c:numCache>
                <c:formatCode>General</c:formatCode>
                <c:ptCount val="6"/>
                <c:pt idx="0">
                  <c:v>1.1111111111111111E-3</c:v>
                </c:pt>
                <c:pt idx="1">
                  <c:v>27.787222222222226</c:v>
                </c:pt>
                <c:pt idx="2">
                  <c:v>40.072222222222223</c:v>
                </c:pt>
                <c:pt idx="3">
                  <c:v>47.440555555555562</c:v>
                </c:pt>
                <c:pt idx="4">
                  <c:v>52.63611111111112</c:v>
                </c:pt>
                <c:pt idx="5">
                  <c:v>54.541111111111107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881-418A-A32B-BA5BB09B75C8}"/>
            </c:ext>
          </c:extLst>
        </c:ser>
        <c:ser>
          <c:idx val="11"/>
          <c:order val="11"/>
          <c:tx>
            <c:v>Word Salad (σ)</c:v>
          </c:tx>
          <c:spPr>
            <a:ln>
              <a:prstDash val="dash"/>
            </a:ln>
          </c:spPr>
          <c:marker>
            <c:symbol val="none"/>
          </c:marker>
          <c:val>
            <c:numRef>
              <c:f>'Avgs no fails Accuracy'!$K$112:$K$117</c:f>
              <c:numCache>
                <c:formatCode>General</c:formatCode>
                <c:ptCount val="6"/>
                <c:pt idx="0">
                  <c:v>3.3333333333333335E-3</c:v>
                </c:pt>
                <c:pt idx="1">
                  <c:v>3.582526653386144</c:v>
                </c:pt>
                <c:pt idx="2">
                  <c:v>8.9663930152377134</c:v>
                </c:pt>
                <c:pt idx="3">
                  <c:v>10.605558334788</c:v>
                </c:pt>
                <c:pt idx="4">
                  <c:v>9.4568462028398343</c:v>
                </c:pt>
                <c:pt idx="5">
                  <c:v>9.4358026476256196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881-418A-A32B-BA5BB09B7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Shots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6.443179680598847E-2"/>
          <c:y val="0.87108206245461162"/>
          <c:w val="0.77638507838840531"/>
          <c:h val="0.128917886844163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ln>
      <a:solidFill>
        <a:schemeClr val="accent2">
          <a:lumMod val="50000"/>
          <a:alpha val="50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 (no VM)'!$D$3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VM)'!$D$4:$D$33</c:f>
              <c:numCache>
                <c:formatCode>General</c:formatCode>
                <c:ptCount val="30"/>
                <c:pt idx="0">
                  <c:v>8.4375</c:v>
                </c:pt>
                <c:pt idx="1">
                  <c:v>9.3625000000000007</c:v>
                </c:pt>
                <c:pt idx="2">
                  <c:v>8.0874999999999986</c:v>
                </c:pt>
                <c:pt idx="3">
                  <c:v>8.1125000000000007</c:v>
                </c:pt>
                <c:pt idx="4">
                  <c:v>7.4</c:v>
                </c:pt>
                <c:pt idx="5">
                  <c:v>32.387499999999996</c:v>
                </c:pt>
                <c:pt idx="6">
                  <c:v>34.587499999999999</c:v>
                </c:pt>
                <c:pt idx="7">
                  <c:v>31.387500000000003</c:v>
                </c:pt>
                <c:pt idx="8">
                  <c:v>31.65</c:v>
                </c:pt>
                <c:pt idx="9">
                  <c:v>31.662500000000001</c:v>
                </c:pt>
                <c:pt idx="10">
                  <c:v>52.612499999999997</c:v>
                </c:pt>
                <c:pt idx="11">
                  <c:v>49.387500000000003</c:v>
                </c:pt>
                <c:pt idx="12">
                  <c:v>49.837499999999991</c:v>
                </c:pt>
                <c:pt idx="13">
                  <c:v>48.850000000000009</c:v>
                </c:pt>
                <c:pt idx="14">
                  <c:v>47.912499999999994</c:v>
                </c:pt>
                <c:pt idx="15">
                  <c:v>61.762499999999996</c:v>
                </c:pt>
                <c:pt idx="16">
                  <c:v>62.9375</c:v>
                </c:pt>
                <c:pt idx="17">
                  <c:v>62.087499999999999</c:v>
                </c:pt>
                <c:pt idx="18">
                  <c:v>62.387500000000003</c:v>
                </c:pt>
                <c:pt idx="19">
                  <c:v>61.1</c:v>
                </c:pt>
                <c:pt idx="20">
                  <c:v>69.674999999999997</c:v>
                </c:pt>
                <c:pt idx="21">
                  <c:v>69.95</c:v>
                </c:pt>
                <c:pt idx="22">
                  <c:v>69.725000000000009</c:v>
                </c:pt>
                <c:pt idx="23">
                  <c:v>69.0625</c:v>
                </c:pt>
                <c:pt idx="24">
                  <c:v>67.937500000000014</c:v>
                </c:pt>
                <c:pt idx="25">
                  <c:v>72.850000000000009</c:v>
                </c:pt>
                <c:pt idx="26">
                  <c:v>72.125</c:v>
                </c:pt>
                <c:pt idx="27">
                  <c:v>72.075000000000003</c:v>
                </c:pt>
                <c:pt idx="28">
                  <c:v>70.762499999999989</c:v>
                </c:pt>
                <c:pt idx="29">
                  <c:v>69.837499999999991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EE-4D4A-B451-B44F6CEFD542}"/>
            </c:ext>
          </c:extLst>
        </c:ser>
        <c:ser>
          <c:idx val="1"/>
          <c:order val="1"/>
          <c:tx>
            <c:strRef>
              <c:f>'Avgs no fails Accuracy (no VM)'!$E$3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VM)'!$E$4:$E$33</c:f>
              <c:numCache>
                <c:formatCode>General</c:formatCode>
                <c:ptCount val="30"/>
                <c:pt idx="0">
                  <c:v>5.5750000000000002</c:v>
                </c:pt>
                <c:pt idx="1">
                  <c:v>5.0625</c:v>
                </c:pt>
                <c:pt idx="2">
                  <c:v>4.9000000000000004</c:v>
                </c:pt>
                <c:pt idx="3">
                  <c:v>5.3375000000000004</c:v>
                </c:pt>
                <c:pt idx="4">
                  <c:v>4.8875000000000002</c:v>
                </c:pt>
                <c:pt idx="5">
                  <c:v>21.024999999999999</c:v>
                </c:pt>
                <c:pt idx="6">
                  <c:v>18.7</c:v>
                </c:pt>
                <c:pt idx="7">
                  <c:v>16.4375</c:v>
                </c:pt>
                <c:pt idx="8">
                  <c:v>17.262499999999999</c:v>
                </c:pt>
                <c:pt idx="9">
                  <c:v>18.875</c:v>
                </c:pt>
                <c:pt idx="10">
                  <c:v>27.737500000000001</c:v>
                </c:pt>
                <c:pt idx="11">
                  <c:v>27.599999999999998</c:v>
                </c:pt>
                <c:pt idx="12">
                  <c:v>25.85</c:v>
                </c:pt>
                <c:pt idx="13">
                  <c:v>25.75</c:v>
                </c:pt>
                <c:pt idx="14">
                  <c:v>25.575000000000003</c:v>
                </c:pt>
                <c:pt idx="15">
                  <c:v>31.375</c:v>
                </c:pt>
                <c:pt idx="16">
                  <c:v>31.387499999999999</c:v>
                </c:pt>
                <c:pt idx="17">
                  <c:v>30.212499999999999</c:v>
                </c:pt>
                <c:pt idx="18">
                  <c:v>31.175000000000001</c:v>
                </c:pt>
                <c:pt idx="19">
                  <c:v>29.712499999999999</c:v>
                </c:pt>
                <c:pt idx="20">
                  <c:v>45.55</c:v>
                </c:pt>
                <c:pt idx="21">
                  <c:v>47.55</c:v>
                </c:pt>
                <c:pt idx="22">
                  <c:v>45.337500000000006</c:v>
                </c:pt>
                <c:pt idx="23">
                  <c:v>45.35</c:v>
                </c:pt>
                <c:pt idx="24">
                  <c:v>42.537499999999994</c:v>
                </c:pt>
                <c:pt idx="25">
                  <c:v>49.9</c:v>
                </c:pt>
                <c:pt idx="26">
                  <c:v>50.187499999999993</c:v>
                </c:pt>
                <c:pt idx="27">
                  <c:v>49.05</c:v>
                </c:pt>
                <c:pt idx="28">
                  <c:v>47.225000000000001</c:v>
                </c:pt>
                <c:pt idx="29">
                  <c:v>46.35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EE-4D4A-B451-B44F6CEFD542}"/>
            </c:ext>
          </c:extLst>
        </c:ser>
        <c:ser>
          <c:idx val="2"/>
          <c:order val="2"/>
          <c:tx>
            <c:strRef>
              <c:f>'Avgs no fails Accuracy (no VM)'!$F$3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VM)'!$F$4:$F$33</c:f>
              <c:numCache>
                <c:formatCode>General</c:formatCode>
                <c:ptCount val="30"/>
                <c:pt idx="0">
                  <c:v>10.112499999999999</c:v>
                </c:pt>
                <c:pt idx="1">
                  <c:v>7.9499999999999993</c:v>
                </c:pt>
                <c:pt idx="2">
                  <c:v>9.4624999999999986</c:v>
                </c:pt>
                <c:pt idx="3">
                  <c:v>8.1</c:v>
                </c:pt>
                <c:pt idx="4">
                  <c:v>8.4499999999999993</c:v>
                </c:pt>
                <c:pt idx="5">
                  <c:v>33.825000000000003</c:v>
                </c:pt>
                <c:pt idx="6">
                  <c:v>30.712499999999999</c:v>
                </c:pt>
                <c:pt idx="7">
                  <c:v>29.987500000000001</c:v>
                </c:pt>
                <c:pt idx="8">
                  <c:v>28.299999999999997</c:v>
                </c:pt>
                <c:pt idx="9">
                  <c:v>30.612500000000004</c:v>
                </c:pt>
                <c:pt idx="10">
                  <c:v>42.749999999999993</c:v>
                </c:pt>
                <c:pt idx="11">
                  <c:v>42.362499999999997</c:v>
                </c:pt>
                <c:pt idx="12">
                  <c:v>41.375</c:v>
                </c:pt>
                <c:pt idx="13">
                  <c:v>40.112499999999997</c:v>
                </c:pt>
                <c:pt idx="14">
                  <c:v>40.975000000000001</c:v>
                </c:pt>
                <c:pt idx="15">
                  <c:v>49.387500000000003</c:v>
                </c:pt>
                <c:pt idx="16">
                  <c:v>48.699999999999996</c:v>
                </c:pt>
                <c:pt idx="17">
                  <c:v>49.612499999999997</c:v>
                </c:pt>
                <c:pt idx="18">
                  <c:v>48.699999999999996</c:v>
                </c:pt>
                <c:pt idx="19">
                  <c:v>48.6875</c:v>
                </c:pt>
                <c:pt idx="20">
                  <c:v>49.975000000000009</c:v>
                </c:pt>
                <c:pt idx="21">
                  <c:v>49.424999999999997</c:v>
                </c:pt>
                <c:pt idx="22">
                  <c:v>50.000000000000007</c:v>
                </c:pt>
                <c:pt idx="23">
                  <c:v>48.25</c:v>
                </c:pt>
                <c:pt idx="24">
                  <c:v>49.8</c:v>
                </c:pt>
                <c:pt idx="25">
                  <c:v>50.612499999999997</c:v>
                </c:pt>
                <c:pt idx="26">
                  <c:v>50.062500000000007</c:v>
                </c:pt>
                <c:pt idx="27">
                  <c:v>49.987500000000004</c:v>
                </c:pt>
                <c:pt idx="28">
                  <c:v>49.5625</c:v>
                </c:pt>
                <c:pt idx="29">
                  <c:v>49.837500000000006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EE-4D4A-B451-B44F6CEFD542}"/>
            </c:ext>
          </c:extLst>
        </c:ser>
        <c:ser>
          <c:idx val="3"/>
          <c:order val="3"/>
          <c:tx>
            <c:strRef>
              <c:f>'Avgs no fails Accuracy (no VM)'!$G$3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VM)'!$G$4:$G$33</c:f>
              <c:numCache>
                <c:formatCode>General</c:formatCode>
                <c:ptCount val="30"/>
                <c:pt idx="0">
                  <c:v>9.9499999999999993</c:v>
                </c:pt>
                <c:pt idx="1">
                  <c:v>9.4874999999999989</c:v>
                </c:pt>
                <c:pt idx="2">
                  <c:v>9.2750000000000021</c:v>
                </c:pt>
                <c:pt idx="3">
                  <c:v>9.3125</c:v>
                </c:pt>
                <c:pt idx="4">
                  <c:v>8.1875</c:v>
                </c:pt>
                <c:pt idx="5">
                  <c:v>31.274999999999999</c:v>
                </c:pt>
                <c:pt idx="6">
                  <c:v>29.024999999999999</c:v>
                </c:pt>
                <c:pt idx="7">
                  <c:v>27.55</c:v>
                </c:pt>
                <c:pt idx="8">
                  <c:v>27.537499999999998</c:v>
                </c:pt>
                <c:pt idx="9">
                  <c:v>26.387499999999999</c:v>
                </c:pt>
                <c:pt idx="10">
                  <c:v>47.362500000000004</c:v>
                </c:pt>
                <c:pt idx="11">
                  <c:v>45.412500000000001</c:v>
                </c:pt>
                <c:pt idx="12">
                  <c:v>45.475000000000009</c:v>
                </c:pt>
                <c:pt idx="13">
                  <c:v>44.274999999999999</c:v>
                </c:pt>
                <c:pt idx="14">
                  <c:v>44.725000000000001</c:v>
                </c:pt>
                <c:pt idx="15">
                  <c:v>61.5625</c:v>
                </c:pt>
                <c:pt idx="16">
                  <c:v>61.912499999999994</c:v>
                </c:pt>
                <c:pt idx="17">
                  <c:v>61.449999999999996</c:v>
                </c:pt>
                <c:pt idx="18">
                  <c:v>60.737500000000004</c:v>
                </c:pt>
                <c:pt idx="19">
                  <c:v>61.262499999999996</c:v>
                </c:pt>
                <c:pt idx="20">
                  <c:v>69.349999999999994</c:v>
                </c:pt>
                <c:pt idx="21">
                  <c:v>70.274999999999991</c:v>
                </c:pt>
                <c:pt idx="22">
                  <c:v>68.862499999999997</c:v>
                </c:pt>
                <c:pt idx="23">
                  <c:v>68.378749999999997</c:v>
                </c:pt>
                <c:pt idx="24">
                  <c:v>68.024999999999991</c:v>
                </c:pt>
                <c:pt idx="25">
                  <c:v>71.924999999999997</c:v>
                </c:pt>
                <c:pt idx="26">
                  <c:v>71.449999999999989</c:v>
                </c:pt>
                <c:pt idx="27">
                  <c:v>70.824999999999989</c:v>
                </c:pt>
                <c:pt idx="28">
                  <c:v>69.850000000000009</c:v>
                </c:pt>
                <c:pt idx="29">
                  <c:v>68.625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EE-4D4A-B451-B44F6CEFD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78648993138732"/>
          <c:h val="8.84476729195216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 (no VM)'!$D$39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VM)'!$D$40:$D$69</c:f>
              <c:numCache>
                <c:formatCode>General</c:formatCode>
                <c:ptCount val="30"/>
                <c:pt idx="0">
                  <c:v>61.5625</c:v>
                </c:pt>
                <c:pt idx="1">
                  <c:v>59.637500000000003</c:v>
                </c:pt>
                <c:pt idx="2">
                  <c:v>59.262499999999989</c:v>
                </c:pt>
                <c:pt idx="3">
                  <c:v>58.325000000000003</c:v>
                </c:pt>
                <c:pt idx="4">
                  <c:v>56.2</c:v>
                </c:pt>
                <c:pt idx="5">
                  <c:v>61.125000000000007</c:v>
                </c:pt>
                <c:pt idx="6">
                  <c:v>61.112499999999997</c:v>
                </c:pt>
                <c:pt idx="7">
                  <c:v>60.4375</c:v>
                </c:pt>
                <c:pt idx="8">
                  <c:v>60.6</c:v>
                </c:pt>
                <c:pt idx="9">
                  <c:v>58.974999999999994</c:v>
                </c:pt>
                <c:pt idx="10">
                  <c:v>64.675000000000011</c:v>
                </c:pt>
                <c:pt idx="11">
                  <c:v>63.462499999999999</c:v>
                </c:pt>
                <c:pt idx="12">
                  <c:v>62.375</c:v>
                </c:pt>
                <c:pt idx="13">
                  <c:v>61.362499999999997</c:v>
                </c:pt>
                <c:pt idx="14">
                  <c:v>59.775000000000006</c:v>
                </c:pt>
                <c:pt idx="15">
                  <c:v>62.012500000000003</c:v>
                </c:pt>
                <c:pt idx="16">
                  <c:v>62.012499999999996</c:v>
                </c:pt>
                <c:pt idx="17">
                  <c:v>60.412500000000001</c:v>
                </c:pt>
                <c:pt idx="18">
                  <c:v>60.6</c:v>
                </c:pt>
                <c:pt idx="19">
                  <c:v>59.537500000000009</c:v>
                </c:pt>
                <c:pt idx="20">
                  <c:v>68.95</c:v>
                </c:pt>
                <c:pt idx="21">
                  <c:v>68.012500000000003</c:v>
                </c:pt>
                <c:pt idx="22">
                  <c:v>66.800000000000011</c:v>
                </c:pt>
                <c:pt idx="23">
                  <c:v>65.3</c:v>
                </c:pt>
                <c:pt idx="24">
                  <c:v>64.137500000000003</c:v>
                </c:pt>
                <c:pt idx="25">
                  <c:v>71.324999999999989</c:v>
                </c:pt>
                <c:pt idx="26">
                  <c:v>69.674999999999997</c:v>
                </c:pt>
                <c:pt idx="27">
                  <c:v>68.025000000000006</c:v>
                </c:pt>
                <c:pt idx="28">
                  <c:v>68</c:v>
                </c:pt>
                <c:pt idx="29">
                  <c:v>66.487499999999997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78-46CB-BDA9-E82F829A2316}"/>
            </c:ext>
          </c:extLst>
        </c:ser>
        <c:ser>
          <c:idx val="1"/>
          <c:order val="1"/>
          <c:tx>
            <c:strRef>
              <c:f>'Avgs no fails Accuracy (no VM)'!$E$39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VM)'!$E$40:$E$69</c:f>
              <c:numCache>
                <c:formatCode>General</c:formatCode>
                <c:ptCount val="30"/>
                <c:pt idx="0">
                  <c:v>62.512500000000003</c:v>
                </c:pt>
                <c:pt idx="1">
                  <c:v>60.337500000000006</c:v>
                </c:pt>
                <c:pt idx="2">
                  <c:v>60.05</c:v>
                </c:pt>
                <c:pt idx="3">
                  <c:v>59.625</c:v>
                </c:pt>
                <c:pt idx="4">
                  <c:v>56.6875</c:v>
                </c:pt>
                <c:pt idx="5">
                  <c:v>57.337500000000006</c:v>
                </c:pt>
                <c:pt idx="6">
                  <c:v>55.575000000000003</c:v>
                </c:pt>
                <c:pt idx="7">
                  <c:v>55.112500000000004</c:v>
                </c:pt>
                <c:pt idx="8">
                  <c:v>54.912500000000001</c:v>
                </c:pt>
                <c:pt idx="9">
                  <c:v>54.324999999999996</c:v>
                </c:pt>
                <c:pt idx="10">
                  <c:v>58.55</c:v>
                </c:pt>
                <c:pt idx="11">
                  <c:v>57.3125</c:v>
                </c:pt>
                <c:pt idx="12">
                  <c:v>57.100000000000009</c:v>
                </c:pt>
                <c:pt idx="13">
                  <c:v>56.5625</c:v>
                </c:pt>
                <c:pt idx="14">
                  <c:v>56</c:v>
                </c:pt>
                <c:pt idx="15">
                  <c:v>61.2</c:v>
                </c:pt>
                <c:pt idx="16">
                  <c:v>60.774999999999999</c:v>
                </c:pt>
                <c:pt idx="17">
                  <c:v>59.775000000000006</c:v>
                </c:pt>
                <c:pt idx="18">
                  <c:v>58.875</c:v>
                </c:pt>
                <c:pt idx="19">
                  <c:v>58.399999999999991</c:v>
                </c:pt>
                <c:pt idx="20">
                  <c:v>66.962500000000006</c:v>
                </c:pt>
                <c:pt idx="21">
                  <c:v>67.05</c:v>
                </c:pt>
                <c:pt idx="22">
                  <c:v>65.687499999999986</c:v>
                </c:pt>
                <c:pt idx="23">
                  <c:v>65.875</c:v>
                </c:pt>
                <c:pt idx="24">
                  <c:v>64.337500000000006</c:v>
                </c:pt>
                <c:pt idx="25">
                  <c:v>60.987499999999997</c:v>
                </c:pt>
                <c:pt idx="26">
                  <c:v>61.524999999999999</c:v>
                </c:pt>
                <c:pt idx="27">
                  <c:v>60.612500000000004</c:v>
                </c:pt>
                <c:pt idx="28">
                  <c:v>60.325000000000003</c:v>
                </c:pt>
                <c:pt idx="29">
                  <c:v>60.237500000000011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78-46CB-BDA9-E82F829A2316}"/>
            </c:ext>
          </c:extLst>
        </c:ser>
        <c:ser>
          <c:idx val="2"/>
          <c:order val="2"/>
          <c:tx>
            <c:strRef>
              <c:f>'Avgs no fails Accuracy (no VM)'!$F$39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VM)'!$F$40:$F$69</c:f>
              <c:numCache>
                <c:formatCode>General</c:formatCode>
                <c:ptCount val="30"/>
                <c:pt idx="0">
                  <c:v>50.112500000000004</c:v>
                </c:pt>
                <c:pt idx="1">
                  <c:v>49.824999999999996</c:v>
                </c:pt>
                <c:pt idx="2">
                  <c:v>49.887500000000003</c:v>
                </c:pt>
                <c:pt idx="3">
                  <c:v>49.85</c:v>
                </c:pt>
                <c:pt idx="4">
                  <c:v>49.000000000000007</c:v>
                </c:pt>
                <c:pt idx="5">
                  <c:v>50.0625</c:v>
                </c:pt>
                <c:pt idx="6">
                  <c:v>49.937499999999993</c:v>
                </c:pt>
                <c:pt idx="7">
                  <c:v>50.774999999999991</c:v>
                </c:pt>
                <c:pt idx="8">
                  <c:v>48.787500000000001</c:v>
                </c:pt>
                <c:pt idx="9">
                  <c:v>49.1</c:v>
                </c:pt>
                <c:pt idx="10">
                  <c:v>50.924999999999997</c:v>
                </c:pt>
                <c:pt idx="11">
                  <c:v>49.9375</c:v>
                </c:pt>
                <c:pt idx="12">
                  <c:v>50.025000000000006</c:v>
                </c:pt>
                <c:pt idx="13">
                  <c:v>48.837499999999999</c:v>
                </c:pt>
                <c:pt idx="14">
                  <c:v>50.4</c:v>
                </c:pt>
                <c:pt idx="15">
                  <c:v>50.687499999999993</c:v>
                </c:pt>
                <c:pt idx="16">
                  <c:v>48.487499999999997</c:v>
                </c:pt>
                <c:pt idx="17">
                  <c:v>50.75</c:v>
                </c:pt>
                <c:pt idx="18">
                  <c:v>49.387500000000003</c:v>
                </c:pt>
                <c:pt idx="19">
                  <c:v>49.987500000000004</c:v>
                </c:pt>
                <c:pt idx="20">
                  <c:v>50.337499999999999</c:v>
                </c:pt>
                <c:pt idx="21">
                  <c:v>49.4</c:v>
                </c:pt>
                <c:pt idx="22">
                  <c:v>50.387500000000003</c:v>
                </c:pt>
                <c:pt idx="23">
                  <c:v>49.012500000000003</c:v>
                </c:pt>
                <c:pt idx="24">
                  <c:v>49.912499999999994</c:v>
                </c:pt>
                <c:pt idx="25">
                  <c:v>50.587499999999999</c:v>
                </c:pt>
                <c:pt idx="26">
                  <c:v>49.887500000000003</c:v>
                </c:pt>
                <c:pt idx="27">
                  <c:v>50.775000000000006</c:v>
                </c:pt>
                <c:pt idx="28">
                  <c:v>49.662500000000001</c:v>
                </c:pt>
                <c:pt idx="29">
                  <c:v>49.475000000000001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78-46CB-BDA9-E82F829A2316}"/>
            </c:ext>
          </c:extLst>
        </c:ser>
        <c:ser>
          <c:idx val="3"/>
          <c:order val="3"/>
          <c:tx>
            <c:strRef>
              <c:f>'Avgs no fails Accuracy (no VM)'!$G$39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VM)'!$G$40:$G$69</c:f>
              <c:numCache>
                <c:formatCode>General</c:formatCode>
                <c:ptCount val="30"/>
                <c:pt idx="0">
                  <c:v>61.8125</c:v>
                </c:pt>
                <c:pt idx="1">
                  <c:v>59.912500000000001</c:v>
                </c:pt>
                <c:pt idx="2">
                  <c:v>60.137499999999996</c:v>
                </c:pt>
                <c:pt idx="3">
                  <c:v>58.637499999999996</c:v>
                </c:pt>
                <c:pt idx="4">
                  <c:v>57.087499999999999</c:v>
                </c:pt>
                <c:pt idx="5">
                  <c:v>61.800000000000004</c:v>
                </c:pt>
                <c:pt idx="6">
                  <c:v>61.025000000000006</c:v>
                </c:pt>
                <c:pt idx="7">
                  <c:v>61.3</c:v>
                </c:pt>
                <c:pt idx="8">
                  <c:v>60.725000000000009</c:v>
                </c:pt>
                <c:pt idx="9">
                  <c:v>59.087500000000006</c:v>
                </c:pt>
                <c:pt idx="10">
                  <c:v>63.225000000000001</c:v>
                </c:pt>
                <c:pt idx="11">
                  <c:v>61.874999999999993</c:v>
                </c:pt>
                <c:pt idx="12">
                  <c:v>60.987499999999997</c:v>
                </c:pt>
                <c:pt idx="13">
                  <c:v>60.8</c:v>
                </c:pt>
                <c:pt idx="14">
                  <c:v>58.762500000000003</c:v>
                </c:pt>
                <c:pt idx="15">
                  <c:v>61.900000000000006</c:v>
                </c:pt>
                <c:pt idx="16">
                  <c:v>61.162500000000009</c:v>
                </c:pt>
                <c:pt idx="17">
                  <c:v>59.787500000000001</c:v>
                </c:pt>
                <c:pt idx="18">
                  <c:v>59.962500000000006</c:v>
                </c:pt>
                <c:pt idx="19">
                  <c:v>59.137500000000003</c:v>
                </c:pt>
                <c:pt idx="20">
                  <c:v>66.912499999999994</c:v>
                </c:pt>
                <c:pt idx="21">
                  <c:v>65.5625</c:v>
                </c:pt>
                <c:pt idx="22">
                  <c:v>64.474999999999994</c:v>
                </c:pt>
                <c:pt idx="23">
                  <c:v>63.362499999999997</c:v>
                </c:pt>
                <c:pt idx="24">
                  <c:v>62.137500000000003</c:v>
                </c:pt>
                <c:pt idx="25">
                  <c:v>69.224999999999994</c:v>
                </c:pt>
                <c:pt idx="26">
                  <c:v>68</c:v>
                </c:pt>
                <c:pt idx="27">
                  <c:v>66.600000000000009</c:v>
                </c:pt>
                <c:pt idx="28">
                  <c:v>66.474999999999994</c:v>
                </c:pt>
                <c:pt idx="29">
                  <c:v>65.462500000000006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78-46CB-BDA9-E82F829A2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255752895271701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 (no VM)'!$D$75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VM)'!$D$76:$D$105</c:f>
              <c:numCache>
                <c:formatCode>General</c:formatCode>
                <c:ptCount val="30"/>
                <c:pt idx="0">
                  <c:v>60.837500000000006</c:v>
                </c:pt>
                <c:pt idx="1">
                  <c:v>57.825000000000003</c:v>
                </c:pt>
                <c:pt idx="2">
                  <c:v>58.987499999999997</c:v>
                </c:pt>
                <c:pt idx="3">
                  <c:v>57.225000000000001</c:v>
                </c:pt>
                <c:pt idx="4">
                  <c:v>57.225000000000001</c:v>
                </c:pt>
                <c:pt idx="5">
                  <c:v>65.95</c:v>
                </c:pt>
                <c:pt idx="6">
                  <c:v>64.087500000000006</c:v>
                </c:pt>
                <c:pt idx="7">
                  <c:v>63.387499999999989</c:v>
                </c:pt>
                <c:pt idx="8">
                  <c:v>62.637499999999989</c:v>
                </c:pt>
                <c:pt idx="9">
                  <c:v>60.4375</c:v>
                </c:pt>
                <c:pt idx="10">
                  <c:v>65.525000000000006</c:v>
                </c:pt>
                <c:pt idx="11">
                  <c:v>63.912500000000009</c:v>
                </c:pt>
                <c:pt idx="12">
                  <c:v>62.462500000000006</c:v>
                </c:pt>
                <c:pt idx="13">
                  <c:v>61.599999999999994</c:v>
                </c:pt>
                <c:pt idx="14">
                  <c:v>60.425000000000004</c:v>
                </c:pt>
                <c:pt idx="15">
                  <c:v>64.599999999999994</c:v>
                </c:pt>
                <c:pt idx="16">
                  <c:v>63.224999999999994</c:v>
                </c:pt>
                <c:pt idx="17">
                  <c:v>61.887500000000003</c:v>
                </c:pt>
                <c:pt idx="18">
                  <c:v>61.724999999999994</c:v>
                </c:pt>
                <c:pt idx="19">
                  <c:v>61.025000000000006</c:v>
                </c:pt>
                <c:pt idx="20">
                  <c:v>70.337500000000006</c:v>
                </c:pt>
                <c:pt idx="21">
                  <c:v>69.212499999999991</c:v>
                </c:pt>
                <c:pt idx="22">
                  <c:v>67.437499999999986</c:v>
                </c:pt>
                <c:pt idx="23">
                  <c:v>66.012500000000003</c:v>
                </c:pt>
                <c:pt idx="24">
                  <c:v>65.550000000000011</c:v>
                </c:pt>
                <c:pt idx="25">
                  <c:v>72.05</c:v>
                </c:pt>
                <c:pt idx="26">
                  <c:v>71.8</c:v>
                </c:pt>
                <c:pt idx="27">
                  <c:v>70.174999999999997</c:v>
                </c:pt>
                <c:pt idx="28">
                  <c:v>69.587500000000006</c:v>
                </c:pt>
                <c:pt idx="29">
                  <c:v>68.4375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3-4412-B53F-BEA5A1546E22}"/>
            </c:ext>
          </c:extLst>
        </c:ser>
        <c:ser>
          <c:idx val="1"/>
          <c:order val="1"/>
          <c:tx>
            <c:strRef>
              <c:f>'Avgs no fails Accuracy (no VM)'!$E$75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VM)'!$E$76:$E$105</c:f>
              <c:numCache>
                <c:formatCode>General</c:formatCode>
                <c:ptCount val="30"/>
                <c:pt idx="0">
                  <c:v>61.649999999999991</c:v>
                </c:pt>
                <c:pt idx="1">
                  <c:v>59.0625</c:v>
                </c:pt>
                <c:pt idx="2">
                  <c:v>59.424999999999997</c:v>
                </c:pt>
                <c:pt idx="3">
                  <c:v>58.912500000000009</c:v>
                </c:pt>
                <c:pt idx="4">
                  <c:v>55.625</c:v>
                </c:pt>
                <c:pt idx="5">
                  <c:v>60.76250000000001</c:v>
                </c:pt>
                <c:pt idx="6">
                  <c:v>57.762499999999989</c:v>
                </c:pt>
                <c:pt idx="7">
                  <c:v>58.037500000000009</c:v>
                </c:pt>
                <c:pt idx="8">
                  <c:v>58.274999999999999</c:v>
                </c:pt>
                <c:pt idx="9">
                  <c:v>57.012500000000003</c:v>
                </c:pt>
                <c:pt idx="10">
                  <c:v>60.012500000000003</c:v>
                </c:pt>
                <c:pt idx="11">
                  <c:v>58.312499999999993</c:v>
                </c:pt>
                <c:pt idx="12">
                  <c:v>58.174999999999997</c:v>
                </c:pt>
                <c:pt idx="13">
                  <c:v>57.199999999999996</c:v>
                </c:pt>
                <c:pt idx="14">
                  <c:v>56.675000000000004</c:v>
                </c:pt>
                <c:pt idx="15">
                  <c:v>64.774999999999991</c:v>
                </c:pt>
                <c:pt idx="16">
                  <c:v>63.587499999999999</c:v>
                </c:pt>
                <c:pt idx="17">
                  <c:v>63.075000000000003</c:v>
                </c:pt>
                <c:pt idx="18">
                  <c:v>61.2</c:v>
                </c:pt>
                <c:pt idx="19">
                  <c:v>60.262500000000003</c:v>
                </c:pt>
                <c:pt idx="20">
                  <c:v>66.8</c:v>
                </c:pt>
                <c:pt idx="21">
                  <c:v>66.05</c:v>
                </c:pt>
                <c:pt idx="22">
                  <c:v>64.724999999999994</c:v>
                </c:pt>
                <c:pt idx="23">
                  <c:v>64.412499999999994</c:v>
                </c:pt>
                <c:pt idx="24">
                  <c:v>62.9375</c:v>
                </c:pt>
                <c:pt idx="25">
                  <c:v>57.5075</c:v>
                </c:pt>
                <c:pt idx="26">
                  <c:v>62.637500000000003</c:v>
                </c:pt>
                <c:pt idx="27">
                  <c:v>61.112499999999997</c:v>
                </c:pt>
                <c:pt idx="28">
                  <c:v>60.6</c:v>
                </c:pt>
                <c:pt idx="29">
                  <c:v>60.262500000000003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83-4412-B53F-BEA5A1546E22}"/>
            </c:ext>
          </c:extLst>
        </c:ser>
        <c:ser>
          <c:idx val="2"/>
          <c:order val="2"/>
          <c:tx>
            <c:strRef>
              <c:f>'Avgs no fails Accuracy (no VM)'!$F$75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VM)'!$F$76:$F$105</c:f>
              <c:numCache>
                <c:formatCode>General</c:formatCode>
                <c:ptCount val="30"/>
                <c:pt idx="0">
                  <c:v>49.2</c:v>
                </c:pt>
                <c:pt idx="1">
                  <c:v>49.375</c:v>
                </c:pt>
                <c:pt idx="2">
                  <c:v>48.4375</c:v>
                </c:pt>
                <c:pt idx="3">
                  <c:v>48.4</c:v>
                </c:pt>
                <c:pt idx="4">
                  <c:v>47.524999999999999</c:v>
                </c:pt>
                <c:pt idx="5">
                  <c:v>49.687500000000007</c:v>
                </c:pt>
                <c:pt idx="6">
                  <c:v>50.162500000000001</c:v>
                </c:pt>
                <c:pt idx="7">
                  <c:v>51.05</c:v>
                </c:pt>
                <c:pt idx="8">
                  <c:v>49.55</c:v>
                </c:pt>
                <c:pt idx="9">
                  <c:v>49.362499999999997</c:v>
                </c:pt>
                <c:pt idx="10">
                  <c:v>51.075000000000003</c:v>
                </c:pt>
                <c:pt idx="11">
                  <c:v>49.4375</c:v>
                </c:pt>
                <c:pt idx="12">
                  <c:v>50.550000000000004</c:v>
                </c:pt>
                <c:pt idx="13">
                  <c:v>48.9</c:v>
                </c:pt>
                <c:pt idx="14">
                  <c:v>49.5625</c:v>
                </c:pt>
                <c:pt idx="15">
                  <c:v>50.500000000000007</c:v>
                </c:pt>
                <c:pt idx="16">
                  <c:v>48.849999999999994</c:v>
                </c:pt>
                <c:pt idx="17">
                  <c:v>50.337499999999999</c:v>
                </c:pt>
                <c:pt idx="18">
                  <c:v>48.9375</c:v>
                </c:pt>
                <c:pt idx="19">
                  <c:v>49.5</c:v>
                </c:pt>
                <c:pt idx="20">
                  <c:v>50.324999999999996</c:v>
                </c:pt>
                <c:pt idx="21">
                  <c:v>49.7</c:v>
                </c:pt>
                <c:pt idx="22">
                  <c:v>50.174999999999997</c:v>
                </c:pt>
                <c:pt idx="23">
                  <c:v>49.337499999999999</c:v>
                </c:pt>
                <c:pt idx="24">
                  <c:v>50.387499999999996</c:v>
                </c:pt>
                <c:pt idx="25">
                  <c:v>50.924999999999997</c:v>
                </c:pt>
                <c:pt idx="26">
                  <c:v>50.037500000000001</c:v>
                </c:pt>
                <c:pt idx="27">
                  <c:v>50.462500000000006</c:v>
                </c:pt>
                <c:pt idx="28">
                  <c:v>49.487499999999997</c:v>
                </c:pt>
                <c:pt idx="29">
                  <c:v>49.65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83-4412-B53F-BEA5A1546E22}"/>
            </c:ext>
          </c:extLst>
        </c:ser>
        <c:ser>
          <c:idx val="3"/>
          <c:order val="3"/>
          <c:tx>
            <c:strRef>
              <c:f>'Avgs no fails Accuracy (no VM)'!$G$75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VM)'!$G$76:$G$105</c:f>
              <c:numCache>
                <c:formatCode>General</c:formatCode>
                <c:ptCount val="30"/>
                <c:pt idx="0">
                  <c:v>63.524999999999999</c:v>
                </c:pt>
                <c:pt idx="1">
                  <c:v>60.987499999999997</c:v>
                </c:pt>
                <c:pt idx="2">
                  <c:v>60.774999999999999</c:v>
                </c:pt>
                <c:pt idx="3">
                  <c:v>60.075000000000003</c:v>
                </c:pt>
                <c:pt idx="4">
                  <c:v>58</c:v>
                </c:pt>
                <c:pt idx="5">
                  <c:v>64.95</c:v>
                </c:pt>
                <c:pt idx="6">
                  <c:v>63.1</c:v>
                </c:pt>
                <c:pt idx="7">
                  <c:v>63.174999999999997</c:v>
                </c:pt>
                <c:pt idx="8">
                  <c:v>61.712499999999991</c:v>
                </c:pt>
                <c:pt idx="9">
                  <c:v>59.762499999999996</c:v>
                </c:pt>
                <c:pt idx="10">
                  <c:v>64.487499999999997</c:v>
                </c:pt>
                <c:pt idx="11">
                  <c:v>62.650000000000006</c:v>
                </c:pt>
                <c:pt idx="12">
                  <c:v>61.55</c:v>
                </c:pt>
                <c:pt idx="13">
                  <c:v>61.412499999999994</c:v>
                </c:pt>
                <c:pt idx="14">
                  <c:v>59.212499999999991</c:v>
                </c:pt>
                <c:pt idx="15">
                  <c:v>63.29999999999999</c:v>
                </c:pt>
                <c:pt idx="16">
                  <c:v>62.287500000000001</c:v>
                </c:pt>
                <c:pt idx="17">
                  <c:v>60.475000000000009</c:v>
                </c:pt>
                <c:pt idx="18">
                  <c:v>61.475000000000001</c:v>
                </c:pt>
                <c:pt idx="19">
                  <c:v>59.237499999999997</c:v>
                </c:pt>
                <c:pt idx="20">
                  <c:v>69.25</c:v>
                </c:pt>
                <c:pt idx="21">
                  <c:v>67.55</c:v>
                </c:pt>
                <c:pt idx="22">
                  <c:v>66.987499999999997</c:v>
                </c:pt>
                <c:pt idx="23">
                  <c:v>65.887500000000003</c:v>
                </c:pt>
                <c:pt idx="24">
                  <c:v>64.724999999999994</c:v>
                </c:pt>
                <c:pt idx="25">
                  <c:v>70.900000000000006</c:v>
                </c:pt>
                <c:pt idx="26">
                  <c:v>69.424999999999997</c:v>
                </c:pt>
                <c:pt idx="27">
                  <c:v>68.442499999999995</c:v>
                </c:pt>
                <c:pt idx="28">
                  <c:v>67.924999999999997</c:v>
                </c:pt>
                <c:pt idx="29">
                  <c:v>66.825000000000003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83-4412-B53F-BEA5A1546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26007126662888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 (no VM)'!$D$111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1.2500000000000001E-2</c:v>
                </c:pt>
                <c:pt idx="3">
                  <c:v>0</c:v>
                </c:pt>
                <c:pt idx="4">
                  <c:v>0</c:v>
                </c:pt>
                <c:pt idx="5">
                  <c:v>34.050000000000004</c:v>
                </c:pt>
                <c:pt idx="6">
                  <c:v>35.887500000000003</c:v>
                </c:pt>
                <c:pt idx="7">
                  <c:v>34.85</c:v>
                </c:pt>
                <c:pt idx="8">
                  <c:v>36.449999999999996</c:v>
                </c:pt>
                <c:pt idx="9">
                  <c:v>36.012500000000003</c:v>
                </c:pt>
                <c:pt idx="10">
                  <c:v>54.275000000000006</c:v>
                </c:pt>
                <c:pt idx="11">
                  <c:v>54.650000000000006</c:v>
                </c:pt>
                <c:pt idx="12">
                  <c:v>53.137500000000003</c:v>
                </c:pt>
                <c:pt idx="13">
                  <c:v>55.75</c:v>
                </c:pt>
                <c:pt idx="14">
                  <c:v>54.787500000000001</c:v>
                </c:pt>
                <c:pt idx="15">
                  <c:v>63.662499999999994</c:v>
                </c:pt>
                <c:pt idx="16">
                  <c:v>64.412499999999994</c:v>
                </c:pt>
                <c:pt idx="17">
                  <c:v>63.162499999999994</c:v>
                </c:pt>
                <c:pt idx="18">
                  <c:v>64.324999999999989</c:v>
                </c:pt>
                <c:pt idx="19">
                  <c:v>62.887500000000003</c:v>
                </c:pt>
                <c:pt idx="20">
                  <c:v>69.3</c:v>
                </c:pt>
                <c:pt idx="21">
                  <c:v>70.262499999999989</c:v>
                </c:pt>
                <c:pt idx="22">
                  <c:v>69.674999999999997</c:v>
                </c:pt>
                <c:pt idx="23">
                  <c:v>69.675000000000011</c:v>
                </c:pt>
                <c:pt idx="24">
                  <c:v>68.400000000000006</c:v>
                </c:pt>
                <c:pt idx="25">
                  <c:v>72.362499999999997</c:v>
                </c:pt>
                <c:pt idx="26">
                  <c:v>72.449999999999989</c:v>
                </c:pt>
                <c:pt idx="27">
                  <c:v>72.187499999999986</c:v>
                </c:pt>
                <c:pt idx="28">
                  <c:v>71.487500000000011</c:v>
                </c:pt>
                <c:pt idx="29">
                  <c:v>70.237499999999997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F4-48C6-8A9D-AB652FB02AB0}"/>
            </c:ext>
          </c:extLst>
        </c:ser>
        <c:ser>
          <c:idx val="1"/>
          <c:order val="1"/>
          <c:tx>
            <c:strRef>
              <c:f>'Avgs no fails Accuracy (no VM)'!$E$111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1.2500000000000001E-2</c:v>
                </c:pt>
                <c:pt idx="3">
                  <c:v>0</c:v>
                </c:pt>
                <c:pt idx="4">
                  <c:v>0</c:v>
                </c:pt>
                <c:pt idx="5">
                  <c:v>25.074999999999999</c:v>
                </c:pt>
                <c:pt idx="6">
                  <c:v>25.049999999999997</c:v>
                </c:pt>
                <c:pt idx="7">
                  <c:v>23.825000000000003</c:v>
                </c:pt>
                <c:pt idx="8">
                  <c:v>24.524999999999999</c:v>
                </c:pt>
                <c:pt idx="9">
                  <c:v>23.949999999999996</c:v>
                </c:pt>
                <c:pt idx="10">
                  <c:v>29.537500000000001</c:v>
                </c:pt>
                <c:pt idx="11">
                  <c:v>28.487499999999997</c:v>
                </c:pt>
                <c:pt idx="12">
                  <c:v>28.524999999999999</c:v>
                </c:pt>
                <c:pt idx="13">
                  <c:v>26.874999999999996</c:v>
                </c:pt>
                <c:pt idx="14">
                  <c:v>27.3</c:v>
                </c:pt>
                <c:pt idx="15">
                  <c:v>35.087500000000006</c:v>
                </c:pt>
                <c:pt idx="16">
                  <c:v>35.212499999999999</c:v>
                </c:pt>
                <c:pt idx="17">
                  <c:v>35.5625</c:v>
                </c:pt>
                <c:pt idx="18">
                  <c:v>34.762499999999996</c:v>
                </c:pt>
                <c:pt idx="19">
                  <c:v>33.787500000000001</c:v>
                </c:pt>
                <c:pt idx="20">
                  <c:v>46.900000000000006</c:v>
                </c:pt>
                <c:pt idx="21">
                  <c:v>47.85</c:v>
                </c:pt>
                <c:pt idx="22">
                  <c:v>45.45</c:v>
                </c:pt>
                <c:pt idx="23">
                  <c:v>45.762500000000003</c:v>
                </c:pt>
                <c:pt idx="24">
                  <c:v>44.65</c:v>
                </c:pt>
                <c:pt idx="25">
                  <c:v>49.325000000000003</c:v>
                </c:pt>
                <c:pt idx="26">
                  <c:v>50.225000000000001</c:v>
                </c:pt>
                <c:pt idx="27">
                  <c:v>49.300000000000004</c:v>
                </c:pt>
                <c:pt idx="28">
                  <c:v>49.175000000000004</c:v>
                </c:pt>
                <c:pt idx="29">
                  <c:v>48.674999999999997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F4-48C6-8A9D-AB652FB02AB0}"/>
            </c:ext>
          </c:extLst>
        </c:ser>
        <c:ser>
          <c:idx val="2"/>
          <c:order val="2"/>
          <c:tx>
            <c:strRef>
              <c:f>'Avgs no fails Accuracy (no VM)'!$F$111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30.674999999999997</c:v>
                </c:pt>
                <c:pt idx="6">
                  <c:v>31.275000000000002</c:v>
                </c:pt>
                <c:pt idx="7">
                  <c:v>30.55</c:v>
                </c:pt>
                <c:pt idx="8">
                  <c:v>30.674999999999997</c:v>
                </c:pt>
                <c:pt idx="9">
                  <c:v>30.450000000000003</c:v>
                </c:pt>
                <c:pt idx="10">
                  <c:v>43.75</c:v>
                </c:pt>
                <c:pt idx="11">
                  <c:v>44.000000000000007</c:v>
                </c:pt>
                <c:pt idx="12">
                  <c:v>43.912500000000009</c:v>
                </c:pt>
                <c:pt idx="13">
                  <c:v>43.3125</c:v>
                </c:pt>
                <c:pt idx="14">
                  <c:v>44.5</c:v>
                </c:pt>
                <c:pt idx="15">
                  <c:v>49.137500000000003</c:v>
                </c:pt>
                <c:pt idx="16">
                  <c:v>48.412500000000001</c:v>
                </c:pt>
                <c:pt idx="17">
                  <c:v>49.3</c:v>
                </c:pt>
                <c:pt idx="18">
                  <c:v>48.125</c:v>
                </c:pt>
                <c:pt idx="19">
                  <c:v>48.924999999999997</c:v>
                </c:pt>
                <c:pt idx="20">
                  <c:v>50.125</c:v>
                </c:pt>
                <c:pt idx="21">
                  <c:v>49.55</c:v>
                </c:pt>
                <c:pt idx="22">
                  <c:v>49.5625</c:v>
                </c:pt>
                <c:pt idx="23">
                  <c:v>49.487499999999997</c:v>
                </c:pt>
                <c:pt idx="24">
                  <c:v>49.85</c:v>
                </c:pt>
                <c:pt idx="25">
                  <c:v>49.300000000000004</c:v>
                </c:pt>
                <c:pt idx="26">
                  <c:v>50.412500000000009</c:v>
                </c:pt>
                <c:pt idx="27">
                  <c:v>50.474999999999994</c:v>
                </c:pt>
                <c:pt idx="28">
                  <c:v>49.05</c:v>
                </c:pt>
                <c:pt idx="29">
                  <c:v>50.512500000000003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F4-48C6-8A9D-AB652FB02AB0}"/>
            </c:ext>
          </c:extLst>
        </c:ser>
        <c:ser>
          <c:idx val="3"/>
          <c:order val="3"/>
          <c:tx>
            <c:strRef>
              <c:f>'Avgs no fails Accuracy (no VM)'!$G$111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32.412500000000001</c:v>
                </c:pt>
                <c:pt idx="6">
                  <c:v>33.050000000000004</c:v>
                </c:pt>
                <c:pt idx="7">
                  <c:v>33.037500000000001</c:v>
                </c:pt>
                <c:pt idx="8">
                  <c:v>33.075000000000003</c:v>
                </c:pt>
                <c:pt idx="9">
                  <c:v>33.337499999999999</c:v>
                </c:pt>
                <c:pt idx="10">
                  <c:v>51.737499999999997</c:v>
                </c:pt>
                <c:pt idx="11">
                  <c:v>50.462499999999999</c:v>
                </c:pt>
                <c:pt idx="12">
                  <c:v>51.574999999999996</c:v>
                </c:pt>
                <c:pt idx="13">
                  <c:v>52.199999999999996</c:v>
                </c:pt>
                <c:pt idx="14">
                  <c:v>50.975000000000001</c:v>
                </c:pt>
                <c:pt idx="15">
                  <c:v>63.8</c:v>
                </c:pt>
                <c:pt idx="16">
                  <c:v>64.1875</c:v>
                </c:pt>
                <c:pt idx="17">
                  <c:v>62.8125</c:v>
                </c:pt>
                <c:pt idx="18">
                  <c:v>64.05</c:v>
                </c:pt>
                <c:pt idx="19">
                  <c:v>62.425000000000004</c:v>
                </c:pt>
                <c:pt idx="20">
                  <c:v>68.262500000000003</c:v>
                </c:pt>
                <c:pt idx="21">
                  <c:v>69.95</c:v>
                </c:pt>
                <c:pt idx="22">
                  <c:v>68.875</c:v>
                </c:pt>
                <c:pt idx="23">
                  <c:v>68.575000000000003</c:v>
                </c:pt>
                <c:pt idx="24">
                  <c:v>67.987499999999997</c:v>
                </c:pt>
                <c:pt idx="25">
                  <c:v>70.674999999999997</c:v>
                </c:pt>
                <c:pt idx="26">
                  <c:v>71.012500000000003</c:v>
                </c:pt>
                <c:pt idx="27">
                  <c:v>70.425000000000011</c:v>
                </c:pt>
                <c:pt idx="28">
                  <c:v>70.725000000000009</c:v>
                </c:pt>
                <c:pt idx="29">
                  <c:v>69.162499999999994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F4-48C6-8A9D-AB652FB02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7953724984758996"/>
          <c:h val="8.84476729195216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 (no VM)'!$D$147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VM)'!$D$148:$D$177</c:f>
              <c:numCache>
                <c:formatCode>General</c:formatCode>
                <c:ptCount val="30"/>
                <c:pt idx="0">
                  <c:v>55.837499999999991</c:v>
                </c:pt>
                <c:pt idx="1">
                  <c:v>54.825000000000003</c:v>
                </c:pt>
                <c:pt idx="2">
                  <c:v>54.037500000000001</c:v>
                </c:pt>
                <c:pt idx="3">
                  <c:v>53.05</c:v>
                </c:pt>
                <c:pt idx="4">
                  <c:v>51.124999999999993</c:v>
                </c:pt>
                <c:pt idx="5">
                  <c:v>66.337499999999991</c:v>
                </c:pt>
                <c:pt idx="6">
                  <c:v>64.849999999999994</c:v>
                </c:pt>
                <c:pt idx="7">
                  <c:v>64.0625</c:v>
                </c:pt>
                <c:pt idx="8">
                  <c:v>63.449999999999996</c:v>
                </c:pt>
                <c:pt idx="9">
                  <c:v>61.312499999999993</c:v>
                </c:pt>
                <c:pt idx="10">
                  <c:v>64.3</c:v>
                </c:pt>
                <c:pt idx="11">
                  <c:v>62.224999999999994</c:v>
                </c:pt>
                <c:pt idx="12">
                  <c:v>61.099999999999994</c:v>
                </c:pt>
                <c:pt idx="13">
                  <c:v>59.8125</c:v>
                </c:pt>
                <c:pt idx="14">
                  <c:v>58.15</c:v>
                </c:pt>
                <c:pt idx="15">
                  <c:v>63.925000000000004</c:v>
                </c:pt>
                <c:pt idx="16">
                  <c:v>62.149999999999991</c:v>
                </c:pt>
                <c:pt idx="17">
                  <c:v>61.25</c:v>
                </c:pt>
                <c:pt idx="18">
                  <c:v>61.15</c:v>
                </c:pt>
                <c:pt idx="19">
                  <c:v>58.962500000000006</c:v>
                </c:pt>
                <c:pt idx="20">
                  <c:v>67.850000000000009</c:v>
                </c:pt>
                <c:pt idx="21">
                  <c:v>67</c:v>
                </c:pt>
                <c:pt idx="22">
                  <c:v>65.487499999999997</c:v>
                </c:pt>
                <c:pt idx="23">
                  <c:v>64.025000000000006</c:v>
                </c:pt>
                <c:pt idx="24">
                  <c:v>62.124999999999993</c:v>
                </c:pt>
                <c:pt idx="25">
                  <c:v>71.4375</c:v>
                </c:pt>
                <c:pt idx="26">
                  <c:v>69.162500000000009</c:v>
                </c:pt>
                <c:pt idx="27">
                  <c:v>69.037500000000009</c:v>
                </c:pt>
                <c:pt idx="28">
                  <c:v>67.325000000000003</c:v>
                </c:pt>
                <c:pt idx="29">
                  <c:v>66.412500000000009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7C-404C-A4C1-C2AF0E4FA8B2}"/>
            </c:ext>
          </c:extLst>
        </c:ser>
        <c:ser>
          <c:idx val="1"/>
          <c:order val="1"/>
          <c:tx>
            <c:strRef>
              <c:f>'Avgs no fails Accuracy (no VM)'!$E$147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VM)'!$E$148:$E$177</c:f>
              <c:numCache>
                <c:formatCode>General</c:formatCode>
                <c:ptCount val="30"/>
                <c:pt idx="0">
                  <c:v>46.599999999999994</c:v>
                </c:pt>
                <c:pt idx="1">
                  <c:v>45.550000000000004</c:v>
                </c:pt>
                <c:pt idx="2">
                  <c:v>45.525000000000006</c:v>
                </c:pt>
                <c:pt idx="3">
                  <c:v>44.612499999999997</c:v>
                </c:pt>
                <c:pt idx="4">
                  <c:v>44.300000000000004</c:v>
                </c:pt>
                <c:pt idx="5">
                  <c:v>59.487499999999997</c:v>
                </c:pt>
                <c:pt idx="6">
                  <c:v>57.25</c:v>
                </c:pt>
                <c:pt idx="7">
                  <c:v>57.487499999999997</c:v>
                </c:pt>
                <c:pt idx="8">
                  <c:v>57.824999999999989</c:v>
                </c:pt>
                <c:pt idx="9">
                  <c:v>56.787500000000009</c:v>
                </c:pt>
                <c:pt idx="10">
                  <c:v>59.8125</c:v>
                </c:pt>
                <c:pt idx="11">
                  <c:v>58.287499999999994</c:v>
                </c:pt>
                <c:pt idx="12">
                  <c:v>58.912500000000009</c:v>
                </c:pt>
                <c:pt idx="13">
                  <c:v>58.012500000000003</c:v>
                </c:pt>
                <c:pt idx="14">
                  <c:v>56.95</c:v>
                </c:pt>
                <c:pt idx="15">
                  <c:v>62.425000000000011</c:v>
                </c:pt>
                <c:pt idx="16">
                  <c:v>61.487499999999997</c:v>
                </c:pt>
                <c:pt idx="17">
                  <c:v>61.462499999999999</c:v>
                </c:pt>
                <c:pt idx="18">
                  <c:v>60.424999999999997</c:v>
                </c:pt>
                <c:pt idx="19">
                  <c:v>59.587499999999999</c:v>
                </c:pt>
                <c:pt idx="20">
                  <c:v>69.575000000000003</c:v>
                </c:pt>
                <c:pt idx="21">
                  <c:v>66.425000000000011</c:v>
                </c:pt>
                <c:pt idx="22">
                  <c:v>65.449999999999989</c:v>
                </c:pt>
                <c:pt idx="23">
                  <c:v>65.587500000000006</c:v>
                </c:pt>
                <c:pt idx="24">
                  <c:v>63.637500000000003</c:v>
                </c:pt>
                <c:pt idx="25">
                  <c:v>65.9375</c:v>
                </c:pt>
                <c:pt idx="26">
                  <c:v>62.2</c:v>
                </c:pt>
                <c:pt idx="27">
                  <c:v>61.55</c:v>
                </c:pt>
                <c:pt idx="28">
                  <c:v>61.762500000000003</c:v>
                </c:pt>
                <c:pt idx="29">
                  <c:v>61.612500000000004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7C-404C-A4C1-C2AF0E4FA8B2}"/>
            </c:ext>
          </c:extLst>
        </c:ser>
        <c:ser>
          <c:idx val="2"/>
          <c:order val="2"/>
          <c:tx>
            <c:strRef>
              <c:f>'Avgs no fails Accuracy (no VM)'!$F$147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VM)'!$F$148:$F$177</c:f>
              <c:numCache>
                <c:formatCode>General</c:formatCode>
                <c:ptCount val="30"/>
                <c:pt idx="0">
                  <c:v>45.0625</c:v>
                </c:pt>
                <c:pt idx="1">
                  <c:v>45.924999999999997</c:v>
                </c:pt>
                <c:pt idx="2">
                  <c:v>43.375</c:v>
                </c:pt>
                <c:pt idx="3">
                  <c:v>44.324999999999996</c:v>
                </c:pt>
                <c:pt idx="4">
                  <c:v>42.95</c:v>
                </c:pt>
                <c:pt idx="5">
                  <c:v>49.924999999999997</c:v>
                </c:pt>
                <c:pt idx="6">
                  <c:v>50.287499999999994</c:v>
                </c:pt>
                <c:pt idx="7">
                  <c:v>50.337499999999999</c:v>
                </c:pt>
                <c:pt idx="8">
                  <c:v>49.662500000000009</c:v>
                </c:pt>
                <c:pt idx="9">
                  <c:v>49.75</c:v>
                </c:pt>
                <c:pt idx="10">
                  <c:v>50.75</c:v>
                </c:pt>
                <c:pt idx="11">
                  <c:v>50.587499999999999</c:v>
                </c:pt>
                <c:pt idx="12">
                  <c:v>49.79999999999999</c:v>
                </c:pt>
                <c:pt idx="13">
                  <c:v>49.4</c:v>
                </c:pt>
                <c:pt idx="14">
                  <c:v>50.375</c:v>
                </c:pt>
                <c:pt idx="15">
                  <c:v>50.887500000000003</c:v>
                </c:pt>
                <c:pt idx="16">
                  <c:v>49.362500000000004</c:v>
                </c:pt>
                <c:pt idx="17">
                  <c:v>50.674999999999997</c:v>
                </c:pt>
                <c:pt idx="18">
                  <c:v>49.037500000000001</c:v>
                </c:pt>
                <c:pt idx="19">
                  <c:v>49.087499999999991</c:v>
                </c:pt>
                <c:pt idx="20">
                  <c:v>49.774999999999999</c:v>
                </c:pt>
                <c:pt idx="21">
                  <c:v>49.637499999999996</c:v>
                </c:pt>
                <c:pt idx="22">
                  <c:v>50.324999999999996</c:v>
                </c:pt>
                <c:pt idx="23">
                  <c:v>49.337500000000006</c:v>
                </c:pt>
                <c:pt idx="24">
                  <c:v>49.987499999999997</c:v>
                </c:pt>
                <c:pt idx="25">
                  <c:v>49.925000000000004</c:v>
                </c:pt>
                <c:pt idx="26">
                  <c:v>49.874999999999993</c:v>
                </c:pt>
                <c:pt idx="27">
                  <c:v>50.237500000000004</c:v>
                </c:pt>
                <c:pt idx="28">
                  <c:v>50.087499999999999</c:v>
                </c:pt>
                <c:pt idx="29">
                  <c:v>50.6875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7C-404C-A4C1-C2AF0E4FA8B2}"/>
            </c:ext>
          </c:extLst>
        </c:ser>
        <c:ser>
          <c:idx val="3"/>
          <c:order val="3"/>
          <c:tx>
            <c:strRef>
              <c:f>'Avgs no fails Accuracy (no VM)'!$G$147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VM)'!$G$148:$G$177</c:f>
              <c:numCache>
                <c:formatCode>General</c:formatCode>
                <c:ptCount val="30"/>
                <c:pt idx="0">
                  <c:v>56.287500000000001</c:v>
                </c:pt>
                <c:pt idx="1">
                  <c:v>55.212499999999999</c:v>
                </c:pt>
                <c:pt idx="2">
                  <c:v>55.337499999999999</c:v>
                </c:pt>
                <c:pt idx="3">
                  <c:v>55.237500000000004</c:v>
                </c:pt>
                <c:pt idx="4">
                  <c:v>53.862500000000004</c:v>
                </c:pt>
                <c:pt idx="5">
                  <c:v>63.649999999999991</c:v>
                </c:pt>
                <c:pt idx="6">
                  <c:v>62.1875</c:v>
                </c:pt>
                <c:pt idx="7">
                  <c:v>61.612499999999997</c:v>
                </c:pt>
                <c:pt idx="8">
                  <c:v>61.4375</c:v>
                </c:pt>
                <c:pt idx="9">
                  <c:v>60.125</c:v>
                </c:pt>
                <c:pt idx="10">
                  <c:v>65.512500000000003</c:v>
                </c:pt>
                <c:pt idx="11">
                  <c:v>62.674999999999997</c:v>
                </c:pt>
                <c:pt idx="12">
                  <c:v>61.574999999999996</c:v>
                </c:pt>
                <c:pt idx="13">
                  <c:v>59.862499999999997</c:v>
                </c:pt>
                <c:pt idx="14">
                  <c:v>58.4</c:v>
                </c:pt>
                <c:pt idx="15">
                  <c:v>64.825000000000003</c:v>
                </c:pt>
                <c:pt idx="16">
                  <c:v>62.849999999999994</c:v>
                </c:pt>
                <c:pt idx="17">
                  <c:v>61.6</c:v>
                </c:pt>
                <c:pt idx="18">
                  <c:v>61.037500000000001</c:v>
                </c:pt>
                <c:pt idx="19">
                  <c:v>59.55</c:v>
                </c:pt>
                <c:pt idx="20">
                  <c:v>69.325000000000003</c:v>
                </c:pt>
                <c:pt idx="21">
                  <c:v>67.287499999999994</c:v>
                </c:pt>
                <c:pt idx="22">
                  <c:v>66.537500000000009</c:v>
                </c:pt>
                <c:pt idx="23">
                  <c:v>65.125000000000014</c:v>
                </c:pt>
                <c:pt idx="24">
                  <c:v>63.412500000000009</c:v>
                </c:pt>
                <c:pt idx="25">
                  <c:v>71.375</c:v>
                </c:pt>
                <c:pt idx="26">
                  <c:v>69.224999999999994</c:v>
                </c:pt>
                <c:pt idx="27">
                  <c:v>67.737499999999997</c:v>
                </c:pt>
                <c:pt idx="28">
                  <c:v>67.75</c:v>
                </c:pt>
                <c:pt idx="29">
                  <c:v>66.037499999999994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7C-404C-A4C1-C2AF0E4FA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915244432489362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 (no VM)'!$D$183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VM)'!$D$184:$D$213</c:f>
              <c:numCache>
                <c:formatCode>General</c:formatCode>
                <c:ptCount val="30"/>
                <c:pt idx="0">
                  <c:v>52.55</c:v>
                </c:pt>
                <c:pt idx="1">
                  <c:v>51.824999999999996</c:v>
                </c:pt>
                <c:pt idx="2">
                  <c:v>51.087499999999999</c:v>
                </c:pt>
                <c:pt idx="3">
                  <c:v>49.8125</c:v>
                </c:pt>
                <c:pt idx="4">
                  <c:v>48.050000000000004</c:v>
                </c:pt>
                <c:pt idx="5">
                  <c:v>69.012500000000003</c:v>
                </c:pt>
                <c:pt idx="6">
                  <c:v>64.412500000000009</c:v>
                </c:pt>
                <c:pt idx="7">
                  <c:v>62.362499999999997</c:v>
                </c:pt>
                <c:pt idx="8">
                  <c:v>60.587499999999991</c:v>
                </c:pt>
                <c:pt idx="9">
                  <c:v>56.662500000000001</c:v>
                </c:pt>
                <c:pt idx="10">
                  <c:v>70.212500000000006</c:v>
                </c:pt>
                <c:pt idx="11">
                  <c:v>65.6875</c:v>
                </c:pt>
                <c:pt idx="12">
                  <c:v>62.287499999999994</c:v>
                </c:pt>
                <c:pt idx="13">
                  <c:v>60.562499999999993</c:v>
                </c:pt>
                <c:pt idx="14">
                  <c:v>55.712500000000006</c:v>
                </c:pt>
                <c:pt idx="15">
                  <c:v>70.000000000000014</c:v>
                </c:pt>
                <c:pt idx="16">
                  <c:v>65.137500000000003</c:v>
                </c:pt>
                <c:pt idx="17">
                  <c:v>61.887500000000003</c:v>
                </c:pt>
                <c:pt idx="18">
                  <c:v>59.662499999999994</c:v>
                </c:pt>
                <c:pt idx="19">
                  <c:v>54.375</c:v>
                </c:pt>
                <c:pt idx="20">
                  <c:v>63.349999999999994</c:v>
                </c:pt>
                <c:pt idx="21">
                  <c:v>58.475000000000001</c:v>
                </c:pt>
                <c:pt idx="22">
                  <c:v>55.387499999999996</c:v>
                </c:pt>
                <c:pt idx="23">
                  <c:v>52.8</c:v>
                </c:pt>
                <c:pt idx="24">
                  <c:v>48.4</c:v>
                </c:pt>
                <c:pt idx="25">
                  <c:v>54.475000000000001</c:v>
                </c:pt>
                <c:pt idx="26">
                  <c:v>50.5625</c:v>
                </c:pt>
                <c:pt idx="27">
                  <c:v>47.05</c:v>
                </c:pt>
                <c:pt idx="28">
                  <c:v>45.0625</c:v>
                </c:pt>
                <c:pt idx="29">
                  <c:v>40.874999999999993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5C-405E-A023-8B87681DDEE4}"/>
            </c:ext>
          </c:extLst>
        </c:ser>
        <c:ser>
          <c:idx val="1"/>
          <c:order val="1"/>
          <c:tx>
            <c:strRef>
              <c:f>'Avgs no fails Accuracy (no VM)'!$E$183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VM)'!$E$184:$E$213</c:f>
              <c:numCache>
                <c:formatCode>General</c:formatCode>
                <c:ptCount val="30"/>
                <c:pt idx="0">
                  <c:v>53.75</c:v>
                </c:pt>
                <c:pt idx="1">
                  <c:v>51.95</c:v>
                </c:pt>
                <c:pt idx="2">
                  <c:v>52.012499999999996</c:v>
                </c:pt>
                <c:pt idx="3">
                  <c:v>50.537500000000001</c:v>
                </c:pt>
                <c:pt idx="4">
                  <c:v>48.2</c:v>
                </c:pt>
                <c:pt idx="5">
                  <c:v>69.825000000000003</c:v>
                </c:pt>
                <c:pt idx="6">
                  <c:v>66.150000000000006</c:v>
                </c:pt>
                <c:pt idx="7">
                  <c:v>63.1875</c:v>
                </c:pt>
                <c:pt idx="8">
                  <c:v>62.350000000000009</c:v>
                </c:pt>
                <c:pt idx="9">
                  <c:v>58.987499999999997</c:v>
                </c:pt>
                <c:pt idx="10">
                  <c:v>68.162499999999994</c:v>
                </c:pt>
                <c:pt idx="11">
                  <c:v>63.037500000000001</c:v>
                </c:pt>
                <c:pt idx="12">
                  <c:v>60.099999999999994</c:v>
                </c:pt>
                <c:pt idx="13">
                  <c:v>59.037499999999994</c:v>
                </c:pt>
                <c:pt idx="14">
                  <c:v>55.749999999999993</c:v>
                </c:pt>
                <c:pt idx="15">
                  <c:v>68.625</c:v>
                </c:pt>
                <c:pt idx="16">
                  <c:v>63.8125</c:v>
                </c:pt>
                <c:pt idx="17">
                  <c:v>61.187499999999993</c:v>
                </c:pt>
                <c:pt idx="18">
                  <c:v>58.70000000000001</c:v>
                </c:pt>
                <c:pt idx="19">
                  <c:v>55.381249999999994</c:v>
                </c:pt>
                <c:pt idx="20">
                  <c:v>52.6</c:v>
                </c:pt>
                <c:pt idx="21">
                  <c:v>48.287499999999994</c:v>
                </c:pt>
                <c:pt idx="22">
                  <c:v>45.575000000000003</c:v>
                </c:pt>
                <c:pt idx="23">
                  <c:v>43.525000000000006</c:v>
                </c:pt>
                <c:pt idx="24">
                  <c:v>40.174999999999997</c:v>
                </c:pt>
                <c:pt idx="25">
                  <c:v>50.187500000000007</c:v>
                </c:pt>
                <c:pt idx="26">
                  <c:v>46.912500000000001</c:v>
                </c:pt>
                <c:pt idx="27">
                  <c:v>43.505000000000003</c:v>
                </c:pt>
                <c:pt idx="28">
                  <c:v>41.762500000000003</c:v>
                </c:pt>
                <c:pt idx="29">
                  <c:v>39.124999999999993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5C-405E-A023-8B87681DDEE4}"/>
            </c:ext>
          </c:extLst>
        </c:ser>
        <c:ser>
          <c:idx val="2"/>
          <c:order val="2"/>
          <c:tx>
            <c:strRef>
              <c:f>'Avgs no fails Accuracy (no VM)'!$F$183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VM)'!$F$184:$F$213</c:f>
              <c:numCache>
                <c:formatCode>General</c:formatCode>
                <c:ptCount val="30"/>
                <c:pt idx="0">
                  <c:v>45.6875</c:v>
                </c:pt>
                <c:pt idx="1">
                  <c:v>45.212499999999999</c:v>
                </c:pt>
                <c:pt idx="2">
                  <c:v>44.575000000000003</c:v>
                </c:pt>
                <c:pt idx="3">
                  <c:v>44.462499999999999</c:v>
                </c:pt>
                <c:pt idx="4">
                  <c:v>43.650000000000006</c:v>
                </c:pt>
                <c:pt idx="5">
                  <c:v>48.212499999999999</c:v>
                </c:pt>
                <c:pt idx="6">
                  <c:v>45.837499999999999</c:v>
                </c:pt>
                <c:pt idx="7">
                  <c:v>45.537500000000001</c:v>
                </c:pt>
                <c:pt idx="8">
                  <c:v>43.887499999999996</c:v>
                </c:pt>
                <c:pt idx="9">
                  <c:v>43.149999999999991</c:v>
                </c:pt>
                <c:pt idx="10">
                  <c:v>47.000000000000007</c:v>
                </c:pt>
                <c:pt idx="11">
                  <c:v>44.762500000000003</c:v>
                </c:pt>
                <c:pt idx="12">
                  <c:v>45.162500000000009</c:v>
                </c:pt>
                <c:pt idx="13">
                  <c:v>42.574999999999996</c:v>
                </c:pt>
                <c:pt idx="14">
                  <c:v>42.162500000000001</c:v>
                </c:pt>
                <c:pt idx="15">
                  <c:v>46.499999999999993</c:v>
                </c:pt>
                <c:pt idx="16">
                  <c:v>44.2</c:v>
                </c:pt>
                <c:pt idx="17">
                  <c:v>44.425000000000004</c:v>
                </c:pt>
                <c:pt idx="18">
                  <c:v>41.5</c:v>
                </c:pt>
                <c:pt idx="19">
                  <c:v>40.25</c:v>
                </c:pt>
                <c:pt idx="20">
                  <c:v>41.234999999999999</c:v>
                </c:pt>
                <c:pt idx="21">
                  <c:v>37.474999999999994</c:v>
                </c:pt>
                <c:pt idx="22">
                  <c:v>38.537500000000001</c:v>
                </c:pt>
                <c:pt idx="23">
                  <c:v>35.262499999999996</c:v>
                </c:pt>
                <c:pt idx="24">
                  <c:v>33.375</c:v>
                </c:pt>
                <c:pt idx="25">
                  <c:v>36.012500000000003</c:v>
                </c:pt>
                <c:pt idx="26">
                  <c:v>33.037499999999994</c:v>
                </c:pt>
                <c:pt idx="27">
                  <c:v>33.4375</c:v>
                </c:pt>
                <c:pt idx="28">
                  <c:v>31.225000000000001</c:v>
                </c:pt>
                <c:pt idx="29">
                  <c:v>29.212500000000002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5C-405E-A023-8B87681DDEE4}"/>
            </c:ext>
          </c:extLst>
        </c:ser>
        <c:ser>
          <c:idx val="3"/>
          <c:order val="3"/>
          <c:tx>
            <c:strRef>
              <c:f>'Avgs no fails Accuracy (no VM)'!$G$183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VM)'!$G$184:$G$213</c:f>
              <c:numCache>
                <c:formatCode>General</c:formatCode>
                <c:ptCount val="30"/>
                <c:pt idx="0">
                  <c:v>52.537500000000001</c:v>
                </c:pt>
                <c:pt idx="1">
                  <c:v>51.462499999999999</c:v>
                </c:pt>
                <c:pt idx="2">
                  <c:v>51.512500000000003</c:v>
                </c:pt>
                <c:pt idx="3">
                  <c:v>49.824999999999996</c:v>
                </c:pt>
                <c:pt idx="4">
                  <c:v>48.050000000000004</c:v>
                </c:pt>
                <c:pt idx="5">
                  <c:v>68.912500000000009</c:v>
                </c:pt>
                <c:pt idx="6">
                  <c:v>63.388750000000002</c:v>
                </c:pt>
                <c:pt idx="7">
                  <c:v>62.537500000000001</c:v>
                </c:pt>
                <c:pt idx="8">
                  <c:v>60.35</c:v>
                </c:pt>
                <c:pt idx="9">
                  <c:v>56.162499999999994</c:v>
                </c:pt>
                <c:pt idx="10">
                  <c:v>69.387500000000003</c:v>
                </c:pt>
                <c:pt idx="11">
                  <c:v>65.425000000000011</c:v>
                </c:pt>
                <c:pt idx="12">
                  <c:v>62.449999999999996</c:v>
                </c:pt>
                <c:pt idx="13">
                  <c:v>60.45</c:v>
                </c:pt>
                <c:pt idx="14">
                  <c:v>56.199999999999989</c:v>
                </c:pt>
                <c:pt idx="15">
                  <c:v>69.099999999999994</c:v>
                </c:pt>
                <c:pt idx="16">
                  <c:v>64.712500000000006</c:v>
                </c:pt>
                <c:pt idx="17">
                  <c:v>62.087499999999999</c:v>
                </c:pt>
                <c:pt idx="18">
                  <c:v>59.237499999999997</c:v>
                </c:pt>
                <c:pt idx="19">
                  <c:v>55.087499999999991</c:v>
                </c:pt>
                <c:pt idx="20">
                  <c:v>62.599999999999994</c:v>
                </c:pt>
                <c:pt idx="21">
                  <c:v>58.525000000000006</c:v>
                </c:pt>
                <c:pt idx="22">
                  <c:v>55.274999999999999</c:v>
                </c:pt>
                <c:pt idx="23">
                  <c:v>52.625</c:v>
                </c:pt>
                <c:pt idx="24">
                  <c:v>48.336249999999993</c:v>
                </c:pt>
                <c:pt idx="25">
                  <c:v>54.05</c:v>
                </c:pt>
                <c:pt idx="26">
                  <c:v>49.284999999999997</c:v>
                </c:pt>
                <c:pt idx="27">
                  <c:v>46.925000000000004</c:v>
                </c:pt>
                <c:pt idx="28">
                  <c:v>44.3</c:v>
                </c:pt>
                <c:pt idx="29">
                  <c:v>39.8125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5C-405E-A023-8B87681DD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8059217666480061"/>
          <c:h val="0.101133966244725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 (no VM)'!$D$219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VM)'!$D$220:$D$249</c:f>
              <c:numCache>
                <c:formatCode>General</c:formatCode>
                <c:ptCount val="30"/>
                <c:pt idx="0">
                  <c:v>12.987777777777778</c:v>
                </c:pt>
                <c:pt idx="1">
                  <c:v>12.699999999999998</c:v>
                </c:pt>
                <c:pt idx="2">
                  <c:v>13.444444444444446</c:v>
                </c:pt>
                <c:pt idx="3">
                  <c:v>13.411111111111111</c:v>
                </c:pt>
                <c:pt idx="4">
                  <c:v>13.733333333333333</c:v>
                </c:pt>
                <c:pt idx="5">
                  <c:v>25.511111111111113</c:v>
                </c:pt>
                <c:pt idx="6">
                  <c:v>24.911111111111111</c:v>
                </c:pt>
                <c:pt idx="7">
                  <c:v>24.366666666666664</c:v>
                </c:pt>
                <c:pt idx="8">
                  <c:v>24.088888888888889</c:v>
                </c:pt>
                <c:pt idx="9">
                  <c:v>24.6</c:v>
                </c:pt>
                <c:pt idx="10">
                  <c:v>29.311111111111106</c:v>
                </c:pt>
                <c:pt idx="11">
                  <c:v>28.722222222222221</c:v>
                </c:pt>
                <c:pt idx="12">
                  <c:v>27.2</c:v>
                </c:pt>
                <c:pt idx="13">
                  <c:v>28.044444444444441</c:v>
                </c:pt>
                <c:pt idx="14">
                  <c:v>27.155555555555555</c:v>
                </c:pt>
                <c:pt idx="15">
                  <c:v>31.304444444444446</c:v>
                </c:pt>
                <c:pt idx="16">
                  <c:v>30.426666666666669</c:v>
                </c:pt>
                <c:pt idx="17">
                  <c:v>29.775555555555552</c:v>
                </c:pt>
                <c:pt idx="18">
                  <c:v>29.353333333333335</c:v>
                </c:pt>
                <c:pt idx="19">
                  <c:v>28.816666666666663</c:v>
                </c:pt>
                <c:pt idx="20">
                  <c:v>36</c:v>
                </c:pt>
                <c:pt idx="21">
                  <c:v>33.633333333333333</c:v>
                </c:pt>
                <c:pt idx="22">
                  <c:v>33.4</c:v>
                </c:pt>
                <c:pt idx="23">
                  <c:v>32.233333333333334</c:v>
                </c:pt>
                <c:pt idx="24">
                  <c:v>30.533333333333331</c:v>
                </c:pt>
                <c:pt idx="25">
                  <c:v>32.966666666666661</c:v>
                </c:pt>
                <c:pt idx="26">
                  <c:v>29.166666666666668</c:v>
                </c:pt>
                <c:pt idx="27">
                  <c:v>28.633333333333329</c:v>
                </c:pt>
                <c:pt idx="28">
                  <c:v>26.400000000000002</c:v>
                </c:pt>
                <c:pt idx="29">
                  <c:v>24.033333333333331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0A-44B0-8CC4-206FA1D37EA3}"/>
            </c:ext>
          </c:extLst>
        </c:ser>
        <c:ser>
          <c:idx val="1"/>
          <c:order val="1"/>
          <c:tx>
            <c:strRef>
              <c:f>'Avgs no fails Accuracy (no VM)'!$E$219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VM)'!$E$220:$E$249</c:f>
              <c:numCache>
                <c:formatCode>General</c:formatCode>
                <c:ptCount val="30"/>
                <c:pt idx="0">
                  <c:v>11.845555555555556</c:v>
                </c:pt>
                <c:pt idx="1">
                  <c:v>13.077777777777778</c:v>
                </c:pt>
                <c:pt idx="2">
                  <c:v>13.211111111111112</c:v>
                </c:pt>
                <c:pt idx="3">
                  <c:v>13.922222222222224</c:v>
                </c:pt>
                <c:pt idx="4">
                  <c:v>13.02222222222222</c:v>
                </c:pt>
                <c:pt idx="5">
                  <c:v>26.466666666666661</c:v>
                </c:pt>
                <c:pt idx="6">
                  <c:v>26.722222222222225</c:v>
                </c:pt>
                <c:pt idx="7">
                  <c:v>26.43333333333333</c:v>
                </c:pt>
                <c:pt idx="8">
                  <c:v>25.688888888888886</c:v>
                </c:pt>
                <c:pt idx="9">
                  <c:v>25.711111111111109</c:v>
                </c:pt>
                <c:pt idx="10">
                  <c:v>28.022222222222222</c:v>
                </c:pt>
                <c:pt idx="11">
                  <c:v>29.188888888888886</c:v>
                </c:pt>
                <c:pt idx="12">
                  <c:v>29.144444444444439</c:v>
                </c:pt>
                <c:pt idx="13">
                  <c:v>28.255555555555553</c:v>
                </c:pt>
                <c:pt idx="14">
                  <c:v>26.988888888888884</c:v>
                </c:pt>
                <c:pt idx="15">
                  <c:v>30.242222222222225</c:v>
                </c:pt>
                <c:pt idx="16">
                  <c:v>31.788888888888891</c:v>
                </c:pt>
                <c:pt idx="17">
                  <c:v>30.133333333333333</c:v>
                </c:pt>
                <c:pt idx="18">
                  <c:v>29.212222222222223</c:v>
                </c:pt>
                <c:pt idx="19">
                  <c:v>29.188888888888886</c:v>
                </c:pt>
                <c:pt idx="20">
                  <c:v>34.299999999999997</c:v>
                </c:pt>
                <c:pt idx="21">
                  <c:v>30.042857142857144</c:v>
                </c:pt>
                <c:pt idx="22">
                  <c:v>29.271428571428572</c:v>
                </c:pt>
                <c:pt idx="23">
                  <c:v>28.38571428571429</c:v>
                </c:pt>
                <c:pt idx="24">
                  <c:v>26.928571428571427</c:v>
                </c:pt>
                <c:pt idx="25">
                  <c:v>29.439999999999998</c:v>
                </c:pt>
                <c:pt idx="26">
                  <c:v>26.98</c:v>
                </c:pt>
                <c:pt idx="27">
                  <c:v>26.02</c:v>
                </c:pt>
                <c:pt idx="28">
                  <c:v>24.024000000000001</c:v>
                </c:pt>
                <c:pt idx="29">
                  <c:v>22.419999999999998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0A-44B0-8CC4-206FA1D37EA3}"/>
            </c:ext>
          </c:extLst>
        </c:ser>
        <c:ser>
          <c:idx val="2"/>
          <c:order val="2"/>
          <c:tx>
            <c:strRef>
              <c:f>'Avgs no fails Accuracy (no VM)'!$F$219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VM)'!$F$220:$F$249</c:f>
              <c:numCache>
                <c:formatCode>General</c:formatCode>
                <c:ptCount val="30"/>
                <c:pt idx="0">
                  <c:v>12.600000000000001</c:v>
                </c:pt>
                <c:pt idx="1">
                  <c:v>12.68888888888889</c:v>
                </c:pt>
                <c:pt idx="2">
                  <c:v>13.155555555555557</c:v>
                </c:pt>
                <c:pt idx="3">
                  <c:v>12.968888888888888</c:v>
                </c:pt>
                <c:pt idx="4">
                  <c:v>13.577777777777778</c:v>
                </c:pt>
                <c:pt idx="5">
                  <c:v>24.988888888888891</c:v>
                </c:pt>
                <c:pt idx="6">
                  <c:v>23.688888888888886</c:v>
                </c:pt>
                <c:pt idx="7">
                  <c:v>23.388888888888889</c:v>
                </c:pt>
                <c:pt idx="8">
                  <c:v>22.277777777777779</c:v>
                </c:pt>
                <c:pt idx="9">
                  <c:v>22.211111111111112</c:v>
                </c:pt>
                <c:pt idx="10">
                  <c:v>28.288888888888888</c:v>
                </c:pt>
                <c:pt idx="11">
                  <c:v>27.677777777777777</c:v>
                </c:pt>
                <c:pt idx="12">
                  <c:v>27.733333333333334</c:v>
                </c:pt>
                <c:pt idx="13">
                  <c:v>25.977777777777774</c:v>
                </c:pt>
                <c:pt idx="14">
                  <c:v>27.366666666666664</c:v>
                </c:pt>
                <c:pt idx="15">
                  <c:v>30.988888888888887</c:v>
                </c:pt>
                <c:pt idx="16">
                  <c:v>29.655555555555559</c:v>
                </c:pt>
                <c:pt idx="17">
                  <c:v>28.56666666666667</c:v>
                </c:pt>
                <c:pt idx="18">
                  <c:v>27.655555555555555</c:v>
                </c:pt>
                <c:pt idx="19">
                  <c:v>27.677777777777777</c:v>
                </c:pt>
                <c:pt idx="20">
                  <c:v>32.75</c:v>
                </c:pt>
                <c:pt idx="21">
                  <c:v>31.766666666666669</c:v>
                </c:pt>
                <c:pt idx="22">
                  <c:v>29.7</c:v>
                </c:pt>
                <c:pt idx="23">
                  <c:v>27.933333333333334</c:v>
                </c:pt>
                <c:pt idx="24">
                  <c:v>28.916666666666671</c:v>
                </c:pt>
                <c:pt idx="25">
                  <c:v>27.366666666666664</c:v>
                </c:pt>
                <c:pt idx="26">
                  <c:v>25.266666666666669</c:v>
                </c:pt>
                <c:pt idx="27">
                  <c:v>23.666666666666668</c:v>
                </c:pt>
                <c:pt idx="28">
                  <c:v>23.3</c:v>
                </c:pt>
                <c:pt idx="29">
                  <c:v>21.766666666666666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0A-44B0-8CC4-206FA1D37EA3}"/>
            </c:ext>
          </c:extLst>
        </c:ser>
        <c:ser>
          <c:idx val="3"/>
          <c:order val="3"/>
          <c:tx>
            <c:strRef>
              <c:f>'Avgs no fails Accuracy (no VM)'!$G$219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 (no VM)'!$H$220:$H$249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 (no VM)'!$G$220:$G$249</c:f>
              <c:numCache>
                <c:formatCode>General</c:formatCode>
                <c:ptCount val="30"/>
                <c:pt idx="0">
                  <c:v>11.911111111111113</c:v>
                </c:pt>
                <c:pt idx="1">
                  <c:v>12.777777777777779</c:v>
                </c:pt>
                <c:pt idx="2">
                  <c:v>12.555555555555557</c:v>
                </c:pt>
                <c:pt idx="3">
                  <c:v>12.855555555555556</c:v>
                </c:pt>
                <c:pt idx="4">
                  <c:v>13.822222222222225</c:v>
                </c:pt>
                <c:pt idx="5">
                  <c:v>21.044444444444441</c:v>
                </c:pt>
                <c:pt idx="6">
                  <c:v>20.31111111111111</c:v>
                </c:pt>
                <c:pt idx="7">
                  <c:v>19.633333333333333</c:v>
                </c:pt>
                <c:pt idx="8">
                  <c:v>20.499999999999996</c:v>
                </c:pt>
                <c:pt idx="9">
                  <c:v>19.788888888888888</c:v>
                </c:pt>
                <c:pt idx="10">
                  <c:v>25.088888888888889</c:v>
                </c:pt>
                <c:pt idx="11">
                  <c:v>24.511111111111109</c:v>
                </c:pt>
                <c:pt idx="12">
                  <c:v>24.455555555555556</c:v>
                </c:pt>
                <c:pt idx="13">
                  <c:v>24.62222222222222</c:v>
                </c:pt>
                <c:pt idx="14">
                  <c:v>24.1</c:v>
                </c:pt>
                <c:pt idx="15">
                  <c:v>30.587777777777781</c:v>
                </c:pt>
                <c:pt idx="16">
                  <c:v>30.12777777777778</c:v>
                </c:pt>
                <c:pt idx="17">
                  <c:v>29.212222222222223</c:v>
                </c:pt>
                <c:pt idx="18">
                  <c:v>29.074444444444445</c:v>
                </c:pt>
                <c:pt idx="19">
                  <c:v>27.95333333333333</c:v>
                </c:pt>
                <c:pt idx="20">
                  <c:v>36.475000000000001</c:v>
                </c:pt>
                <c:pt idx="21">
                  <c:v>34.716666666666669</c:v>
                </c:pt>
                <c:pt idx="22">
                  <c:v>32.9</c:v>
                </c:pt>
                <c:pt idx="23">
                  <c:v>32.138333333333328</c:v>
                </c:pt>
                <c:pt idx="24">
                  <c:v>31.116666666666671</c:v>
                </c:pt>
                <c:pt idx="25">
                  <c:v>32.733333333333334</c:v>
                </c:pt>
                <c:pt idx="26">
                  <c:v>28.533333333333331</c:v>
                </c:pt>
                <c:pt idx="27">
                  <c:v>28.599999999999998</c:v>
                </c:pt>
                <c:pt idx="28">
                  <c:v>26.566666666666666</c:v>
                </c:pt>
                <c:pt idx="29">
                  <c:v>24.400000000000002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0A-44B0-8CC4-206FA1D37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2784414678774367E-2"/>
          <c:y val="0.90780526442574505"/>
          <c:w val="0.89999994426521068"/>
          <c:h val="4.73890410437909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Alternate </a:t>
            </a:r>
            <a:r>
              <a:rPr lang="en-GB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</a:rPr>
              <a:t>𝒫 </a:t>
            </a:r>
            <a:r>
              <a:rPr lang="en-GB" sz="1800" b="0" i="0" baseline="0">
                <a:effectLst/>
              </a:rPr>
              <a:t>Average Performance Trend Per Prompt (GPT-4o</a:t>
            </a:r>
            <a:r>
              <a:rPr lang="en-GB" sz="1800" b="0" i="0" baseline="0">
                <a:effectLst/>
                <a:latin typeface="Cambria Math" panose="02040503050406030204" pitchFamily="18" charset="0"/>
                <a:ea typeface="Cambria Math" panose="02040503050406030204" pitchFamily="18" charset="0"/>
              </a:rPr>
              <a:t>)</a:t>
            </a:r>
            <a:endParaRPr lang="en-GB" sz="200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Modus ponens (shots)</c:v>
          </c:tx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 (no VM)'!$K$16:$K$21</c:f>
              <c:numCache>
                <c:formatCode>General</c:formatCode>
                <c:ptCount val="6"/>
                <c:pt idx="0">
                  <c:v>7.8725000000000005</c:v>
                </c:pt>
                <c:pt idx="1">
                  <c:v>27.459375000000005</c:v>
                </c:pt>
                <c:pt idx="2">
                  <c:v>40.796875000000007</c:v>
                </c:pt>
                <c:pt idx="3">
                  <c:v>50.807499999999997</c:v>
                </c:pt>
                <c:pt idx="4">
                  <c:v>58.250812499999995</c:v>
                </c:pt>
                <c:pt idx="5">
                  <c:v>60.155000000000008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43-4228-9F0E-A4BB9A8C1892}"/>
            </c:ext>
          </c:extLst>
        </c:ser>
        <c:ser>
          <c:idx val="1"/>
          <c:order val="1"/>
          <c:tx>
            <c:v>Modus ponens (σ)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 (no VM)'!$K$4:$K$9</c:f>
              <c:numCache>
                <c:formatCode>General</c:formatCode>
                <c:ptCount val="6"/>
                <c:pt idx="0">
                  <c:v>1.720672107055834</c:v>
                </c:pt>
                <c:pt idx="1">
                  <c:v>5.6095870433459405</c:v>
                </c:pt>
                <c:pt idx="2">
                  <c:v>8.8254672990654921</c:v>
                </c:pt>
                <c:pt idx="3">
                  <c:v>12.69006217971368</c:v>
                </c:pt>
                <c:pt idx="4">
                  <c:v>11.029520993384333</c:v>
                </c:pt>
                <c:pt idx="5">
                  <c:v>10.952261752715705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43-4228-9F0E-A4BB9A8C1892}"/>
            </c:ext>
          </c:extLst>
        </c:ser>
        <c:ser>
          <c:idx val="2"/>
          <c:order val="2"/>
          <c:tx>
            <c:v>Description (shots)</c:v>
          </c:tx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 (no VM)'!$K$52:$K$57</c:f>
              <c:numCache>
                <c:formatCode>General</c:formatCode>
                <c:ptCount val="6"/>
                <c:pt idx="0">
                  <c:v>57.023125000000014</c:v>
                </c:pt>
                <c:pt idx="1">
                  <c:v>56.605625000000011</c:v>
                </c:pt>
                <c:pt idx="2">
                  <c:v>57.647500000000001</c:v>
                </c:pt>
                <c:pt idx="3">
                  <c:v>57.742500000000007</c:v>
                </c:pt>
                <c:pt idx="4">
                  <c:v>61.730624999999996</c:v>
                </c:pt>
                <c:pt idx="5">
                  <c:v>61.667499999999997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43-4228-9F0E-A4BB9A8C1892}"/>
            </c:ext>
          </c:extLst>
        </c:ser>
        <c:ser>
          <c:idx val="3"/>
          <c:order val="3"/>
          <c:tx>
            <c:v>Description (σ)</c:v>
          </c:tx>
          <c:spPr>
            <a:ln>
              <a:solidFill>
                <a:schemeClr val="accent2">
                  <a:lumMod val="7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 (no VM)'!$K$40:$K$45</c:f>
              <c:numCache>
                <c:formatCode>General</c:formatCode>
                <c:ptCount val="6"/>
                <c:pt idx="0">
                  <c:v>4.4827347174325389</c:v>
                </c:pt>
                <c:pt idx="1">
                  <c:v>4.5787151496762739</c:v>
                </c:pt>
                <c:pt idx="2">
                  <c:v>4.9658483665935682</c:v>
                </c:pt>
                <c:pt idx="3">
                  <c:v>4.6705734390971747</c:v>
                </c:pt>
                <c:pt idx="4">
                  <c:v>6.8754893291768129</c:v>
                </c:pt>
                <c:pt idx="5">
                  <c:v>7.4114758989016867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43-4228-9F0E-A4BB9A8C1892}"/>
            </c:ext>
          </c:extLst>
        </c:ser>
        <c:ser>
          <c:idx val="4"/>
          <c:order val="4"/>
          <c:tx>
            <c:v>DE (shots)</c:v>
          </c:tx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 (no VM)'!$K$88:$K$93</c:f>
              <c:numCache>
                <c:formatCode>General</c:formatCode>
                <c:ptCount val="6"/>
                <c:pt idx="0">
                  <c:v>56.653750000000016</c:v>
                </c:pt>
                <c:pt idx="1">
                  <c:v>58.543124999999996</c:v>
                </c:pt>
                <c:pt idx="2">
                  <c:v>58.156874999999999</c:v>
                </c:pt>
                <c:pt idx="3">
                  <c:v>59.013125000000002</c:v>
                </c:pt>
                <c:pt idx="4">
                  <c:v>62.39</c:v>
                </c:pt>
                <c:pt idx="5">
                  <c:v>62.412500000000001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43-4228-9F0E-A4BB9A8C1892}"/>
            </c:ext>
          </c:extLst>
        </c:ser>
        <c:ser>
          <c:idx val="5"/>
          <c:order val="5"/>
          <c:tx>
            <c:v>DE (σ)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 (no VM)'!$K$76:$K$81</c:f>
              <c:numCache>
                <c:formatCode>General</c:formatCode>
                <c:ptCount val="6"/>
                <c:pt idx="0">
                  <c:v>4.9677995946394615</c:v>
                </c:pt>
                <c:pt idx="1">
                  <c:v>5.4881284876426673</c:v>
                </c:pt>
                <c:pt idx="2">
                  <c:v>5.2755264473676</c:v>
                </c:pt>
                <c:pt idx="3">
                  <c:v>5.5945376191312715</c:v>
                </c:pt>
                <c:pt idx="4">
                  <c:v>7.0944079661129118</c:v>
                </c:pt>
                <c:pt idx="5">
                  <c:v>8.1486988608611668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43-4228-9F0E-A4BB9A8C1892}"/>
            </c:ext>
          </c:extLst>
        </c:ser>
        <c:ser>
          <c:idx val="6"/>
          <c:order val="6"/>
          <c:tx>
            <c:v>APO (shots)</c:v>
          </c:tx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 (no VM)'!$K$160:$K$165</c:f>
              <c:numCache>
                <c:formatCode>General</c:formatCode>
                <c:ptCount val="6"/>
                <c:pt idx="0">
                  <c:v>49.651874999999997</c:v>
                </c:pt>
                <c:pt idx="1">
                  <c:v>58.391249999999999</c:v>
                </c:pt>
                <c:pt idx="2">
                  <c:v>57.825000000000003</c:v>
                </c:pt>
                <c:pt idx="3">
                  <c:v>58.586874999999999</c:v>
                </c:pt>
                <c:pt idx="4">
                  <c:v>61.895624999999995</c:v>
                </c:pt>
                <c:pt idx="5">
                  <c:v>62.468749999999986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43-4228-9F0E-A4BB9A8C1892}"/>
            </c:ext>
          </c:extLst>
        </c:ser>
        <c:ser>
          <c:idx val="7"/>
          <c:order val="7"/>
          <c:tx>
            <c:v>APO (σ)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 (no VM)'!$K$148:$K$153</c:f>
              <c:numCache>
                <c:formatCode>General</c:formatCode>
                <c:ptCount val="6"/>
                <c:pt idx="0">
                  <c:v>4.9951543316373099</c:v>
                </c:pt>
                <c:pt idx="1">
                  <c:v>5.4550938064803232</c:v>
                </c:pt>
                <c:pt idx="2">
                  <c:v>4.882110199493658</c:v>
                </c:pt>
                <c:pt idx="3">
                  <c:v>5.2549254796690512</c:v>
                </c:pt>
                <c:pt idx="4">
                  <c:v>6.7793710944691066</c:v>
                </c:pt>
                <c:pt idx="5">
                  <c:v>7.6573835895494238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143-4228-9F0E-A4BB9A8C1892}"/>
            </c:ext>
          </c:extLst>
        </c:ser>
        <c:ser>
          <c:idx val="8"/>
          <c:order val="8"/>
          <c:tx>
            <c:v>CoT (shots)</c:v>
          </c:tx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 (no VM)'!$K$196:$K$201</c:f>
              <c:numCache>
                <c:formatCode>General</c:formatCode>
                <c:ptCount val="6"/>
                <c:pt idx="0">
                  <c:v>49.337499999999999</c:v>
                </c:pt>
                <c:pt idx="1">
                  <c:v>58.575687500000015</c:v>
                </c:pt>
                <c:pt idx="2">
                  <c:v>57.806249999999999</c:v>
                </c:pt>
                <c:pt idx="3">
                  <c:v>57.293437500000003</c:v>
                </c:pt>
                <c:pt idx="4">
                  <c:v>48.591062499999992</c:v>
                </c:pt>
                <c:pt idx="5">
                  <c:v>42.84075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143-4228-9F0E-A4BB9A8C1892}"/>
            </c:ext>
          </c:extLst>
        </c:ser>
        <c:ser>
          <c:idx val="9"/>
          <c:order val="9"/>
          <c:tx>
            <c:v>CoT (σ)</c:v>
          </c:tx>
          <c:spPr>
            <a:ln>
              <a:solidFill>
                <a:schemeClr val="accent2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 (no VM)'!$K$112:$K$117</c:f>
              <c:numCache>
                <c:formatCode>General</c:formatCode>
                <c:ptCount val="6"/>
                <c:pt idx="0">
                  <c:v>3.7500000000000003E-3</c:v>
                </c:pt>
                <c:pt idx="1">
                  <c:v>4.1061411229857336</c:v>
                </c:pt>
                <c:pt idx="2">
                  <c:v>10.220815158293396</c:v>
                </c:pt>
                <c:pt idx="3">
                  <c:v>11.944749287736149</c:v>
                </c:pt>
                <c:pt idx="4">
                  <c:v>10.81144523282903</c:v>
                </c:pt>
                <c:pt idx="5">
                  <c:v>10.746943678902372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143-4228-9F0E-A4BB9A8C1892}"/>
            </c:ext>
          </c:extLst>
        </c:ser>
        <c:ser>
          <c:idx val="10"/>
          <c:order val="10"/>
          <c:tx>
            <c:v>Word Salad (shots)</c:v>
          </c:tx>
          <c:marker>
            <c:symbol val="none"/>
          </c:marker>
          <c:val>
            <c:numRef>
              <c:f>'Avgs no fails Accuracy (no VM)'!$K$124:$K$129</c:f>
              <c:numCache>
                <c:formatCode>General</c:formatCode>
                <c:ptCount val="6"/>
                <c:pt idx="0">
                  <c:v>1.25E-3</c:v>
                </c:pt>
                <c:pt idx="1">
                  <c:v>30.910625000000003</c:v>
                </c:pt>
                <c:pt idx="2">
                  <c:v>44.487499999999997</c:v>
                </c:pt>
                <c:pt idx="3">
                  <c:v>52.701875000000008</c:v>
                </c:pt>
                <c:pt idx="4">
                  <c:v>58.507499999999993</c:v>
                </c:pt>
                <c:pt idx="5">
                  <c:v>60.358750000000001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143-4228-9F0E-A4BB9A8C1892}"/>
            </c:ext>
          </c:extLst>
        </c:ser>
        <c:ser>
          <c:idx val="11"/>
          <c:order val="11"/>
          <c:tx>
            <c:v>Word Salad (σ)</c:v>
          </c:tx>
          <c:spPr>
            <a:ln>
              <a:prstDash val="dash"/>
            </a:ln>
          </c:spPr>
          <c:marker>
            <c:symbol val="none"/>
          </c:marker>
          <c:val>
            <c:numRef>
              <c:f>'Avgs no fails Accuracy (no VM)'!$K$112:$K$117</c:f>
              <c:numCache>
                <c:formatCode>General</c:formatCode>
                <c:ptCount val="6"/>
                <c:pt idx="0">
                  <c:v>3.7500000000000003E-3</c:v>
                </c:pt>
                <c:pt idx="1">
                  <c:v>4.1061411229857336</c:v>
                </c:pt>
                <c:pt idx="2">
                  <c:v>10.220815158293396</c:v>
                </c:pt>
                <c:pt idx="3">
                  <c:v>11.944749287736149</c:v>
                </c:pt>
                <c:pt idx="4">
                  <c:v>10.81144523282903</c:v>
                </c:pt>
                <c:pt idx="5">
                  <c:v>10.746943678902372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143-4228-9F0E-A4BB9A8C1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Shots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6.443179680598847E-2"/>
          <c:y val="0.87108206245461162"/>
          <c:w val="0.77638507838840531"/>
          <c:h val="0.128917886844163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ln>
      <a:solidFill>
        <a:schemeClr val="accent2">
          <a:lumMod val="50000"/>
          <a:alpha val="50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Accuracy'!$D$4:$D$33</c:f>
              <c:numCache>
                <c:formatCode>General</c:formatCode>
                <c:ptCount val="30"/>
                <c:pt idx="0">
                  <c:v>7.5222222222222213</c:v>
                </c:pt>
                <c:pt idx="1">
                  <c:v>8.344444444444445</c:v>
                </c:pt>
                <c:pt idx="2">
                  <c:v>7.1999999999999993</c:v>
                </c:pt>
                <c:pt idx="3">
                  <c:v>7.2555555555555555</c:v>
                </c:pt>
                <c:pt idx="4">
                  <c:v>6.5888888888888903</c:v>
                </c:pt>
                <c:pt idx="5">
                  <c:v>29.188888888888886</c:v>
                </c:pt>
                <c:pt idx="6">
                  <c:v>31.044444444444441</c:v>
                </c:pt>
                <c:pt idx="7">
                  <c:v>28.277777777777779</c:v>
                </c:pt>
                <c:pt idx="8">
                  <c:v>28.688888888888886</c:v>
                </c:pt>
                <c:pt idx="9">
                  <c:v>28.5</c:v>
                </c:pt>
                <c:pt idx="10">
                  <c:v>47.43333333333333</c:v>
                </c:pt>
                <c:pt idx="11">
                  <c:v>44.355555555555554</c:v>
                </c:pt>
                <c:pt idx="12">
                  <c:v>44.766666666666666</c:v>
                </c:pt>
                <c:pt idx="13">
                  <c:v>43.822222222222223</c:v>
                </c:pt>
                <c:pt idx="14">
                  <c:v>42.933333333333323</c:v>
                </c:pt>
                <c:pt idx="15">
                  <c:v>55.699999999999996</c:v>
                </c:pt>
                <c:pt idx="16">
                  <c:v>56.644444444444446</c:v>
                </c:pt>
                <c:pt idx="17">
                  <c:v>55.888888888888886</c:v>
                </c:pt>
                <c:pt idx="18">
                  <c:v>56.222222222222221</c:v>
                </c:pt>
                <c:pt idx="19">
                  <c:v>54.788888888888891</c:v>
                </c:pt>
                <c:pt idx="20">
                  <c:v>62.711111111111109</c:v>
                </c:pt>
                <c:pt idx="21">
                  <c:v>62.833333333333336</c:v>
                </c:pt>
                <c:pt idx="22">
                  <c:v>62.455555555555556</c:v>
                </c:pt>
                <c:pt idx="23">
                  <c:v>61.900000000000006</c:v>
                </c:pt>
                <c:pt idx="24">
                  <c:v>60.844444444444463</c:v>
                </c:pt>
                <c:pt idx="25">
                  <c:v>65.63333333333334</c:v>
                </c:pt>
                <c:pt idx="26">
                  <c:v>65.077777777777783</c:v>
                </c:pt>
                <c:pt idx="27">
                  <c:v>64.966666666666669</c:v>
                </c:pt>
                <c:pt idx="28">
                  <c:v>63.655555555555551</c:v>
                </c:pt>
                <c:pt idx="29">
                  <c:v>62.688888888888883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C-4F22-B114-758F352E0EBA}"/>
            </c:ext>
          </c:extLst>
        </c:ser>
        <c:ser>
          <c:idx val="1"/>
          <c:order val="1"/>
          <c:tx>
            <c:strRef>
              <c:f>'Averages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Accuracy'!$E$4:$E$33</c:f>
              <c:numCache>
                <c:formatCode>General</c:formatCode>
                <c:ptCount val="30"/>
                <c:pt idx="0">
                  <c:v>4.9555555555555557</c:v>
                </c:pt>
                <c:pt idx="1">
                  <c:v>4.5444444444444443</c:v>
                </c:pt>
                <c:pt idx="2">
                  <c:v>4.4222222222222216</c:v>
                </c:pt>
                <c:pt idx="3">
                  <c:v>4.7666666666666666</c:v>
                </c:pt>
                <c:pt idx="4">
                  <c:v>4.4222222222222225</c:v>
                </c:pt>
                <c:pt idx="5">
                  <c:v>18.977777777777778</c:v>
                </c:pt>
                <c:pt idx="6">
                  <c:v>16.766666666666666</c:v>
                </c:pt>
                <c:pt idx="7">
                  <c:v>14.844444444444447</c:v>
                </c:pt>
                <c:pt idx="8">
                  <c:v>15.566666666666666</c:v>
                </c:pt>
                <c:pt idx="9">
                  <c:v>17</c:v>
                </c:pt>
                <c:pt idx="10">
                  <c:v>25.155555555555555</c:v>
                </c:pt>
                <c:pt idx="11">
                  <c:v>24.922222222222221</c:v>
                </c:pt>
                <c:pt idx="12">
                  <c:v>23.5</c:v>
                </c:pt>
                <c:pt idx="13">
                  <c:v>23.144444444444446</c:v>
                </c:pt>
                <c:pt idx="14">
                  <c:v>22.988888888888894</c:v>
                </c:pt>
                <c:pt idx="15">
                  <c:v>28.611111111111111</c:v>
                </c:pt>
                <c:pt idx="16">
                  <c:v>28.588888888888885</c:v>
                </c:pt>
                <c:pt idx="17">
                  <c:v>27.5</c:v>
                </c:pt>
                <c:pt idx="18">
                  <c:v>28.144444444444446</c:v>
                </c:pt>
                <c:pt idx="19">
                  <c:v>26.788888888888891</c:v>
                </c:pt>
                <c:pt idx="20">
                  <c:v>41.911111111111111</c:v>
                </c:pt>
                <c:pt idx="21">
                  <c:v>43.611111111111114</c:v>
                </c:pt>
                <c:pt idx="22">
                  <c:v>41.577777777777783</c:v>
                </c:pt>
                <c:pt idx="23">
                  <c:v>41.333333333333336</c:v>
                </c:pt>
                <c:pt idx="24">
                  <c:v>38.699999999999996</c:v>
                </c:pt>
                <c:pt idx="25">
                  <c:v>45.855555555555561</c:v>
                </c:pt>
                <c:pt idx="26">
                  <c:v>45.999999999999993</c:v>
                </c:pt>
                <c:pt idx="27">
                  <c:v>45.055555555555557</c:v>
                </c:pt>
                <c:pt idx="28">
                  <c:v>43.377777777777773</c:v>
                </c:pt>
                <c:pt idx="29">
                  <c:v>42.655555555555551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C-4F22-B114-758F352E0EBA}"/>
            </c:ext>
          </c:extLst>
        </c:ser>
        <c:ser>
          <c:idx val="2"/>
          <c:order val="2"/>
          <c:tx>
            <c:strRef>
              <c:f>'Averages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Accuracy'!$F$4:$F$33</c:f>
              <c:numCache>
                <c:formatCode>General</c:formatCode>
                <c:ptCount val="30"/>
                <c:pt idx="0">
                  <c:v>9.0888888888888886</c:v>
                </c:pt>
                <c:pt idx="1">
                  <c:v>7.1222222222222218</c:v>
                </c:pt>
                <c:pt idx="2">
                  <c:v>8.5888888888888886</c:v>
                </c:pt>
                <c:pt idx="3">
                  <c:v>7.2444444444444445</c:v>
                </c:pt>
                <c:pt idx="4">
                  <c:v>7.5777777777777784</c:v>
                </c:pt>
                <c:pt idx="5">
                  <c:v>30.577777777777776</c:v>
                </c:pt>
                <c:pt idx="6">
                  <c:v>27.744444444444444</c:v>
                </c:pt>
                <c:pt idx="7">
                  <c:v>27.144444444444446</c:v>
                </c:pt>
                <c:pt idx="8">
                  <c:v>25.744444444444444</c:v>
                </c:pt>
                <c:pt idx="9">
                  <c:v>27.622222222222224</c:v>
                </c:pt>
                <c:pt idx="10">
                  <c:v>38.811111111111103</c:v>
                </c:pt>
                <c:pt idx="11">
                  <c:v>38.255555555555553</c:v>
                </c:pt>
                <c:pt idx="12">
                  <c:v>37.344444444444441</c:v>
                </c:pt>
                <c:pt idx="13">
                  <c:v>36.31111111111111</c:v>
                </c:pt>
                <c:pt idx="14">
                  <c:v>36.922222222222224</c:v>
                </c:pt>
                <c:pt idx="15">
                  <c:v>44.622222222222227</c:v>
                </c:pt>
                <c:pt idx="16">
                  <c:v>43.988888888888887</c:v>
                </c:pt>
                <c:pt idx="17">
                  <c:v>44.8</c:v>
                </c:pt>
                <c:pt idx="18">
                  <c:v>44</c:v>
                </c:pt>
                <c:pt idx="19">
                  <c:v>43.74444444444444</c:v>
                </c:pt>
                <c:pt idx="20">
                  <c:v>45.188888888888897</c:v>
                </c:pt>
                <c:pt idx="21">
                  <c:v>44.62222222222222</c:v>
                </c:pt>
                <c:pt idx="22">
                  <c:v>45.000000000000007</c:v>
                </c:pt>
                <c:pt idx="23">
                  <c:v>43.422222222222224</c:v>
                </c:pt>
                <c:pt idx="24">
                  <c:v>44.7</c:v>
                </c:pt>
                <c:pt idx="25">
                  <c:v>45.888888888888886</c:v>
                </c:pt>
                <c:pt idx="26">
                  <c:v>45.466666666666669</c:v>
                </c:pt>
                <c:pt idx="27">
                  <c:v>45.37777777777778</c:v>
                </c:pt>
                <c:pt idx="28">
                  <c:v>44.866666666666667</c:v>
                </c:pt>
                <c:pt idx="29">
                  <c:v>44.844444444444449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2C-4F22-B114-758F352E0EBA}"/>
            </c:ext>
          </c:extLst>
        </c:ser>
        <c:ser>
          <c:idx val="3"/>
          <c:order val="3"/>
          <c:tx>
            <c:strRef>
              <c:f>'Averages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Accuracy'!$G$4:$G$33</c:f>
              <c:numCache>
                <c:formatCode>General</c:formatCode>
                <c:ptCount val="30"/>
                <c:pt idx="0">
                  <c:v>8.8666666666666671</c:v>
                </c:pt>
                <c:pt idx="1">
                  <c:v>8.466666666666665</c:v>
                </c:pt>
                <c:pt idx="2">
                  <c:v>8.2444444444444471</c:v>
                </c:pt>
                <c:pt idx="3">
                  <c:v>8.2888888888888879</c:v>
                </c:pt>
                <c:pt idx="4">
                  <c:v>7.2888888888888879</c:v>
                </c:pt>
                <c:pt idx="5">
                  <c:v>28.188888888888886</c:v>
                </c:pt>
                <c:pt idx="6">
                  <c:v>26.144444444444442</c:v>
                </c:pt>
                <c:pt idx="7">
                  <c:v>24.87777777777778</c:v>
                </c:pt>
                <c:pt idx="8">
                  <c:v>24.799999999999997</c:v>
                </c:pt>
                <c:pt idx="9">
                  <c:v>23.744444444444444</c:v>
                </c:pt>
                <c:pt idx="10">
                  <c:v>42.655555555555559</c:v>
                </c:pt>
                <c:pt idx="11">
                  <c:v>40.844444444444449</c:v>
                </c:pt>
                <c:pt idx="12">
                  <c:v>40.866666666666674</c:v>
                </c:pt>
                <c:pt idx="13">
                  <c:v>39.799999999999997</c:v>
                </c:pt>
                <c:pt idx="14">
                  <c:v>40.055555555555557</c:v>
                </c:pt>
                <c:pt idx="15">
                  <c:v>55.333333333333336</c:v>
                </c:pt>
                <c:pt idx="16">
                  <c:v>55.611111111111107</c:v>
                </c:pt>
                <c:pt idx="17">
                  <c:v>55.166666666666657</c:v>
                </c:pt>
                <c:pt idx="18">
                  <c:v>54.533333333333331</c:v>
                </c:pt>
                <c:pt idx="19">
                  <c:v>54.944444444444436</c:v>
                </c:pt>
                <c:pt idx="20">
                  <c:v>62.444444444444443</c:v>
                </c:pt>
                <c:pt idx="21">
                  <c:v>63.133333333333326</c:v>
                </c:pt>
                <c:pt idx="22">
                  <c:v>61.711111111111109</c:v>
                </c:pt>
                <c:pt idx="23">
                  <c:v>61.414444444444449</c:v>
                </c:pt>
                <c:pt idx="24">
                  <c:v>61.044444444444444</c:v>
                </c:pt>
                <c:pt idx="25">
                  <c:v>65.011111111111106</c:v>
                </c:pt>
                <c:pt idx="26">
                  <c:v>64.333333333333314</c:v>
                </c:pt>
                <c:pt idx="27">
                  <c:v>63.79999999999999</c:v>
                </c:pt>
                <c:pt idx="28">
                  <c:v>62.79</c:v>
                </c:pt>
                <c:pt idx="29">
                  <c:v>61.644444444444439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2C-4F22-B114-758F352E0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Accuracy'!$D$40:$D$69</c:f>
              <c:numCache>
                <c:formatCode>General</c:formatCode>
                <c:ptCount val="30"/>
                <c:pt idx="0">
                  <c:v>55.3</c:v>
                </c:pt>
                <c:pt idx="1">
                  <c:v>53.36666666666666</c:v>
                </c:pt>
                <c:pt idx="2">
                  <c:v>53.588888888888881</c:v>
                </c:pt>
                <c:pt idx="3">
                  <c:v>52.333333333333336</c:v>
                </c:pt>
                <c:pt idx="4">
                  <c:v>50.211111111111109</c:v>
                </c:pt>
                <c:pt idx="5">
                  <c:v>55.744444444444447</c:v>
                </c:pt>
                <c:pt idx="6">
                  <c:v>55.86666666666666</c:v>
                </c:pt>
                <c:pt idx="7">
                  <c:v>55.077777777777776</c:v>
                </c:pt>
                <c:pt idx="8">
                  <c:v>55.366666666666667</c:v>
                </c:pt>
                <c:pt idx="9">
                  <c:v>54.133333333333326</c:v>
                </c:pt>
                <c:pt idx="10">
                  <c:v>58.677777777777777</c:v>
                </c:pt>
                <c:pt idx="11">
                  <c:v>57.411111111111104</c:v>
                </c:pt>
                <c:pt idx="12">
                  <c:v>56.422222222222217</c:v>
                </c:pt>
                <c:pt idx="13">
                  <c:v>55.43333333333333</c:v>
                </c:pt>
                <c:pt idx="14">
                  <c:v>54.166666666666671</c:v>
                </c:pt>
                <c:pt idx="15">
                  <c:v>56.277777777777779</c:v>
                </c:pt>
                <c:pt idx="16">
                  <c:v>56.288888888888884</c:v>
                </c:pt>
                <c:pt idx="17">
                  <c:v>54.555555555555557</c:v>
                </c:pt>
                <c:pt idx="18">
                  <c:v>54.766666666666673</c:v>
                </c:pt>
                <c:pt idx="19">
                  <c:v>53.866666666666674</c:v>
                </c:pt>
                <c:pt idx="20">
                  <c:v>62.311111111111117</c:v>
                </c:pt>
                <c:pt idx="21">
                  <c:v>61.488888888888887</c:v>
                </c:pt>
                <c:pt idx="22">
                  <c:v>60.422222222222231</c:v>
                </c:pt>
                <c:pt idx="23">
                  <c:v>58.855555555555561</c:v>
                </c:pt>
                <c:pt idx="24">
                  <c:v>57.900000000000006</c:v>
                </c:pt>
                <c:pt idx="25">
                  <c:v>64.577777777777769</c:v>
                </c:pt>
                <c:pt idx="26">
                  <c:v>63.166666666666664</c:v>
                </c:pt>
                <c:pt idx="27">
                  <c:v>61.466666666666669</c:v>
                </c:pt>
                <c:pt idx="28">
                  <c:v>61.333333333333336</c:v>
                </c:pt>
                <c:pt idx="29">
                  <c:v>60.066666666666656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E-450C-8E3B-D9D159B745BD}"/>
            </c:ext>
          </c:extLst>
        </c:ser>
        <c:ser>
          <c:idx val="1"/>
          <c:order val="1"/>
          <c:tx>
            <c:strRef>
              <c:f>'Averages Accuracy'!$E$39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Accuracy'!$E$40:$E$69</c:f>
              <c:numCache>
                <c:formatCode>General</c:formatCode>
                <c:ptCount val="30"/>
                <c:pt idx="0">
                  <c:v>55.911111111111119</c:v>
                </c:pt>
                <c:pt idx="1">
                  <c:v>54.044444444444451</c:v>
                </c:pt>
                <c:pt idx="2">
                  <c:v>53.788888888888891</c:v>
                </c:pt>
                <c:pt idx="3">
                  <c:v>53.455555555555556</c:v>
                </c:pt>
                <c:pt idx="4">
                  <c:v>50.63333333333334</c:v>
                </c:pt>
                <c:pt idx="5">
                  <c:v>52.433333333333337</c:v>
                </c:pt>
                <c:pt idx="6">
                  <c:v>50.833333333333336</c:v>
                </c:pt>
                <c:pt idx="7">
                  <c:v>50.6</c:v>
                </c:pt>
                <c:pt idx="8">
                  <c:v>50.322222222222223</c:v>
                </c:pt>
                <c:pt idx="9">
                  <c:v>50.044444444444444</c:v>
                </c:pt>
                <c:pt idx="10">
                  <c:v>53.444444444444443</c:v>
                </c:pt>
                <c:pt idx="11">
                  <c:v>52.366666666666674</c:v>
                </c:pt>
                <c:pt idx="12">
                  <c:v>52.244444444444447</c:v>
                </c:pt>
                <c:pt idx="13">
                  <c:v>51.844444444444449</c:v>
                </c:pt>
                <c:pt idx="14">
                  <c:v>51.466666666666669</c:v>
                </c:pt>
                <c:pt idx="15">
                  <c:v>55.822222222222223</c:v>
                </c:pt>
                <c:pt idx="16">
                  <c:v>55.333333333333336</c:v>
                </c:pt>
                <c:pt idx="17">
                  <c:v>54.63333333333334</c:v>
                </c:pt>
                <c:pt idx="18">
                  <c:v>53.74444444444444</c:v>
                </c:pt>
                <c:pt idx="19">
                  <c:v>53.466666666666661</c:v>
                </c:pt>
                <c:pt idx="20">
                  <c:v>60.955555555555556</c:v>
                </c:pt>
                <c:pt idx="21">
                  <c:v>61</c:v>
                </c:pt>
                <c:pt idx="22">
                  <c:v>60.011111111111099</c:v>
                </c:pt>
                <c:pt idx="23">
                  <c:v>60.077777777777769</c:v>
                </c:pt>
                <c:pt idx="24">
                  <c:v>58.766666666666666</c:v>
                </c:pt>
                <c:pt idx="25">
                  <c:v>55.699999999999996</c:v>
                </c:pt>
                <c:pt idx="26">
                  <c:v>56.066666666666663</c:v>
                </c:pt>
                <c:pt idx="27">
                  <c:v>55.433333333333337</c:v>
                </c:pt>
                <c:pt idx="28">
                  <c:v>55.300000000000004</c:v>
                </c:pt>
                <c:pt idx="29">
                  <c:v>55.366666666666674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FE-450C-8E3B-D9D159B745BD}"/>
            </c:ext>
          </c:extLst>
        </c:ser>
        <c:ser>
          <c:idx val="2"/>
          <c:order val="2"/>
          <c:tx>
            <c:strRef>
              <c:f>'Averages Accuracy'!$F$39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Accuracy'!$F$40:$F$69</c:f>
              <c:numCache>
                <c:formatCode>General</c:formatCode>
                <c:ptCount val="30"/>
                <c:pt idx="0">
                  <c:v>44.711111111111116</c:v>
                </c:pt>
                <c:pt idx="1">
                  <c:v>44.911111111111111</c:v>
                </c:pt>
                <c:pt idx="2">
                  <c:v>44.87777777777778</c:v>
                </c:pt>
                <c:pt idx="3">
                  <c:v>44.388888888888886</c:v>
                </c:pt>
                <c:pt idx="4">
                  <c:v>44.1</c:v>
                </c:pt>
                <c:pt idx="5">
                  <c:v>45.966666666666669</c:v>
                </c:pt>
                <c:pt idx="6">
                  <c:v>45.98888888888888</c:v>
                </c:pt>
                <c:pt idx="7">
                  <c:v>46.48888888888888</c:v>
                </c:pt>
                <c:pt idx="8">
                  <c:v>44.81111111111111</c:v>
                </c:pt>
                <c:pt idx="9">
                  <c:v>45.211111111111109</c:v>
                </c:pt>
                <c:pt idx="10">
                  <c:v>46.522222222222219</c:v>
                </c:pt>
                <c:pt idx="11">
                  <c:v>45.36666666666666</c:v>
                </c:pt>
                <c:pt idx="12">
                  <c:v>45.466666666666669</c:v>
                </c:pt>
                <c:pt idx="13">
                  <c:v>44.322222222222223</c:v>
                </c:pt>
                <c:pt idx="14">
                  <c:v>45.611111111111114</c:v>
                </c:pt>
                <c:pt idx="15">
                  <c:v>46.333333333333321</c:v>
                </c:pt>
                <c:pt idx="16">
                  <c:v>44.099999999999994</c:v>
                </c:pt>
                <c:pt idx="17">
                  <c:v>46.166666666666664</c:v>
                </c:pt>
                <c:pt idx="18">
                  <c:v>44.74444444444444</c:v>
                </c:pt>
                <c:pt idx="19">
                  <c:v>45.477777777777781</c:v>
                </c:pt>
                <c:pt idx="20">
                  <c:v>45.988888888888887</c:v>
                </c:pt>
                <c:pt idx="21">
                  <c:v>45.033333333333331</c:v>
                </c:pt>
                <c:pt idx="22">
                  <c:v>45.70000000000001</c:v>
                </c:pt>
                <c:pt idx="23">
                  <c:v>44.511111111111113</c:v>
                </c:pt>
                <c:pt idx="24">
                  <c:v>45.288888888888884</c:v>
                </c:pt>
                <c:pt idx="25">
                  <c:v>46.277777777777779</c:v>
                </c:pt>
                <c:pt idx="26">
                  <c:v>45.422222222222224</c:v>
                </c:pt>
                <c:pt idx="27">
                  <c:v>46.400000000000006</c:v>
                </c:pt>
                <c:pt idx="28">
                  <c:v>45.155555555555551</c:v>
                </c:pt>
                <c:pt idx="29">
                  <c:v>45.111111111111114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FE-450C-8E3B-D9D159B745BD}"/>
            </c:ext>
          </c:extLst>
        </c:ser>
        <c:ser>
          <c:idx val="3"/>
          <c:order val="3"/>
          <c:tx>
            <c:strRef>
              <c:f>'Averages Accuracy'!$G$39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Accuracy'!$G$40:$G$69</c:f>
              <c:numCache>
                <c:formatCode>General</c:formatCode>
                <c:ptCount val="30"/>
                <c:pt idx="0">
                  <c:v>55</c:v>
                </c:pt>
                <c:pt idx="1">
                  <c:v>53.322222222222223</c:v>
                </c:pt>
                <c:pt idx="2">
                  <c:v>53.55555555555555</c:v>
                </c:pt>
                <c:pt idx="3">
                  <c:v>52.233333333333327</c:v>
                </c:pt>
                <c:pt idx="4">
                  <c:v>50.844444444444441</c:v>
                </c:pt>
                <c:pt idx="5">
                  <c:v>56.355555555555561</c:v>
                </c:pt>
                <c:pt idx="6">
                  <c:v>55.63333333333334</c:v>
                </c:pt>
                <c:pt idx="7">
                  <c:v>55.944444444444443</c:v>
                </c:pt>
                <c:pt idx="8">
                  <c:v>55.388888888888893</c:v>
                </c:pt>
                <c:pt idx="9">
                  <c:v>54.111111111111114</c:v>
                </c:pt>
                <c:pt idx="10">
                  <c:v>57.477777777777774</c:v>
                </c:pt>
                <c:pt idx="11">
                  <c:v>56.011111111111106</c:v>
                </c:pt>
                <c:pt idx="12">
                  <c:v>55.266666666666666</c:v>
                </c:pt>
                <c:pt idx="13">
                  <c:v>54.955555555555549</c:v>
                </c:pt>
                <c:pt idx="14">
                  <c:v>53.199999999999996</c:v>
                </c:pt>
                <c:pt idx="15">
                  <c:v>56.333333333333336</c:v>
                </c:pt>
                <c:pt idx="16">
                  <c:v>55.366666666666674</c:v>
                </c:pt>
                <c:pt idx="17">
                  <c:v>54.133333333333333</c:v>
                </c:pt>
                <c:pt idx="18">
                  <c:v>54.144444444444453</c:v>
                </c:pt>
                <c:pt idx="19">
                  <c:v>53.588888888888889</c:v>
                </c:pt>
                <c:pt idx="20">
                  <c:v>60.755555555555553</c:v>
                </c:pt>
                <c:pt idx="21">
                  <c:v>59.411111111111104</c:v>
                </c:pt>
                <c:pt idx="22">
                  <c:v>58.455555555555549</c:v>
                </c:pt>
                <c:pt idx="23">
                  <c:v>57.133333333333326</c:v>
                </c:pt>
                <c:pt idx="24">
                  <c:v>56.222222222222221</c:v>
                </c:pt>
                <c:pt idx="25">
                  <c:v>62.93333333333333</c:v>
                </c:pt>
                <c:pt idx="26">
                  <c:v>61.722222222222221</c:v>
                </c:pt>
                <c:pt idx="27">
                  <c:v>60.422222222222231</c:v>
                </c:pt>
                <c:pt idx="28">
                  <c:v>60.077777777777769</c:v>
                </c:pt>
                <c:pt idx="29">
                  <c:v>59.355555555555561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FE-450C-8E3B-D9D159B74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Accuracy'!$D$76:$D$105</c:f>
              <c:numCache>
                <c:formatCode>General</c:formatCode>
                <c:ptCount val="30"/>
                <c:pt idx="0">
                  <c:v>54.088888888888896</c:v>
                </c:pt>
                <c:pt idx="1">
                  <c:v>51.411111111111119</c:v>
                </c:pt>
                <c:pt idx="2">
                  <c:v>52.444444444444443</c:v>
                </c:pt>
                <c:pt idx="3">
                  <c:v>50.866666666666667</c:v>
                </c:pt>
                <c:pt idx="4">
                  <c:v>50.87777777777778</c:v>
                </c:pt>
                <c:pt idx="5">
                  <c:v>60.011111111111113</c:v>
                </c:pt>
                <c:pt idx="6">
                  <c:v>58.266666666666666</c:v>
                </c:pt>
                <c:pt idx="7">
                  <c:v>57.955555555555549</c:v>
                </c:pt>
                <c:pt idx="8">
                  <c:v>57.288888888888877</c:v>
                </c:pt>
                <c:pt idx="9">
                  <c:v>55.577777777777769</c:v>
                </c:pt>
                <c:pt idx="10">
                  <c:v>59.488888888888887</c:v>
                </c:pt>
                <c:pt idx="11">
                  <c:v>57.922222222222231</c:v>
                </c:pt>
                <c:pt idx="12">
                  <c:v>56.644444444444453</c:v>
                </c:pt>
                <c:pt idx="13">
                  <c:v>55.944444444444436</c:v>
                </c:pt>
                <c:pt idx="14">
                  <c:v>55.13333333333334</c:v>
                </c:pt>
                <c:pt idx="15">
                  <c:v>58.56666666666667</c:v>
                </c:pt>
                <c:pt idx="16">
                  <c:v>57.24444444444444</c:v>
                </c:pt>
                <c:pt idx="17">
                  <c:v>56.044444444444451</c:v>
                </c:pt>
                <c:pt idx="18">
                  <c:v>55.944444444444443</c:v>
                </c:pt>
                <c:pt idx="19">
                  <c:v>55.433333333333337</c:v>
                </c:pt>
                <c:pt idx="20">
                  <c:v>63.366666666666674</c:v>
                </c:pt>
                <c:pt idx="21">
                  <c:v>62.388888888888886</c:v>
                </c:pt>
                <c:pt idx="22">
                  <c:v>60.86666666666666</c:v>
                </c:pt>
                <c:pt idx="23">
                  <c:v>59.522222222222226</c:v>
                </c:pt>
                <c:pt idx="24">
                  <c:v>59.222222222222236</c:v>
                </c:pt>
                <c:pt idx="25">
                  <c:v>65</c:v>
                </c:pt>
                <c:pt idx="26">
                  <c:v>64.733333333333334</c:v>
                </c:pt>
                <c:pt idx="27">
                  <c:v>63.255555555555553</c:v>
                </c:pt>
                <c:pt idx="28">
                  <c:v>62.911111111111119</c:v>
                </c:pt>
                <c:pt idx="29">
                  <c:v>61.93333333333333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07-4F9D-BE43-BF64CA8990DF}"/>
            </c:ext>
          </c:extLst>
        </c:ser>
        <c:ser>
          <c:idx val="1"/>
          <c:order val="1"/>
          <c:tx>
            <c:strRef>
              <c:f>'Averages Accuracy'!$E$75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Accuracy'!$E$76:$E$105</c:f>
              <c:numCache>
                <c:formatCode>General</c:formatCode>
                <c:ptCount val="30"/>
                <c:pt idx="0">
                  <c:v>54.811111111111103</c:v>
                </c:pt>
                <c:pt idx="1">
                  <c:v>52.5</c:v>
                </c:pt>
                <c:pt idx="2">
                  <c:v>52.822222222222223</c:v>
                </c:pt>
                <c:pt idx="3">
                  <c:v>52.366666666666674</c:v>
                </c:pt>
                <c:pt idx="4">
                  <c:v>49.444444444444443</c:v>
                </c:pt>
                <c:pt idx="5">
                  <c:v>55.466666666666676</c:v>
                </c:pt>
                <c:pt idx="6">
                  <c:v>52.74444444444444</c:v>
                </c:pt>
                <c:pt idx="7">
                  <c:v>53.300000000000004</c:v>
                </c:pt>
                <c:pt idx="8">
                  <c:v>53.377777777777773</c:v>
                </c:pt>
                <c:pt idx="9">
                  <c:v>52.666666666666664</c:v>
                </c:pt>
                <c:pt idx="10">
                  <c:v>54.877777777777773</c:v>
                </c:pt>
                <c:pt idx="11">
                  <c:v>53.277777777777771</c:v>
                </c:pt>
                <c:pt idx="12">
                  <c:v>53.288888888888877</c:v>
                </c:pt>
                <c:pt idx="13">
                  <c:v>52.388888888888886</c:v>
                </c:pt>
                <c:pt idx="14">
                  <c:v>52.2</c:v>
                </c:pt>
                <c:pt idx="15">
                  <c:v>59.055555555555557</c:v>
                </c:pt>
                <c:pt idx="16">
                  <c:v>57.855555555555547</c:v>
                </c:pt>
                <c:pt idx="17">
                  <c:v>57.56666666666667</c:v>
                </c:pt>
                <c:pt idx="18">
                  <c:v>55.877777777777773</c:v>
                </c:pt>
                <c:pt idx="19">
                  <c:v>55.144444444444446</c:v>
                </c:pt>
                <c:pt idx="20">
                  <c:v>60.833333333333336</c:v>
                </c:pt>
                <c:pt idx="21">
                  <c:v>60.099999999999994</c:v>
                </c:pt>
                <c:pt idx="22">
                  <c:v>59.022222222222211</c:v>
                </c:pt>
                <c:pt idx="23">
                  <c:v>58.74444444444444</c:v>
                </c:pt>
                <c:pt idx="24">
                  <c:v>57.466666666666669</c:v>
                </c:pt>
                <c:pt idx="25">
                  <c:v>52.64</c:v>
                </c:pt>
                <c:pt idx="26">
                  <c:v>57.044444444444451</c:v>
                </c:pt>
                <c:pt idx="27">
                  <c:v>55.733333333333327</c:v>
                </c:pt>
                <c:pt idx="28">
                  <c:v>55.388888888888886</c:v>
                </c:pt>
                <c:pt idx="29">
                  <c:v>55.122222222222227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07-4F9D-BE43-BF64CA8990DF}"/>
            </c:ext>
          </c:extLst>
        </c:ser>
        <c:ser>
          <c:idx val="2"/>
          <c:order val="2"/>
          <c:tx>
            <c:strRef>
              <c:f>'Averages Accuracy'!$F$75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Accuracy'!$F$76:$F$105</c:f>
              <c:numCache>
                <c:formatCode>General</c:formatCode>
                <c:ptCount val="30"/>
                <c:pt idx="0">
                  <c:v>43.733333333333334</c:v>
                </c:pt>
                <c:pt idx="1">
                  <c:v>43.888888888888886</c:v>
                </c:pt>
                <c:pt idx="2">
                  <c:v>43.055555555555557</c:v>
                </c:pt>
                <c:pt idx="3">
                  <c:v>43.022222222222219</c:v>
                </c:pt>
                <c:pt idx="4">
                  <c:v>42.24444444444444</c:v>
                </c:pt>
                <c:pt idx="5">
                  <c:v>45.766666666666673</c:v>
                </c:pt>
                <c:pt idx="6">
                  <c:v>46.322222222222223</c:v>
                </c:pt>
                <c:pt idx="7">
                  <c:v>47.066666666666663</c:v>
                </c:pt>
                <c:pt idx="8">
                  <c:v>45.633333333333326</c:v>
                </c:pt>
                <c:pt idx="9">
                  <c:v>45.8</c:v>
                </c:pt>
                <c:pt idx="10">
                  <c:v>46.588888888888889</c:v>
                </c:pt>
                <c:pt idx="11">
                  <c:v>45.077777777777776</c:v>
                </c:pt>
                <c:pt idx="12">
                  <c:v>46.155555555555559</c:v>
                </c:pt>
                <c:pt idx="13">
                  <c:v>44.611111111111114</c:v>
                </c:pt>
                <c:pt idx="14">
                  <c:v>45.56666666666667</c:v>
                </c:pt>
                <c:pt idx="15">
                  <c:v>46.077777777777783</c:v>
                </c:pt>
                <c:pt idx="16">
                  <c:v>44.633333333333326</c:v>
                </c:pt>
                <c:pt idx="17">
                  <c:v>45.844444444444441</c:v>
                </c:pt>
                <c:pt idx="18">
                  <c:v>44.68888888888889</c:v>
                </c:pt>
                <c:pt idx="19">
                  <c:v>45.3</c:v>
                </c:pt>
                <c:pt idx="20">
                  <c:v>45.599999999999994</c:v>
                </c:pt>
                <c:pt idx="21">
                  <c:v>45.033333333333331</c:v>
                </c:pt>
                <c:pt idx="22">
                  <c:v>45.444444444444436</c:v>
                </c:pt>
                <c:pt idx="23">
                  <c:v>44.622222222222227</c:v>
                </c:pt>
                <c:pt idx="24">
                  <c:v>45.8</c:v>
                </c:pt>
                <c:pt idx="25">
                  <c:v>46.177777777777777</c:v>
                </c:pt>
                <c:pt idx="26">
                  <c:v>45.44444444444445</c:v>
                </c:pt>
                <c:pt idx="27">
                  <c:v>45.933333333333337</c:v>
                </c:pt>
                <c:pt idx="28">
                  <c:v>44.988888888888887</c:v>
                </c:pt>
                <c:pt idx="29">
                  <c:v>45.3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07-4F9D-BE43-BF64CA8990DF}"/>
            </c:ext>
          </c:extLst>
        </c:ser>
        <c:ser>
          <c:idx val="3"/>
          <c:order val="3"/>
          <c:tx>
            <c:strRef>
              <c:f>'Averages Accuracy'!$G$75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Accuracy'!$G$76:$G$105</c:f>
              <c:numCache>
                <c:formatCode>General</c:formatCode>
                <c:ptCount val="30"/>
                <c:pt idx="0">
                  <c:v>56.466666666666669</c:v>
                </c:pt>
                <c:pt idx="1">
                  <c:v>54.211111111111109</c:v>
                </c:pt>
                <c:pt idx="2">
                  <c:v>54.022222222222219</c:v>
                </c:pt>
                <c:pt idx="3">
                  <c:v>53.400000000000006</c:v>
                </c:pt>
                <c:pt idx="4">
                  <c:v>51.555555555555557</c:v>
                </c:pt>
                <c:pt idx="5">
                  <c:v>59.244444444444447</c:v>
                </c:pt>
                <c:pt idx="6">
                  <c:v>57.599999999999994</c:v>
                </c:pt>
                <c:pt idx="7">
                  <c:v>57.844444444444434</c:v>
                </c:pt>
                <c:pt idx="8">
                  <c:v>56.511111111111099</c:v>
                </c:pt>
                <c:pt idx="9">
                  <c:v>55.044444444444444</c:v>
                </c:pt>
                <c:pt idx="10">
                  <c:v>58.711111111111109</c:v>
                </c:pt>
                <c:pt idx="11">
                  <c:v>56.955555555555556</c:v>
                </c:pt>
                <c:pt idx="12">
                  <c:v>56</c:v>
                </c:pt>
                <c:pt idx="13">
                  <c:v>56.044444444444444</c:v>
                </c:pt>
                <c:pt idx="14">
                  <c:v>54.155555555555551</c:v>
                </c:pt>
                <c:pt idx="15">
                  <c:v>57.611111111111114</c:v>
                </c:pt>
                <c:pt idx="16">
                  <c:v>56.644444444444446</c:v>
                </c:pt>
                <c:pt idx="17">
                  <c:v>55.022222222222226</c:v>
                </c:pt>
                <c:pt idx="18">
                  <c:v>55.866666666666667</c:v>
                </c:pt>
                <c:pt idx="19">
                  <c:v>54.111111111111114</c:v>
                </c:pt>
                <c:pt idx="20">
                  <c:v>62.622222222222227</c:v>
                </c:pt>
                <c:pt idx="21">
                  <c:v>60.988888888888887</c:v>
                </c:pt>
                <c:pt idx="22">
                  <c:v>60.444444444444443</c:v>
                </c:pt>
                <c:pt idx="23">
                  <c:v>59.455555555555556</c:v>
                </c:pt>
                <c:pt idx="24">
                  <c:v>58.688888888888897</c:v>
                </c:pt>
                <c:pt idx="25">
                  <c:v>64.033333333333346</c:v>
                </c:pt>
                <c:pt idx="26">
                  <c:v>62.744444444444447</c:v>
                </c:pt>
                <c:pt idx="27">
                  <c:v>61.948888888888888</c:v>
                </c:pt>
                <c:pt idx="28">
                  <c:v>61.444444444444443</c:v>
                </c:pt>
                <c:pt idx="29">
                  <c:v>60.600000000000009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07-4F9D-BE43-BF64CA899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1.1111111111111112E-2</c:v>
                </c:pt>
                <c:pt idx="3">
                  <c:v>0</c:v>
                </c:pt>
                <c:pt idx="4">
                  <c:v>0</c:v>
                </c:pt>
                <c:pt idx="5">
                  <c:v>30.544444444444448</c:v>
                </c:pt>
                <c:pt idx="6">
                  <c:v>32.222222222222229</c:v>
                </c:pt>
                <c:pt idx="7">
                  <c:v>31.300000000000004</c:v>
                </c:pt>
                <c:pt idx="8">
                  <c:v>32.722222222222221</c:v>
                </c:pt>
                <c:pt idx="9">
                  <c:v>32.18888888888889</c:v>
                </c:pt>
                <c:pt idx="10">
                  <c:v>48.722222222222236</c:v>
                </c:pt>
                <c:pt idx="11">
                  <c:v>48.966666666666669</c:v>
                </c:pt>
                <c:pt idx="12">
                  <c:v>47.777777777777779</c:v>
                </c:pt>
                <c:pt idx="13">
                  <c:v>49.888888888888886</c:v>
                </c:pt>
                <c:pt idx="14">
                  <c:v>49.022222222222219</c:v>
                </c:pt>
                <c:pt idx="15">
                  <c:v>57.277777777777779</c:v>
                </c:pt>
                <c:pt idx="16">
                  <c:v>57.822222222222223</c:v>
                </c:pt>
                <c:pt idx="17">
                  <c:v>56.74444444444444</c:v>
                </c:pt>
                <c:pt idx="18">
                  <c:v>57.766666666666666</c:v>
                </c:pt>
                <c:pt idx="19">
                  <c:v>56.377777777777773</c:v>
                </c:pt>
                <c:pt idx="20">
                  <c:v>62.36666666666666</c:v>
                </c:pt>
                <c:pt idx="21">
                  <c:v>63.1111111111111</c:v>
                </c:pt>
                <c:pt idx="22">
                  <c:v>62.422222222222217</c:v>
                </c:pt>
                <c:pt idx="23">
                  <c:v>62.433333333333344</c:v>
                </c:pt>
                <c:pt idx="24">
                  <c:v>61.077777777777783</c:v>
                </c:pt>
                <c:pt idx="25">
                  <c:v>65.222222222222229</c:v>
                </c:pt>
                <c:pt idx="26">
                  <c:v>65.266666666666666</c:v>
                </c:pt>
                <c:pt idx="27">
                  <c:v>64.999999999999986</c:v>
                </c:pt>
                <c:pt idx="28">
                  <c:v>64.233333333333334</c:v>
                </c:pt>
                <c:pt idx="29">
                  <c:v>62.86666666666666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56-465C-9117-CB0EE3AF7EF6}"/>
            </c:ext>
          </c:extLst>
        </c:ser>
        <c:ser>
          <c:idx val="1"/>
          <c:order val="1"/>
          <c:tx>
            <c:strRef>
              <c:f>'Averages Accuracy'!$E$111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1.1111111111111112E-2</c:v>
                </c:pt>
                <c:pt idx="3">
                  <c:v>0</c:v>
                </c:pt>
                <c:pt idx="4">
                  <c:v>0</c:v>
                </c:pt>
                <c:pt idx="5">
                  <c:v>22.766666666666666</c:v>
                </c:pt>
                <c:pt idx="6">
                  <c:v>22.588888888888889</c:v>
                </c:pt>
                <c:pt idx="7">
                  <c:v>21.666666666666671</c:v>
                </c:pt>
                <c:pt idx="8">
                  <c:v>22.31111111111111</c:v>
                </c:pt>
                <c:pt idx="9">
                  <c:v>21.711111111111109</c:v>
                </c:pt>
                <c:pt idx="10">
                  <c:v>27.033333333333335</c:v>
                </c:pt>
                <c:pt idx="11">
                  <c:v>26.188888888888886</c:v>
                </c:pt>
                <c:pt idx="12">
                  <c:v>26.055555555555557</c:v>
                </c:pt>
                <c:pt idx="13">
                  <c:v>24.566666666666663</c:v>
                </c:pt>
                <c:pt idx="14">
                  <c:v>24.866666666666667</c:v>
                </c:pt>
                <c:pt idx="15">
                  <c:v>31.955555555555559</c:v>
                </c:pt>
                <c:pt idx="16">
                  <c:v>31.966666666666665</c:v>
                </c:pt>
                <c:pt idx="17">
                  <c:v>32.211111111111109</c:v>
                </c:pt>
                <c:pt idx="18">
                  <c:v>31.388888888888889</c:v>
                </c:pt>
                <c:pt idx="19">
                  <c:v>30.433333333333337</c:v>
                </c:pt>
                <c:pt idx="20">
                  <c:v>42.966666666666669</c:v>
                </c:pt>
                <c:pt idx="21">
                  <c:v>43.81111111111111</c:v>
                </c:pt>
                <c:pt idx="22">
                  <c:v>41.5</c:v>
                </c:pt>
                <c:pt idx="23">
                  <c:v>41.500000000000007</c:v>
                </c:pt>
                <c:pt idx="24">
                  <c:v>40.4</c:v>
                </c:pt>
                <c:pt idx="25">
                  <c:v>45.111111111111114</c:v>
                </c:pt>
                <c:pt idx="26">
                  <c:v>45.777777777777779</c:v>
                </c:pt>
                <c:pt idx="27">
                  <c:v>45.188888888888897</c:v>
                </c:pt>
                <c:pt idx="28">
                  <c:v>44.988888888888894</c:v>
                </c:pt>
                <c:pt idx="29">
                  <c:v>44.455555555555556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56-465C-9117-CB0EE3AF7EF6}"/>
            </c:ext>
          </c:extLst>
        </c:ser>
        <c:ser>
          <c:idx val="2"/>
          <c:order val="2"/>
          <c:tx>
            <c:strRef>
              <c:f>'Averages Accuracy'!$F$111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27.555555555555557</c:v>
                </c:pt>
                <c:pt idx="6">
                  <c:v>28.055555555555557</c:v>
                </c:pt>
                <c:pt idx="7">
                  <c:v>27.455555555555556</c:v>
                </c:pt>
                <c:pt idx="8">
                  <c:v>27.566666666666663</c:v>
                </c:pt>
                <c:pt idx="9">
                  <c:v>27.255555555555556</c:v>
                </c:pt>
                <c:pt idx="10">
                  <c:v>39.511111111111106</c:v>
                </c:pt>
                <c:pt idx="11">
                  <c:v>39.655555555555559</c:v>
                </c:pt>
                <c:pt idx="12">
                  <c:v>39.51111111111112</c:v>
                </c:pt>
                <c:pt idx="13">
                  <c:v>39.011111111111106</c:v>
                </c:pt>
                <c:pt idx="14">
                  <c:v>39.988888888888887</c:v>
                </c:pt>
                <c:pt idx="15">
                  <c:v>44.588888888888889</c:v>
                </c:pt>
                <c:pt idx="16">
                  <c:v>43.644444444444446</c:v>
                </c:pt>
                <c:pt idx="17">
                  <c:v>44.444444444444443</c:v>
                </c:pt>
                <c:pt idx="18">
                  <c:v>43.388888888888886</c:v>
                </c:pt>
                <c:pt idx="19">
                  <c:v>44.044444444444444</c:v>
                </c:pt>
                <c:pt idx="20">
                  <c:v>45.322222222222223</c:v>
                </c:pt>
                <c:pt idx="21">
                  <c:v>44.644444444444439</c:v>
                </c:pt>
                <c:pt idx="22">
                  <c:v>44.5</c:v>
                </c:pt>
                <c:pt idx="23">
                  <c:v>44.43333333333333</c:v>
                </c:pt>
                <c:pt idx="24">
                  <c:v>44.677777777777777</c:v>
                </c:pt>
                <c:pt idx="25">
                  <c:v>44.711111111111116</c:v>
                </c:pt>
                <c:pt idx="26">
                  <c:v>45.70000000000001</c:v>
                </c:pt>
                <c:pt idx="27">
                  <c:v>45.644444444444439</c:v>
                </c:pt>
                <c:pt idx="28">
                  <c:v>44.277777777777779</c:v>
                </c:pt>
                <c:pt idx="29">
                  <c:v>45.522222222222219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56-465C-9117-CB0EE3AF7EF6}"/>
            </c:ext>
          </c:extLst>
        </c:ser>
        <c:ser>
          <c:idx val="3"/>
          <c:order val="3"/>
          <c:tx>
            <c:strRef>
              <c:f>'Averages Accuracy'!$G$111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29.088888888888889</c:v>
                </c:pt>
                <c:pt idx="6">
                  <c:v>29.755555555555564</c:v>
                </c:pt>
                <c:pt idx="7">
                  <c:v>29.56666666666667</c:v>
                </c:pt>
                <c:pt idx="8">
                  <c:v>29.555555555555561</c:v>
                </c:pt>
                <c:pt idx="9">
                  <c:v>29.866666666666667</c:v>
                </c:pt>
                <c:pt idx="10">
                  <c:v>46.466666666666669</c:v>
                </c:pt>
                <c:pt idx="11">
                  <c:v>45.355555555555554</c:v>
                </c:pt>
                <c:pt idx="12">
                  <c:v>46.377777777777773</c:v>
                </c:pt>
                <c:pt idx="13">
                  <c:v>46.844444444444441</c:v>
                </c:pt>
                <c:pt idx="14">
                  <c:v>45.633333333333333</c:v>
                </c:pt>
                <c:pt idx="15">
                  <c:v>57.277777777777779</c:v>
                </c:pt>
                <c:pt idx="16">
                  <c:v>57.544444444444444</c:v>
                </c:pt>
                <c:pt idx="17">
                  <c:v>56.411111111111119</c:v>
                </c:pt>
                <c:pt idx="18">
                  <c:v>57.577777777777769</c:v>
                </c:pt>
                <c:pt idx="19">
                  <c:v>55.94444444444445</c:v>
                </c:pt>
                <c:pt idx="20">
                  <c:v>61.233333333333334</c:v>
                </c:pt>
                <c:pt idx="21">
                  <c:v>62.688888888888897</c:v>
                </c:pt>
                <c:pt idx="22">
                  <c:v>61.56666666666667</c:v>
                </c:pt>
                <c:pt idx="23">
                  <c:v>61.288888888888891</c:v>
                </c:pt>
                <c:pt idx="24">
                  <c:v>60.777777777777779</c:v>
                </c:pt>
                <c:pt idx="25">
                  <c:v>63.811111111111103</c:v>
                </c:pt>
                <c:pt idx="26">
                  <c:v>64.066666666666663</c:v>
                </c:pt>
                <c:pt idx="27">
                  <c:v>63.388888888888886</c:v>
                </c:pt>
                <c:pt idx="28">
                  <c:v>63.488888888888901</c:v>
                </c:pt>
                <c:pt idx="29">
                  <c:v>62.099999999999994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56-465C-9117-CB0EE3AF7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Accuracy'!$D$148:$D$177</c:f>
              <c:numCache>
                <c:formatCode>General</c:formatCode>
                <c:ptCount val="30"/>
                <c:pt idx="0">
                  <c:v>50.633333333333326</c:v>
                </c:pt>
                <c:pt idx="1">
                  <c:v>50.022222222222226</c:v>
                </c:pt>
                <c:pt idx="2">
                  <c:v>49.322222222222223</c:v>
                </c:pt>
                <c:pt idx="3">
                  <c:v>48.166666666666664</c:v>
                </c:pt>
                <c:pt idx="4">
                  <c:v>46.322222222222216</c:v>
                </c:pt>
                <c:pt idx="5">
                  <c:v>60.388888888888886</c:v>
                </c:pt>
                <c:pt idx="6">
                  <c:v>59.099999999999994</c:v>
                </c:pt>
                <c:pt idx="7">
                  <c:v>58.56666666666667</c:v>
                </c:pt>
                <c:pt idx="8">
                  <c:v>57.93333333333333</c:v>
                </c:pt>
                <c:pt idx="9">
                  <c:v>56.155555555555544</c:v>
                </c:pt>
                <c:pt idx="10">
                  <c:v>58.511111111111113</c:v>
                </c:pt>
                <c:pt idx="11">
                  <c:v>56.455555555555556</c:v>
                </c:pt>
                <c:pt idx="12">
                  <c:v>55.644444444444439</c:v>
                </c:pt>
                <c:pt idx="13">
                  <c:v>54.455555555555556</c:v>
                </c:pt>
                <c:pt idx="14">
                  <c:v>53.12222222222222</c:v>
                </c:pt>
                <c:pt idx="15">
                  <c:v>58.022222222222226</c:v>
                </c:pt>
                <c:pt idx="16">
                  <c:v>56.36666666666666</c:v>
                </c:pt>
                <c:pt idx="17">
                  <c:v>55.722222222222221</c:v>
                </c:pt>
                <c:pt idx="18">
                  <c:v>55.444444444444443</c:v>
                </c:pt>
                <c:pt idx="19">
                  <c:v>53.644444444444453</c:v>
                </c:pt>
                <c:pt idx="20">
                  <c:v>61.544444444444451</c:v>
                </c:pt>
                <c:pt idx="21">
                  <c:v>60.844444444444449</c:v>
                </c:pt>
                <c:pt idx="22">
                  <c:v>59.344444444444449</c:v>
                </c:pt>
                <c:pt idx="23">
                  <c:v>57.899999999999991</c:v>
                </c:pt>
                <c:pt idx="24">
                  <c:v>56.377777777777766</c:v>
                </c:pt>
                <c:pt idx="25">
                  <c:v>64.811111111111117</c:v>
                </c:pt>
                <c:pt idx="26">
                  <c:v>62.677777777777791</c:v>
                </c:pt>
                <c:pt idx="27">
                  <c:v>62.611111111111121</c:v>
                </c:pt>
                <c:pt idx="28">
                  <c:v>60.966666666666669</c:v>
                </c:pt>
                <c:pt idx="29">
                  <c:v>60.188888888888897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13-4B2F-A3E3-7ED6BCD84BB6}"/>
            </c:ext>
          </c:extLst>
        </c:ser>
        <c:ser>
          <c:idx val="1"/>
          <c:order val="1"/>
          <c:tx>
            <c:strRef>
              <c:f>'Averages Accuracy'!$E$147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Accuracy'!$E$148:$E$177</c:f>
              <c:numCache>
                <c:formatCode>General</c:formatCode>
                <c:ptCount val="30"/>
                <c:pt idx="0">
                  <c:v>42.477777777777774</c:v>
                </c:pt>
                <c:pt idx="1">
                  <c:v>41.655555555555559</c:v>
                </c:pt>
                <c:pt idx="2">
                  <c:v>41.722222222222221</c:v>
                </c:pt>
                <c:pt idx="3">
                  <c:v>40.666666666666664</c:v>
                </c:pt>
                <c:pt idx="4">
                  <c:v>40.266666666666673</c:v>
                </c:pt>
                <c:pt idx="5">
                  <c:v>54.411111111111119</c:v>
                </c:pt>
                <c:pt idx="6">
                  <c:v>52.455555555555556</c:v>
                </c:pt>
                <c:pt idx="7">
                  <c:v>52.977777777777774</c:v>
                </c:pt>
                <c:pt idx="8">
                  <c:v>53.088888888888881</c:v>
                </c:pt>
                <c:pt idx="9">
                  <c:v>52.32222222222223</c:v>
                </c:pt>
                <c:pt idx="10">
                  <c:v>54.444444444444443</c:v>
                </c:pt>
                <c:pt idx="11">
                  <c:v>53.23333333333332</c:v>
                </c:pt>
                <c:pt idx="12">
                  <c:v>54.100000000000009</c:v>
                </c:pt>
                <c:pt idx="13">
                  <c:v>53.199999999999996</c:v>
                </c:pt>
                <c:pt idx="14">
                  <c:v>52.277777777777779</c:v>
                </c:pt>
                <c:pt idx="15">
                  <c:v>56.900000000000006</c:v>
                </c:pt>
                <c:pt idx="16">
                  <c:v>56.18888888888889</c:v>
                </c:pt>
                <c:pt idx="17">
                  <c:v>56.18888888888889</c:v>
                </c:pt>
                <c:pt idx="18">
                  <c:v>55.233333333333327</c:v>
                </c:pt>
                <c:pt idx="19">
                  <c:v>54.555555555555557</c:v>
                </c:pt>
                <c:pt idx="20">
                  <c:v>63.322222222222223</c:v>
                </c:pt>
                <c:pt idx="21">
                  <c:v>60.588888888888881</c:v>
                </c:pt>
                <c:pt idx="22">
                  <c:v>59.699999999999996</c:v>
                </c:pt>
                <c:pt idx="23">
                  <c:v>59.899999999999991</c:v>
                </c:pt>
                <c:pt idx="24">
                  <c:v>58.188888888888897</c:v>
                </c:pt>
                <c:pt idx="25">
                  <c:v>60.155555555555551</c:v>
                </c:pt>
                <c:pt idx="26">
                  <c:v>56.75555555555556</c:v>
                </c:pt>
                <c:pt idx="27">
                  <c:v>56.311111111111103</c:v>
                </c:pt>
                <c:pt idx="28">
                  <c:v>56.488888888888894</c:v>
                </c:pt>
                <c:pt idx="29">
                  <c:v>56.555555555555564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13-4B2F-A3E3-7ED6BCD84BB6}"/>
            </c:ext>
          </c:extLst>
        </c:ser>
        <c:ser>
          <c:idx val="2"/>
          <c:order val="2"/>
          <c:tx>
            <c:strRef>
              <c:f>'Averages Accuracy'!$F$147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Accuracy'!$F$148:$F$177</c:f>
              <c:numCache>
                <c:formatCode>General</c:formatCode>
                <c:ptCount val="30"/>
                <c:pt idx="0">
                  <c:v>40.511111111111113</c:v>
                </c:pt>
                <c:pt idx="1">
                  <c:v>41.233333333333327</c:v>
                </c:pt>
                <c:pt idx="2">
                  <c:v>38.977777777777789</c:v>
                </c:pt>
                <c:pt idx="3">
                  <c:v>39.699999999999996</c:v>
                </c:pt>
                <c:pt idx="4">
                  <c:v>38.588888888888889</c:v>
                </c:pt>
                <c:pt idx="5">
                  <c:v>46.088888888888889</c:v>
                </c:pt>
                <c:pt idx="6">
                  <c:v>46.588888888888881</c:v>
                </c:pt>
                <c:pt idx="7">
                  <c:v>46.733333333333327</c:v>
                </c:pt>
                <c:pt idx="8">
                  <c:v>45.777777777777786</c:v>
                </c:pt>
                <c:pt idx="9">
                  <c:v>46.355555555555554</c:v>
                </c:pt>
                <c:pt idx="10">
                  <c:v>46.422222222222224</c:v>
                </c:pt>
                <c:pt idx="11">
                  <c:v>46.266666666666666</c:v>
                </c:pt>
                <c:pt idx="12">
                  <c:v>45.699999999999989</c:v>
                </c:pt>
                <c:pt idx="13">
                  <c:v>45.277777777777779</c:v>
                </c:pt>
                <c:pt idx="14">
                  <c:v>46.4</c:v>
                </c:pt>
                <c:pt idx="15">
                  <c:v>46.788888888888899</c:v>
                </c:pt>
                <c:pt idx="16">
                  <c:v>45.433333333333337</c:v>
                </c:pt>
                <c:pt idx="17">
                  <c:v>46.544444444444444</c:v>
                </c:pt>
                <c:pt idx="18">
                  <c:v>44.955555555555556</c:v>
                </c:pt>
                <c:pt idx="19">
                  <c:v>45.23333333333332</c:v>
                </c:pt>
                <c:pt idx="20">
                  <c:v>45.466666666666661</c:v>
                </c:pt>
                <c:pt idx="21">
                  <c:v>45.511111111111106</c:v>
                </c:pt>
                <c:pt idx="22">
                  <c:v>46.044444444444444</c:v>
                </c:pt>
                <c:pt idx="23">
                  <c:v>44.977777777777789</c:v>
                </c:pt>
                <c:pt idx="24">
                  <c:v>45.788888888888884</c:v>
                </c:pt>
                <c:pt idx="25">
                  <c:v>45.81111111111111</c:v>
                </c:pt>
                <c:pt idx="26">
                  <c:v>45.533333333333331</c:v>
                </c:pt>
                <c:pt idx="27">
                  <c:v>46.011111111111113</c:v>
                </c:pt>
                <c:pt idx="28">
                  <c:v>45.633333333333333</c:v>
                </c:pt>
                <c:pt idx="29">
                  <c:v>46.266666666666666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13-4B2F-A3E3-7ED6BCD84BB6}"/>
            </c:ext>
          </c:extLst>
        </c:ser>
        <c:ser>
          <c:idx val="3"/>
          <c:order val="3"/>
          <c:tx>
            <c:strRef>
              <c:f>'Averages Accuracy'!$G$147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Accuracy'!$G$148:$G$177</c:f>
              <c:numCache>
                <c:formatCode>General</c:formatCode>
                <c:ptCount val="30"/>
                <c:pt idx="0">
                  <c:v>51.355555555555554</c:v>
                </c:pt>
                <c:pt idx="1">
                  <c:v>50.7</c:v>
                </c:pt>
                <c:pt idx="2">
                  <c:v>50.655555555555551</c:v>
                </c:pt>
                <c:pt idx="3">
                  <c:v>50.333333333333343</c:v>
                </c:pt>
                <c:pt idx="4">
                  <c:v>49.2</c:v>
                </c:pt>
                <c:pt idx="5">
                  <c:v>58</c:v>
                </c:pt>
                <c:pt idx="6">
                  <c:v>56.777777777777779</c:v>
                </c:pt>
                <c:pt idx="7">
                  <c:v>56.344444444444449</c:v>
                </c:pt>
                <c:pt idx="8">
                  <c:v>56.133333333333326</c:v>
                </c:pt>
                <c:pt idx="9">
                  <c:v>55.222222222222221</c:v>
                </c:pt>
                <c:pt idx="10">
                  <c:v>59.600000000000009</c:v>
                </c:pt>
                <c:pt idx="11">
                  <c:v>57.144444444444439</c:v>
                </c:pt>
                <c:pt idx="12">
                  <c:v>56.288888888888884</c:v>
                </c:pt>
                <c:pt idx="13">
                  <c:v>54.688888888888897</c:v>
                </c:pt>
                <c:pt idx="14">
                  <c:v>53.544444444444444</c:v>
                </c:pt>
                <c:pt idx="15">
                  <c:v>59.06666666666667</c:v>
                </c:pt>
                <c:pt idx="16">
                  <c:v>57.255555555555553</c:v>
                </c:pt>
                <c:pt idx="17">
                  <c:v>56.144444444444446</c:v>
                </c:pt>
                <c:pt idx="18">
                  <c:v>55.644444444444446</c:v>
                </c:pt>
                <c:pt idx="19">
                  <c:v>54.344444444444434</c:v>
                </c:pt>
                <c:pt idx="20">
                  <c:v>63.26666666666668</c:v>
                </c:pt>
                <c:pt idx="21">
                  <c:v>61.188888888888883</c:v>
                </c:pt>
                <c:pt idx="22">
                  <c:v>60.522222222222226</c:v>
                </c:pt>
                <c:pt idx="23">
                  <c:v>59.122222222222234</c:v>
                </c:pt>
                <c:pt idx="24">
                  <c:v>57.655555555555566</c:v>
                </c:pt>
                <c:pt idx="25">
                  <c:v>65.055555555555557</c:v>
                </c:pt>
                <c:pt idx="26">
                  <c:v>62.944444444444443</c:v>
                </c:pt>
                <c:pt idx="27">
                  <c:v>61.666666666666664</c:v>
                </c:pt>
                <c:pt idx="28">
                  <c:v>61.355555555555547</c:v>
                </c:pt>
                <c:pt idx="29">
                  <c:v>59.944444444444429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13-4B2F-A3E3-7ED6BCD84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Accuracy'!$D$184:$D$213</c:f>
              <c:numCache>
                <c:formatCode>General</c:formatCode>
                <c:ptCount val="30"/>
                <c:pt idx="0">
                  <c:v>48.3</c:v>
                </c:pt>
                <c:pt idx="1">
                  <c:v>47.699999999999996</c:v>
                </c:pt>
                <c:pt idx="2">
                  <c:v>47.155555555555551</c:v>
                </c:pt>
                <c:pt idx="3">
                  <c:v>45.977777777777774</c:v>
                </c:pt>
                <c:pt idx="4">
                  <c:v>44.666666666666664</c:v>
                </c:pt>
                <c:pt idx="5">
                  <c:v>63.155555555555551</c:v>
                </c:pt>
                <c:pt idx="6">
                  <c:v>59.077777777777783</c:v>
                </c:pt>
                <c:pt idx="7">
                  <c:v>57.422222222222217</c:v>
                </c:pt>
                <c:pt idx="8">
                  <c:v>55.855555555555547</c:v>
                </c:pt>
                <c:pt idx="9">
                  <c:v>52.533333333333331</c:v>
                </c:pt>
                <c:pt idx="10">
                  <c:v>64.199999999999989</c:v>
                </c:pt>
                <c:pt idx="11">
                  <c:v>60.211111111111109</c:v>
                </c:pt>
                <c:pt idx="12">
                  <c:v>57.333333333333336</c:v>
                </c:pt>
                <c:pt idx="13">
                  <c:v>55.822222222222216</c:v>
                </c:pt>
                <c:pt idx="14">
                  <c:v>51.711111111111123</c:v>
                </c:pt>
                <c:pt idx="15">
                  <c:v>64.01111111111112</c:v>
                </c:pt>
                <c:pt idx="16">
                  <c:v>59.70000000000001</c:v>
                </c:pt>
                <c:pt idx="17">
                  <c:v>57.033333333333339</c:v>
                </c:pt>
                <c:pt idx="18">
                  <c:v>55</c:v>
                </c:pt>
                <c:pt idx="19">
                  <c:v>50.5</c:v>
                </c:pt>
                <c:pt idx="20">
                  <c:v>58.133333333333326</c:v>
                </c:pt>
                <c:pt idx="21">
                  <c:v>53.777777777777779</c:v>
                </c:pt>
                <c:pt idx="22">
                  <c:v>51.233333333333327</c:v>
                </c:pt>
                <c:pt idx="23">
                  <c:v>48.922222222222217</c:v>
                </c:pt>
                <c:pt idx="24">
                  <c:v>45.133333333333333</c:v>
                </c:pt>
                <c:pt idx="25">
                  <c:v>50.211111111111116</c:v>
                </c:pt>
                <c:pt idx="26">
                  <c:v>46.75555555555556</c:v>
                </c:pt>
                <c:pt idx="27">
                  <c:v>43.844444444444441</c:v>
                </c:pt>
                <c:pt idx="28">
                  <c:v>42</c:v>
                </c:pt>
                <c:pt idx="29">
                  <c:v>38.422222222222217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D9-40EE-AE79-C4390885D462}"/>
            </c:ext>
          </c:extLst>
        </c:ser>
        <c:ser>
          <c:idx val="1"/>
          <c:order val="1"/>
          <c:tx>
            <c:strRef>
              <c:f>'Averages Accuracy'!$E$183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Accuracy'!$E$184:$E$213</c:f>
              <c:numCache>
                <c:formatCode>General</c:formatCode>
                <c:ptCount val="30"/>
                <c:pt idx="0">
                  <c:v>49.388888888888886</c:v>
                </c:pt>
                <c:pt idx="1">
                  <c:v>47.777777777777779</c:v>
                </c:pt>
                <c:pt idx="2">
                  <c:v>47.999999999999993</c:v>
                </c:pt>
                <c:pt idx="3">
                  <c:v>46.611111111111114</c:v>
                </c:pt>
                <c:pt idx="4">
                  <c:v>44.744444444444447</c:v>
                </c:pt>
                <c:pt idx="5">
                  <c:v>63.833333333333336</c:v>
                </c:pt>
                <c:pt idx="6">
                  <c:v>60.56666666666667</c:v>
                </c:pt>
                <c:pt idx="7">
                  <c:v>58.188888888888883</c:v>
                </c:pt>
                <c:pt idx="8">
                  <c:v>57.311111111111117</c:v>
                </c:pt>
                <c:pt idx="9">
                  <c:v>54.466666666666669</c:v>
                </c:pt>
                <c:pt idx="10">
                  <c:v>62.388888888888886</c:v>
                </c:pt>
                <c:pt idx="11">
                  <c:v>57.844444444444449</c:v>
                </c:pt>
                <c:pt idx="12">
                  <c:v>55.388888888888886</c:v>
                </c:pt>
                <c:pt idx="13">
                  <c:v>54.477777777777774</c:v>
                </c:pt>
                <c:pt idx="14">
                  <c:v>51.788888888888884</c:v>
                </c:pt>
                <c:pt idx="15">
                  <c:v>62.766666666666666</c:v>
                </c:pt>
                <c:pt idx="16">
                  <c:v>58.522222222222226</c:v>
                </c:pt>
                <c:pt idx="17">
                  <c:v>56.4</c:v>
                </c:pt>
                <c:pt idx="18">
                  <c:v>54.155555555555566</c:v>
                </c:pt>
                <c:pt idx="19">
                  <c:v>51.361111111111107</c:v>
                </c:pt>
                <c:pt idx="20">
                  <c:v>48.56666666666667</c:v>
                </c:pt>
                <c:pt idx="21">
                  <c:v>44.711111111111109</c:v>
                </c:pt>
                <c:pt idx="22">
                  <c:v>42.477777777777781</c:v>
                </c:pt>
                <c:pt idx="23">
                  <c:v>40.622222222222227</c:v>
                </c:pt>
                <c:pt idx="24">
                  <c:v>37.833333333333336</c:v>
                </c:pt>
                <c:pt idx="25">
                  <c:v>46.411111111111119</c:v>
                </c:pt>
                <c:pt idx="26">
                  <c:v>43.511111111111113</c:v>
                </c:pt>
                <c:pt idx="27">
                  <c:v>40.671111111111117</c:v>
                </c:pt>
                <c:pt idx="28">
                  <c:v>39.111111111111114</c:v>
                </c:pt>
                <c:pt idx="29">
                  <c:v>36.855555555555547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D9-40EE-AE79-C4390885D462}"/>
            </c:ext>
          </c:extLst>
        </c:ser>
        <c:ser>
          <c:idx val="2"/>
          <c:order val="2"/>
          <c:tx>
            <c:strRef>
              <c:f>'Averages Accuracy'!$F$183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Accuracy'!$F$184:$F$213</c:f>
              <c:numCache>
                <c:formatCode>General</c:formatCode>
                <c:ptCount val="30"/>
                <c:pt idx="0">
                  <c:v>42.133333333333333</c:v>
                </c:pt>
                <c:pt idx="1">
                  <c:v>41.833333333333336</c:v>
                </c:pt>
                <c:pt idx="2">
                  <c:v>41.344444444444449</c:v>
                </c:pt>
                <c:pt idx="3">
                  <c:v>41.211111111111109</c:v>
                </c:pt>
                <c:pt idx="4">
                  <c:v>40.711111111111116</c:v>
                </c:pt>
                <c:pt idx="5">
                  <c:v>44.677777777777777</c:v>
                </c:pt>
                <c:pt idx="6">
                  <c:v>42.56666666666667</c:v>
                </c:pt>
                <c:pt idx="7">
                  <c:v>42.511111111111113</c:v>
                </c:pt>
                <c:pt idx="8">
                  <c:v>41.033333333333331</c:v>
                </c:pt>
                <c:pt idx="9">
                  <c:v>40.55555555555555</c:v>
                </c:pt>
                <c:pt idx="10">
                  <c:v>43.56666666666667</c:v>
                </c:pt>
                <c:pt idx="11">
                  <c:v>41.611111111111114</c:v>
                </c:pt>
                <c:pt idx="12">
                  <c:v>42.13333333333334</c:v>
                </c:pt>
                <c:pt idx="13">
                  <c:v>39.844444444444449</c:v>
                </c:pt>
                <c:pt idx="14">
                  <c:v>39.666666666666664</c:v>
                </c:pt>
                <c:pt idx="15">
                  <c:v>43.111111111111107</c:v>
                </c:pt>
                <c:pt idx="16">
                  <c:v>41.06666666666667</c:v>
                </c:pt>
                <c:pt idx="17">
                  <c:v>41.522222222222226</c:v>
                </c:pt>
                <c:pt idx="18">
                  <c:v>38.866666666666667</c:v>
                </c:pt>
                <c:pt idx="19">
                  <c:v>37.900000000000006</c:v>
                </c:pt>
                <c:pt idx="20">
                  <c:v>38.45333333333334</c:v>
                </c:pt>
                <c:pt idx="21">
                  <c:v>35.111111111111107</c:v>
                </c:pt>
                <c:pt idx="22">
                  <c:v>36.233333333333334</c:v>
                </c:pt>
                <c:pt idx="23">
                  <c:v>33.299999999999997</c:v>
                </c:pt>
                <c:pt idx="24">
                  <c:v>31.744444444444444</c:v>
                </c:pt>
                <c:pt idx="25">
                  <c:v>33.833333333333336</c:v>
                </c:pt>
                <c:pt idx="26">
                  <c:v>31.166666666666661</c:v>
                </c:pt>
                <c:pt idx="27">
                  <c:v>31.722222222222221</c:v>
                </c:pt>
                <c:pt idx="28">
                  <c:v>29.722222222222221</c:v>
                </c:pt>
                <c:pt idx="29">
                  <c:v>28.088888888888889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D9-40EE-AE79-C4390885D462}"/>
            </c:ext>
          </c:extLst>
        </c:ser>
        <c:ser>
          <c:idx val="3"/>
          <c:order val="3"/>
          <c:tx>
            <c:strRef>
              <c:f>'Averages Accuracy'!$G$183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Accuracy'!$G$184:$G$213</c:f>
              <c:numCache>
                <c:formatCode>General</c:formatCode>
                <c:ptCount val="30"/>
                <c:pt idx="0">
                  <c:v>48.3</c:v>
                </c:pt>
                <c:pt idx="1">
                  <c:v>47.322222222222223</c:v>
                </c:pt>
                <c:pt idx="2">
                  <c:v>47.555555555555557</c:v>
                </c:pt>
                <c:pt idx="3">
                  <c:v>46.077777777777776</c:v>
                </c:pt>
                <c:pt idx="4">
                  <c:v>44.611111111111114</c:v>
                </c:pt>
                <c:pt idx="5">
                  <c:v>63.055555555555557</c:v>
                </c:pt>
                <c:pt idx="6">
                  <c:v>58.134444444444448</c:v>
                </c:pt>
                <c:pt idx="7">
                  <c:v>57.533333333333331</c:v>
                </c:pt>
                <c:pt idx="8">
                  <c:v>55.633333333333333</c:v>
                </c:pt>
                <c:pt idx="9">
                  <c:v>52.088888888888881</c:v>
                </c:pt>
                <c:pt idx="10">
                  <c:v>63.477777777777774</c:v>
                </c:pt>
                <c:pt idx="11">
                  <c:v>59.988888888888901</c:v>
                </c:pt>
                <c:pt idx="12">
                  <c:v>57.477777777777774</c:v>
                </c:pt>
                <c:pt idx="13">
                  <c:v>55.744444444444447</c:v>
                </c:pt>
                <c:pt idx="14">
                  <c:v>52.122222222222213</c:v>
                </c:pt>
                <c:pt idx="15">
                  <c:v>63.188888888888883</c:v>
                </c:pt>
                <c:pt idx="16">
                  <c:v>59.311111111111117</c:v>
                </c:pt>
                <c:pt idx="17">
                  <c:v>57.155555555555551</c:v>
                </c:pt>
                <c:pt idx="18">
                  <c:v>54.666666666666664</c:v>
                </c:pt>
                <c:pt idx="19">
                  <c:v>51.188888888888883</c:v>
                </c:pt>
                <c:pt idx="20">
                  <c:v>57.43333333333333</c:v>
                </c:pt>
                <c:pt idx="21">
                  <c:v>53.833333333333336</c:v>
                </c:pt>
                <c:pt idx="22">
                  <c:v>51.077777777777776</c:v>
                </c:pt>
                <c:pt idx="23">
                  <c:v>48.711111111111109</c:v>
                </c:pt>
                <c:pt idx="24">
                  <c:v>45.076666666666661</c:v>
                </c:pt>
                <c:pt idx="25">
                  <c:v>49.86666666666666</c:v>
                </c:pt>
                <c:pt idx="26">
                  <c:v>45.608888888888892</c:v>
                </c:pt>
                <c:pt idx="27">
                  <c:v>43.688888888888897</c:v>
                </c:pt>
                <c:pt idx="28">
                  <c:v>41.344444444444441</c:v>
                </c:pt>
                <c:pt idx="29">
                  <c:v>37.5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D9-40EE-AE79-C4390885D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Accuracy'!$D$220:$D$248</c:f>
              <c:numCache>
                <c:formatCode>General</c:formatCode>
                <c:ptCount val="29"/>
                <c:pt idx="0">
                  <c:v>12.987777777777778</c:v>
                </c:pt>
                <c:pt idx="1">
                  <c:v>12.699999999999998</c:v>
                </c:pt>
                <c:pt idx="2">
                  <c:v>13.444444444444446</c:v>
                </c:pt>
                <c:pt idx="3">
                  <c:v>13.411111111111111</c:v>
                </c:pt>
                <c:pt idx="4">
                  <c:v>13.733333333333333</c:v>
                </c:pt>
                <c:pt idx="5">
                  <c:v>25.511111111111113</c:v>
                </c:pt>
                <c:pt idx="6">
                  <c:v>24.911111111111111</c:v>
                </c:pt>
                <c:pt idx="7">
                  <c:v>24.366666666666664</c:v>
                </c:pt>
                <c:pt idx="8">
                  <c:v>24.088888888888889</c:v>
                </c:pt>
                <c:pt idx="9">
                  <c:v>24.6</c:v>
                </c:pt>
                <c:pt idx="10">
                  <c:v>29.311111111111106</c:v>
                </c:pt>
                <c:pt idx="11">
                  <c:v>28.722222222222221</c:v>
                </c:pt>
                <c:pt idx="12">
                  <c:v>27.2</c:v>
                </c:pt>
                <c:pt idx="13">
                  <c:v>28.044444444444441</c:v>
                </c:pt>
                <c:pt idx="14">
                  <c:v>27.155555555555555</c:v>
                </c:pt>
                <c:pt idx="15">
                  <c:v>31.304444444444446</c:v>
                </c:pt>
                <c:pt idx="16">
                  <c:v>30.426666666666669</c:v>
                </c:pt>
                <c:pt idx="17">
                  <c:v>29.775555555555552</c:v>
                </c:pt>
                <c:pt idx="18">
                  <c:v>29.353333333333335</c:v>
                </c:pt>
                <c:pt idx="19">
                  <c:v>28.816666666666663</c:v>
                </c:pt>
                <c:pt idx="20">
                  <c:v>24</c:v>
                </c:pt>
                <c:pt idx="21">
                  <c:v>22.422222222222221</c:v>
                </c:pt>
                <c:pt idx="22">
                  <c:v>22.266666666666666</c:v>
                </c:pt>
                <c:pt idx="23">
                  <c:v>21.488888888888891</c:v>
                </c:pt>
                <c:pt idx="24">
                  <c:v>20.355555555555554</c:v>
                </c:pt>
                <c:pt idx="25">
                  <c:v>10.988888888888887</c:v>
                </c:pt>
                <c:pt idx="26">
                  <c:v>9.7222222222222214</c:v>
                </c:pt>
                <c:pt idx="27">
                  <c:v>9.5444444444444443</c:v>
                </c:pt>
                <c:pt idx="28">
                  <c:v>8.8000000000000007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9-4DFF-B90D-9475411AB23F}"/>
            </c:ext>
          </c:extLst>
        </c:ser>
        <c:ser>
          <c:idx val="1"/>
          <c:order val="1"/>
          <c:tx>
            <c:strRef>
              <c:f>'Averages Accuracy'!$E$219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Accuracy'!$E$220:$E$248</c:f>
              <c:numCache>
                <c:formatCode>General</c:formatCode>
                <c:ptCount val="29"/>
                <c:pt idx="0">
                  <c:v>11.845555555555556</c:v>
                </c:pt>
                <c:pt idx="1">
                  <c:v>13.077777777777778</c:v>
                </c:pt>
                <c:pt idx="2">
                  <c:v>13.211111111111112</c:v>
                </c:pt>
                <c:pt idx="3">
                  <c:v>13.922222222222224</c:v>
                </c:pt>
                <c:pt idx="4">
                  <c:v>13.02222222222222</c:v>
                </c:pt>
                <c:pt idx="5">
                  <c:v>26.466666666666661</c:v>
                </c:pt>
                <c:pt idx="6">
                  <c:v>26.722222222222225</c:v>
                </c:pt>
                <c:pt idx="7">
                  <c:v>26.43333333333333</c:v>
                </c:pt>
                <c:pt idx="8">
                  <c:v>25.688888888888886</c:v>
                </c:pt>
                <c:pt idx="9">
                  <c:v>25.711111111111109</c:v>
                </c:pt>
                <c:pt idx="10">
                  <c:v>28.022222222222222</c:v>
                </c:pt>
                <c:pt idx="11">
                  <c:v>29.188888888888886</c:v>
                </c:pt>
                <c:pt idx="12">
                  <c:v>29.144444444444439</c:v>
                </c:pt>
                <c:pt idx="13">
                  <c:v>28.255555555555553</c:v>
                </c:pt>
                <c:pt idx="14">
                  <c:v>26.988888888888884</c:v>
                </c:pt>
                <c:pt idx="15">
                  <c:v>30.242222222222225</c:v>
                </c:pt>
                <c:pt idx="16">
                  <c:v>31.788888888888891</c:v>
                </c:pt>
                <c:pt idx="17">
                  <c:v>30.133333333333333</c:v>
                </c:pt>
                <c:pt idx="18">
                  <c:v>29.212222222222223</c:v>
                </c:pt>
                <c:pt idx="19">
                  <c:v>29.188888888888886</c:v>
                </c:pt>
                <c:pt idx="20">
                  <c:v>22.866666666666664</c:v>
                </c:pt>
                <c:pt idx="21">
                  <c:v>23.366666666666667</c:v>
                </c:pt>
                <c:pt idx="22">
                  <c:v>22.766666666666666</c:v>
                </c:pt>
                <c:pt idx="23">
                  <c:v>22.077777777777779</c:v>
                </c:pt>
                <c:pt idx="24">
                  <c:v>20.944444444444443</c:v>
                </c:pt>
                <c:pt idx="25">
                  <c:v>16.355555555555554</c:v>
                </c:pt>
                <c:pt idx="26">
                  <c:v>14.988888888888889</c:v>
                </c:pt>
                <c:pt idx="27">
                  <c:v>14.455555555555556</c:v>
                </c:pt>
                <c:pt idx="28">
                  <c:v>13.346666666666668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79-4DFF-B90D-9475411AB23F}"/>
            </c:ext>
          </c:extLst>
        </c:ser>
        <c:ser>
          <c:idx val="2"/>
          <c:order val="2"/>
          <c:tx>
            <c:strRef>
              <c:f>'Averages Accuracy'!$F$219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Accuracy'!$F$220:$F$248</c:f>
              <c:numCache>
                <c:formatCode>General</c:formatCode>
                <c:ptCount val="29"/>
                <c:pt idx="0">
                  <c:v>12.600000000000001</c:v>
                </c:pt>
                <c:pt idx="1">
                  <c:v>12.68888888888889</c:v>
                </c:pt>
                <c:pt idx="2">
                  <c:v>13.155555555555557</c:v>
                </c:pt>
                <c:pt idx="3">
                  <c:v>12.968888888888888</c:v>
                </c:pt>
                <c:pt idx="4">
                  <c:v>13.577777777777778</c:v>
                </c:pt>
                <c:pt idx="5">
                  <c:v>24.988888888888891</c:v>
                </c:pt>
                <c:pt idx="6">
                  <c:v>23.688888888888886</c:v>
                </c:pt>
                <c:pt idx="7">
                  <c:v>23.388888888888889</c:v>
                </c:pt>
                <c:pt idx="8">
                  <c:v>22.277777777777779</c:v>
                </c:pt>
                <c:pt idx="9">
                  <c:v>22.211111111111112</c:v>
                </c:pt>
                <c:pt idx="10">
                  <c:v>28.288888888888888</c:v>
                </c:pt>
                <c:pt idx="11">
                  <c:v>27.677777777777777</c:v>
                </c:pt>
                <c:pt idx="12">
                  <c:v>27.733333333333334</c:v>
                </c:pt>
                <c:pt idx="13">
                  <c:v>25.977777777777774</c:v>
                </c:pt>
                <c:pt idx="14">
                  <c:v>27.366666666666664</c:v>
                </c:pt>
                <c:pt idx="15">
                  <c:v>30.988888888888887</c:v>
                </c:pt>
                <c:pt idx="16">
                  <c:v>29.655555555555559</c:v>
                </c:pt>
                <c:pt idx="17">
                  <c:v>28.56666666666667</c:v>
                </c:pt>
                <c:pt idx="18">
                  <c:v>27.655555555555555</c:v>
                </c:pt>
                <c:pt idx="19">
                  <c:v>27.677777777777777</c:v>
                </c:pt>
                <c:pt idx="20">
                  <c:v>21.833333333333332</c:v>
                </c:pt>
                <c:pt idx="21">
                  <c:v>21.177777777777781</c:v>
                </c:pt>
                <c:pt idx="22">
                  <c:v>19.799999999999997</c:v>
                </c:pt>
                <c:pt idx="23">
                  <c:v>18.62222222222222</c:v>
                </c:pt>
                <c:pt idx="24">
                  <c:v>19.277777777777782</c:v>
                </c:pt>
                <c:pt idx="25">
                  <c:v>9.1222222222222218</c:v>
                </c:pt>
                <c:pt idx="26">
                  <c:v>8.4222222222222243</c:v>
                </c:pt>
                <c:pt idx="27">
                  <c:v>7.8888888888888893</c:v>
                </c:pt>
                <c:pt idx="28">
                  <c:v>7.7666666666666675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79-4DFF-B90D-9475411AB23F}"/>
            </c:ext>
          </c:extLst>
        </c:ser>
        <c:ser>
          <c:idx val="3"/>
          <c:order val="3"/>
          <c:tx>
            <c:strRef>
              <c:f>'Averages Accuracy'!$G$219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Accuracy'!$G$220:$G$248</c:f>
              <c:numCache>
                <c:formatCode>General</c:formatCode>
                <c:ptCount val="29"/>
                <c:pt idx="0">
                  <c:v>11.911111111111113</c:v>
                </c:pt>
                <c:pt idx="1">
                  <c:v>12.777777777777779</c:v>
                </c:pt>
                <c:pt idx="2">
                  <c:v>12.555555555555557</c:v>
                </c:pt>
                <c:pt idx="3">
                  <c:v>12.855555555555556</c:v>
                </c:pt>
                <c:pt idx="4">
                  <c:v>13.822222222222225</c:v>
                </c:pt>
                <c:pt idx="5">
                  <c:v>21.044444444444441</c:v>
                </c:pt>
                <c:pt idx="6">
                  <c:v>20.31111111111111</c:v>
                </c:pt>
                <c:pt idx="7">
                  <c:v>19.633333333333333</c:v>
                </c:pt>
                <c:pt idx="8">
                  <c:v>20.499999999999996</c:v>
                </c:pt>
                <c:pt idx="9">
                  <c:v>19.788888888888888</c:v>
                </c:pt>
                <c:pt idx="10">
                  <c:v>25.088888888888889</c:v>
                </c:pt>
                <c:pt idx="11">
                  <c:v>24.511111111111109</c:v>
                </c:pt>
                <c:pt idx="12">
                  <c:v>24.455555555555556</c:v>
                </c:pt>
                <c:pt idx="13">
                  <c:v>24.62222222222222</c:v>
                </c:pt>
                <c:pt idx="14">
                  <c:v>24.1</c:v>
                </c:pt>
                <c:pt idx="15">
                  <c:v>30.587777777777781</c:v>
                </c:pt>
                <c:pt idx="16">
                  <c:v>30.12777777777778</c:v>
                </c:pt>
                <c:pt idx="17">
                  <c:v>29.212222222222223</c:v>
                </c:pt>
                <c:pt idx="18">
                  <c:v>29.074444444444445</c:v>
                </c:pt>
                <c:pt idx="19">
                  <c:v>27.95333333333333</c:v>
                </c:pt>
                <c:pt idx="20">
                  <c:v>24.316666666666666</c:v>
                </c:pt>
                <c:pt idx="21">
                  <c:v>23.144444444444446</c:v>
                </c:pt>
                <c:pt idx="22">
                  <c:v>21.933333333333334</c:v>
                </c:pt>
                <c:pt idx="23">
                  <c:v>21.425555555555555</c:v>
                </c:pt>
                <c:pt idx="24">
                  <c:v>20.744444444444447</c:v>
                </c:pt>
                <c:pt idx="25">
                  <c:v>10.911111111111111</c:v>
                </c:pt>
                <c:pt idx="26">
                  <c:v>9.5111111111111111</c:v>
                </c:pt>
                <c:pt idx="27">
                  <c:v>9.5333333333333332</c:v>
                </c:pt>
                <c:pt idx="28">
                  <c:v>8.8555555555555561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79-4DFF-B90D-9475411AB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7" Type="http://schemas.openxmlformats.org/officeDocument/2006/relationships/chart" Target="../charts/chart54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6" Type="http://schemas.openxmlformats.org/officeDocument/2006/relationships/chart" Target="../charts/chart53.xml"/><Relationship Id="rId5" Type="http://schemas.openxmlformats.org/officeDocument/2006/relationships/chart" Target="../charts/chart52.xml"/><Relationship Id="rId4" Type="http://schemas.openxmlformats.org/officeDocument/2006/relationships/chart" Target="../charts/chart5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7" Type="http://schemas.openxmlformats.org/officeDocument/2006/relationships/chart" Target="../charts/chart61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5" Type="http://schemas.openxmlformats.org/officeDocument/2006/relationships/chart" Target="../charts/chart59.xml"/><Relationship Id="rId4" Type="http://schemas.openxmlformats.org/officeDocument/2006/relationships/chart" Target="../charts/chart5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5" Type="http://schemas.openxmlformats.org/officeDocument/2006/relationships/chart" Target="../charts/chart66.xml"/><Relationship Id="rId4" Type="http://schemas.openxmlformats.org/officeDocument/2006/relationships/chart" Target="../charts/chart65.xml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81.xml"/><Relationship Id="rId18" Type="http://schemas.openxmlformats.org/officeDocument/2006/relationships/chart" Target="../charts/chart86.xml"/><Relationship Id="rId26" Type="http://schemas.openxmlformats.org/officeDocument/2006/relationships/chart" Target="../charts/chart94.xml"/><Relationship Id="rId39" Type="http://schemas.openxmlformats.org/officeDocument/2006/relationships/chart" Target="../charts/chart107.xml"/><Relationship Id="rId21" Type="http://schemas.openxmlformats.org/officeDocument/2006/relationships/chart" Target="../charts/chart89.xml"/><Relationship Id="rId34" Type="http://schemas.openxmlformats.org/officeDocument/2006/relationships/chart" Target="../charts/chart102.xml"/><Relationship Id="rId42" Type="http://schemas.openxmlformats.org/officeDocument/2006/relationships/chart" Target="../charts/chart110.xml"/><Relationship Id="rId47" Type="http://schemas.openxmlformats.org/officeDocument/2006/relationships/chart" Target="../charts/chart115.xml"/><Relationship Id="rId50" Type="http://schemas.openxmlformats.org/officeDocument/2006/relationships/chart" Target="../charts/chart118.xml"/><Relationship Id="rId55" Type="http://schemas.openxmlformats.org/officeDocument/2006/relationships/chart" Target="../charts/chart123.xml"/><Relationship Id="rId63" Type="http://schemas.openxmlformats.org/officeDocument/2006/relationships/chart" Target="../charts/chart131.xml"/><Relationship Id="rId7" Type="http://schemas.openxmlformats.org/officeDocument/2006/relationships/chart" Target="../charts/chart75.xml"/><Relationship Id="rId2" Type="http://schemas.openxmlformats.org/officeDocument/2006/relationships/chart" Target="../charts/chart70.xml"/><Relationship Id="rId16" Type="http://schemas.openxmlformats.org/officeDocument/2006/relationships/chart" Target="../charts/chart84.xml"/><Relationship Id="rId29" Type="http://schemas.openxmlformats.org/officeDocument/2006/relationships/chart" Target="../charts/chart97.xml"/><Relationship Id="rId11" Type="http://schemas.openxmlformats.org/officeDocument/2006/relationships/chart" Target="../charts/chart79.xml"/><Relationship Id="rId24" Type="http://schemas.openxmlformats.org/officeDocument/2006/relationships/chart" Target="../charts/chart92.xml"/><Relationship Id="rId32" Type="http://schemas.openxmlformats.org/officeDocument/2006/relationships/chart" Target="../charts/chart100.xml"/><Relationship Id="rId37" Type="http://schemas.openxmlformats.org/officeDocument/2006/relationships/chart" Target="../charts/chart105.xml"/><Relationship Id="rId40" Type="http://schemas.openxmlformats.org/officeDocument/2006/relationships/chart" Target="../charts/chart108.xml"/><Relationship Id="rId45" Type="http://schemas.openxmlformats.org/officeDocument/2006/relationships/chart" Target="../charts/chart113.xml"/><Relationship Id="rId53" Type="http://schemas.openxmlformats.org/officeDocument/2006/relationships/chart" Target="../charts/chart121.xml"/><Relationship Id="rId58" Type="http://schemas.openxmlformats.org/officeDocument/2006/relationships/chart" Target="../charts/chart126.xml"/><Relationship Id="rId5" Type="http://schemas.openxmlformats.org/officeDocument/2006/relationships/chart" Target="../charts/chart73.xml"/><Relationship Id="rId61" Type="http://schemas.openxmlformats.org/officeDocument/2006/relationships/chart" Target="../charts/chart129.xml"/><Relationship Id="rId19" Type="http://schemas.openxmlformats.org/officeDocument/2006/relationships/chart" Target="../charts/chart87.xml"/><Relationship Id="rId14" Type="http://schemas.openxmlformats.org/officeDocument/2006/relationships/chart" Target="../charts/chart82.xml"/><Relationship Id="rId22" Type="http://schemas.openxmlformats.org/officeDocument/2006/relationships/chart" Target="../charts/chart90.xml"/><Relationship Id="rId27" Type="http://schemas.openxmlformats.org/officeDocument/2006/relationships/chart" Target="../charts/chart95.xml"/><Relationship Id="rId30" Type="http://schemas.openxmlformats.org/officeDocument/2006/relationships/chart" Target="../charts/chart98.xml"/><Relationship Id="rId35" Type="http://schemas.openxmlformats.org/officeDocument/2006/relationships/chart" Target="../charts/chart103.xml"/><Relationship Id="rId43" Type="http://schemas.openxmlformats.org/officeDocument/2006/relationships/chart" Target="../charts/chart111.xml"/><Relationship Id="rId48" Type="http://schemas.openxmlformats.org/officeDocument/2006/relationships/chart" Target="../charts/chart116.xml"/><Relationship Id="rId56" Type="http://schemas.openxmlformats.org/officeDocument/2006/relationships/chart" Target="../charts/chart124.xml"/><Relationship Id="rId8" Type="http://schemas.openxmlformats.org/officeDocument/2006/relationships/chart" Target="../charts/chart76.xml"/><Relationship Id="rId51" Type="http://schemas.openxmlformats.org/officeDocument/2006/relationships/chart" Target="../charts/chart119.xml"/><Relationship Id="rId3" Type="http://schemas.openxmlformats.org/officeDocument/2006/relationships/chart" Target="../charts/chart71.xml"/><Relationship Id="rId12" Type="http://schemas.openxmlformats.org/officeDocument/2006/relationships/chart" Target="../charts/chart80.xml"/><Relationship Id="rId17" Type="http://schemas.openxmlformats.org/officeDocument/2006/relationships/chart" Target="../charts/chart85.xml"/><Relationship Id="rId25" Type="http://schemas.openxmlformats.org/officeDocument/2006/relationships/chart" Target="../charts/chart93.xml"/><Relationship Id="rId33" Type="http://schemas.openxmlformats.org/officeDocument/2006/relationships/chart" Target="../charts/chart101.xml"/><Relationship Id="rId38" Type="http://schemas.openxmlformats.org/officeDocument/2006/relationships/chart" Target="../charts/chart106.xml"/><Relationship Id="rId46" Type="http://schemas.openxmlformats.org/officeDocument/2006/relationships/chart" Target="../charts/chart114.xml"/><Relationship Id="rId59" Type="http://schemas.openxmlformats.org/officeDocument/2006/relationships/chart" Target="../charts/chart127.xml"/><Relationship Id="rId20" Type="http://schemas.openxmlformats.org/officeDocument/2006/relationships/chart" Target="../charts/chart88.xml"/><Relationship Id="rId41" Type="http://schemas.openxmlformats.org/officeDocument/2006/relationships/chart" Target="../charts/chart109.xml"/><Relationship Id="rId54" Type="http://schemas.openxmlformats.org/officeDocument/2006/relationships/chart" Target="../charts/chart122.xml"/><Relationship Id="rId62" Type="http://schemas.openxmlformats.org/officeDocument/2006/relationships/chart" Target="../charts/chart130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15" Type="http://schemas.openxmlformats.org/officeDocument/2006/relationships/chart" Target="../charts/chart83.xml"/><Relationship Id="rId23" Type="http://schemas.openxmlformats.org/officeDocument/2006/relationships/chart" Target="../charts/chart91.xml"/><Relationship Id="rId28" Type="http://schemas.openxmlformats.org/officeDocument/2006/relationships/chart" Target="../charts/chart96.xml"/><Relationship Id="rId36" Type="http://schemas.openxmlformats.org/officeDocument/2006/relationships/chart" Target="../charts/chart104.xml"/><Relationship Id="rId49" Type="http://schemas.openxmlformats.org/officeDocument/2006/relationships/chart" Target="../charts/chart117.xml"/><Relationship Id="rId57" Type="http://schemas.openxmlformats.org/officeDocument/2006/relationships/chart" Target="../charts/chart125.xml"/><Relationship Id="rId10" Type="http://schemas.openxmlformats.org/officeDocument/2006/relationships/chart" Target="../charts/chart78.xml"/><Relationship Id="rId31" Type="http://schemas.openxmlformats.org/officeDocument/2006/relationships/chart" Target="../charts/chart99.xml"/><Relationship Id="rId44" Type="http://schemas.openxmlformats.org/officeDocument/2006/relationships/chart" Target="../charts/chart112.xml"/><Relationship Id="rId52" Type="http://schemas.openxmlformats.org/officeDocument/2006/relationships/chart" Target="../charts/chart120.xml"/><Relationship Id="rId60" Type="http://schemas.openxmlformats.org/officeDocument/2006/relationships/chart" Target="../charts/chart128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9.xml"/><Relationship Id="rId3" Type="http://schemas.openxmlformats.org/officeDocument/2006/relationships/chart" Target="../charts/chart134.xml"/><Relationship Id="rId7" Type="http://schemas.openxmlformats.org/officeDocument/2006/relationships/chart" Target="../charts/chart138.xml"/><Relationship Id="rId2" Type="http://schemas.openxmlformats.org/officeDocument/2006/relationships/chart" Target="../charts/chart133.xml"/><Relationship Id="rId1" Type="http://schemas.openxmlformats.org/officeDocument/2006/relationships/chart" Target="../charts/chart132.xml"/><Relationship Id="rId6" Type="http://schemas.openxmlformats.org/officeDocument/2006/relationships/chart" Target="../charts/chart137.xml"/><Relationship Id="rId5" Type="http://schemas.openxmlformats.org/officeDocument/2006/relationships/chart" Target="../charts/chart136.xml"/><Relationship Id="rId4" Type="http://schemas.openxmlformats.org/officeDocument/2006/relationships/chart" Target="../charts/chart135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7.xml"/><Relationship Id="rId3" Type="http://schemas.openxmlformats.org/officeDocument/2006/relationships/chart" Target="../charts/chart142.xml"/><Relationship Id="rId7" Type="http://schemas.openxmlformats.org/officeDocument/2006/relationships/chart" Target="../charts/chart146.xml"/><Relationship Id="rId2" Type="http://schemas.openxmlformats.org/officeDocument/2006/relationships/chart" Target="../charts/chart141.xml"/><Relationship Id="rId1" Type="http://schemas.openxmlformats.org/officeDocument/2006/relationships/chart" Target="../charts/chart140.xml"/><Relationship Id="rId6" Type="http://schemas.openxmlformats.org/officeDocument/2006/relationships/chart" Target="../charts/chart145.xml"/><Relationship Id="rId5" Type="http://schemas.openxmlformats.org/officeDocument/2006/relationships/chart" Target="../charts/chart144.xml"/><Relationship Id="rId4" Type="http://schemas.openxmlformats.org/officeDocument/2006/relationships/chart" Target="../charts/chart143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7" Type="http://schemas.openxmlformats.org/officeDocument/2006/relationships/chart" Target="../charts/chart154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Relationship Id="rId6" Type="http://schemas.openxmlformats.org/officeDocument/2006/relationships/chart" Target="../charts/chart153.xml"/><Relationship Id="rId5" Type="http://schemas.openxmlformats.org/officeDocument/2006/relationships/chart" Target="../charts/chart152.xml"/><Relationship Id="rId4" Type="http://schemas.openxmlformats.org/officeDocument/2006/relationships/chart" Target="../charts/chart15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428998</xdr:colOff>
      <xdr:row>11</xdr:row>
      <xdr:rowOff>134097</xdr:rowOff>
    </xdr:from>
    <xdr:to>
      <xdr:col>42</xdr:col>
      <xdr:colOff>589479</xdr:colOff>
      <xdr:row>32</xdr:row>
      <xdr:rowOff>46174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F222BF-423D-4464-AE10-415A3ED53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494553</xdr:colOff>
      <xdr:row>33</xdr:row>
      <xdr:rowOff>66265</xdr:rowOff>
    </xdr:from>
    <xdr:to>
      <xdr:col>43</xdr:col>
      <xdr:colOff>39084</xdr:colOff>
      <xdr:row>53</xdr:row>
      <xdr:rowOff>153920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3DDADB-260E-4DD4-8652-6C6A012EA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543487</xdr:colOff>
      <xdr:row>54</xdr:row>
      <xdr:rowOff>115163</xdr:rowOff>
    </xdr:from>
    <xdr:to>
      <xdr:col>43</xdr:col>
      <xdr:colOff>84843</xdr:colOff>
      <xdr:row>75</xdr:row>
      <xdr:rowOff>1014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A231BD-1AD5-4807-91BF-BD8838DFE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449169</xdr:colOff>
      <xdr:row>76</xdr:row>
      <xdr:rowOff>30149</xdr:rowOff>
    </xdr:from>
    <xdr:to>
      <xdr:col>42</xdr:col>
      <xdr:colOff>609650</xdr:colOff>
      <xdr:row>96</xdr:row>
      <xdr:rowOff>94548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2728B18-5452-492E-90CD-A2FEB61410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496233</xdr:colOff>
      <xdr:row>97</xdr:row>
      <xdr:rowOff>144246</xdr:rowOff>
    </xdr:from>
    <xdr:to>
      <xdr:col>43</xdr:col>
      <xdr:colOff>37589</xdr:colOff>
      <xdr:row>118</xdr:row>
      <xdr:rowOff>30097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5502C59-C844-418C-81C1-69E128824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468218</xdr:colOff>
      <xdr:row>119</xdr:row>
      <xdr:rowOff>133191</xdr:rowOff>
    </xdr:from>
    <xdr:to>
      <xdr:col>43</xdr:col>
      <xdr:colOff>19099</xdr:colOff>
      <xdr:row>140</xdr:row>
      <xdr:rowOff>19043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D9B3D85-BD2C-405C-AD9E-6809CDB5D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503891</xdr:colOff>
      <xdr:row>141</xdr:row>
      <xdr:rowOff>95990</xdr:rowOff>
    </xdr:from>
    <xdr:to>
      <xdr:col>43</xdr:col>
      <xdr:colOff>48422</xdr:colOff>
      <xdr:row>161</xdr:row>
      <xdr:rowOff>179438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BA0DC9B-7368-4A51-83D8-A885D1B18A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496743</xdr:colOff>
      <xdr:row>90</xdr:row>
      <xdr:rowOff>122382</xdr:rowOff>
    </xdr:from>
    <xdr:to>
      <xdr:col>33</xdr:col>
      <xdr:colOff>114586</xdr:colOff>
      <xdr:row>111</xdr:row>
      <xdr:rowOff>18415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A37FFEA-D221-4407-952A-16BD15B100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398318</xdr:colOff>
      <xdr:row>90</xdr:row>
      <xdr:rowOff>173182</xdr:rowOff>
    </xdr:from>
    <xdr:to>
      <xdr:col>39</xdr:col>
      <xdr:colOff>19336</xdr:colOff>
      <xdr:row>111</xdr:row>
      <xdr:rowOff>69215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6661BEE-6CB9-4C28-BD6E-3ED4056A1E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368841</xdr:colOff>
      <xdr:row>6</xdr:row>
      <xdr:rowOff>88979</xdr:rowOff>
    </xdr:from>
    <xdr:to>
      <xdr:col>53</xdr:col>
      <xdr:colOff>120749</xdr:colOff>
      <xdr:row>26</xdr:row>
      <xdr:rowOff>191556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64E52-AF60-430E-9C38-72A37B730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434396</xdr:colOff>
      <xdr:row>28</xdr:row>
      <xdr:rowOff>11120</xdr:rowOff>
    </xdr:from>
    <xdr:to>
      <xdr:col>53</xdr:col>
      <xdr:colOff>189479</xdr:colOff>
      <xdr:row>48</xdr:row>
      <xdr:rowOff>108802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A08FA7-9442-428A-998E-5729C500B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483330</xdr:colOff>
      <xdr:row>49</xdr:row>
      <xdr:rowOff>70045</xdr:rowOff>
    </xdr:from>
    <xdr:to>
      <xdr:col>53</xdr:col>
      <xdr:colOff>235238</xdr:colOff>
      <xdr:row>69</xdr:row>
      <xdr:rowOff>146396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3FC0B2-888E-4775-A606-0E419B9D6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389012</xdr:colOff>
      <xdr:row>70</xdr:row>
      <xdr:rowOff>175531</xdr:rowOff>
    </xdr:from>
    <xdr:to>
      <xdr:col>53</xdr:col>
      <xdr:colOff>140920</xdr:colOff>
      <xdr:row>91</xdr:row>
      <xdr:rowOff>49429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96E5CA0-E652-4D2A-AF45-73C0DED305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436076</xdr:colOff>
      <xdr:row>92</xdr:row>
      <xdr:rowOff>99128</xdr:rowOff>
    </xdr:from>
    <xdr:to>
      <xdr:col>53</xdr:col>
      <xdr:colOff>187984</xdr:colOff>
      <xdr:row>112</xdr:row>
      <xdr:rowOff>175479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1620D65-7FEA-4F18-8C6E-D6C9C2D304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408061</xdr:colOff>
      <xdr:row>114</xdr:row>
      <xdr:rowOff>88073</xdr:rowOff>
    </xdr:from>
    <xdr:to>
      <xdr:col>53</xdr:col>
      <xdr:colOff>169494</xdr:colOff>
      <xdr:row>134</xdr:row>
      <xdr:rowOff>164425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AD6FCE8-1247-4E75-9DF5-908B2B0E5D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443734</xdr:colOff>
      <xdr:row>136</xdr:row>
      <xdr:rowOff>40845</xdr:rowOff>
    </xdr:from>
    <xdr:to>
      <xdr:col>53</xdr:col>
      <xdr:colOff>198817</xdr:colOff>
      <xdr:row>156</xdr:row>
      <xdr:rowOff>134320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3C5AB7-530E-4E3C-96C5-DC42D89C2F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415391</xdr:colOff>
      <xdr:row>14</xdr:row>
      <xdr:rowOff>84204</xdr:rowOff>
    </xdr:from>
    <xdr:to>
      <xdr:col>53</xdr:col>
      <xdr:colOff>265175</xdr:colOff>
      <xdr:row>35</xdr:row>
      <xdr:rowOff>5353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F6BEC4-41E1-4BE3-BD93-F9CCC35364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480946</xdr:colOff>
      <xdr:row>36</xdr:row>
      <xdr:rowOff>25443</xdr:rowOff>
    </xdr:from>
    <xdr:to>
      <xdr:col>53</xdr:col>
      <xdr:colOff>333905</xdr:colOff>
      <xdr:row>56</xdr:row>
      <xdr:rowOff>104027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AE2088-0994-4E46-9864-746D552E29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529880</xdr:colOff>
      <xdr:row>57</xdr:row>
      <xdr:rowOff>65270</xdr:rowOff>
    </xdr:from>
    <xdr:to>
      <xdr:col>53</xdr:col>
      <xdr:colOff>379664</xdr:colOff>
      <xdr:row>77</xdr:row>
      <xdr:rowOff>141621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2BDAA3-5A4D-48DC-85F2-F21470CBA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435562</xdr:colOff>
      <xdr:row>78</xdr:row>
      <xdr:rowOff>170756</xdr:rowOff>
    </xdr:from>
    <xdr:to>
      <xdr:col>53</xdr:col>
      <xdr:colOff>285346</xdr:colOff>
      <xdr:row>99</xdr:row>
      <xdr:rowOff>44655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3FD526-B01D-4839-B94B-D5097A95D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482626</xdr:colOff>
      <xdr:row>100</xdr:row>
      <xdr:rowOff>94353</xdr:rowOff>
    </xdr:from>
    <xdr:to>
      <xdr:col>53</xdr:col>
      <xdr:colOff>332410</xdr:colOff>
      <xdr:row>120</xdr:row>
      <xdr:rowOff>170704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2EEDB7E-87DD-4A6F-B689-418FD8941C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454611</xdr:colOff>
      <xdr:row>122</xdr:row>
      <xdr:rowOff>83298</xdr:rowOff>
    </xdr:from>
    <xdr:to>
      <xdr:col>53</xdr:col>
      <xdr:colOff>313920</xdr:colOff>
      <xdr:row>142</xdr:row>
      <xdr:rowOff>159650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88AEAF6-58DC-4282-8601-0C9BCB27A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490284</xdr:colOff>
      <xdr:row>144</xdr:row>
      <xdr:rowOff>55169</xdr:rowOff>
    </xdr:from>
    <xdr:to>
      <xdr:col>53</xdr:col>
      <xdr:colOff>343243</xdr:colOff>
      <xdr:row>164</xdr:row>
      <xdr:rowOff>129545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7FBA2C4-789F-48CD-BB6D-A6ECC75C3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428998</xdr:colOff>
      <xdr:row>11</xdr:row>
      <xdr:rowOff>134097</xdr:rowOff>
    </xdr:from>
    <xdr:to>
      <xdr:col>42</xdr:col>
      <xdr:colOff>589479</xdr:colOff>
      <xdr:row>32</xdr:row>
      <xdr:rowOff>46174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A34DFD6-5A56-492B-B2C5-E7B167E61B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496743</xdr:colOff>
      <xdr:row>90</xdr:row>
      <xdr:rowOff>122382</xdr:rowOff>
    </xdr:from>
    <xdr:to>
      <xdr:col>33</xdr:col>
      <xdr:colOff>114586</xdr:colOff>
      <xdr:row>111</xdr:row>
      <xdr:rowOff>18415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6F6E97E-2081-4983-BE8E-2D209057C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398318</xdr:colOff>
      <xdr:row>90</xdr:row>
      <xdr:rowOff>173182</xdr:rowOff>
    </xdr:from>
    <xdr:to>
      <xdr:col>39</xdr:col>
      <xdr:colOff>19336</xdr:colOff>
      <xdr:row>111</xdr:row>
      <xdr:rowOff>69215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47E64D2-8D21-4A4E-80F5-58F531DB0E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245301</xdr:colOff>
      <xdr:row>1</xdr:row>
      <xdr:rowOff>174919</xdr:rowOff>
    </xdr:from>
    <xdr:to>
      <xdr:col>53</xdr:col>
      <xdr:colOff>174461</xdr:colOff>
      <xdr:row>22</xdr:row>
      <xdr:rowOff>73389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853CB6-CDD8-445F-820F-1730E30E05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310856</xdr:colOff>
      <xdr:row>23</xdr:row>
      <xdr:rowOff>93480</xdr:rowOff>
    </xdr:from>
    <xdr:to>
      <xdr:col>53</xdr:col>
      <xdr:colOff>243191</xdr:colOff>
      <xdr:row>43</xdr:row>
      <xdr:rowOff>194742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596893-FDF2-4942-BA70-133C840BA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359790</xdr:colOff>
      <xdr:row>44</xdr:row>
      <xdr:rowOff>155985</xdr:rowOff>
    </xdr:from>
    <xdr:to>
      <xdr:col>53</xdr:col>
      <xdr:colOff>288950</xdr:colOff>
      <xdr:row>65</xdr:row>
      <xdr:rowOff>28229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956658-8D8E-40D7-9462-698F071C8E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265472</xdr:colOff>
      <xdr:row>66</xdr:row>
      <xdr:rowOff>57364</xdr:rowOff>
    </xdr:from>
    <xdr:to>
      <xdr:col>53</xdr:col>
      <xdr:colOff>194632</xdr:colOff>
      <xdr:row>86</xdr:row>
      <xdr:rowOff>135370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879D95B-86F9-4E69-BCB6-8EDB1EE489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312536</xdr:colOff>
      <xdr:row>87</xdr:row>
      <xdr:rowOff>185069</xdr:rowOff>
    </xdr:from>
    <xdr:to>
      <xdr:col>53</xdr:col>
      <xdr:colOff>241696</xdr:colOff>
      <xdr:row>108</xdr:row>
      <xdr:rowOff>57312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19C0DA-0FC9-419E-A808-F859E60C2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284521</xdr:colOff>
      <xdr:row>109</xdr:row>
      <xdr:rowOff>174013</xdr:rowOff>
    </xdr:from>
    <xdr:to>
      <xdr:col>53</xdr:col>
      <xdr:colOff>223206</xdr:colOff>
      <xdr:row>130</xdr:row>
      <xdr:rowOff>46258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74B8D62-DE05-46D1-BB82-2904C274D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320194</xdr:colOff>
      <xdr:row>131</xdr:row>
      <xdr:rowOff>123205</xdr:rowOff>
    </xdr:from>
    <xdr:to>
      <xdr:col>53</xdr:col>
      <xdr:colOff>252529</xdr:colOff>
      <xdr:row>152</xdr:row>
      <xdr:rowOff>16153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D2513F0-4FB6-4BAA-9F72-76AECD80E8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174998</xdr:colOff>
      <xdr:row>14</xdr:row>
      <xdr:rowOff>38847</xdr:rowOff>
    </xdr:from>
    <xdr:to>
      <xdr:col>46</xdr:col>
      <xdr:colOff>129104</xdr:colOff>
      <xdr:row>34</xdr:row>
      <xdr:rowOff>141424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E59D4-0B4F-4964-ADC9-6992837470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240553</xdr:colOff>
      <xdr:row>35</xdr:row>
      <xdr:rowOff>161515</xdr:rowOff>
    </xdr:from>
    <xdr:to>
      <xdr:col>46</xdr:col>
      <xdr:colOff>197834</xdr:colOff>
      <xdr:row>56</xdr:row>
      <xdr:rowOff>58670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E699B9-5AEE-405B-A3EC-EE709F141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289487</xdr:colOff>
      <xdr:row>57</xdr:row>
      <xdr:rowOff>19913</xdr:rowOff>
    </xdr:from>
    <xdr:to>
      <xdr:col>46</xdr:col>
      <xdr:colOff>243593</xdr:colOff>
      <xdr:row>77</xdr:row>
      <xdr:rowOff>96264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83B434-CC31-4D4B-8E80-DFF367D07C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195169</xdr:colOff>
      <xdr:row>78</xdr:row>
      <xdr:rowOff>125399</xdr:rowOff>
    </xdr:from>
    <xdr:to>
      <xdr:col>46</xdr:col>
      <xdr:colOff>149275</xdr:colOff>
      <xdr:row>98</xdr:row>
      <xdr:rowOff>189798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735855-12E8-4503-9C1C-6194AE31C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242233</xdr:colOff>
      <xdr:row>100</xdr:row>
      <xdr:rowOff>48996</xdr:rowOff>
    </xdr:from>
    <xdr:to>
      <xdr:col>46</xdr:col>
      <xdr:colOff>196339</xdr:colOff>
      <xdr:row>120</xdr:row>
      <xdr:rowOff>125347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555EA9-48B4-450A-A116-8ED6D2D26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214218</xdr:colOff>
      <xdr:row>122</xdr:row>
      <xdr:rowOff>37941</xdr:rowOff>
    </xdr:from>
    <xdr:to>
      <xdr:col>46</xdr:col>
      <xdr:colOff>177849</xdr:colOff>
      <xdr:row>142</xdr:row>
      <xdr:rowOff>114293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29AE9EC-5491-4526-AE95-F4171F8A29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249891</xdr:colOff>
      <xdr:row>144</xdr:row>
      <xdr:rowOff>740</xdr:rowOff>
    </xdr:from>
    <xdr:to>
      <xdr:col>46</xdr:col>
      <xdr:colOff>207172</xdr:colOff>
      <xdr:row>164</xdr:row>
      <xdr:rowOff>84188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F5C813-7CDC-4049-94CF-5E41C7E5D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537386</xdr:colOff>
      <xdr:row>10</xdr:row>
      <xdr:rowOff>104536</xdr:rowOff>
    </xdr:from>
    <xdr:to>
      <xdr:col>46</xdr:col>
      <xdr:colOff>380914</xdr:colOff>
      <xdr:row>31</xdr:row>
      <xdr:rowOff>10044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48B6B4-F420-429E-A35B-FF36CBEA7E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602941</xdr:colOff>
      <xdr:row>32</xdr:row>
      <xdr:rowOff>30135</xdr:rowOff>
    </xdr:from>
    <xdr:to>
      <xdr:col>46</xdr:col>
      <xdr:colOff>449644</xdr:colOff>
      <xdr:row>52</xdr:row>
      <xdr:rowOff>124359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F18006-9415-4295-9575-3B7B1EF55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651875</xdr:colOff>
      <xdr:row>53</xdr:row>
      <xdr:rowOff>85602</xdr:rowOff>
    </xdr:from>
    <xdr:to>
      <xdr:col>46</xdr:col>
      <xdr:colOff>495403</xdr:colOff>
      <xdr:row>73</xdr:row>
      <xdr:rowOff>161954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54A66A-08C2-48AE-B773-D1F955645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557557</xdr:colOff>
      <xdr:row>74</xdr:row>
      <xdr:rowOff>191089</xdr:rowOff>
    </xdr:from>
    <xdr:to>
      <xdr:col>46</xdr:col>
      <xdr:colOff>401085</xdr:colOff>
      <xdr:row>95</xdr:row>
      <xdr:rowOff>64987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41AF89-89EA-4411-B02F-BA54DB8CDA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604621</xdr:colOff>
      <xdr:row>96</xdr:row>
      <xdr:rowOff>114685</xdr:rowOff>
    </xdr:from>
    <xdr:to>
      <xdr:col>46</xdr:col>
      <xdr:colOff>448149</xdr:colOff>
      <xdr:row>116</xdr:row>
      <xdr:rowOff>191036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9A2911D-730C-436C-B981-F7BF8A4A4B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576606</xdr:colOff>
      <xdr:row>118</xdr:row>
      <xdr:rowOff>103630</xdr:rowOff>
    </xdr:from>
    <xdr:to>
      <xdr:col>46</xdr:col>
      <xdr:colOff>429659</xdr:colOff>
      <xdr:row>138</xdr:row>
      <xdr:rowOff>179983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2EF390A-314F-4CDB-B79B-9607243710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612279</xdr:colOff>
      <xdr:row>140</xdr:row>
      <xdr:rowOff>59860</xdr:rowOff>
    </xdr:from>
    <xdr:to>
      <xdr:col>46</xdr:col>
      <xdr:colOff>458982</xdr:colOff>
      <xdr:row>160</xdr:row>
      <xdr:rowOff>149878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2EF1A1-3573-42BA-B5BF-A6C69E25F3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295648</xdr:colOff>
      <xdr:row>9</xdr:row>
      <xdr:rowOff>153147</xdr:rowOff>
    </xdr:from>
    <xdr:to>
      <xdr:col>46</xdr:col>
      <xdr:colOff>218004</xdr:colOff>
      <xdr:row>30</xdr:row>
      <xdr:rowOff>65224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76FF2D-AFD7-4202-AD2B-6A654FBBEA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361203</xdr:colOff>
      <xdr:row>31</xdr:row>
      <xdr:rowOff>85315</xdr:rowOff>
    </xdr:from>
    <xdr:to>
      <xdr:col>46</xdr:col>
      <xdr:colOff>286734</xdr:colOff>
      <xdr:row>51</xdr:row>
      <xdr:rowOff>172970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D8A93C-8153-427B-8E2F-2F331695AA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410137</xdr:colOff>
      <xdr:row>52</xdr:row>
      <xdr:rowOff>134213</xdr:rowOff>
    </xdr:from>
    <xdr:to>
      <xdr:col>46</xdr:col>
      <xdr:colOff>332493</xdr:colOff>
      <xdr:row>73</xdr:row>
      <xdr:rowOff>20064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AD3B04-9472-4F7B-BEF1-2945F49CC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315819</xdr:colOff>
      <xdr:row>74</xdr:row>
      <xdr:rowOff>49199</xdr:rowOff>
    </xdr:from>
    <xdr:to>
      <xdr:col>46</xdr:col>
      <xdr:colOff>238175</xdr:colOff>
      <xdr:row>94</xdr:row>
      <xdr:rowOff>113598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CB8D219-065A-47E0-8C3B-4BA85911A0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362883</xdr:colOff>
      <xdr:row>95</xdr:row>
      <xdr:rowOff>163296</xdr:rowOff>
    </xdr:from>
    <xdr:to>
      <xdr:col>46</xdr:col>
      <xdr:colOff>285239</xdr:colOff>
      <xdr:row>116</xdr:row>
      <xdr:rowOff>49147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137884C-E7DA-4B2E-8C4D-F8F9BAAEC0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334868</xdr:colOff>
      <xdr:row>117</xdr:row>
      <xdr:rowOff>152241</xdr:rowOff>
    </xdr:from>
    <xdr:to>
      <xdr:col>46</xdr:col>
      <xdr:colOff>266749</xdr:colOff>
      <xdr:row>138</xdr:row>
      <xdr:rowOff>38093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C6C025D-0C10-4135-B6B6-3DC7A23C3A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370541</xdr:colOff>
      <xdr:row>139</xdr:row>
      <xdr:rowOff>115040</xdr:rowOff>
    </xdr:from>
    <xdr:to>
      <xdr:col>46</xdr:col>
      <xdr:colOff>296072</xdr:colOff>
      <xdr:row>160</xdr:row>
      <xdr:rowOff>7988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367C450-8D1F-49EC-8476-FA70378A83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287566</xdr:colOff>
      <xdr:row>10</xdr:row>
      <xdr:rowOff>154301</xdr:rowOff>
    </xdr:from>
    <xdr:to>
      <xdr:col>46</xdr:col>
      <xdr:colOff>186831</xdr:colOff>
      <xdr:row>31</xdr:row>
      <xdr:rowOff>54833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2ABE5A-3E06-4897-ACEA-1603142769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353121</xdr:colOff>
      <xdr:row>32</xdr:row>
      <xdr:rowOff>74923</xdr:rowOff>
    </xdr:from>
    <xdr:to>
      <xdr:col>46</xdr:col>
      <xdr:colOff>255561</xdr:colOff>
      <xdr:row>52</xdr:row>
      <xdr:rowOff>174124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0F8C8A-20F3-410D-A6EA-A1330FD004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402055</xdr:colOff>
      <xdr:row>53</xdr:row>
      <xdr:rowOff>135367</xdr:rowOff>
    </xdr:from>
    <xdr:to>
      <xdr:col>46</xdr:col>
      <xdr:colOff>301320</xdr:colOff>
      <xdr:row>74</xdr:row>
      <xdr:rowOff>9673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35F43B-7CEA-4837-A7D5-84B25D91D8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307737</xdr:colOff>
      <xdr:row>75</xdr:row>
      <xdr:rowOff>38808</xdr:rowOff>
    </xdr:from>
    <xdr:to>
      <xdr:col>46</xdr:col>
      <xdr:colOff>207002</xdr:colOff>
      <xdr:row>95</xdr:row>
      <xdr:rowOff>114753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CC88D7-2162-43C5-93E2-91DD31FC7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354801</xdr:colOff>
      <xdr:row>96</xdr:row>
      <xdr:rowOff>164450</xdr:rowOff>
    </xdr:from>
    <xdr:to>
      <xdr:col>46</xdr:col>
      <xdr:colOff>254066</xdr:colOff>
      <xdr:row>117</xdr:row>
      <xdr:rowOff>38756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1BDE271-F1B2-4BD4-9F01-5064733DF3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326786</xdr:colOff>
      <xdr:row>118</xdr:row>
      <xdr:rowOff>153395</xdr:rowOff>
    </xdr:from>
    <xdr:to>
      <xdr:col>46</xdr:col>
      <xdr:colOff>235576</xdr:colOff>
      <xdr:row>139</xdr:row>
      <xdr:rowOff>27702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E94444D-CDDA-4AD1-A3B1-DD2EE5FFA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221316</xdr:colOff>
      <xdr:row>131</xdr:row>
      <xdr:rowOff>194415</xdr:rowOff>
    </xdr:from>
    <xdr:to>
      <xdr:col>20</xdr:col>
      <xdr:colOff>527847</xdr:colOff>
      <xdr:row>152</xdr:row>
      <xdr:rowOff>81013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BA2F072-6677-4C3A-812C-295F8B03B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374158</xdr:colOff>
      <xdr:row>10</xdr:row>
      <xdr:rowOff>67711</xdr:rowOff>
    </xdr:from>
    <xdr:to>
      <xdr:col>45</xdr:col>
      <xdr:colOff>273422</xdr:colOff>
      <xdr:row>30</xdr:row>
      <xdr:rowOff>170288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00CA6F-2ED2-46B9-A68E-4679E64CF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439713</xdr:colOff>
      <xdr:row>31</xdr:row>
      <xdr:rowOff>190379</xdr:rowOff>
    </xdr:from>
    <xdr:to>
      <xdr:col>45</xdr:col>
      <xdr:colOff>342152</xdr:colOff>
      <xdr:row>52</xdr:row>
      <xdr:rowOff>87534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3B0B80-E4B2-4EB0-81E4-69FDD663D4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488647</xdr:colOff>
      <xdr:row>53</xdr:row>
      <xdr:rowOff>48777</xdr:rowOff>
    </xdr:from>
    <xdr:to>
      <xdr:col>45</xdr:col>
      <xdr:colOff>387911</xdr:colOff>
      <xdr:row>73</xdr:row>
      <xdr:rowOff>125129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F1750B-564A-4911-943E-92103425B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394329</xdr:colOff>
      <xdr:row>74</xdr:row>
      <xdr:rowOff>154263</xdr:rowOff>
    </xdr:from>
    <xdr:to>
      <xdr:col>45</xdr:col>
      <xdr:colOff>293593</xdr:colOff>
      <xdr:row>95</xdr:row>
      <xdr:rowOff>28163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450315-0516-40DD-A2BF-0831A8EACE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441393</xdr:colOff>
      <xdr:row>96</xdr:row>
      <xdr:rowOff>77860</xdr:rowOff>
    </xdr:from>
    <xdr:to>
      <xdr:col>45</xdr:col>
      <xdr:colOff>340657</xdr:colOff>
      <xdr:row>116</xdr:row>
      <xdr:rowOff>154211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9D7391E-1EA3-476C-9572-B9E69D1E2F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413378</xdr:colOff>
      <xdr:row>118</xdr:row>
      <xdr:rowOff>66805</xdr:rowOff>
    </xdr:from>
    <xdr:to>
      <xdr:col>45</xdr:col>
      <xdr:colOff>322167</xdr:colOff>
      <xdr:row>138</xdr:row>
      <xdr:rowOff>143157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3A5D0FA-D1B2-4674-9C4A-A554BBA765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449051</xdr:colOff>
      <xdr:row>140</xdr:row>
      <xdr:rowOff>18059</xdr:rowOff>
    </xdr:from>
    <xdr:to>
      <xdr:col>45</xdr:col>
      <xdr:colOff>351490</xdr:colOff>
      <xdr:row>160</xdr:row>
      <xdr:rowOff>113052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19AD25D-3BB3-475E-8919-43738CDB5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247920</xdr:colOff>
      <xdr:row>21</xdr:row>
      <xdr:rowOff>110137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CC69E6-66FC-4801-A492-0BD4F0754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65555</xdr:colOff>
      <xdr:row>22</xdr:row>
      <xdr:rowOff>140307</xdr:rowOff>
    </xdr:from>
    <xdr:to>
      <xdr:col>11</xdr:col>
      <xdr:colOff>316650</xdr:colOff>
      <xdr:row>44</xdr:row>
      <xdr:rowOff>55101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48BAD6-5271-4521-896E-EDD10C1371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114489</xdr:colOff>
      <xdr:row>45</xdr:row>
      <xdr:rowOff>26423</xdr:rowOff>
    </xdr:from>
    <xdr:to>
      <xdr:col>11</xdr:col>
      <xdr:colOff>362409</xdr:colOff>
      <xdr:row>66</xdr:row>
      <xdr:rowOff>110334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200F27-1264-4E72-9D29-F1C9FE1522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20171</xdr:colOff>
      <xdr:row>67</xdr:row>
      <xdr:rowOff>149548</xdr:rowOff>
    </xdr:from>
    <xdr:to>
      <xdr:col>11</xdr:col>
      <xdr:colOff>268091</xdr:colOff>
      <xdr:row>89</xdr:row>
      <xdr:rowOff>28386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311FA6-E0EF-4457-86D0-3D9789FF6F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67235</xdr:colOff>
      <xdr:row>90</xdr:row>
      <xdr:rowOff>100864</xdr:rowOff>
    </xdr:from>
    <xdr:to>
      <xdr:col>11</xdr:col>
      <xdr:colOff>315155</xdr:colOff>
      <xdr:row>111</xdr:row>
      <xdr:rowOff>184774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B56EA5E-ED25-4CDB-B47D-C274ADF48C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39220</xdr:colOff>
      <xdr:row>113</xdr:row>
      <xdr:rowOff>117527</xdr:rowOff>
    </xdr:from>
    <xdr:to>
      <xdr:col>11</xdr:col>
      <xdr:colOff>296665</xdr:colOff>
      <xdr:row>135</xdr:row>
      <xdr:rowOff>7411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29DA06F-7096-4B94-896A-0DAED30B5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74893</xdr:colOff>
      <xdr:row>136</xdr:row>
      <xdr:rowOff>94437</xdr:rowOff>
    </xdr:from>
    <xdr:to>
      <xdr:col>11</xdr:col>
      <xdr:colOff>325988</xdr:colOff>
      <xdr:row>158</xdr:row>
      <xdr:rowOff>5024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B67A36C-0D82-4A17-A891-E5EE1DA4EF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0</xdr:row>
      <xdr:rowOff>0</xdr:rowOff>
    </xdr:from>
    <xdr:to>
      <xdr:col>23</xdr:col>
      <xdr:colOff>179429</xdr:colOff>
      <xdr:row>21</xdr:row>
      <xdr:rowOff>41125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1813D47-9F75-4D8E-A32A-EE4697031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65555</xdr:colOff>
      <xdr:row>22</xdr:row>
      <xdr:rowOff>67362</xdr:rowOff>
    </xdr:from>
    <xdr:to>
      <xdr:col>23</xdr:col>
      <xdr:colOff>248159</xdr:colOff>
      <xdr:row>43</xdr:row>
      <xdr:rowOff>93565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5A31590-E8C5-4278-A6D7-498591EC81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114489</xdr:colOff>
      <xdr:row>44</xdr:row>
      <xdr:rowOff>60953</xdr:rowOff>
    </xdr:from>
    <xdr:to>
      <xdr:col>23</xdr:col>
      <xdr:colOff>293918</xdr:colOff>
      <xdr:row>65</xdr:row>
      <xdr:rowOff>75852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88214E-06AD-4144-B954-D3F08CFE59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20171</xdr:colOff>
      <xdr:row>66</xdr:row>
      <xdr:rowOff>111133</xdr:rowOff>
    </xdr:from>
    <xdr:to>
      <xdr:col>23</xdr:col>
      <xdr:colOff>199600</xdr:colOff>
      <xdr:row>87</xdr:row>
      <xdr:rowOff>114080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61BD2B7-28F3-4E16-A94C-E971DD256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67235</xdr:colOff>
      <xdr:row>88</xdr:row>
      <xdr:rowOff>169923</xdr:rowOff>
    </xdr:from>
    <xdr:to>
      <xdr:col>23</xdr:col>
      <xdr:colOff>246664</xdr:colOff>
      <xdr:row>110</xdr:row>
      <xdr:rowOff>468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7535376-B91E-4A81-87EE-C06140FA6A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39220</xdr:colOff>
      <xdr:row>111</xdr:row>
      <xdr:rowOff>109707</xdr:rowOff>
    </xdr:from>
    <xdr:to>
      <xdr:col>23</xdr:col>
      <xdr:colOff>228174</xdr:colOff>
      <xdr:row>132</xdr:row>
      <xdr:rowOff>124607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0F001FF-99A5-4927-A343-7357889D50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74893</xdr:colOff>
      <xdr:row>134</xdr:row>
      <xdr:rowOff>23345</xdr:rowOff>
    </xdr:from>
    <xdr:to>
      <xdr:col>23</xdr:col>
      <xdr:colOff>257497</xdr:colOff>
      <xdr:row>155</xdr:row>
      <xdr:rowOff>45341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91B60B6-8ABF-4F21-9DF4-30CC43865E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0</xdr:colOff>
      <xdr:row>0</xdr:row>
      <xdr:rowOff>0</xdr:rowOff>
    </xdr:from>
    <xdr:to>
      <xdr:col>35</xdr:col>
      <xdr:colOff>92115</xdr:colOff>
      <xdr:row>22</xdr:row>
      <xdr:rowOff>15521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ED5AACC-312C-4633-934C-897940D1F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65555</xdr:colOff>
      <xdr:row>23</xdr:row>
      <xdr:rowOff>49695</xdr:rowOff>
    </xdr:from>
    <xdr:to>
      <xdr:col>35</xdr:col>
      <xdr:colOff>160845</xdr:colOff>
      <xdr:row>45</xdr:row>
      <xdr:rowOff>58230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1A0412A-B28D-446C-96DC-F153B90CFF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114489</xdr:colOff>
      <xdr:row>46</xdr:row>
      <xdr:rowOff>33556</xdr:rowOff>
    </xdr:from>
    <xdr:to>
      <xdr:col>35</xdr:col>
      <xdr:colOff>206604</xdr:colOff>
      <xdr:row>68</xdr:row>
      <xdr:rowOff>22851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4067A69-BA45-4F53-B329-C79238966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24</xdr:col>
      <xdr:colOff>20171</xdr:colOff>
      <xdr:row>69</xdr:row>
      <xdr:rowOff>66068</xdr:rowOff>
    </xdr:from>
    <xdr:to>
      <xdr:col>35</xdr:col>
      <xdr:colOff>112286</xdr:colOff>
      <xdr:row>91</xdr:row>
      <xdr:rowOff>44999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255DC40-95A9-46DC-96F5-2E9EE398A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24</xdr:col>
      <xdr:colOff>67235</xdr:colOff>
      <xdr:row>92</xdr:row>
      <xdr:rowOff>115129</xdr:rowOff>
    </xdr:from>
    <xdr:to>
      <xdr:col>35</xdr:col>
      <xdr:colOff>159350</xdr:colOff>
      <xdr:row>114</xdr:row>
      <xdr:rowOff>104423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66743AC-E2F7-4E2E-B758-DE58FAD6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24</xdr:col>
      <xdr:colOff>39220</xdr:colOff>
      <xdr:row>116</xdr:row>
      <xdr:rowOff>45183</xdr:rowOff>
    </xdr:from>
    <xdr:to>
      <xdr:col>35</xdr:col>
      <xdr:colOff>140860</xdr:colOff>
      <xdr:row>138</xdr:row>
      <xdr:rowOff>34478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7823FFB-1FF9-409D-BA67-91EEF0E6B7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24</xdr:col>
      <xdr:colOff>74893</xdr:colOff>
      <xdr:row>139</xdr:row>
      <xdr:rowOff>125508</xdr:rowOff>
    </xdr:from>
    <xdr:to>
      <xdr:col>35</xdr:col>
      <xdr:colOff>170183</xdr:colOff>
      <xdr:row>161</xdr:row>
      <xdr:rowOff>129837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F7BBB5C-A20F-405F-9FC0-E102F6191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36</xdr:col>
      <xdr:colOff>0</xdr:colOff>
      <xdr:row>1</xdr:row>
      <xdr:rowOff>0</xdr:rowOff>
    </xdr:from>
    <xdr:to>
      <xdr:col>47</xdr:col>
      <xdr:colOff>89925</xdr:colOff>
      <xdr:row>20</xdr:row>
      <xdr:rowOff>10855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79713D7-EBFE-4F7F-8A9C-3D4ADCD84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36</xdr:col>
      <xdr:colOff>65555</xdr:colOff>
      <xdr:row>21</xdr:row>
      <xdr:rowOff>16834</xdr:rowOff>
    </xdr:from>
    <xdr:to>
      <xdr:col>47</xdr:col>
      <xdr:colOff>158655</xdr:colOff>
      <xdr:row>39</xdr:row>
      <xdr:rowOff>189156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5C36327-B272-49C6-950A-025091C508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36</xdr:col>
      <xdr:colOff>114489</xdr:colOff>
      <xdr:row>40</xdr:row>
      <xdr:rowOff>136288</xdr:rowOff>
    </xdr:from>
    <xdr:to>
      <xdr:col>47</xdr:col>
      <xdr:colOff>204414</xdr:colOff>
      <xdr:row>59</xdr:row>
      <xdr:rowOff>120917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951140B3-F0B6-4FCF-914E-DFD98233CC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36</xdr:col>
      <xdr:colOff>20171</xdr:colOff>
      <xdr:row>60</xdr:row>
      <xdr:rowOff>135941</xdr:rowOff>
    </xdr:from>
    <xdr:to>
      <xdr:col>47</xdr:col>
      <xdr:colOff>110096</xdr:colOff>
      <xdr:row>79</xdr:row>
      <xdr:rowOff>91331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5E6D5C88-E4E1-43BB-AD2D-E5260D158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67235</xdr:colOff>
      <xdr:row>80</xdr:row>
      <xdr:rowOff>130093</xdr:rowOff>
    </xdr:from>
    <xdr:to>
      <xdr:col>47</xdr:col>
      <xdr:colOff>157160</xdr:colOff>
      <xdr:row>99</xdr:row>
      <xdr:rowOff>114722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386BBA27-2F51-4FAF-9FAB-8CC21795C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36</xdr:col>
      <xdr:colOff>39220</xdr:colOff>
      <xdr:row>100</xdr:row>
      <xdr:rowOff>189594</xdr:rowOff>
    </xdr:from>
    <xdr:to>
      <xdr:col>47</xdr:col>
      <xdr:colOff>138670</xdr:colOff>
      <xdr:row>119</xdr:row>
      <xdr:rowOff>174224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212FAEE9-315D-45E0-B4DE-309F861FA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36</xdr:col>
      <xdr:colOff>74893</xdr:colOff>
      <xdr:row>121</xdr:row>
      <xdr:rowOff>49734</xdr:rowOff>
    </xdr:from>
    <xdr:to>
      <xdr:col>47</xdr:col>
      <xdr:colOff>167993</xdr:colOff>
      <xdr:row>140</xdr:row>
      <xdr:rowOff>24174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21F5361-AE8B-48FC-9FFA-32B9837EA7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48</xdr:col>
      <xdr:colOff>0</xdr:colOff>
      <xdr:row>1</xdr:row>
      <xdr:rowOff>0</xdr:rowOff>
    </xdr:from>
    <xdr:to>
      <xdr:col>59</xdr:col>
      <xdr:colOff>326133</xdr:colOff>
      <xdr:row>23</xdr:row>
      <xdr:rowOff>52882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FDDF5537-6B2B-4473-B811-EBD513B0C1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48</xdr:col>
      <xdr:colOff>65555</xdr:colOff>
      <xdr:row>24</xdr:row>
      <xdr:rowOff>89538</xdr:rowOff>
    </xdr:from>
    <xdr:to>
      <xdr:col>59</xdr:col>
      <xdr:colOff>394863</xdr:colOff>
      <xdr:row>46</xdr:row>
      <xdr:rowOff>144063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37CC1654-8C44-4B1F-A008-53820F4B27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48</xdr:col>
      <xdr:colOff>114489</xdr:colOff>
      <xdr:row>47</xdr:row>
      <xdr:rowOff>121871</xdr:rowOff>
    </xdr:from>
    <xdr:to>
      <xdr:col>59</xdr:col>
      <xdr:colOff>440622</xdr:colOff>
      <xdr:row>69</xdr:row>
      <xdr:rowOff>148526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29C4C474-C5DA-4192-9828-14C5C2F638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48</xdr:col>
      <xdr:colOff>20171</xdr:colOff>
      <xdr:row>71</xdr:row>
      <xdr:rowOff>3726</xdr:rowOff>
    </xdr:from>
    <xdr:to>
      <xdr:col>59</xdr:col>
      <xdr:colOff>346304</xdr:colOff>
      <xdr:row>93</xdr:row>
      <xdr:rowOff>19120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2B3B2C3C-5050-4700-AA3D-3EF16D417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48</xdr:col>
      <xdr:colOff>67235</xdr:colOff>
      <xdr:row>94</xdr:row>
      <xdr:rowOff>101258</xdr:rowOff>
    </xdr:from>
    <xdr:to>
      <xdr:col>59</xdr:col>
      <xdr:colOff>393368</xdr:colOff>
      <xdr:row>116</xdr:row>
      <xdr:rowOff>127913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9E01E384-3EF5-45B3-8D70-B9FF87DC3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48</xdr:col>
      <xdr:colOff>39220</xdr:colOff>
      <xdr:row>118</xdr:row>
      <xdr:rowOff>73638</xdr:rowOff>
    </xdr:from>
    <xdr:to>
      <xdr:col>59</xdr:col>
      <xdr:colOff>374878</xdr:colOff>
      <xdr:row>140</xdr:row>
      <xdr:rowOff>100294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4BFA80D9-EE6B-443B-B4E7-0554392B2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48</xdr:col>
      <xdr:colOff>74893</xdr:colOff>
      <xdr:row>142</xdr:row>
      <xdr:rowOff>3306</xdr:rowOff>
    </xdr:from>
    <xdr:to>
      <xdr:col>59</xdr:col>
      <xdr:colOff>404201</xdr:colOff>
      <xdr:row>164</xdr:row>
      <xdr:rowOff>53624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1EF5124B-3D73-4471-9D82-C772A995F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60</xdr:col>
      <xdr:colOff>0</xdr:colOff>
      <xdr:row>0</xdr:row>
      <xdr:rowOff>0</xdr:rowOff>
    </xdr:from>
    <xdr:to>
      <xdr:col>71</xdr:col>
      <xdr:colOff>198581</xdr:colOff>
      <xdr:row>20</xdr:row>
      <xdr:rowOff>102577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4869E738-566D-4598-8309-AEA26EEA6A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60</xdr:col>
      <xdr:colOff>65555</xdr:colOff>
      <xdr:row>21</xdr:row>
      <xdr:rowOff>122668</xdr:rowOff>
    </xdr:from>
    <xdr:to>
      <xdr:col>71</xdr:col>
      <xdr:colOff>267311</xdr:colOff>
      <xdr:row>42</xdr:row>
      <xdr:rowOff>19823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DABF68B1-3CD0-457B-B01D-B7766D1D0F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60</xdr:col>
      <xdr:colOff>114489</xdr:colOff>
      <xdr:row>42</xdr:row>
      <xdr:rowOff>171566</xdr:rowOff>
    </xdr:from>
    <xdr:to>
      <xdr:col>71</xdr:col>
      <xdr:colOff>313070</xdr:colOff>
      <xdr:row>63</xdr:row>
      <xdr:rowOff>57417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9500270E-6590-4A00-90EB-5A3F7EE14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60</xdr:col>
      <xdr:colOff>20171</xdr:colOff>
      <xdr:row>64</xdr:row>
      <xdr:rowOff>86552</xdr:rowOff>
    </xdr:from>
    <xdr:to>
      <xdr:col>71</xdr:col>
      <xdr:colOff>218752</xdr:colOff>
      <xdr:row>84</xdr:row>
      <xdr:rowOff>150951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9A8F51EB-FA86-48D1-8B34-4CD8BC9BB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60</xdr:col>
      <xdr:colOff>67235</xdr:colOff>
      <xdr:row>86</xdr:row>
      <xdr:rowOff>10149</xdr:rowOff>
    </xdr:from>
    <xdr:to>
      <xdr:col>71</xdr:col>
      <xdr:colOff>265816</xdr:colOff>
      <xdr:row>106</xdr:row>
      <xdr:rowOff>86500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6194ECEE-31EC-4B6D-B04D-7B2027775A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60</xdr:col>
      <xdr:colOff>39220</xdr:colOff>
      <xdr:row>107</xdr:row>
      <xdr:rowOff>189594</xdr:rowOff>
    </xdr:from>
    <xdr:to>
      <xdr:col>71</xdr:col>
      <xdr:colOff>247326</xdr:colOff>
      <xdr:row>128</xdr:row>
      <xdr:rowOff>75446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3DCDACF2-9311-480F-BC08-47DE00DD3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60</xdr:col>
      <xdr:colOff>74893</xdr:colOff>
      <xdr:row>129</xdr:row>
      <xdr:rowOff>152393</xdr:rowOff>
    </xdr:from>
    <xdr:to>
      <xdr:col>71</xdr:col>
      <xdr:colOff>276649</xdr:colOff>
      <xdr:row>150</xdr:row>
      <xdr:rowOff>45341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27853E36-0AC2-4822-B042-2D9FF19DB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72</xdr:col>
      <xdr:colOff>0</xdr:colOff>
      <xdr:row>0</xdr:row>
      <xdr:rowOff>0</xdr:rowOff>
    </xdr:from>
    <xdr:to>
      <xdr:col>82</xdr:col>
      <xdr:colOff>598177</xdr:colOff>
      <xdr:row>19</xdr:row>
      <xdr:rowOff>111649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F1803E16-A9AC-4084-B0EC-502CB4B7F4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72</xdr:col>
      <xdr:colOff>65555</xdr:colOff>
      <xdr:row>20</xdr:row>
      <xdr:rowOff>122668</xdr:rowOff>
    </xdr:from>
    <xdr:to>
      <xdr:col>83</xdr:col>
      <xdr:colOff>47782</xdr:colOff>
      <xdr:row>40</xdr:row>
      <xdr:rowOff>19823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8D58C7FE-559E-4FD9-BAD3-9B65FD4C4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72</xdr:col>
      <xdr:colOff>114489</xdr:colOff>
      <xdr:row>40</xdr:row>
      <xdr:rowOff>162495</xdr:rowOff>
    </xdr:from>
    <xdr:to>
      <xdr:col>83</xdr:col>
      <xdr:colOff>93541</xdr:colOff>
      <xdr:row>60</xdr:row>
      <xdr:rowOff>57417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13A34440-E51C-4697-A857-AC31A46FC4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72</xdr:col>
      <xdr:colOff>20171</xdr:colOff>
      <xdr:row>61</xdr:row>
      <xdr:rowOff>77481</xdr:rowOff>
    </xdr:from>
    <xdr:to>
      <xdr:col>82</xdr:col>
      <xdr:colOff>618348</xdr:colOff>
      <xdr:row>80</xdr:row>
      <xdr:rowOff>141880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429EA09D-1638-48EA-9F3F-6587EB43A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72</xdr:col>
      <xdr:colOff>67235</xdr:colOff>
      <xdr:row>81</xdr:row>
      <xdr:rowOff>182506</xdr:rowOff>
    </xdr:from>
    <xdr:to>
      <xdr:col>83</xdr:col>
      <xdr:colOff>46287</xdr:colOff>
      <xdr:row>101</xdr:row>
      <xdr:rowOff>77429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39EA8DA6-F28E-4B43-8213-63F546AF9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72</xdr:col>
      <xdr:colOff>39220</xdr:colOff>
      <xdr:row>102</xdr:row>
      <xdr:rowOff>162380</xdr:rowOff>
    </xdr:from>
    <xdr:to>
      <xdr:col>83</xdr:col>
      <xdr:colOff>27797</xdr:colOff>
      <xdr:row>122</xdr:row>
      <xdr:rowOff>57303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2F43E042-1A5D-476C-830A-051490FFCE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72</xdr:col>
      <xdr:colOff>74893</xdr:colOff>
      <xdr:row>123</xdr:row>
      <xdr:rowOff>125179</xdr:rowOff>
    </xdr:from>
    <xdr:to>
      <xdr:col>83</xdr:col>
      <xdr:colOff>57120</xdr:colOff>
      <xdr:row>143</xdr:row>
      <xdr:rowOff>18127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37035317-C781-47F9-9130-B153603AEF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83</xdr:col>
      <xdr:colOff>190500</xdr:colOff>
      <xdr:row>0</xdr:row>
      <xdr:rowOff>0</xdr:rowOff>
    </xdr:from>
    <xdr:to>
      <xdr:col>94</xdr:col>
      <xdr:colOff>322406</xdr:colOff>
      <xdr:row>20</xdr:row>
      <xdr:rowOff>105752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54C28CB6-0E55-4AC9-ACEA-AC1E894F95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83</xdr:col>
      <xdr:colOff>256055</xdr:colOff>
      <xdr:row>21</xdr:row>
      <xdr:rowOff>122668</xdr:rowOff>
    </xdr:from>
    <xdr:to>
      <xdr:col>94</xdr:col>
      <xdr:colOff>391136</xdr:colOff>
      <xdr:row>42</xdr:row>
      <xdr:rowOff>19823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93FBFAED-6B18-4B4F-BB9C-2FB7ACDC2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83</xdr:col>
      <xdr:colOff>304989</xdr:colOff>
      <xdr:row>42</xdr:row>
      <xdr:rowOff>171566</xdr:rowOff>
    </xdr:from>
    <xdr:to>
      <xdr:col>94</xdr:col>
      <xdr:colOff>436895</xdr:colOff>
      <xdr:row>63</xdr:row>
      <xdr:rowOff>57417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A9928B83-C7D4-47D9-A072-D8FD171EB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83</xdr:col>
      <xdr:colOff>210671</xdr:colOff>
      <xdr:row>64</xdr:row>
      <xdr:rowOff>86552</xdr:rowOff>
    </xdr:from>
    <xdr:to>
      <xdr:col>94</xdr:col>
      <xdr:colOff>342577</xdr:colOff>
      <xdr:row>84</xdr:row>
      <xdr:rowOff>150951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A38E65E4-9AAE-48A2-901E-A44C63C0C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83</xdr:col>
      <xdr:colOff>257735</xdr:colOff>
      <xdr:row>86</xdr:row>
      <xdr:rowOff>10149</xdr:rowOff>
    </xdr:from>
    <xdr:to>
      <xdr:col>94</xdr:col>
      <xdr:colOff>389641</xdr:colOff>
      <xdr:row>106</xdr:row>
      <xdr:rowOff>86500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9D7416F1-E731-4127-87FC-B4289FB1BE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83</xdr:col>
      <xdr:colOff>229720</xdr:colOff>
      <xdr:row>107</xdr:row>
      <xdr:rowOff>189594</xdr:rowOff>
    </xdr:from>
    <xdr:to>
      <xdr:col>94</xdr:col>
      <xdr:colOff>371151</xdr:colOff>
      <xdr:row>128</xdr:row>
      <xdr:rowOff>75446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489FF513-0249-4DFB-9F4E-E052D5160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83</xdr:col>
      <xdr:colOff>265393</xdr:colOff>
      <xdr:row>129</xdr:row>
      <xdr:rowOff>152393</xdr:rowOff>
    </xdr:from>
    <xdr:to>
      <xdr:col>94</xdr:col>
      <xdr:colOff>400474</xdr:colOff>
      <xdr:row>150</xdr:row>
      <xdr:rowOff>48516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2016BEBF-97FD-4AC9-AAFF-5B6D2C5E6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95</xdr:col>
      <xdr:colOff>0</xdr:colOff>
      <xdr:row>0</xdr:row>
      <xdr:rowOff>0</xdr:rowOff>
    </xdr:from>
    <xdr:to>
      <xdr:col>106</xdr:col>
      <xdr:colOff>128731</xdr:colOff>
      <xdr:row>20</xdr:row>
      <xdr:rowOff>102577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315A4A4F-7E6E-4BAD-B0AD-C48A333A5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95</xdr:col>
      <xdr:colOff>65555</xdr:colOff>
      <xdr:row>21</xdr:row>
      <xdr:rowOff>122668</xdr:rowOff>
    </xdr:from>
    <xdr:to>
      <xdr:col>106</xdr:col>
      <xdr:colOff>197461</xdr:colOff>
      <xdr:row>42</xdr:row>
      <xdr:rowOff>19823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D5992CFB-A04A-4D80-A99D-549C402653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95</xdr:col>
      <xdr:colOff>114489</xdr:colOff>
      <xdr:row>42</xdr:row>
      <xdr:rowOff>171566</xdr:rowOff>
    </xdr:from>
    <xdr:to>
      <xdr:col>106</xdr:col>
      <xdr:colOff>243220</xdr:colOff>
      <xdr:row>63</xdr:row>
      <xdr:rowOff>57417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6FE74BC3-4291-47E9-A65A-F35CC6416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95</xdr:col>
      <xdr:colOff>20171</xdr:colOff>
      <xdr:row>64</xdr:row>
      <xdr:rowOff>86552</xdr:rowOff>
    </xdr:from>
    <xdr:to>
      <xdr:col>106</xdr:col>
      <xdr:colOff>148902</xdr:colOff>
      <xdr:row>84</xdr:row>
      <xdr:rowOff>150951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1EEFF2E8-F586-4D43-808E-7C1B5D972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95</xdr:col>
      <xdr:colOff>67235</xdr:colOff>
      <xdr:row>86</xdr:row>
      <xdr:rowOff>10149</xdr:rowOff>
    </xdr:from>
    <xdr:to>
      <xdr:col>106</xdr:col>
      <xdr:colOff>195966</xdr:colOff>
      <xdr:row>106</xdr:row>
      <xdr:rowOff>86500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88F4491D-A297-475A-AB75-B91BB5376F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95</xdr:col>
      <xdr:colOff>39220</xdr:colOff>
      <xdr:row>107</xdr:row>
      <xdr:rowOff>189594</xdr:rowOff>
    </xdr:from>
    <xdr:to>
      <xdr:col>106</xdr:col>
      <xdr:colOff>177476</xdr:colOff>
      <xdr:row>128</xdr:row>
      <xdr:rowOff>75446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A154B834-AD25-4E96-995F-0EC61492C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95</xdr:col>
      <xdr:colOff>74893</xdr:colOff>
      <xdr:row>129</xdr:row>
      <xdr:rowOff>152393</xdr:rowOff>
    </xdr:from>
    <xdr:to>
      <xdr:col>106</xdr:col>
      <xdr:colOff>206799</xdr:colOff>
      <xdr:row>150</xdr:row>
      <xdr:rowOff>45341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DB3595E2-FDB5-4298-B594-E6FEC86F4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187582</xdr:colOff>
      <xdr:row>8</xdr:row>
      <xdr:rowOff>168339</xdr:rowOff>
    </xdr:from>
    <xdr:to>
      <xdr:col>36</xdr:col>
      <xdr:colOff>10071</xdr:colOff>
      <xdr:row>32</xdr:row>
      <xdr:rowOff>61833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B4EECA-D796-46F5-A6C2-D352AE34E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222860</xdr:colOff>
      <xdr:row>33</xdr:row>
      <xdr:rowOff>129887</xdr:rowOff>
    </xdr:from>
    <xdr:to>
      <xdr:col>36</xdr:col>
      <xdr:colOff>51764</xdr:colOff>
      <xdr:row>57</xdr:row>
      <xdr:rowOff>23380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2A606F-BE0B-4D50-9A2B-AA5DA1493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328693</xdr:colOff>
      <xdr:row>58</xdr:row>
      <xdr:rowOff>33612</xdr:rowOff>
    </xdr:from>
    <xdr:to>
      <xdr:col>36</xdr:col>
      <xdr:colOff>157597</xdr:colOff>
      <xdr:row>81</xdr:row>
      <xdr:rowOff>100285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1695D3-F8E6-42DB-A1E5-013E7EF16B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396074</xdr:colOff>
      <xdr:row>82</xdr:row>
      <xdr:rowOff>62539</xdr:rowOff>
    </xdr:from>
    <xdr:to>
      <xdr:col>36</xdr:col>
      <xdr:colOff>224978</xdr:colOff>
      <xdr:row>105</xdr:row>
      <xdr:rowOff>129214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A292AD-5F62-4BDB-90F3-B007D5D629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396074</xdr:colOff>
      <xdr:row>106</xdr:row>
      <xdr:rowOff>100991</xdr:rowOff>
    </xdr:from>
    <xdr:to>
      <xdr:col>36</xdr:col>
      <xdr:colOff>224978</xdr:colOff>
      <xdr:row>129</xdr:row>
      <xdr:rowOff>158108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0F1279C-23FD-4422-BECC-87D361D3D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396074</xdr:colOff>
      <xdr:row>130</xdr:row>
      <xdr:rowOff>158814</xdr:rowOff>
    </xdr:from>
    <xdr:to>
      <xdr:col>36</xdr:col>
      <xdr:colOff>224978</xdr:colOff>
      <xdr:row>154</xdr:row>
      <xdr:rowOff>61831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C3EB1B8-5D79-4BDE-AE4F-640A547B5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604565</xdr:colOff>
      <xdr:row>155</xdr:row>
      <xdr:rowOff>62538</xdr:rowOff>
    </xdr:from>
    <xdr:to>
      <xdr:col>36</xdr:col>
      <xdr:colOff>433469</xdr:colOff>
      <xdr:row>178</xdr:row>
      <xdr:rowOff>129212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346D7DD-E910-418E-AB2B-FAB642C55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94583</xdr:colOff>
      <xdr:row>14</xdr:row>
      <xdr:rowOff>104944</xdr:rowOff>
    </xdr:from>
    <xdr:to>
      <xdr:col>49</xdr:col>
      <xdr:colOff>176085</xdr:colOff>
      <xdr:row>36</xdr:row>
      <xdr:rowOff>164535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125688D-CABB-44AF-A193-ADDCFE03B3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187582</xdr:colOff>
      <xdr:row>8</xdr:row>
      <xdr:rowOff>168339</xdr:rowOff>
    </xdr:from>
    <xdr:to>
      <xdr:col>36</xdr:col>
      <xdr:colOff>10071</xdr:colOff>
      <xdr:row>32</xdr:row>
      <xdr:rowOff>61833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F523A-CFCC-46CA-8426-C45CB341B4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222860</xdr:colOff>
      <xdr:row>33</xdr:row>
      <xdr:rowOff>129887</xdr:rowOff>
    </xdr:from>
    <xdr:to>
      <xdr:col>36</xdr:col>
      <xdr:colOff>51764</xdr:colOff>
      <xdr:row>57</xdr:row>
      <xdr:rowOff>23380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0DE40E-6A74-4255-9678-EDE1707A41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328693</xdr:colOff>
      <xdr:row>58</xdr:row>
      <xdr:rowOff>33612</xdr:rowOff>
    </xdr:from>
    <xdr:to>
      <xdr:col>36</xdr:col>
      <xdr:colOff>157597</xdr:colOff>
      <xdr:row>81</xdr:row>
      <xdr:rowOff>100285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B71DDE-EC42-423A-99BB-4918DB940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396074</xdr:colOff>
      <xdr:row>82</xdr:row>
      <xdr:rowOff>62539</xdr:rowOff>
    </xdr:from>
    <xdr:to>
      <xdr:col>36</xdr:col>
      <xdr:colOff>224978</xdr:colOff>
      <xdr:row>105</xdr:row>
      <xdr:rowOff>129214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E244A0-B086-46A1-9207-751E570F87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396074</xdr:colOff>
      <xdr:row>106</xdr:row>
      <xdr:rowOff>100991</xdr:rowOff>
    </xdr:from>
    <xdr:to>
      <xdr:col>36</xdr:col>
      <xdr:colOff>224978</xdr:colOff>
      <xdr:row>129</xdr:row>
      <xdr:rowOff>158108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2F0C74D-772B-49E9-B58A-7EE60E236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396074</xdr:colOff>
      <xdr:row>130</xdr:row>
      <xdr:rowOff>158814</xdr:rowOff>
    </xdr:from>
    <xdr:to>
      <xdr:col>36</xdr:col>
      <xdr:colOff>224978</xdr:colOff>
      <xdr:row>154</xdr:row>
      <xdr:rowOff>61831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5E487F7-F998-45C3-B797-7928057923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604565</xdr:colOff>
      <xdr:row>155</xdr:row>
      <xdr:rowOff>62538</xdr:rowOff>
    </xdr:from>
    <xdr:to>
      <xdr:col>36</xdr:col>
      <xdr:colOff>433469</xdr:colOff>
      <xdr:row>178</xdr:row>
      <xdr:rowOff>129212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C8849FD-9CE2-4527-A09F-C29A3B6A61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94583</xdr:colOff>
      <xdr:row>14</xdr:row>
      <xdr:rowOff>104944</xdr:rowOff>
    </xdr:from>
    <xdr:to>
      <xdr:col>49</xdr:col>
      <xdr:colOff>176085</xdr:colOff>
      <xdr:row>36</xdr:row>
      <xdr:rowOff>164535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86FF603-6897-484F-B76F-84B5ED211C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3</xdr:row>
      <xdr:rowOff>0</xdr:rowOff>
    </xdr:from>
    <xdr:to>
      <xdr:col>21</xdr:col>
      <xdr:colOff>428626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70BB0-2E17-408A-9BBA-71F12F29A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39</xdr:row>
      <xdr:rowOff>0</xdr:rowOff>
    </xdr:from>
    <xdr:to>
      <xdr:col>21</xdr:col>
      <xdr:colOff>428626</xdr:colOff>
      <xdr:row>62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FC12C1-3330-4B03-B0DE-E209D68FBA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21</xdr:col>
      <xdr:colOff>428626</xdr:colOff>
      <xdr:row>98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99E68C-CB78-481C-B0A6-05B6E9163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111</xdr:row>
      <xdr:rowOff>0</xdr:rowOff>
    </xdr:from>
    <xdr:to>
      <xdr:col>21</xdr:col>
      <xdr:colOff>428626</xdr:colOff>
      <xdr:row>134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5C6065D-6474-46BC-80AE-09CECCAED8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504825</xdr:colOff>
      <xdr:row>147</xdr:row>
      <xdr:rowOff>133350</xdr:rowOff>
    </xdr:from>
    <xdr:to>
      <xdr:col>21</xdr:col>
      <xdr:colOff>323851</xdr:colOff>
      <xdr:row>171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5771354-7ACE-4AA3-9B85-7B3C287121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514350</xdr:colOff>
      <xdr:row>185</xdr:row>
      <xdr:rowOff>57150</xdr:rowOff>
    </xdr:from>
    <xdr:to>
      <xdr:col>21</xdr:col>
      <xdr:colOff>333376</xdr:colOff>
      <xdr:row>208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5A90D8C-88FD-471D-A818-A25A2F130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590550</xdr:colOff>
      <xdr:row>221</xdr:row>
      <xdr:rowOff>19050</xdr:rowOff>
    </xdr:from>
    <xdr:to>
      <xdr:col>21</xdr:col>
      <xdr:colOff>409576</xdr:colOff>
      <xdr:row>244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58BD7ED-C3DE-46E9-807F-ED825D4D2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ewynter\Downloads\Annotator\all_results_no_shuffle_punished.xlsx" TargetMode="External"/><Relationship Id="rId1" Type="http://schemas.openxmlformats.org/officeDocument/2006/relationships/externalLinkPath" Target="all_results_no_shuffle_punish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RITY Accuracy"/>
      <sheetName val="PARITY Errors"/>
      <sheetName val="Pattern_Matching Accuracy"/>
      <sheetName val="Pattern_Matching Errors"/>
      <sheetName val="Reversal Accuracy"/>
      <sheetName val="Reversal Errors"/>
      <sheetName val="Stack Accuracy"/>
      <sheetName val="Stack Errors"/>
      <sheetName val="Vending_Machine Accuracy"/>
      <sheetName val="Vending_Machine Errors"/>
      <sheetName val="Vending_Machine_Sum Accuracy"/>
      <sheetName val="Vending_Machine_Sum Errors"/>
      <sheetName val="MazeComplete Accuracy"/>
      <sheetName val="MazeComplete Errors"/>
      <sheetName val="MazeSolve Accuracy"/>
      <sheetName val="MazeSolve Errors"/>
      <sheetName val="Hamiltonian Accuracy"/>
      <sheetName val="Hamiltonian Errors"/>
      <sheetName val="PlotsAll"/>
      <sheetName val="AllAveragePlots"/>
      <sheetName val="Avgs no fails Accuracy"/>
      <sheetName val="Avgs no fails Accuracy no VMS"/>
      <sheetName val="Averages Accuracy"/>
      <sheetName val="Averages Errors"/>
      <sheetName val="Avgs no fails Errors"/>
      <sheetName val="Failure Counts Errors"/>
      <sheetName val="Failure Counts Accuracy"/>
      <sheetName val="Failure Counts Accuracy (2)"/>
    </sheetNames>
    <sheetDataSet>
      <sheetData sheetId="0">
        <row r="58">
          <cell r="AC58" t="str">
            <v>GPT-4 Turbo</v>
          </cell>
          <cell r="AD58" t="str">
            <v>GPT-4o</v>
          </cell>
          <cell r="AE58" t="str">
            <v xml:space="preserve"> Phi-3.5 MoE</v>
          </cell>
          <cell r="AF58" t="str">
            <v>Mixtral 7x8B</v>
          </cell>
        </row>
        <row r="59">
          <cell r="AC59">
            <v>36.14</v>
          </cell>
          <cell r="AD59">
            <v>32.339999999999996</v>
          </cell>
          <cell r="AE59">
            <v>46.8</v>
          </cell>
          <cell r="AF59">
            <v>24.1</v>
          </cell>
        </row>
        <row r="60">
          <cell r="AC60">
            <v>36.42</v>
          </cell>
          <cell r="AD60">
            <v>31.54</v>
          </cell>
          <cell r="AE60">
            <v>46.160000000000004</v>
          </cell>
          <cell r="AF60">
            <v>24.02</v>
          </cell>
        </row>
        <row r="61">
          <cell r="AC61">
            <v>36.019999999999996</v>
          </cell>
          <cell r="AD61">
            <v>30.940000000000005</v>
          </cell>
          <cell r="AE61">
            <v>45.38</v>
          </cell>
          <cell r="AF61">
            <v>25.48</v>
          </cell>
        </row>
        <row r="62">
          <cell r="AC62">
            <v>37.979999999999997</v>
          </cell>
          <cell r="AD62">
            <v>31.640000000000004</v>
          </cell>
          <cell r="AE62">
            <v>45.18</v>
          </cell>
          <cell r="AF62">
            <v>24.800000000000004</v>
          </cell>
        </row>
        <row r="63">
          <cell r="AC63">
            <v>37.1</v>
          </cell>
          <cell r="AD63">
            <v>30.54</v>
          </cell>
          <cell r="AE63">
            <v>44.78</v>
          </cell>
          <cell r="AF63">
            <v>24.979999999999997</v>
          </cell>
        </row>
        <row r="64">
          <cell r="AC64">
            <v>34.6</v>
          </cell>
          <cell r="AD64">
            <v>44.1</v>
          </cell>
          <cell r="AE64">
            <v>48.82</v>
          </cell>
          <cell r="AF64">
            <v>50.900000000000006</v>
          </cell>
        </row>
        <row r="65">
          <cell r="AC65">
            <v>38.5</v>
          </cell>
          <cell r="AD65">
            <v>43.28</v>
          </cell>
          <cell r="AE65">
            <v>47.44</v>
          </cell>
          <cell r="AF65">
            <v>51.179999999999993</v>
          </cell>
        </row>
        <row r="66">
          <cell r="AC66">
            <v>38.86</v>
          </cell>
          <cell r="AD66">
            <v>42.92</v>
          </cell>
          <cell r="AE66">
            <v>45.839999999999996</v>
          </cell>
          <cell r="AF66">
            <v>51.6</v>
          </cell>
        </row>
        <row r="67">
          <cell r="AC67">
            <v>38.06</v>
          </cell>
          <cell r="AD67">
            <v>43.86</v>
          </cell>
          <cell r="AE67">
            <v>48.040000000000006</v>
          </cell>
          <cell r="AF67">
            <v>52.44</v>
          </cell>
        </row>
        <row r="68">
          <cell r="AC68">
            <v>38.520000000000003</v>
          </cell>
          <cell r="AD68">
            <v>43.64</v>
          </cell>
          <cell r="AE68">
            <v>46.679999999999993</v>
          </cell>
          <cell r="AF68">
            <v>53.459999999999994</v>
          </cell>
        </row>
        <row r="69">
          <cell r="AC69">
            <v>33.44</v>
          </cell>
          <cell r="AD69">
            <v>45.64</v>
          </cell>
          <cell r="AE69">
            <v>46.9</v>
          </cell>
          <cell r="AF69">
            <v>47</v>
          </cell>
        </row>
        <row r="70">
          <cell r="AC70">
            <v>34.42</v>
          </cell>
          <cell r="AD70">
            <v>47.260000000000005</v>
          </cell>
          <cell r="AE70">
            <v>48.26</v>
          </cell>
          <cell r="AF70">
            <v>47.940000000000005</v>
          </cell>
        </row>
        <row r="71">
          <cell r="AC71">
            <v>34.78</v>
          </cell>
          <cell r="AD71">
            <v>47.7</v>
          </cell>
          <cell r="AE71">
            <v>49.2</v>
          </cell>
          <cell r="AF71">
            <v>48.900000000000006</v>
          </cell>
        </row>
        <row r="72">
          <cell r="AC72">
            <v>33.120000000000005</v>
          </cell>
          <cell r="AD72">
            <v>48.320000000000007</v>
          </cell>
          <cell r="AE72">
            <v>47.58</v>
          </cell>
          <cell r="AF72">
            <v>48.019999999999996</v>
          </cell>
        </row>
        <row r="73">
          <cell r="AC73">
            <v>34.14</v>
          </cell>
          <cell r="AD73">
            <v>47.220000000000006</v>
          </cell>
          <cell r="AE73">
            <v>48.720000000000006</v>
          </cell>
          <cell r="AF73">
            <v>48.760000000000005</v>
          </cell>
        </row>
        <row r="74">
          <cell r="AC74">
            <v>46.919999999999995</v>
          </cell>
          <cell r="AD74">
            <v>54.239999999999995</v>
          </cell>
          <cell r="AE74">
            <v>59.320000000000007</v>
          </cell>
          <cell r="AF74">
            <v>55.98</v>
          </cell>
        </row>
        <row r="75">
          <cell r="AC75">
            <v>48.679999999999993</v>
          </cell>
          <cell r="AD75">
            <v>54.6</v>
          </cell>
          <cell r="AE75">
            <v>59.56</v>
          </cell>
          <cell r="AF75">
            <v>53.7</v>
          </cell>
        </row>
        <row r="76">
          <cell r="AC76">
            <v>48.46</v>
          </cell>
          <cell r="AD76">
            <v>52.1</v>
          </cell>
          <cell r="AE76">
            <v>59.659999999999989</v>
          </cell>
          <cell r="AF76">
            <v>54.52</v>
          </cell>
        </row>
        <row r="77">
          <cell r="AC77">
            <v>48.46</v>
          </cell>
          <cell r="AD77">
            <v>55.06</v>
          </cell>
          <cell r="AE77">
            <v>60.940000000000012</v>
          </cell>
          <cell r="AF77">
            <v>56.779999999999994</v>
          </cell>
        </row>
        <row r="78">
          <cell r="AC78">
            <v>48.339999999999996</v>
          </cell>
          <cell r="AD78">
            <v>52.52</v>
          </cell>
          <cell r="AE78">
            <v>60.320000000000007</v>
          </cell>
          <cell r="AF78">
            <v>55.4</v>
          </cell>
        </row>
        <row r="79">
          <cell r="AC79">
            <v>57.620000000000005</v>
          </cell>
          <cell r="AD79">
            <v>67.900000000000006</v>
          </cell>
          <cell r="AE79">
            <v>70.039999999999992</v>
          </cell>
          <cell r="AF79">
            <v>66.359999999999985</v>
          </cell>
        </row>
        <row r="80">
          <cell r="AC80">
            <v>57.96</v>
          </cell>
          <cell r="AD80">
            <v>67.28</v>
          </cell>
          <cell r="AE80">
            <v>69.820000000000007</v>
          </cell>
          <cell r="AF80">
            <v>64.56</v>
          </cell>
        </row>
        <row r="81">
          <cell r="AC81">
            <v>58.94</v>
          </cell>
          <cell r="AD81">
            <v>67.62</v>
          </cell>
          <cell r="AE81">
            <v>70.400000000000006</v>
          </cell>
          <cell r="AF81">
            <v>64.42</v>
          </cell>
        </row>
        <row r="82">
          <cell r="AC82">
            <v>57.279999999999994</v>
          </cell>
          <cell r="AD82">
            <v>67.28</v>
          </cell>
          <cell r="AE82">
            <v>69</v>
          </cell>
          <cell r="AF82">
            <v>63.279999999999994</v>
          </cell>
        </row>
        <row r="83">
          <cell r="AC83">
            <v>55.879999999999995</v>
          </cell>
          <cell r="AD83">
            <v>67.099999999999994</v>
          </cell>
          <cell r="AE83">
            <v>68.039999999999992</v>
          </cell>
          <cell r="AF83">
            <v>63.879999999999995</v>
          </cell>
        </row>
        <row r="84">
          <cell r="AC84">
            <v>58.219999999999992</v>
          </cell>
          <cell r="AD84">
            <v>80.84</v>
          </cell>
          <cell r="AE84">
            <v>71.819999999999993</v>
          </cell>
          <cell r="AF84">
            <v>62.86</v>
          </cell>
        </row>
        <row r="85">
          <cell r="AC85">
            <v>58.46</v>
          </cell>
          <cell r="AD85">
            <v>78.099999999999994</v>
          </cell>
          <cell r="AE85">
            <v>71.16</v>
          </cell>
          <cell r="AF85">
            <v>60.760000000000012</v>
          </cell>
        </row>
        <row r="86">
          <cell r="AC86">
            <v>58.840000000000011</v>
          </cell>
          <cell r="AD86">
            <v>80.2</v>
          </cell>
          <cell r="AE86">
            <v>73.14</v>
          </cell>
          <cell r="AF86">
            <v>61.819999999999993</v>
          </cell>
        </row>
        <row r="87">
          <cell r="AC87">
            <v>58.679999999999993</v>
          </cell>
          <cell r="AD87">
            <v>79.760000000000005</v>
          </cell>
          <cell r="AE87">
            <v>72.760000000000005</v>
          </cell>
          <cell r="AF87">
            <v>62.02</v>
          </cell>
        </row>
        <row r="88">
          <cell r="AC88">
            <v>58.540000000000006</v>
          </cell>
          <cell r="AD88">
            <v>80.140000000000015</v>
          </cell>
          <cell r="AE88">
            <v>70.62</v>
          </cell>
          <cell r="AF88">
            <v>61.240000000000009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4">
          <cell r="H4" t="str">
            <v>2 (δ=0)</v>
          </cell>
          <cell r="J4">
            <v>2</v>
          </cell>
        </row>
        <row r="5">
          <cell r="H5" t="str">
            <v>2 (δ=0.2)</v>
          </cell>
          <cell r="J5">
            <v>5</v>
          </cell>
        </row>
        <row r="6">
          <cell r="H6" t="str">
            <v>2 (δ=0.45)</v>
          </cell>
          <cell r="J6">
            <v>10</v>
          </cell>
        </row>
        <row r="7">
          <cell r="H7" t="str">
            <v>2 (δ=0.65)</v>
          </cell>
          <cell r="J7">
            <v>20</v>
          </cell>
        </row>
        <row r="8">
          <cell r="H8" t="str">
            <v>2 (δ=0.85)</v>
          </cell>
          <cell r="J8">
            <v>50</v>
          </cell>
        </row>
        <row r="9">
          <cell r="H9" t="str">
            <v>5 (δ=0)</v>
          </cell>
          <cell r="J9">
            <v>100</v>
          </cell>
        </row>
        <row r="10">
          <cell r="H10" t="str">
            <v>5 (δ=0.2)</v>
          </cell>
        </row>
        <row r="11">
          <cell r="H11" t="str">
            <v>5 (δ=0.45)</v>
          </cell>
        </row>
        <row r="12">
          <cell r="H12" t="str">
            <v>5 (δ=0.65)</v>
          </cell>
        </row>
        <row r="13">
          <cell r="H13" t="str">
            <v>5 (δ=0.85)</v>
          </cell>
        </row>
        <row r="14">
          <cell r="H14" t="str">
            <v>10 (δ=0)</v>
          </cell>
        </row>
        <row r="15">
          <cell r="H15" t="str">
            <v>10 (δ=0.2)</v>
          </cell>
        </row>
        <row r="16">
          <cell r="H16" t="str">
            <v>10 (δ=0.45)</v>
          </cell>
        </row>
        <row r="17">
          <cell r="H17" t="str">
            <v>10 (δ=0.65)</v>
          </cell>
        </row>
        <row r="18">
          <cell r="H18" t="str">
            <v>10 (δ=0.85)</v>
          </cell>
        </row>
        <row r="19">
          <cell r="H19" t="str">
            <v>20 (δ=0)</v>
          </cell>
        </row>
        <row r="20">
          <cell r="H20" t="str">
            <v>20 (δ=0.2)</v>
          </cell>
        </row>
        <row r="21">
          <cell r="H21" t="str">
            <v>20 (δ=0.45)</v>
          </cell>
        </row>
        <row r="22">
          <cell r="H22" t="str">
            <v>20 (δ=0.65)</v>
          </cell>
        </row>
        <row r="23">
          <cell r="H23" t="str">
            <v>20 (δ=0.85)</v>
          </cell>
        </row>
        <row r="24">
          <cell r="H24" t="str">
            <v>50 (δ=0)</v>
          </cell>
        </row>
        <row r="25">
          <cell r="H25" t="str">
            <v>50 (δ=0.2)</v>
          </cell>
        </row>
        <row r="26">
          <cell r="H26" t="str">
            <v>50 (δ=0.45)</v>
          </cell>
        </row>
        <row r="27">
          <cell r="H27" t="str">
            <v>50 (δ=0.65)</v>
          </cell>
        </row>
        <row r="28">
          <cell r="H28" t="str">
            <v>50 (δ=0.85)</v>
          </cell>
        </row>
        <row r="29">
          <cell r="H29" t="str">
            <v>100 (δ=0)</v>
          </cell>
        </row>
        <row r="30">
          <cell r="H30" t="str">
            <v>100 (δ=0.2)</v>
          </cell>
        </row>
        <row r="31">
          <cell r="H31" t="str">
            <v>100 (δ=0.45)</v>
          </cell>
        </row>
        <row r="32">
          <cell r="H32" t="str">
            <v>100 (δ=0.65)</v>
          </cell>
        </row>
        <row r="33">
          <cell r="H33" t="str">
            <v>100 (δ=0.85)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49"/>
  <sheetViews>
    <sheetView topLeftCell="A220" zoomScale="93" workbookViewId="0">
      <selection activeCell="D105" sqref="D105"/>
    </sheetView>
  </sheetViews>
  <sheetFormatPr defaultRowHeight="14.25" x14ac:dyDescent="0.45"/>
  <cols>
    <col min="16" max="16" width="11.59765625" customWidth="1"/>
    <col min="17" max="17" width="7.265625" customWidth="1"/>
    <col min="18" max="18" width="11.33203125" bestFit="1" customWidth="1"/>
    <col min="19" max="19" width="14.46484375" customWidth="1"/>
    <col min="20" max="20" width="11.06640625" bestFit="1" customWidth="1"/>
    <col min="21" max="21" width="15.19921875" customWidth="1"/>
    <col min="22" max="22" width="11.46484375" bestFit="1" customWidth="1"/>
    <col min="23" max="23" width="21.46484375" bestFit="1" customWidth="1"/>
    <col min="35" max="35" width="13.06640625" customWidth="1"/>
    <col min="36" max="36" width="13.19921875" customWidth="1"/>
  </cols>
  <sheetData>
    <row r="1" spans="1:38" x14ac:dyDescent="0.45">
      <c r="A1" s="1">
        <v>0</v>
      </c>
      <c r="B1" t="s">
        <v>0</v>
      </c>
      <c r="Q1" s="1"/>
      <c r="R1" s="1"/>
      <c r="S1" s="1"/>
      <c r="T1" s="1"/>
    </row>
    <row r="2" spans="1:38" x14ac:dyDescent="0.45">
      <c r="AI2" s="7" t="s">
        <v>34</v>
      </c>
    </row>
    <row r="3" spans="1:38" x14ac:dyDescent="0.4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I3" t="s">
        <v>45</v>
      </c>
      <c r="K3" t="s">
        <v>25</v>
      </c>
      <c r="L3" t="s">
        <v>26</v>
      </c>
      <c r="N3" t="s">
        <v>27</v>
      </c>
      <c r="P3" s="3"/>
      <c r="Q3" s="3" t="s">
        <v>3</v>
      </c>
      <c r="R3" s="3"/>
      <c r="S3" s="3" t="s">
        <v>4</v>
      </c>
      <c r="T3" s="3"/>
      <c r="U3" s="3" t="s">
        <v>5</v>
      </c>
      <c r="V3" s="3"/>
      <c r="W3" s="3" t="s">
        <v>6</v>
      </c>
      <c r="Z3" s="3"/>
      <c r="AB3" s="1" t="s">
        <v>3</v>
      </c>
      <c r="AC3" s="1" t="s">
        <v>4</v>
      </c>
      <c r="AD3" s="1" t="s">
        <v>5</v>
      </c>
      <c r="AE3" s="1" t="s">
        <v>6</v>
      </c>
      <c r="AI3" s="7" t="s">
        <v>38</v>
      </c>
      <c r="AJ3" s="7" t="s">
        <v>39</v>
      </c>
      <c r="AK3" s="7" t="s">
        <v>40</v>
      </c>
      <c r="AL3" s="7" t="s">
        <v>41</v>
      </c>
    </row>
    <row r="4" spans="1:38" x14ac:dyDescent="0.45">
      <c r="A4" s="1">
        <v>0</v>
      </c>
      <c r="B4">
        <v>2</v>
      </c>
      <c r="C4">
        <v>0</v>
      </c>
      <c r="D4">
        <v>0.1</v>
      </c>
      <c r="E4">
        <v>0.2</v>
      </c>
      <c r="F4">
        <v>0.3</v>
      </c>
      <c r="G4">
        <v>0.3</v>
      </c>
      <c r="H4">
        <v>0</v>
      </c>
      <c r="I4">
        <f>_xlfn.STDEV.P(D4:G4)</f>
        <v>8.2915619758884909E-2</v>
      </c>
      <c r="J4">
        <v>2</v>
      </c>
      <c r="K4">
        <f>_xlfn.STDEV.P(D4:G8)</f>
        <v>0.20223748416156678</v>
      </c>
      <c r="L4">
        <f>_xlfn.STDEV.P(D4:G4,D9:G9,D14:G14,D19:G19,D24:G24,D29:G29)</f>
        <v>24.776408119530874</v>
      </c>
      <c r="M4">
        <v>0</v>
      </c>
      <c r="N4">
        <f>AVERAGE(D4:G4)</f>
        <v>0.22500000000000003</v>
      </c>
      <c r="P4" s="5">
        <f>_xlfn.STDEV.P(D4:D8)</f>
        <v>7.4833147735478833E-2</v>
      </c>
      <c r="Q4">
        <f>_xlfn.STDEV.P(D4,D9,D14,D19,D24,D29)</f>
        <v>28.457844066072344</v>
      </c>
      <c r="R4" s="5">
        <f>_xlfn.STDEV.P(E4:E8)</f>
        <v>8.9442719099991616E-2</v>
      </c>
      <c r="S4">
        <f>_xlfn.STDEV.P(E4,E9,E14,E19,E24,E29)</f>
        <v>16.10814148876965</v>
      </c>
      <c r="T4" s="5">
        <f>_xlfn.STDEV.P(F4:F8)</f>
        <v>0.27999999999999997</v>
      </c>
      <c r="U4">
        <f>_xlfn.STDEV.P(F4,F9,F14,F19,F24,F29)</f>
        <v>18.558705654100876</v>
      </c>
      <c r="V4" s="5">
        <f>_xlfn.STDEV.P(G4:G8)</f>
        <v>0.1095445115010332</v>
      </c>
      <c r="W4">
        <f>_xlfn.STDEV.P(G4,G9,G14,G19,G24,G29)</f>
        <v>27.322075933818297</v>
      </c>
      <c r="AA4" t="s">
        <v>31</v>
      </c>
      <c r="AB4">
        <f>AVERAGE(P25,P61,P97,P169,P205)</f>
        <v>8.2415999999999983</v>
      </c>
      <c r="AC4">
        <f>AVERAGE(R25,R61,R97,R169,R205)</f>
        <v>4.3035428571428573</v>
      </c>
      <c r="AD4">
        <f>AVERAGE(T25,T61,T97,T169,T205)</f>
        <v>1.8305142857142851</v>
      </c>
      <c r="AE4">
        <f>AVERAGE(V25,V61,V97,V169,V205)</f>
        <v>7.4657142857142871</v>
      </c>
      <c r="AF4">
        <f>AVERAGE(AB4:AE4)</f>
        <v>5.4603428571428569</v>
      </c>
      <c r="AG4">
        <f>_xlfn.STDEV.P(AB4:AE4)</f>
        <v>2.5627498687534684</v>
      </c>
      <c r="AH4" t="s">
        <v>42</v>
      </c>
      <c r="AI4">
        <f>AVERAGE(K26,K62,K98,K134,K170,K206,K242)</f>
        <v>6.6136938775510217</v>
      </c>
      <c r="AJ4">
        <f>AVERAGE(K12,K48,K84,K120,K156,K192,K228)</f>
        <v>1.6886745748036358</v>
      </c>
      <c r="AK4">
        <f>AVERAGE(K26,K62,K98,K170,K206)</f>
        <v>5.4603428571428569</v>
      </c>
      <c r="AL4">
        <f>AVERAGE(K12,K48,K84,K156,K192)</f>
        <v>1.5168440606724811</v>
      </c>
    </row>
    <row r="5" spans="1:38" x14ac:dyDescent="0.45">
      <c r="A5" s="1">
        <v>1</v>
      </c>
      <c r="B5">
        <v>2</v>
      </c>
      <c r="C5">
        <v>0.2</v>
      </c>
      <c r="D5">
        <v>0</v>
      </c>
      <c r="E5">
        <v>0</v>
      </c>
      <c r="F5">
        <v>0.3</v>
      </c>
      <c r="G5">
        <v>0.3</v>
      </c>
      <c r="H5">
        <v>0.2</v>
      </c>
      <c r="I5">
        <f t="shared" ref="I5:I33" si="0">_xlfn.STDEV.P(D5:G5)</f>
        <v>0.15</v>
      </c>
      <c r="J5">
        <v>5</v>
      </c>
      <c r="K5">
        <f>_xlfn.STDEV.P(D9:G13)</f>
        <v>12.169777113817652</v>
      </c>
      <c r="L5">
        <f>_xlfn.STDEV.P(D5:G5,D10:G10,D15:G15,D20:G20,D25:G25,D30:G30)</f>
        <v>24.863560672308289</v>
      </c>
      <c r="M5">
        <v>0.2</v>
      </c>
      <c r="N5">
        <f t="shared" ref="N5:N33" si="1">AVERAGE(D5:G5)</f>
        <v>0.15</v>
      </c>
      <c r="P5" s="5">
        <f>_xlfn.STDEV.P(D9:D13)</f>
        <v>1.5844241856270682</v>
      </c>
      <c r="Q5">
        <f t="shared" ref="Q5:Q8" si="2">_xlfn.STDEV.P(D5,D10,D15,D20,D25,D30)</f>
        <v>27.973841948029463</v>
      </c>
      <c r="R5" s="5">
        <f>_xlfn.STDEV.P(E9:E13)</f>
        <v>3.096707929398578</v>
      </c>
      <c r="S5">
        <f t="shared" ref="S5:S8" si="3">_xlfn.STDEV.P(E5,E10,E15,E20,E25,E30)</f>
        <v>17.765196937332899</v>
      </c>
      <c r="T5" s="5">
        <f>_xlfn.STDEV.P(F9:F13)</f>
        <v>1.5331014317389451</v>
      </c>
      <c r="U5">
        <f t="shared" ref="U5:U8" si="4">_xlfn.STDEV.P(F5,F10,F15,F20,F25,F30)</f>
        <v>18.283781519878946</v>
      </c>
      <c r="V5" s="5">
        <f>_xlfn.STDEV.P(G9:G13)</f>
        <v>1.6811900546934011</v>
      </c>
      <c r="W5">
        <f t="shared" ref="W5:W8" si="5">_xlfn.STDEV.P(G5,G10,G15,G20,G25,G30)</f>
        <v>27.360352499353674</v>
      </c>
      <c r="AA5" t="s">
        <v>32</v>
      </c>
      <c r="AB5">
        <f>AVERAGE(Q25,Q61,Q97,Q169,Q205)</f>
        <v>-1.1000000000000076E-2</v>
      </c>
      <c r="AC5">
        <f>AVERAGE(S25,S61,S97,S169,S205)</f>
        <v>-0.27333333333333465</v>
      </c>
      <c r="AD5">
        <f>AVERAGE(U25,U61,U97,U169,U205)</f>
        <v>-0.11399999999999992</v>
      </c>
      <c r="AE5">
        <f>AVERAGE(W25,W61,W97,W169,W205)</f>
        <v>5.3999999999998438E-2</v>
      </c>
      <c r="AH5" t="s">
        <v>28</v>
      </c>
      <c r="AI5">
        <f>_xlfn.STDEV.P(K26,K62,K98,K134,K170,K206,K242)</f>
        <v>4.0079502249172689</v>
      </c>
      <c r="AJ5">
        <f>_xlfn.STDEV.P(K12,K48,K84,K120,K156,K192,K228)</f>
        <v>1.402204786786454</v>
      </c>
      <c r="AK5">
        <f>_xlfn.STDEV.P(K26,K62,K98,K170,K206)</f>
        <v>3.9607690220100293</v>
      </c>
      <c r="AL5">
        <f>_xlfn.STDEV.P(K12,K48,K84,K156,K192)</f>
        <v>1.3393405577231803</v>
      </c>
    </row>
    <row r="6" spans="1:38" x14ac:dyDescent="0.45">
      <c r="A6" s="1">
        <v>2</v>
      </c>
      <c r="B6">
        <v>2</v>
      </c>
      <c r="C6">
        <v>0.45</v>
      </c>
      <c r="D6">
        <v>0</v>
      </c>
      <c r="E6">
        <v>0.1</v>
      </c>
      <c r="F6">
        <v>0.2</v>
      </c>
      <c r="G6">
        <v>0.2</v>
      </c>
      <c r="H6">
        <v>0.45</v>
      </c>
      <c r="I6">
        <f t="shared" si="0"/>
        <v>8.2915619758885034E-2</v>
      </c>
      <c r="J6">
        <v>10</v>
      </c>
      <c r="K6">
        <f>_xlfn.STDEV.P(D14:G18)</f>
        <v>9.3003158548514104</v>
      </c>
      <c r="L6">
        <f t="shared" ref="L6:L8" si="6">_xlfn.STDEV.P(D6:G6,D11:G11,D16:G16,D21:G21,D26:G26,D31:G31)</f>
        <v>25.44089419069665</v>
      </c>
      <c r="M6">
        <v>0.45</v>
      </c>
      <c r="N6">
        <f t="shared" si="1"/>
        <v>0.125</v>
      </c>
      <c r="P6" s="5">
        <f>_xlfn.STDEV.P(D14:D18)</f>
        <v>1.1842297074469967</v>
      </c>
      <c r="Q6">
        <f t="shared" si="2"/>
        <v>28.949980809819007</v>
      </c>
      <c r="R6" s="5">
        <f>_xlfn.STDEV.P(E14:E18)</f>
        <v>2.2202702538204666</v>
      </c>
      <c r="S6">
        <f t="shared" si="3"/>
        <v>18.111299419607271</v>
      </c>
      <c r="T6" s="5">
        <f>_xlfn.STDEV.P(F14:F18)</f>
        <v>1.4268847185389562</v>
      </c>
      <c r="U6">
        <f t="shared" si="4"/>
        <v>18.560479220345808</v>
      </c>
      <c r="V6" s="5">
        <f>_xlfn.STDEV.P(G14:G18)</f>
        <v>0.61773780845921955</v>
      </c>
      <c r="W6">
        <f t="shared" si="5"/>
        <v>27.81920300000623</v>
      </c>
      <c r="AI6" s="7" t="s">
        <v>43</v>
      </c>
    </row>
    <row r="7" spans="1:38" x14ac:dyDescent="0.45">
      <c r="A7" s="1">
        <v>3</v>
      </c>
      <c r="B7">
        <v>2</v>
      </c>
      <c r="C7">
        <v>0.65</v>
      </c>
      <c r="D7">
        <v>0.2</v>
      </c>
      <c r="E7">
        <v>0.2</v>
      </c>
      <c r="F7">
        <v>0.1</v>
      </c>
      <c r="G7">
        <v>0.5</v>
      </c>
      <c r="H7">
        <v>0.65</v>
      </c>
      <c r="I7">
        <f t="shared" si="0"/>
        <v>0.15000000000000002</v>
      </c>
      <c r="J7">
        <v>20</v>
      </c>
      <c r="K7">
        <f>_xlfn.STDEV.P(D19:G23)</f>
        <v>12.435007036588326</v>
      </c>
      <c r="L7">
        <f t="shared" si="6"/>
        <v>25.30743433536653</v>
      </c>
      <c r="M7">
        <v>0.65</v>
      </c>
      <c r="N7">
        <f t="shared" si="1"/>
        <v>0.25</v>
      </c>
      <c r="P7" s="5">
        <f>_xlfn.STDEV.P(D19:D23)</f>
        <v>1.5239422561238978</v>
      </c>
      <c r="Q7">
        <f t="shared" si="2"/>
        <v>29.063665747229258</v>
      </c>
      <c r="R7" s="5">
        <f>_xlfn.STDEV.P(E19:E23)</f>
        <v>0.65299310869257976</v>
      </c>
      <c r="S7">
        <f t="shared" si="3"/>
        <v>17.547878947484094</v>
      </c>
      <c r="T7" s="5">
        <f>_xlfn.STDEV.P(F19:F23)</f>
        <v>1.5684387141358123</v>
      </c>
      <c r="U7">
        <f t="shared" si="4"/>
        <v>18.075182494852488</v>
      </c>
      <c r="V7" s="5">
        <f>_xlfn.STDEV.P(G19:G23)</f>
        <v>1.553833967964402</v>
      </c>
      <c r="W7">
        <f t="shared" si="5"/>
        <v>27.871470877743235</v>
      </c>
      <c r="AA7" t="s">
        <v>44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7" t="s">
        <v>38</v>
      </c>
      <c r="AJ7" s="7" t="s">
        <v>39</v>
      </c>
      <c r="AK7" s="7" t="s">
        <v>40</v>
      </c>
      <c r="AL7" s="7" t="s">
        <v>41</v>
      </c>
    </row>
    <row r="8" spans="1:38" x14ac:dyDescent="0.45">
      <c r="A8" s="1">
        <v>4</v>
      </c>
      <c r="B8">
        <v>2</v>
      </c>
      <c r="C8">
        <v>0.85</v>
      </c>
      <c r="D8">
        <v>0.1</v>
      </c>
      <c r="E8">
        <v>0</v>
      </c>
      <c r="F8">
        <v>0.9</v>
      </c>
      <c r="G8">
        <v>0.2</v>
      </c>
      <c r="H8">
        <v>0.85</v>
      </c>
      <c r="I8" s="6">
        <f t="shared" si="0"/>
        <v>0.35355339059327379</v>
      </c>
      <c r="J8">
        <v>50</v>
      </c>
      <c r="K8">
        <f>_xlfn.STDEV.P(D25:G28)</f>
        <v>11.994593508639582</v>
      </c>
      <c r="L8">
        <f t="shared" si="6"/>
        <v>25.33199969077317</v>
      </c>
      <c r="M8">
        <v>0.85</v>
      </c>
      <c r="N8" s="6">
        <f t="shared" si="1"/>
        <v>0.3</v>
      </c>
      <c r="P8" s="5">
        <f>_xlfn.STDEV.P(D24:D28)</f>
        <v>1.0403845442911976</v>
      </c>
      <c r="Q8">
        <f t="shared" si="2"/>
        <v>29.045792389872155</v>
      </c>
      <c r="R8" s="5">
        <f>_xlfn.STDEV.P(E24:E28)</f>
        <v>0.56071383075504655</v>
      </c>
      <c r="S8">
        <f t="shared" si="3"/>
        <v>17.832437672212212</v>
      </c>
      <c r="T8" s="5">
        <f>_xlfn.STDEV.P(F24:F28)</f>
        <v>1.3469966592386189</v>
      </c>
      <c r="U8">
        <f t="shared" si="4"/>
        <v>18.186502931814271</v>
      </c>
      <c r="V8" s="5">
        <f>_xlfn.STDEV.P(G24:G28)</f>
        <v>0.35999999999999993</v>
      </c>
      <c r="W8">
        <f t="shared" si="5"/>
        <v>28.137085057901</v>
      </c>
      <c r="AH8" t="s">
        <v>42</v>
      </c>
      <c r="AI8">
        <f>AVERAGE(L26,L62,L98,L134,L170,L206,L242)</f>
        <v>-4.8095238095236401E-2</v>
      </c>
      <c r="AJ8">
        <f>AVERAGE(L12,L48,L84,L120,L156,L192,L228)</f>
        <v>1.5999813929360389E-2</v>
      </c>
      <c r="AK8">
        <f>AVERAGE(L26,L62,L98,L170,L206)</f>
        <v>-8.6083333333331805E-2</v>
      </c>
      <c r="AL8">
        <f>AVERAGE(L12,L48,L84,L156,L192)</f>
        <v>-1.9468037970820855E-2</v>
      </c>
    </row>
    <row r="9" spans="1:38" x14ac:dyDescent="0.45">
      <c r="A9" s="1">
        <v>5</v>
      </c>
      <c r="B9">
        <v>5</v>
      </c>
      <c r="C9">
        <v>0</v>
      </c>
      <c r="D9">
        <v>28.9</v>
      </c>
      <c r="E9">
        <v>19.8</v>
      </c>
      <c r="F9">
        <v>50.1</v>
      </c>
      <c r="G9">
        <v>31.3</v>
      </c>
      <c r="I9">
        <f t="shared" si="0"/>
        <v>11.016436583578187</v>
      </c>
      <c r="J9">
        <v>100</v>
      </c>
      <c r="K9">
        <f>_xlfn.STDEV.P(D29:G33)</f>
        <v>17.187416181613781</v>
      </c>
      <c r="L9">
        <f>AVERAGE((L8-L7), (L7-L6), (L6-L5), (L5-L4))</f>
        <v>0.13889789281057396</v>
      </c>
      <c r="N9">
        <f t="shared" si="1"/>
        <v>32.525000000000006</v>
      </c>
      <c r="P9" s="5">
        <f>_xlfn.STDEV.P(D29:D33)</f>
        <v>0.8930845424706424</v>
      </c>
      <c r="R9" s="5">
        <f>_xlfn.STDEV.P(E29:E33)</f>
        <v>1.1045361017187274</v>
      </c>
      <c r="T9" s="5">
        <f>_xlfn.STDEV.P(F29:F33)</f>
        <v>1.1235657524150524</v>
      </c>
      <c r="V9" s="5">
        <f>_xlfn.STDEV.P(G29:G33)</f>
        <v>0.78587530817553886</v>
      </c>
      <c r="AH9" t="s">
        <v>28</v>
      </c>
      <c r="AI9">
        <f>_xlfn.STDEV.P(L26,L62,L98,L134,L170,L206,L242)</f>
        <v>0.12991810170999116</v>
      </c>
      <c r="AJ9">
        <f>_xlfn.STDEV.P(L12,L48,L84,L120,L156,L192,L228)</f>
        <v>0.1574931506130777</v>
      </c>
      <c r="AK9">
        <f>_xlfn.STDEV.P(L26,L62,L98,L170,L206)</f>
        <v>0.13628773687394771</v>
      </c>
      <c r="AL9">
        <f>_xlfn.STDEV.P(L12,L48,L84,L156,L192)</f>
        <v>0.17328836145379536</v>
      </c>
    </row>
    <row r="10" spans="1:38" x14ac:dyDescent="0.45">
      <c r="A10" s="1">
        <v>6</v>
      </c>
      <c r="B10">
        <v>5</v>
      </c>
      <c r="C10">
        <v>0.2</v>
      </c>
      <c r="D10">
        <v>30.4</v>
      </c>
      <c r="E10">
        <v>12.6</v>
      </c>
      <c r="F10">
        <v>45.8</v>
      </c>
      <c r="G10">
        <v>29.7</v>
      </c>
      <c r="I10">
        <f t="shared" si="0"/>
        <v>11.74827114940747</v>
      </c>
      <c r="K10">
        <f>AVERAGE(K4:K9)</f>
        <v>10.548224529945387</v>
      </c>
      <c r="N10">
        <f t="shared" si="1"/>
        <v>29.625</v>
      </c>
      <c r="P10" s="5">
        <f>AVERAGE(P4:P9)</f>
        <v>1.0501497306158802</v>
      </c>
      <c r="Q10">
        <f>AVERAGE(Q4:Q8)</f>
        <v>28.698224992204445</v>
      </c>
      <c r="R10" s="5">
        <f>AVERAGE(R4:R9)</f>
        <v>1.2874439905808983</v>
      </c>
      <c r="S10">
        <f>AVERAGE(S4:S8)</f>
        <v>17.472990893081224</v>
      </c>
      <c r="T10" s="5">
        <f>AVERAGE(T4:T9)</f>
        <v>1.2131645460112308</v>
      </c>
      <c r="U10">
        <f>AVERAGE(U4:U8)</f>
        <v>18.332930364198479</v>
      </c>
      <c r="V10" s="5">
        <f>AVERAGE(V4:V9)</f>
        <v>0.85136360846559922</v>
      </c>
      <c r="W10">
        <f>AVERAGE(W4:W8)</f>
        <v>27.702037473764488</v>
      </c>
    </row>
    <row r="11" spans="1:38" x14ac:dyDescent="0.45">
      <c r="A11" s="1">
        <v>7</v>
      </c>
      <c r="B11">
        <v>5</v>
      </c>
      <c r="C11">
        <v>0.45</v>
      </c>
      <c r="D11">
        <v>27.2</v>
      </c>
      <c r="E11">
        <v>11.1</v>
      </c>
      <c r="F11">
        <v>46.6</v>
      </c>
      <c r="G11">
        <v>27.2</v>
      </c>
      <c r="I11">
        <f t="shared" si="0"/>
        <v>12.578230201423404</v>
      </c>
      <c r="N11">
        <f t="shared" si="1"/>
        <v>28.025000000000002</v>
      </c>
      <c r="P11" s="5">
        <f>_xlfn.STDEV.P(P4:P9)</f>
        <v>0.5006517851302037</v>
      </c>
      <c r="Q11">
        <f>_xlfn.STDEV.P(Q4:Q8)</f>
        <v>0.42432176880139588</v>
      </c>
      <c r="R11" s="5">
        <f>_xlfn.STDEV.P(R4:R9)</f>
        <v>1.0442643205228916</v>
      </c>
      <c r="S11">
        <f>_xlfn.STDEV.P(S4:S8)</f>
        <v>0.7057543838337258</v>
      </c>
      <c r="T11" s="5">
        <f>_xlfn.STDEV.P(T4:T9)</f>
        <v>0.4417749626616454</v>
      </c>
      <c r="U11">
        <f>_xlfn.STDEV.P(U4:U8)</f>
        <v>0.19649098171134732</v>
      </c>
      <c r="V11" s="5">
        <f>_xlfn.STDEV.P(V4:V9)</f>
        <v>0.58204811328655071</v>
      </c>
      <c r="W11">
        <f>_xlfn.STDEV.P(W4:W8)</f>
        <v>0.31394943317762014</v>
      </c>
    </row>
    <row r="12" spans="1:38" x14ac:dyDescent="0.45">
      <c r="A12" s="1">
        <v>8</v>
      </c>
      <c r="B12">
        <v>5</v>
      </c>
      <c r="C12">
        <v>0.65</v>
      </c>
      <c r="D12">
        <v>26.8</v>
      </c>
      <c r="E12">
        <v>12.3</v>
      </c>
      <c r="F12">
        <v>46.6</v>
      </c>
      <c r="G12">
        <v>27.4</v>
      </c>
      <c r="I12">
        <f t="shared" si="0"/>
        <v>12.185519069781149</v>
      </c>
      <c r="K12" cm="1">
        <f t="array" ref="K12">INDEX(LINEST(K4:K9),1)</f>
        <v>2.5010009672418225</v>
      </c>
      <c r="L12" cm="1">
        <f t="array" ref="L12">INDEX(LINEST(L4:L8),1)</f>
        <v>0.15550568055428329</v>
      </c>
      <c r="N12">
        <f t="shared" si="1"/>
        <v>28.274999999999999</v>
      </c>
      <c r="P12" s="5"/>
      <c r="R12" s="5"/>
      <c r="T12" s="5"/>
      <c r="V12" s="5"/>
    </row>
    <row r="13" spans="1:38" x14ac:dyDescent="0.45">
      <c r="A13" s="1">
        <v>9</v>
      </c>
      <c r="B13">
        <v>5</v>
      </c>
      <c r="C13">
        <v>0.85</v>
      </c>
      <c r="D13">
        <v>26</v>
      </c>
      <c r="E13">
        <v>12.8</v>
      </c>
      <c r="F13">
        <v>48.2</v>
      </c>
      <c r="G13">
        <v>27.1</v>
      </c>
      <c r="I13">
        <f t="shared" si="0"/>
        <v>12.676627114496988</v>
      </c>
      <c r="N13">
        <f t="shared" si="1"/>
        <v>28.524999999999999</v>
      </c>
      <c r="P13" s="5"/>
      <c r="R13" s="5"/>
      <c r="T13" s="5"/>
      <c r="V13" s="5"/>
      <c r="AA13" s="1" t="s">
        <v>1</v>
      </c>
      <c r="AB13" s="1" t="s">
        <v>2</v>
      </c>
      <c r="AC13" s="1" t="s">
        <v>3</v>
      </c>
      <c r="AD13" s="1" t="s">
        <v>4</v>
      </c>
      <c r="AE13" s="1" t="s">
        <v>5</v>
      </c>
      <c r="AF13" s="1" t="s">
        <v>6</v>
      </c>
    </row>
    <row r="14" spans="1:38" x14ac:dyDescent="0.45">
      <c r="A14" s="1">
        <v>10</v>
      </c>
      <c r="B14">
        <v>10</v>
      </c>
      <c r="C14">
        <v>0</v>
      </c>
      <c r="D14">
        <v>49.5</v>
      </c>
      <c r="E14">
        <v>26</v>
      </c>
      <c r="F14">
        <v>48.2</v>
      </c>
      <c r="G14">
        <v>49.8</v>
      </c>
      <c r="I14">
        <f t="shared" si="0"/>
        <v>10.049471379132322</v>
      </c>
      <c r="N14">
        <f t="shared" si="1"/>
        <v>43.375</v>
      </c>
      <c r="P14" s="5"/>
      <c r="R14" s="5"/>
      <c r="T14" s="5"/>
      <c r="V14" s="5"/>
      <c r="Z14" s="1">
        <v>0</v>
      </c>
      <c r="AA14">
        <v>2</v>
      </c>
      <c r="AB14">
        <v>0</v>
      </c>
      <c r="AC14">
        <f>AVERAGE(D4,D40,D76,D112,D148,D184,D220)</f>
        <v>27.000000000000004</v>
      </c>
      <c r="AD14">
        <f t="shared" ref="AD14:AF29" si="8">AVERAGE(E4,E40,E76,E112,E148,E184,E220)</f>
        <v>22.157142857142855</v>
      </c>
      <c r="AE14">
        <f t="shared" si="8"/>
        <v>29.37142857142857</v>
      </c>
      <c r="AF14">
        <f t="shared" si="8"/>
        <v>30.285714285714281</v>
      </c>
    </row>
    <row r="15" spans="1:38" x14ac:dyDescent="0.45">
      <c r="A15" s="1">
        <v>11</v>
      </c>
      <c r="B15">
        <v>10</v>
      </c>
      <c r="C15">
        <v>0.2</v>
      </c>
      <c r="D15">
        <v>51.4</v>
      </c>
      <c r="E15">
        <v>32.4</v>
      </c>
      <c r="F15">
        <v>51.4</v>
      </c>
      <c r="G15">
        <v>50.7</v>
      </c>
      <c r="I15">
        <f t="shared" si="0"/>
        <v>8.131228381985137</v>
      </c>
      <c r="K15" t="s">
        <v>25</v>
      </c>
      <c r="L15" t="s">
        <v>26</v>
      </c>
      <c r="N15">
        <f t="shared" si="1"/>
        <v>46.474999999999994</v>
      </c>
      <c r="P15" s="3" t="s">
        <v>25</v>
      </c>
      <c r="Q15" s="3" t="s">
        <v>26</v>
      </c>
      <c r="R15" s="3" t="s">
        <v>25</v>
      </c>
      <c r="S15" s="3" t="s">
        <v>26</v>
      </c>
      <c r="T15" s="3" t="s">
        <v>25</v>
      </c>
      <c r="U15" s="3" t="s">
        <v>26</v>
      </c>
      <c r="V15" s="3" t="s">
        <v>25</v>
      </c>
      <c r="W15" s="3" t="s">
        <v>26</v>
      </c>
      <c r="Z15" s="1">
        <v>1</v>
      </c>
      <c r="AA15">
        <v>2</v>
      </c>
      <c r="AB15">
        <v>0.2</v>
      </c>
      <c r="AC15">
        <f t="shared" ref="AC15:AF43" si="9">AVERAGE(D5,D41,D77,D113,D149,D185,D221)</f>
        <v>25.87142857142857</v>
      </c>
      <c r="AD15">
        <f t="shared" si="8"/>
        <v>20.8</v>
      </c>
      <c r="AE15">
        <f t="shared" si="8"/>
        <v>29.342857142857149</v>
      </c>
      <c r="AF15">
        <f t="shared" si="8"/>
        <v>29.37142857142857</v>
      </c>
    </row>
    <row r="16" spans="1:38" x14ac:dyDescent="0.45">
      <c r="A16" s="1">
        <v>12</v>
      </c>
      <c r="B16">
        <v>10</v>
      </c>
      <c r="C16">
        <v>0.45</v>
      </c>
      <c r="D16">
        <v>53</v>
      </c>
      <c r="E16">
        <v>28.4</v>
      </c>
      <c r="F16">
        <v>52.4</v>
      </c>
      <c r="G16">
        <v>51.4</v>
      </c>
      <c r="H16">
        <v>0</v>
      </c>
      <c r="I16">
        <f t="shared" si="0"/>
        <v>10.350362312498978</v>
      </c>
      <c r="J16">
        <v>2</v>
      </c>
      <c r="K16">
        <f>AVERAGE(D4:G8)</f>
        <v>0.21000000000000005</v>
      </c>
      <c r="L16">
        <f>AVERAGE(D4:G4,D9:G9,D14:G14,D19:G19,D24:G24,D29:G29)</f>
        <v>42.295833333333334</v>
      </c>
      <c r="M16">
        <v>0</v>
      </c>
      <c r="N16">
        <f t="shared" si="1"/>
        <v>46.300000000000004</v>
      </c>
      <c r="P16" s="5">
        <f>AVERAGE(D4:D8)</f>
        <v>0.08</v>
      </c>
      <c r="Q16">
        <f>AVERAGE(D4,D9,D14,D19,D24,D29)</f>
        <v>49.733333333333327</v>
      </c>
      <c r="R16" s="5">
        <f>AVERAGE(E4:E8)</f>
        <v>0.1</v>
      </c>
      <c r="S16">
        <f>AVERAGE(E4,E9,E14,E19,E24,E29)</f>
        <v>28.466666666666669</v>
      </c>
      <c r="T16" s="5">
        <f>AVERAGE(F4:F8)</f>
        <v>0.36</v>
      </c>
      <c r="U16">
        <f>AVERAGE(F4,F9,F14,F19,F24,F29)</f>
        <v>41.733333333333327</v>
      </c>
      <c r="V16" s="5">
        <f>AVERAGE(G4:G8)</f>
        <v>0.3</v>
      </c>
      <c r="W16">
        <f>AVERAGE(G4,G9,G14,G19,G24,G29)</f>
        <v>49.25</v>
      </c>
      <c r="Z16" s="1">
        <v>2</v>
      </c>
      <c r="AA16">
        <v>2</v>
      </c>
      <c r="AB16">
        <v>0.45</v>
      </c>
      <c r="AC16">
        <f t="shared" si="9"/>
        <v>26.12857142857143</v>
      </c>
      <c r="AD16">
        <f t="shared" si="8"/>
        <v>21.11428571428571</v>
      </c>
      <c r="AE16">
        <f t="shared" si="8"/>
        <v>29.342857142857138</v>
      </c>
      <c r="AF16">
        <f t="shared" si="8"/>
        <v>29.342857142857149</v>
      </c>
    </row>
    <row r="17" spans="1:32" x14ac:dyDescent="0.45">
      <c r="A17" s="1">
        <v>13</v>
      </c>
      <c r="B17">
        <v>10</v>
      </c>
      <c r="C17">
        <v>0.65</v>
      </c>
      <c r="D17">
        <v>50.5</v>
      </c>
      <c r="E17">
        <v>30</v>
      </c>
      <c r="F17">
        <v>50.1</v>
      </c>
      <c r="G17">
        <v>50.2</v>
      </c>
      <c r="H17">
        <v>0.2</v>
      </c>
      <c r="I17">
        <f t="shared" si="0"/>
        <v>8.776958470905516</v>
      </c>
      <c r="J17">
        <v>5</v>
      </c>
      <c r="K17">
        <f>AVERAGE(D9:G13)</f>
        <v>29.395000000000003</v>
      </c>
      <c r="L17">
        <f t="shared" ref="L17:L20" si="10">AVERAGE(D5:G5,D10:G10,D15:G15,D20:G20,D25:G25,D30:G30)</f>
        <v>42.320833333333333</v>
      </c>
      <c r="M17">
        <v>0.2</v>
      </c>
      <c r="N17">
        <f t="shared" si="1"/>
        <v>45.2</v>
      </c>
      <c r="P17" s="5">
        <f>AVERAGE(D9:D13)</f>
        <v>27.860000000000003</v>
      </c>
      <c r="Q17">
        <f t="shared" ref="Q17:Q20" si="11">AVERAGE(D5,D10,D15,D20,D25,D30)</f>
        <v>50.25</v>
      </c>
      <c r="R17" s="5">
        <f>AVERAGE(E9:E13)</f>
        <v>13.719999999999999</v>
      </c>
      <c r="S17">
        <f t="shared" ref="S17:S20" si="12">AVERAGE(E5,E10,E15,E20,E25,E30)</f>
        <v>28.966666666666669</v>
      </c>
      <c r="T17" s="5">
        <f>AVERAGE(F9:F13)</f>
        <v>47.46</v>
      </c>
      <c r="U17">
        <f t="shared" ref="U17:U20" si="13">AVERAGE(F5,F10,F15,F20,F25,F30)</f>
        <v>40.799999999999997</v>
      </c>
      <c r="V17" s="5">
        <f>AVERAGE(G9:G13)</f>
        <v>28.54</v>
      </c>
      <c r="W17">
        <f t="shared" ref="W17:W20" si="14">AVERAGE(G5,G10,G15,G20,G25,G30)</f>
        <v>49.266666666666673</v>
      </c>
      <c r="Z17" s="1">
        <v>3</v>
      </c>
      <c r="AA17">
        <v>2</v>
      </c>
      <c r="AB17">
        <v>0.65</v>
      </c>
      <c r="AC17">
        <f t="shared" si="9"/>
        <v>25.942857142857143</v>
      </c>
      <c r="AD17">
        <f t="shared" si="8"/>
        <v>21.785714285714285</v>
      </c>
      <c r="AE17">
        <f t="shared" si="8"/>
        <v>29.400000000000002</v>
      </c>
      <c r="AF17">
        <f t="shared" si="8"/>
        <v>29.671428571428574</v>
      </c>
    </row>
    <row r="18" spans="1:32" x14ac:dyDescent="0.45">
      <c r="A18" s="1">
        <v>14</v>
      </c>
      <c r="B18">
        <v>10</v>
      </c>
      <c r="C18">
        <v>0.85</v>
      </c>
      <c r="D18">
        <v>51.8</v>
      </c>
      <c r="E18">
        <v>31.1</v>
      </c>
      <c r="F18">
        <v>49.9</v>
      </c>
      <c r="G18">
        <v>51.3</v>
      </c>
      <c r="H18">
        <v>0.45</v>
      </c>
      <c r="I18">
        <f t="shared" si="0"/>
        <v>8.6450491612251188</v>
      </c>
      <c r="J18">
        <v>10</v>
      </c>
      <c r="K18">
        <f>AVERAGE(D14:G18)</f>
        <v>45.474999999999994</v>
      </c>
      <c r="L18">
        <f t="shared" si="10"/>
        <v>42.291666666666657</v>
      </c>
      <c r="M18">
        <v>0.45</v>
      </c>
      <c r="N18">
        <f t="shared" si="1"/>
        <v>46.025000000000006</v>
      </c>
      <c r="P18" s="5">
        <f>AVERAGE(D14:D18)</f>
        <v>51.239999999999995</v>
      </c>
      <c r="Q18">
        <f t="shared" si="11"/>
        <v>50.416666666666664</v>
      </c>
      <c r="R18" s="5">
        <f>AVERAGE(E14:E18)</f>
        <v>29.580000000000002</v>
      </c>
      <c r="S18">
        <f t="shared" si="12"/>
        <v>28.349999999999998</v>
      </c>
      <c r="T18" s="5">
        <f>AVERAGE(F14:F18)</f>
        <v>50.4</v>
      </c>
      <c r="U18">
        <f t="shared" si="13"/>
        <v>41.516666666666673</v>
      </c>
      <c r="V18" s="5">
        <f>AVERAGE(G14:G18)</f>
        <v>50.680000000000007</v>
      </c>
      <c r="W18">
        <f t="shared" si="14"/>
        <v>48.883333333333333</v>
      </c>
      <c r="Z18" s="1">
        <v>4</v>
      </c>
      <c r="AA18">
        <v>2</v>
      </c>
      <c r="AB18">
        <v>0.85</v>
      </c>
      <c r="AC18">
        <f t="shared" si="9"/>
        <v>26.071428571428573</v>
      </c>
      <c r="AD18">
        <f t="shared" si="8"/>
        <v>19.571428571428573</v>
      </c>
      <c r="AE18">
        <f t="shared" si="8"/>
        <v>28.585714285714285</v>
      </c>
      <c r="AF18">
        <f t="shared" si="8"/>
        <v>28.914285714285711</v>
      </c>
    </row>
    <row r="19" spans="1:32" x14ac:dyDescent="0.45">
      <c r="A19" s="1">
        <v>15</v>
      </c>
      <c r="B19">
        <v>20</v>
      </c>
      <c r="C19">
        <v>0</v>
      </c>
      <c r="D19">
        <v>61.3</v>
      </c>
      <c r="E19">
        <v>31.3</v>
      </c>
      <c r="F19">
        <v>50</v>
      </c>
      <c r="G19">
        <v>59.4</v>
      </c>
      <c r="H19">
        <v>0.65</v>
      </c>
      <c r="I19">
        <f t="shared" si="0"/>
        <v>11.882129438783247</v>
      </c>
      <c r="J19">
        <v>20</v>
      </c>
      <c r="K19">
        <f>AVERAGE(D19:G23)</f>
        <v>51.239999999999988</v>
      </c>
      <c r="L19">
        <f t="shared" si="10"/>
        <v>42.170833333333334</v>
      </c>
      <c r="M19">
        <v>0.65</v>
      </c>
      <c r="N19">
        <f t="shared" si="1"/>
        <v>50.5</v>
      </c>
      <c r="P19" s="5">
        <f>AVERAGE(D19:D23)</f>
        <v>63.14</v>
      </c>
      <c r="Q19">
        <f t="shared" si="11"/>
        <v>50.4</v>
      </c>
      <c r="R19" s="5">
        <f>AVERAGE(E19:E23)</f>
        <v>32.260000000000005</v>
      </c>
      <c r="S19">
        <f t="shared" si="12"/>
        <v>28.583333333333332</v>
      </c>
      <c r="T19" s="5">
        <f>AVERAGE(F19:F23)</f>
        <v>48.300000000000004</v>
      </c>
      <c r="U19">
        <f t="shared" si="13"/>
        <v>40.433333333333337</v>
      </c>
      <c r="V19" s="5">
        <f>AVERAGE(G19:G23)</f>
        <v>61.260000000000005</v>
      </c>
      <c r="W19">
        <f t="shared" si="14"/>
        <v>49.266666666666659</v>
      </c>
      <c r="Z19" s="1">
        <v>5</v>
      </c>
      <c r="AA19">
        <v>5</v>
      </c>
      <c r="AB19">
        <v>0</v>
      </c>
      <c r="AC19">
        <f t="shared" si="9"/>
        <v>45.75714285714286</v>
      </c>
      <c r="AD19">
        <f t="shared" si="8"/>
        <v>41.5</v>
      </c>
      <c r="AE19">
        <f t="shared" si="8"/>
        <v>47.428571428571431</v>
      </c>
      <c r="AF19">
        <f t="shared" si="8"/>
        <v>44.271428571428565</v>
      </c>
    </row>
    <row r="20" spans="1:32" x14ac:dyDescent="0.45">
      <c r="A20" s="1">
        <v>16</v>
      </c>
      <c r="B20">
        <v>20</v>
      </c>
      <c r="C20">
        <v>0.2</v>
      </c>
      <c r="D20">
        <v>64.099999999999994</v>
      </c>
      <c r="E20">
        <v>31.7</v>
      </c>
      <c r="F20">
        <v>45.6</v>
      </c>
      <c r="G20">
        <v>61.4</v>
      </c>
      <c r="H20">
        <v>0.85</v>
      </c>
      <c r="I20">
        <f t="shared" si="0"/>
        <v>13.04856313928855</v>
      </c>
      <c r="J20">
        <v>50</v>
      </c>
      <c r="K20">
        <f>AVERAGE(D24:G28)</f>
        <v>60.61999999999999</v>
      </c>
      <c r="L20">
        <f t="shared" si="10"/>
        <v>42.425000000000011</v>
      </c>
      <c r="M20">
        <v>0.85</v>
      </c>
      <c r="N20">
        <f t="shared" si="1"/>
        <v>50.7</v>
      </c>
      <c r="P20" s="5">
        <f>AVERAGE(D24:D28)</f>
        <v>73.559999999999988</v>
      </c>
      <c r="Q20">
        <f t="shared" si="11"/>
        <v>49.916666666666664</v>
      </c>
      <c r="R20" s="5">
        <f>AVERAGE(E24:E28)</f>
        <v>47.540000000000006</v>
      </c>
      <c r="S20">
        <f t="shared" si="12"/>
        <v>29.05</v>
      </c>
      <c r="T20" s="5">
        <f>AVERAGE(F24:F28)</f>
        <v>50.06</v>
      </c>
      <c r="U20">
        <f t="shared" si="13"/>
        <v>41.466666666666669</v>
      </c>
      <c r="V20" s="5">
        <f>AVERAGE(G24:G28)</f>
        <v>71.320000000000007</v>
      </c>
      <c r="W20">
        <f t="shared" si="14"/>
        <v>49.266666666666659</v>
      </c>
      <c r="Z20" s="1">
        <v>6</v>
      </c>
      <c r="AA20">
        <v>5</v>
      </c>
      <c r="AB20">
        <v>0.2</v>
      </c>
      <c r="AC20">
        <f t="shared" si="9"/>
        <v>46.057142857142857</v>
      </c>
      <c r="AD20">
        <f t="shared" si="8"/>
        <v>39.9</v>
      </c>
      <c r="AE20">
        <f t="shared" si="8"/>
        <v>45.414285714285711</v>
      </c>
      <c r="AF20">
        <f t="shared" si="8"/>
        <v>43.142857142857132</v>
      </c>
    </row>
    <row r="21" spans="1:32" x14ac:dyDescent="0.45">
      <c r="A21" s="1">
        <v>17</v>
      </c>
      <c r="B21">
        <v>20</v>
      </c>
      <c r="C21">
        <v>0.45</v>
      </c>
      <c r="D21">
        <v>62.4</v>
      </c>
      <c r="E21">
        <v>32.5</v>
      </c>
      <c r="F21">
        <v>49.7</v>
      </c>
      <c r="G21">
        <v>59.9</v>
      </c>
      <c r="I21">
        <f t="shared" si="0"/>
        <v>11.75848098182751</v>
      </c>
      <c r="J21">
        <v>100</v>
      </c>
      <c r="K21">
        <f>AVERAGE(D29:G33)</f>
        <v>66.864999999999995</v>
      </c>
      <c r="L21">
        <f>AVERAGE((L20-L19), (L19-L18), (L18-L17), (L17-L16))</f>
        <v>3.2291666666669272E-2</v>
      </c>
      <c r="N21">
        <f t="shared" si="1"/>
        <v>51.125000000000007</v>
      </c>
      <c r="P21" s="5">
        <f>AVERAGE(D29:D33)</f>
        <v>84.97999999999999</v>
      </c>
      <c r="R21" s="5">
        <f>AVERAGE(E29:E33)</f>
        <v>48.9</v>
      </c>
      <c r="T21" s="5">
        <f>AVERAGE(F29:F33)</f>
        <v>50.559999999999988</v>
      </c>
      <c r="V21" s="5">
        <f>AVERAGE(G29:G33)</f>
        <v>83.02000000000001</v>
      </c>
      <c r="Z21" s="1">
        <v>7</v>
      </c>
      <c r="AA21">
        <v>5</v>
      </c>
      <c r="AB21">
        <v>0.45</v>
      </c>
      <c r="AC21">
        <f t="shared" si="9"/>
        <v>45.142857142857146</v>
      </c>
      <c r="AD21">
        <f t="shared" si="8"/>
        <v>39.385714285714293</v>
      </c>
      <c r="AE21">
        <f t="shared" si="8"/>
        <v>47.571428571428569</v>
      </c>
      <c r="AF21">
        <f t="shared" si="8"/>
        <v>43.857142857142854</v>
      </c>
    </row>
    <row r="22" spans="1:32" x14ac:dyDescent="0.45">
      <c r="A22" s="1">
        <v>18</v>
      </c>
      <c r="B22">
        <v>20</v>
      </c>
      <c r="C22">
        <v>0.65</v>
      </c>
      <c r="D22">
        <v>65.599999999999994</v>
      </c>
      <c r="E22">
        <v>33</v>
      </c>
      <c r="F22">
        <v>48.3</v>
      </c>
      <c r="G22">
        <v>63.8</v>
      </c>
      <c r="I22">
        <f t="shared" si="0"/>
        <v>13.20101795317315</v>
      </c>
      <c r="K22">
        <f>AVERAGE(K16:K21)</f>
        <v>42.300833333333337</v>
      </c>
      <c r="N22">
        <f t="shared" si="1"/>
        <v>52.674999999999997</v>
      </c>
      <c r="P22" s="5">
        <f>AVERAGE(P16:P21)</f>
        <v>50.143333333333338</v>
      </c>
      <c r="Q22">
        <f>AVERAGE(Q16:Q20)</f>
        <v>50.143333333333331</v>
      </c>
      <c r="R22" s="5">
        <f>AVERAGE(R16:R21)</f>
        <v>28.683333333333334</v>
      </c>
      <c r="S22">
        <f>AVERAGE(S16:S20)</f>
        <v>28.68333333333333</v>
      </c>
      <c r="T22" s="5">
        <f>AVERAGE(T16:T21)</f>
        <v>41.19</v>
      </c>
      <c r="U22">
        <f>AVERAGE(U16:U20)</f>
        <v>41.190000000000005</v>
      </c>
      <c r="V22" s="5">
        <f>AVERAGE(V16:V21)</f>
        <v>49.186666666666667</v>
      </c>
      <c r="W22">
        <f>AVERAGE(W16:W20)</f>
        <v>49.18666666666666</v>
      </c>
      <c r="Z22" s="1">
        <v>8</v>
      </c>
      <c r="AA22">
        <v>5</v>
      </c>
      <c r="AB22">
        <v>0.65</v>
      </c>
      <c r="AC22">
        <f t="shared" si="9"/>
        <v>45.914285714285718</v>
      </c>
      <c r="AD22">
        <f t="shared" si="8"/>
        <v>40.042857142857144</v>
      </c>
      <c r="AE22">
        <f t="shared" si="8"/>
        <v>45.914285714285718</v>
      </c>
      <c r="AF22">
        <f t="shared" si="8"/>
        <v>44</v>
      </c>
    </row>
    <row r="23" spans="1:32" x14ac:dyDescent="0.45">
      <c r="A23" s="1">
        <v>19</v>
      </c>
      <c r="B23">
        <v>20</v>
      </c>
      <c r="C23">
        <v>0.85</v>
      </c>
      <c r="D23">
        <v>62.3</v>
      </c>
      <c r="E23">
        <v>32.799999999999997</v>
      </c>
      <c r="F23">
        <v>47.9</v>
      </c>
      <c r="G23">
        <v>61.8</v>
      </c>
      <c r="I23">
        <f t="shared" si="0"/>
        <v>12.093593345238594</v>
      </c>
      <c r="N23">
        <f t="shared" si="1"/>
        <v>51.2</v>
      </c>
      <c r="P23" s="5">
        <f>_xlfn.STDEV.P(P16:P21)</f>
        <v>28.679068828832079</v>
      </c>
      <c r="Q23">
        <f>_xlfn.STDEV.P(Q16:Q20)</f>
        <v>0.27255988129012992</v>
      </c>
      <c r="R23" s="5">
        <f>_xlfn.STDEV.P(R16:R21)</f>
        <v>17.410687969048084</v>
      </c>
      <c r="S23">
        <f>_xlfn.STDEV.P(S16:S20)</f>
        <v>0.27668674625929601</v>
      </c>
      <c r="T23" s="5">
        <f>_xlfn.STDEV.P(T16:T21)</f>
        <v>18.295043955490602</v>
      </c>
      <c r="U23">
        <f>_xlfn.STDEV.P(U16:U20)</f>
        <v>0.49053259037725638</v>
      </c>
      <c r="V23" s="5">
        <f>_xlfn.STDEV.P(V16:V21)</f>
        <v>27.685030050351937</v>
      </c>
      <c r="W23">
        <f>_xlfn.STDEV.P(W16:W20)</f>
        <v>0.15180396715647515</v>
      </c>
      <c r="Z23" s="1">
        <v>9</v>
      </c>
      <c r="AA23">
        <v>5</v>
      </c>
      <c r="AB23">
        <v>0.85</v>
      </c>
      <c r="AC23">
        <f t="shared" si="9"/>
        <v>45.171428571428578</v>
      </c>
      <c r="AD23">
        <f t="shared" si="8"/>
        <v>40.171428571428578</v>
      </c>
      <c r="AE23">
        <f t="shared" si="8"/>
        <v>45.957142857142863</v>
      </c>
      <c r="AF23">
        <f t="shared" si="8"/>
        <v>43.642857142857146</v>
      </c>
    </row>
    <row r="24" spans="1:32" x14ac:dyDescent="0.45">
      <c r="A24" s="1">
        <v>20</v>
      </c>
      <c r="B24">
        <v>50</v>
      </c>
      <c r="C24">
        <v>0</v>
      </c>
      <c r="D24">
        <v>73</v>
      </c>
      <c r="E24">
        <v>46.6</v>
      </c>
      <c r="F24">
        <v>51.8</v>
      </c>
      <c r="G24">
        <v>71.099999999999994</v>
      </c>
      <c r="I24">
        <f t="shared" si="0"/>
        <v>11.591456983485747</v>
      </c>
      <c r="N24">
        <f t="shared" si="1"/>
        <v>60.624999999999993</v>
      </c>
      <c r="P24" s="5"/>
      <c r="R24" s="5"/>
      <c r="T24" s="5"/>
      <c r="V24" s="5"/>
      <c r="Z24" s="1">
        <v>10</v>
      </c>
      <c r="AA24">
        <v>10</v>
      </c>
      <c r="AB24">
        <v>0</v>
      </c>
      <c r="AC24">
        <f t="shared" si="9"/>
        <v>49.257142857142853</v>
      </c>
      <c r="AD24">
        <f t="shared" si="8"/>
        <v>41.342857142857142</v>
      </c>
      <c r="AE24">
        <f t="shared" si="8"/>
        <v>47.842857142857149</v>
      </c>
      <c r="AF24">
        <f t="shared" si="8"/>
        <v>46.785714285714285</v>
      </c>
    </row>
    <row r="25" spans="1:32" x14ac:dyDescent="0.45">
      <c r="A25" s="1">
        <v>21</v>
      </c>
      <c r="B25">
        <v>50</v>
      </c>
      <c r="C25">
        <v>0.2</v>
      </c>
      <c r="D25">
        <v>72.099999999999994</v>
      </c>
      <c r="E25">
        <v>48.1</v>
      </c>
      <c r="F25">
        <v>49.6</v>
      </c>
      <c r="G25">
        <v>71.7</v>
      </c>
      <c r="I25">
        <f t="shared" si="0"/>
        <v>11.53806201231385</v>
      </c>
      <c r="N25">
        <f t="shared" si="1"/>
        <v>60.375</v>
      </c>
      <c r="P25" s="5" cm="1">
        <f t="array" ref="P25">INDEX(LINEST(P16:P21), 1)</f>
        <v>16.38571428571429</v>
      </c>
      <c r="Q25" s="5" cm="1">
        <f t="array" ref="Q25">INDEX(LINEST(Q16:Q20), 1)</f>
        <v>5.1666666666667291E-2</v>
      </c>
      <c r="R25" s="5" cm="1">
        <f t="array" ref="R25">INDEX(LINEST(R16:R21), 1)</f>
        <v>9.9468571428571426</v>
      </c>
      <c r="S25" s="5" cm="1">
        <f t="array" ref="S25">INDEX(LINEST(S16:S20), 1)</f>
        <v>7.8333333333332769E-2</v>
      </c>
      <c r="T25" s="5" cm="1">
        <f t="array" ref="T25">INDEX(LINEST(T16:T21), 1)</f>
        <v>7.3342857142857127</v>
      </c>
      <c r="U25" s="5" cm="1">
        <f t="array" ref="U25">INDEX(LINEST(U16:U20), 1)</f>
        <v>-8.9999999999997707E-2</v>
      </c>
      <c r="V25" s="5" cm="1">
        <f t="array" ref="V25">INDEX(LINEST(V16:V21), 1)</f>
        <v>15.786285714285716</v>
      </c>
      <c r="W25" s="5" cm="1">
        <f t="array" ref="W25">INDEX(LINEST(W16:W20), 1)</f>
        <v>3.3333333333303021E-3</v>
      </c>
      <c r="Z25" s="1">
        <v>11</v>
      </c>
      <c r="AA25">
        <v>10</v>
      </c>
      <c r="AB25">
        <v>0.2</v>
      </c>
      <c r="AC25">
        <f t="shared" si="9"/>
        <v>50.242857142857147</v>
      </c>
      <c r="AD25">
        <f t="shared" si="8"/>
        <v>41.68571428571429</v>
      </c>
      <c r="AE25">
        <f t="shared" si="8"/>
        <v>47.842857142857149</v>
      </c>
      <c r="AF25">
        <f t="shared" si="8"/>
        <v>48.371428571428574</v>
      </c>
    </row>
    <row r="26" spans="1:32" x14ac:dyDescent="0.45">
      <c r="A26" s="1">
        <v>22</v>
      </c>
      <c r="B26">
        <v>50</v>
      </c>
      <c r="C26">
        <v>0.45</v>
      </c>
      <c r="D26">
        <v>74.8</v>
      </c>
      <c r="E26">
        <v>47.9</v>
      </c>
      <c r="F26">
        <v>50.9</v>
      </c>
      <c r="G26">
        <v>71.8</v>
      </c>
      <c r="I26">
        <f t="shared" si="0"/>
        <v>12.043774325351695</v>
      </c>
      <c r="K26" cm="1">
        <f t="array" ref="K26">INDEX(LINEST(K16:K21),1)</f>
        <v>12.363285714285713</v>
      </c>
      <c r="L26" s="6" cm="1">
        <f t="array" ref="L26">INDEX(LINEST(L16:L20),1)</f>
        <v>1.0833333333335566E-2</v>
      </c>
      <c r="N26">
        <f t="shared" si="1"/>
        <v>61.349999999999994</v>
      </c>
      <c r="Z26" s="1">
        <v>12</v>
      </c>
      <c r="AA26">
        <v>10</v>
      </c>
      <c r="AB26">
        <v>0.45</v>
      </c>
      <c r="AC26">
        <f t="shared" si="9"/>
        <v>51.8</v>
      </c>
      <c r="AD26">
        <f t="shared" si="8"/>
        <v>42.585714285714289</v>
      </c>
      <c r="AE26">
        <f t="shared" si="8"/>
        <v>49.057142857142857</v>
      </c>
      <c r="AF26">
        <f t="shared" si="8"/>
        <v>49.114285714285714</v>
      </c>
    </row>
    <row r="27" spans="1:32" x14ac:dyDescent="0.45">
      <c r="A27" s="1">
        <v>23</v>
      </c>
      <c r="B27">
        <v>50</v>
      </c>
      <c r="C27">
        <v>0.65</v>
      </c>
      <c r="D27">
        <v>74.7</v>
      </c>
      <c r="E27">
        <v>47.2</v>
      </c>
      <c r="F27">
        <v>47.8</v>
      </c>
      <c r="G27">
        <v>70.900000000000006</v>
      </c>
      <c r="I27">
        <f t="shared" si="0"/>
        <v>12.722912402433666</v>
      </c>
      <c r="N27">
        <f t="shared" si="1"/>
        <v>60.15</v>
      </c>
      <c r="Z27" s="1">
        <v>13</v>
      </c>
      <c r="AA27">
        <v>10</v>
      </c>
      <c r="AB27">
        <v>0.65</v>
      </c>
      <c r="AC27">
        <f t="shared" si="9"/>
        <v>50.842857142857149</v>
      </c>
      <c r="AD27">
        <f t="shared" si="8"/>
        <v>42.657142857142858</v>
      </c>
      <c r="AE27">
        <f t="shared" si="8"/>
        <v>48.74285714285714</v>
      </c>
      <c r="AF27">
        <f t="shared" si="8"/>
        <v>49.771428571428565</v>
      </c>
    </row>
    <row r="28" spans="1:32" x14ac:dyDescent="0.45">
      <c r="A28" s="1">
        <v>24</v>
      </c>
      <c r="B28">
        <v>50</v>
      </c>
      <c r="C28">
        <v>0.85</v>
      </c>
      <c r="D28">
        <v>73.2</v>
      </c>
      <c r="E28">
        <v>47.9</v>
      </c>
      <c r="F28">
        <v>50.2</v>
      </c>
      <c r="G28">
        <v>71.099999999999994</v>
      </c>
      <c r="I28">
        <f t="shared" si="0"/>
        <v>11.602370447455975</v>
      </c>
      <c r="N28">
        <f t="shared" si="1"/>
        <v>60.6</v>
      </c>
      <c r="Z28" s="1">
        <v>14</v>
      </c>
      <c r="AA28">
        <v>10</v>
      </c>
      <c r="AB28">
        <v>0.85</v>
      </c>
      <c r="AC28">
        <f t="shared" si="9"/>
        <v>50.442857142857143</v>
      </c>
      <c r="AD28">
        <f t="shared" si="8"/>
        <v>42.628571428571426</v>
      </c>
      <c r="AE28">
        <f t="shared" si="8"/>
        <v>48.68571428571429</v>
      </c>
      <c r="AF28">
        <f t="shared" si="8"/>
        <v>48.285714285714285</v>
      </c>
    </row>
    <row r="29" spans="1:32" x14ac:dyDescent="0.45">
      <c r="A29" s="1">
        <v>25</v>
      </c>
      <c r="B29">
        <v>100</v>
      </c>
      <c r="C29">
        <v>0</v>
      </c>
      <c r="D29">
        <v>85.6</v>
      </c>
      <c r="E29">
        <v>46.9</v>
      </c>
      <c r="F29">
        <v>50</v>
      </c>
      <c r="G29">
        <v>83.6</v>
      </c>
      <c r="I29">
        <f t="shared" si="0"/>
        <v>18.121999751683003</v>
      </c>
      <c r="N29">
        <f t="shared" si="1"/>
        <v>66.525000000000006</v>
      </c>
      <c r="Z29" s="1">
        <v>15</v>
      </c>
      <c r="AA29">
        <v>20</v>
      </c>
      <c r="AB29">
        <v>0</v>
      </c>
      <c r="AC29">
        <f t="shared" si="9"/>
        <v>56.385714285714293</v>
      </c>
      <c r="AD29">
        <f t="shared" si="8"/>
        <v>43.357142857142854</v>
      </c>
      <c r="AE29">
        <f t="shared" si="8"/>
        <v>49.24285714285714</v>
      </c>
      <c r="AF29">
        <f t="shared" si="8"/>
        <v>55.128571428571426</v>
      </c>
    </row>
    <row r="30" spans="1:32" x14ac:dyDescent="0.45">
      <c r="A30" s="1">
        <v>26</v>
      </c>
      <c r="B30">
        <v>100</v>
      </c>
      <c r="C30">
        <v>0.2</v>
      </c>
      <c r="D30">
        <v>83.5</v>
      </c>
      <c r="E30">
        <v>49</v>
      </c>
      <c r="F30">
        <v>52.1</v>
      </c>
      <c r="G30">
        <v>81.8</v>
      </c>
      <c r="I30">
        <f t="shared" si="0"/>
        <v>16.098602423813094</v>
      </c>
      <c r="N30">
        <f t="shared" si="1"/>
        <v>66.599999999999994</v>
      </c>
      <c r="Z30" s="1">
        <v>16</v>
      </c>
      <c r="AA30">
        <v>20</v>
      </c>
      <c r="AB30">
        <v>0.2</v>
      </c>
      <c r="AC30">
        <f t="shared" si="9"/>
        <v>57.328571428571429</v>
      </c>
      <c r="AD30">
        <f t="shared" si="9"/>
        <v>45.171428571428571</v>
      </c>
      <c r="AE30">
        <f t="shared" si="9"/>
        <v>46.614285714285714</v>
      </c>
      <c r="AF30">
        <f t="shared" si="9"/>
        <v>55.542857142857137</v>
      </c>
    </row>
    <row r="31" spans="1:32" x14ac:dyDescent="0.45">
      <c r="A31" s="1">
        <v>27</v>
      </c>
      <c r="B31">
        <v>100</v>
      </c>
      <c r="C31">
        <v>0.45</v>
      </c>
      <c r="D31">
        <v>85.1</v>
      </c>
      <c r="E31">
        <v>50.1</v>
      </c>
      <c r="F31">
        <v>49.3</v>
      </c>
      <c r="G31">
        <v>82.8</v>
      </c>
      <c r="I31">
        <f t="shared" si="0"/>
        <v>17.146628677381425</v>
      </c>
      <c r="N31">
        <f t="shared" si="1"/>
        <v>66.825000000000003</v>
      </c>
      <c r="Z31" s="1">
        <v>17</v>
      </c>
      <c r="AA31">
        <v>20</v>
      </c>
      <c r="AB31">
        <v>0.45</v>
      </c>
      <c r="AC31">
        <f t="shared" si="9"/>
        <v>55.699999999999996</v>
      </c>
      <c r="AD31">
        <f t="shared" si="9"/>
        <v>45.614285714285707</v>
      </c>
      <c r="AE31">
        <f t="shared" si="9"/>
        <v>49.571428571428569</v>
      </c>
      <c r="AF31">
        <f t="shared" si="9"/>
        <v>53.914285714285718</v>
      </c>
    </row>
    <row r="32" spans="1:32" x14ac:dyDescent="0.45">
      <c r="A32" s="1">
        <v>28</v>
      </c>
      <c r="B32">
        <v>100</v>
      </c>
      <c r="C32">
        <v>0.65</v>
      </c>
      <c r="D32">
        <v>84.6</v>
      </c>
      <c r="E32">
        <v>48.8</v>
      </c>
      <c r="F32">
        <v>49.7</v>
      </c>
      <c r="G32">
        <v>82.8</v>
      </c>
      <c r="I32">
        <f t="shared" si="0"/>
        <v>17.239688947309947</v>
      </c>
      <c r="N32">
        <f t="shared" si="1"/>
        <v>66.474999999999994</v>
      </c>
      <c r="Z32" s="1">
        <v>18</v>
      </c>
      <c r="AA32">
        <v>20</v>
      </c>
      <c r="AB32">
        <v>0.65</v>
      </c>
      <c r="AC32">
        <f t="shared" si="9"/>
        <v>58.899999999999991</v>
      </c>
      <c r="AD32">
        <f t="shared" si="9"/>
        <v>45.085714285714289</v>
      </c>
      <c r="AE32">
        <f t="shared" si="9"/>
        <v>47.542857142857144</v>
      </c>
      <c r="AF32">
        <f t="shared" si="9"/>
        <v>56.585714285714282</v>
      </c>
    </row>
    <row r="33" spans="1:32" x14ac:dyDescent="0.45">
      <c r="A33" s="1">
        <v>29</v>
      </c>
      <c r="B33">
        <v>100</v>
      </c>
      <c r="C33">
        <v>0.85</v>
      </c>
      <c r="D33">
        <v>86.1</v>
      </c>
      <c r="E33">
        <v>49.7</v>
      </c>
      <c r="F33">
        <v>51.7</v>
      </c>
      <c r="G33">
        <v>84.1</v>
      </c>
      <c r="I33">
        <f t="shared" si="0"/>
        <v>17.229045243425396</v>
      </c>
      <c r="N33">
        <f t="shared" si="1"/>
        <v>67.900000000000006</v>
      </c>
      <c r="Z33" s="1">
        <v>19</v>
      </c>
      <c r="AA33">
        <v>20</v>
      </c>
      <c r="AB33">
        <v>0.85</v>
      </c>
      <c r="AC33">
        <f t="shared" si="9"/>
        <v>55.714285714285715</v>
      </c>
      <c r="AD33">
        <f t="shared" si="9"/>
        <v>44.971428571428568</v>
      </c>
      <c r="AE33">
        <f t="shared" si="9"/>
        <v>48.128571428571426</v>
      </c>
      <c r="AF33">
        <f t="shared" si="9"/>
        <v>54.242857142857133</v>
      </c>
    </row>
    <row r="34" spans="1:32" x14ac:dyDescent="0.45">
      <c r="Z34" s="1">
        <v>20</v>
      </c>
      <c r="AA34">
        <v>50</v>
      </c>
      <c r="AB34">
        <v>0</v>
      </c>
      <c r="AC34">
        <f t="shared" si="9"/>
        <v>66.871428571428581</v>
      </c>
      <c r="AD34">
        <f t="shared" si="9"/>
        <v>51.471428571428575</v>
      </c>
      <c r="AE34">
        <f t="shared" si="9"/>
        <v>50.442857142857136</v>
      </c>
      <c r="AF34">
        <f t="shared" si="9"/>
        <v>66.399999999999991</v>
      </c>
    </row>
    <row r="35" spans="1:32" x14ac:dyDescent="0.45">
      <c r="Z35" s="1">
        <v>21</v>
      </c>
      <c r="AA35">
        <v>50</v>
      </c>
      <c r="AB35">
        <v>0.2</v>
      </c>
      <c r="AC35">
        <f t="shared" si="9"/>
        <v>66.171428571428564</v>
      </c>
      <c r="AD35">
        <f t="shared" si="9"/>
        <v>49.842857142857142</v>
      </c>
      <c r="AE35">
        <f t="shared" si="9"/>
        <v>49.157142857142851</v>
      </c>
      <c r="AF35">
        <f t="shared" si="9"/>
        <v>65.599999999999994</v>
      </c>
    </row>
    <row r="36" spans="1:32" x14ac:dyDescent="0.45">
      <c r="Z36" s="1">
        <v>22</v>
      </c>
      <c r="AA36">
        <v>50</v>
      </c>
      <c r="AB36">
        <v>0.45</v>
      </c>
      <c r="AC36">
        <f t="shared" si="9"/>
        <v>68.114285714285714</v>
      </c>
      <c r="AD36">
        <f t="shared" si="9"/>
        <v>50.214285714285708</v>
      </c>
      <c r="AE36">
        <f t="shared" si="9"/>
        <v>50.928571428571431</v>
      </c>
      <c r="AF36">
        <f t="shared" si="9"/>
        <v>66.228571428571428</v>
      </c>
    </row>
    <row r="37" spans="1:32" x14ac:dyDescent="0.45">
      <c r="A37" s="1">
        <v>0</v>
      </c>
      <c r="B37" t="s">
        <v>7</v>
      </c>
      <c r="Z37" s="1">
        <v>23</v>
      </c>
      <c r="AA37">
        <v>50</v>
      </c>
      <c r="AB37">
        <v>0.65</v>
      </c>
      <c r="AC37">
        <f t="shared" si="9"/>
        <v>66.242857142857147</v>
      </c>
      <c r="AD37">
        <f t="shared" si="9"/>
        <v>49.542857142857144</v>
      </c>
      <c r="AE37">
        <f t="shared" si="9"/>
        <v>48.51428571428572</v>
      </c>
      <c r="AF37">
        <f t="shared" si="9"/>
        <v>66.542857142857144</v>
      </c>
    </row>
    <row r="38" spans="1:32" x14ac:dyDescent="0.45">
      <c r="Z38" s="1">
        <v>24</v>
      </c>
      <c r="AA38">
        <v>50</v>
      </c>
      <c r="AB38">
        <v>0.85</v>
      </c>
      <c r="AC38">
        <f t="shared" si="9"/>
        <v>66.214285714285708</v>
      </c>
      <c r="AD38">
        <f t="shared" si="9"/>
        <v>49.9</v>
      </c>
      <c r="AE38">
        <f t="shared" si="9"/>
        <v>49.171428571428571</v>
      </c>
      <c r="AF38">
        <f t="shared" si="9"/>
        <v>66.114285714285714</v>
      </c>
    </row>
    <row r="39" spans="1:32" x14ac:dyDescent="0.4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I39" t="s">
        <v>45</v>
      </c>
      <c r="K39" t="s">
        <v>25</v>
      </c>
      <c r="L39" t="s">
        <v>26</v>
      </c>
      <c r="N39" t="s">
        <v>27</v>
      </c>
      <c r="P39" s="3"/>
      <c r="Q39" s="3" t="s">
        <v>3</v>
      </c>
      <c r="R39" s="3"/>
      <c r="S39" s="3" t="s">
        <v>4</v>
      </c>
      <c r="T39" s="3"/>
      <c r="U39" s="3" t="s">
        <v>5</v>
      </c>
      <c r="V39" s="3"/>
      <c r="W39" s="3" t="s">
        <v>6</v>
      </c>
      <c r="Z39" s="1">
        <v>25</v>
      </c>
      <c r="AA39">
        <v>100</v>
      </c>
      <c r="AB39">
        <v>0</v>
      </c>
      <c r="AC39">
        <f t="shared" si="9"/>
        <v>77.242857142857133</v>
      </c>
      <c r="AD39">
        <f t="shared" si="9"/>
        <v>52.128571428571419</v>
      </c>
      <c r="AE39">
        <f t="shared" si="9"/>
        <v>49.942857142857143</v>
      </c>
      <c r="AF39">
        <f>AVERAGE(G29,G65,G101,G137,G173,G209)</f>
        <v>80.399999999999991</v>
      </c>
    </row>
    <row r="40" spans="1:32" x14ac:dyDescent="0.45">
      <c r="A40" s="1">
        <v>0</v>
      </c>
      <c r="B40">
        <v>0</v>
      </c>
      <c r="C40">
        <v>0</v>
      </c>
      <c r="D40">
        <v>42</v>
      </c>
      <c r="E40">
        <v>48.4</v>
      </c>
      <c r="F40">
        <v>48.8</v>
      </c>
      <c r="G40">
        <v>49.8</v>
      </c>
      <c r="H40">
        <v>0</v>
      </c>
      <c r="I40">
        <f>_xlfn.STDEV.P(D40:G40)</f>
        <v>3.0736785778607354</v>
      </c>
      <c r="J40">
        <v>2</v>
      </c>
      <c r="K40">
        <f>_xlfn.STDEV.P(D40:G44)</f>
        <v>2.9763862316574441</v>
      </c>
      <c r="L40">
        <f>_xlfn.STDEV.P(D40:G40,D45:G45,D50:G50,D55:G55,D60:G60,D65:G65)</f>
        <v>11.272975766801284</v>
      </c>
      <c r="M40">
        <v>0</v>
      </c>
      <c r="N40">
        <f>AVERAGE(D40:G40)</f>
        <v>47.25</v>
      </c>
      <c r="P40" s="5">
        <f>_xlfn.STDEV.P(D40:D44)</f>
        <v>1.6316862443496909</v>
      </c>
      <c r="Q40">
        <f>_xlfn.STDEV.P(D40,D45,D50,D55,D60,D65)</f>
        <v>14.635573101180544</v>
      </c>
      <c r="R40" s="5">
        <f>_xlfn.STDEV.P(E40:E44)</f>
        <v>1.1822013364905311</v>
      </c>
      <c r="S40">
        <f>_xlfn.STDEV.P(E40,E45,E50,E55,E60,E65)</f>
        <v>2.1287059188363462</v>
      </c>
      <c r="T40" s="5">
        <f>_xlfn.STDEV.P(F40:F44)</f>
        <v>1.1242775458044154</v>
      </c>
      <c r="U40">
        <f>_xlfn.STDEV.P(F40,F45,F50,F55,F60,F65)</f>
        <v>0.90000000000000069</v>
      </c>
      <c r="V40" s="5">
        <f>_xlfn.STDEV.P(G40:G44)</f>
        <v>1.5969971822141695</v>
      </c>
      <c r="W40">
        <f>_xlfn.STDEV.P(G40,G45,G50,G55,G60,G65)</f>
        <v>14.30869976234349</v>
      </c>
      <c r="Z40" s="1">
        <v>26</v>
      </c>
      <c r="AA40">
        <v>100</v>
      </c>
      <c r="AB40">
        <v>0.2</v>
      </c>
      <c r="AC40">
        <f t="shared" si="9"/>
        <v>76.114285714285714</v>
      </c>
      <c r="AD40">
        <f t="shared" si="9"/>
        <v>49.9</v>
      </c>
      <c r="AE40">
        <f t="shared" si="9"/>
        <v>49.800000000000004</v>
      </c>
      <c r="AF40">
        <f>AVERAGE(G30,G66,G102,G138,G174,G210)</f>
        <v>77.55</v>
      </c>
    </row>
    <row r="41" spans="1:32" x14ac:dyDescent="0.45">
      <c r="A41" s="1">
        <v>1</v>
      </c>
      <c r="B41">
        <v>0</v>
      </c>
      <c r="C41">
        <v>0.2</v>
      </c>
      <c r="D41">
        <v>43.5</v>
      </c>
      <c r="E41">
        <v>48.3</v>
      </c>
      <c r="F41">
        <v>47.2</v>
      </c>
      <c r="G41">
        <v>47.5</v>
      </c>
      <c r="H41">
        <v>0.2</v>
      </c>
      <c r="I41">
        <f t="shared" ref="I41:I69" si="15">_xlfn.STDEV.P(D41:G41)</f>
        <v>1.8484791045613684</v>
      </c>
      <c r="J41">
        <v>5</v>
      </c>
      <c r="K41">
        <f>_xlfn.STDEV.P(D45:G49)</f>
        <v>1.677617358040862</v>
      </c>
      <c r="L41">
        <f>_xlfn.STDEV.P(D41:G41,D46:G46,D51:G51,D56:G56,D61:G61,D66:G66)</f>
        <v>10.537788318185573</v>
      </c>
      <c r="M41">
        <v>0.2</v>
      </c>
      <c r="N41">
        <f t="shared" ref="N41:N69" si="16">AVERAGE(D41:G41)</f>
        <v>46.625</v>
      </c>
      <c r="P41" s="5">
        <f>_xlfn.STDEV.P(D45:D49)</f>
        <v>1.4184498581197724</v>
      </c>
      <c r="Q41">
        <f t="shared" ref="Q41:Q44" si="17">_xlfn.STDEV.P(D41,D46,D51,D56,D61,D66)</f>
        <v>13.923321762025354</v>
      </c>
      <c r="R41" s="5">
        <f>_xlfn.STDEV.P(E45:E49)</f>
        <v>0.74672618810377911</v>
      </c>
      <c r="S41">
        <f t="shared" ref="S41:S44" si="18">_xlfn.STDEV.P(E41,E46,E51,E56,E61,E66)</f>
        <v>1.639529065175594</v>
      </c>
      <c r="T41" s="5">
        <f>_xlfn.STDEV.P(F45:F49)</f>
        <v>1.8540765895722864</v>
      </c>
      <c r="U41">
        <f t="shared" ref="U41:U44" si="19">_xlfn.STDEV.P(F41,F46,F51,F56,F61,F66)</f>
        <v>1.9354155453889819</v>
      </c>
      <c r="V41" s="5">
        <f>_xlfn.STDEV.P(G45:G49)</f>
        <v>1.2023310692151317</v>
      </c>
      <c r="W41">
        <f t="shared" ref="W41:W44" si="20">_xlfn.STDEV.P(G41,G46,G51,G56,G61,G66)</f>
        <v>12.543358136214289</v>
      </c>
      <c r="Z41" s="1">
        <v>27</v>
      </c>
      <c r="AA41">
        <v>100</v>
      </c>
      <c r="AB41">
        <v>0.45</v>
      </c>
      <c r="AC41">
        <f t="shared" si="9"/>
        <v>77.471428571428561</v>
      </c>
      <c r="AD41">
        <f t="shared" si="9"/>
        <v>50.685714285714276</v>
      </c>
      <c r="AE41">
        <f t="shared" si="9"/>
        <v>50.028571428571425</v>
      </c>
      <c r="AF41">
        <f>AVERAGE(G31,G67,G103,G139,G175,G211)</f>
        <v>79.5</v>
      </c>
    </row>
    <row r="42" spans="1:32" x14ac:dyDescent="0.45">
      <c r="A42" s="1">
        <v>2</v>
      </c>
      <c r="B42">
        <v>0</v>
      </c>
      <c r="C42">
        <v>0.45</v>
      </c>
      <c r="D42">
        <v>40.9</v>
      </c>
      <c r="E42">
        <v>47.4</v>
      </c>
      <c r="F42">
        <v>49.6</v>
      </c>
      <c r="G42">
        <v>46.7</v>
      </c>
      <c r="H42">
        <v>0.45</v>
      </c>
      <c r="I42">
        <f t="shared" si="15"/>
        <v>3.2144206320890873</v>
      </c>
      <c r="J42">
        <v>10</v>
      </c>
      <c r="K42">
        <f>_xlfn.STDEV.P(D50:G54)</f>
        <v>2.5174590364095297</v>
      </c>
      <c r="L42">
        <f t="shared" ref="L42:L44" si="21">_xlfn.STDEV.P(D42:G42,D47:G47,D52:G52,D57:G57,D62:G62,D67:G67)</f>
        <v>11.031089273301925</v>
      </c>
      <c r="M42">
        <v>0.45</v>
      </c>
      <c r="N42">
        <f t="shared" si="16"/>
        <v>46.150000000000006</v>
      </c>
      <c r="P42" s="5">
        <f>_xlfn.STDEV.P(D50:D54)</f>
        <v>1.1882760622010355</v>
      </c>
      <c r="Q42">
        <f t="shared" si="17"/>
        <v>15.321925103879375</v>
      </c>
      <c r="R42" s="5">
        <f>_xlfn.STDEV.P(E50:E54)</f>
        <v>1.4772948250095523</v>
      </c>
      <c r="S42">
        <f t="shared" si="18"/>
        <v>1.8478967022596839</v>
      </c>
      <c r="T42" s="5">
        <f>_xlfn.STDEV.P(F50:F54)</f>
        <v>1.1923086848631101</v>
      </c>
      <c r="U42">
        <f t="shared" si="19"/>
        <v>1.5716233645501703</v>
      </c>
      <c r="V42" s="5">
        <f>_xlfn.STDEV.P(G50:G54)</f>
        <v>2.2315913604421396</v>
      </c>
      <c r="W42">
        <f t="shared" si="20"/>
        <v>13.520190662692414</v>
      </c>
      <c r="Z42" s="1">
        <v>28</v>
      </c>
      <c r="AA42">
        <v>100</v>
      </c>
      <c r="AB42">
        <v>0.65</v>
      </c>
      <c r="AC42">
        <f t="shared" si="9"/>
        <v>77.071428571428569</v>
      </c>
      <c r="AD42">
        <f t="shared" si="9"/>
        <v>49.25714285714286</v>
      </c>
      <c r="AE42">
        <f t="shared" si="9"/>
        <v>49.571428571428569</v>
      </c>
      <c r="AF42">
        <f>AVERAGE(G32,G68,G104,G140,G176,G212)</f>
        <v>79.416666666666671</v>
      </c>
    </row>
    <row r="43" spans="1:32" x14ac:dyDescent="0.45">
      <c r="A43" s="1">
        <v>3</v>
      </c>
      <c r="B43">
        <v>0</v>
      </c>
      <c r="C43">
        <v>0.65</v>
      </c>
      <c r="D43">
        <v>43.9</v>
      </c>
      <c r="E43">
        <v>48.8</v>
      </c>
      <c r="F43">
        <v>50.2</v>
      </c>
      <c r="G43">
        <v>47.9</v>
      </c>
      <c r="H43">
        <v>0.65</v>
      </c>
      <c r="I43">
        <f t="shared" si="15"/>
        <v>2.3420076857260748</v>
      </c>
      <c r="J43">
        <v>20</v>
      </c>
      <c r="K43">
        <f>_xlfn.STDEV.P(D55:G59)</f>
        <v>3.7232344809318683</v>
      </c>
      <c r="L43">
        <f t="shared" si="21"/>
        <v>10.569847050296714</v>
      </c>
      <c r="M43">
        <v>0.65</v>
      </c>
      <c r="N43">
        <f t="shared" si="16"/>
        <v>47.699999999999996</v>
      </c>
      <c r="P43" s="5">
        <f>_xlfn.STDEV.P(D55:D59)</f>
        <v>1.6792855623746676</v>
      </c>
      <c r="Q43">
        <f t="shared" si="17"/>
        <v>13.279903363102205</v>
      </c>
      <c r="R43" s="5">
        <f>_xlfn.STDEV.P(E55:E59)</f>
        <v>1.1260550608207396</v>
      </c>
      <c r="S43">
        <f t="shared" si="18"/>
        <v>1.5840349322747476</v>
      </c>
      <c r="T43" s="5">
        <f>_xlfn.STDEV.P(F55:F59)</f>
        <v>1.7738094598913379</v>
      </c>
      <c r="U43">
        <f t="shared" si="19"/>
        <v>1.3597385369580777</v>
      </c>
      <c r="V43" s="5">
        <f>_xlfn.STDEV.P(G55:G59)</f>
        <v>2.0093780132170256</v>
      </c>
      <c r="W43">
        <f t="shared" si="20"/>
        <v>12.88793578851512</v>
      </c>
      <c r="Z43" s="1">
        <v>29</v>
      </c>
      <c r="AA43">
        <v>100</v>
      </c>
      <c r="AB43">
        <v>0.85</v>
      </c>
      <c r="AC43">
        <f t="shared" si="9"/>
        <v>77.328571428571422</v>
      </c>
      <c r="AD43">
        <f t="shared" si="9"/>
        <v>50.385714285714293</v>
      </c>
      <c r="AE43">
        <f t="shared" si="9"/>
        <v>50.242857142857133</v>
      </c>
      <c r="AF43">
        <f>AVERAGE(G33,G69,G105,G141,G177,G213)</f>
        <v>79.966666666666669</v>
      </c>
    </row>
    <row r="44" spans="1:32" x14ac:dyDescent="0.45">
      <c r="A44" s="1">
        <v>4</v>
      </c>
      <c r="B44">
        <v>0</v>
      </c>
      <c r="C44">
        <v>0.85</v>
      </c>
      <c r="D44">
        <v>39.5</v>
      </c>
      <c r="E44">
        <v>45.5</v>
      </c>
      <c r="F44">
        <v>47.7</v>
      </c>
      <c r="G44">
        <v>44.9</v>
      </c>
      <c r="H44">
        <v>0.85</v>
      </c>
      <c r="I44">
        <f t="shared" si="15"/>
        <v>3.014962686336268</v>
      </c>
      <c r="J44">
        <v>50</v>
      </c>
      <c r="K44">
        <f>_xlfn.STDEV.P(D61:G64)</f>
        <v>8.3851966844850772</v>
      </c>
      <c r="L44">
        <f t="shared" si="21"/>
        <v>11.107351794594752</v>
      </c>
      <c r="M44">
        <v>0.85</v>
      </c>
      <c r="N44">
        <f t="shared" si="16"/>
        <v>44.4</v>
      </c>
      <c r="P44" s="5">
        <f>_xlfn.STDEV.P(D60:D64)</f>
        <v>1.4105318146004371</v>
      </c>
      <c r="Q44">
        <f t="shared" si="17"/>
        <v>14.978948190339977</v>
      </c>
      <c r="R44" s="5">
        <f>_xlfn.STDEV.P(E60:E64)</f>
        <v>1.1499565209172036</v>
      </c>
      <c r="S44">
        <f t="shared" si="18"/>
        <v>1.9852931493582737</v>
      </c>
      <c r="T44" s="5">
        <f>_xlfn.STDEV.P(F60:F64)</f>
        <v>1.321514282934543</v>
      </c>
      <c r="U44">
        <f t="shared" si="19"/>
        <v>1.2548793656054031</v>
      </c>
      <c r="V44" s="5">
        <f>_xlfn.STDEV.P(G60:G64)</f>
        <v>0.67052218456960666</v>
      </c>
      <c r="W44">
        <f t="shared" si="20"/>
        <v>13.564127526514806</v>
      </c>
    </row>
    <row r="45" spans="1:32" x14ac:dyDescent="0.45">
      <c r="A45" s="1">
        <v>5</v>
      </c>
      <c r="B45">
        <v>5</v>
      </c>
      <c r="C45">
        <v>0</v>
      </c>
      <c r="D45">
        <v>48.1</v>
      </c>
      <c r="E45">
        <v>48.6</v>
      </c>
      <c r="F45">
        <v>49.2</v>
      </c>
      <c r="G45">
        <v>46.8</v>
      </c>
      <c r="I45">
        <f t="shared" si="15"/>
        <v>0.8842369591913718</v>
      </c>
      <c r="J45">
        <v>100</v>
      </c>
      <c r="K45">
        <f>_xlfn.STDEV.P(D65:G69)</f>
        <v>17.098990467276092</v>
      </c>
      <c r="N45">
        <f t="shared" si="16"/>
        <v>48.174999999999997</v>
      </c>
      <c r="P45" s="5">
        <f>_xlfn.STDEV.P(D65:D69)</f>
        <v>0.70597450378891136</v>
      </c>
      <c r="R45" s="5">
        <f>_xlfn.STDEV.P(E65:E69)</f>
        <v>1.1196428001822714</v>
      </c>
      <c r="T45" s="5">
        <f>_xlfn.STDEV.P(F65:F69)</f>
        <v>1.5310127367203712</v>
      </c>
      <c r="V45" s="5">
        <f>_xlfn.STDEV.P(G65:G69)</f>
        <v>1.0403845442911948</v>
      </c>
    </row>
    <row r="46" spans="1:32" x14ac:dyDescent="0.45">
      <c r="A46" s="1">
        <v>6</v>
      </c>
      <c r="B46">
        <v>5</v>
      </c>
      <c r="C46">
        <v>0.2</v>
      </c>
      <c r="D46">
        <v>50.1</v>
      </c>
      <c r="E46">
        <v>47.2</v>
      </c>
      <c r="F46">
        <v>46.9</v>
      </c>
      <c r="G46">
        <v>47.8</v>
      </c>
      <c r="I46">
        <f t="shared" si="15"/>
        <v>1.254990039801114</v>
      </c>
      <c r="K46">
        <f>AVERAGE(K40:K45)</f>
        <v>6.0631473764668122</v>
      </c>
      <c r="N46">
        <f t="shared" si="16"/>
        <v>48</v>
      </c>
      <c r="P46" s="5">
        <f>AVERAGE(P40:P45)</f>
        <v>1.339034007572419</v>
      </c>
      <c r="Q46">
        <f>AVERAGE(Q40:Q44)</f>
        <v>14.427934304105491</v>
      </c>
      <c r="R46" s="5">
        <f>AVERAGE(R40:R45)</f>
        <v>1.1336461219206795</v>
      </c>
      <c r="S46">
        <f>AVERAGE(S40:S44)</f>
        <v>1.8370919535809289</v>
      </c>
      <c r="T46" s="5">
        <f>AVERAGE(T40:T45)</f>
        <v>1.4661665499643439</v>
      </c>
      <c r="U46">
        <f>AVERAGE(U40:U44)</f>
        <v>1.4043313625005269</v>
      </c>
      <c r="V46" s="5">
        <f>AVERAGE(V40:V45)</f>
        <v>1.458534058991545</v>
      </c>
      <c r="W46">
        <f>AVERAGE(W40:W44)</f>
        <v>13.364862375256024</v>
      </c>
    </row>
    <row r="47" spans="1:32" x14ac:dyDescent="0.45">
      <c r="A47" s="1">
        <v>7</v>
      </c>
      <c r="B47">
        <v>5</v>
      </c>
      <c r="C47">
        <v>0.45</v>
      </c>
      <c r="D47">
        <v>49.4</v>
      </c>
      <c r="E47">
        <v>48.2</v>
      </c>
      <c r="F47">
        <v>51.8</v>
      </c>
      <c r="G47">
        <v>48.7</v>
      </c>
      <c r="I47">
        <f t="shared" si="15"/>
        <v>1.3808964479641455</v>
      </c>
      <c r="N47">
        <f t="shared" si="16"/>
        <v>49.524999999999991</v>
      </c>
      <c r="P47" s="5">
        <f>_xlfn.STDEV.P(P40:P45)</f>
        <v>0.32566024201798871</v>
      </c>
      <c r="Q47">
        <f>_xlfn.STDEV.P(Q40:Q44)</f>
        <v>0.73736810102957706</v>
      </c>
      <c r="R47" s="5">
        <f>_xlfn.STDEV.P(R40:R45)</f>
        <v>0.21239853323615568</v>
      </c>
      <c r="S47">
        <f>_xlfn.STDEV.P(S40:S44)</f>
        <v>0.20503072582579102</v>
      </c>
      <c r="T47" s="5">
        <f>_xlfn.STDEV.P(T40:T45)</f>
        <v>0.27752894341369022</v>
      </c>
      <c r="U47">
        <f>_xlfn.STDEV.P(U40:U44)</f>
        <v>0.34313599809157591</v>
      </c>
      <c r="V47" s="5">
        <f>_xlfn.STDEV.P(V40:V45)</f>
        <v>0.54492666059600603</v>
      </c>
      <c r="W47">
        <f>_xlfn.STDEV.P(W40:W44)</f>
        <v>0.60942442920383022</v>
      </c>
    </row>
    <row r="48" spans="1:32" x14ac:dyDescent="0.45">
      <c r="A48" s="1">
        <v>8</v>
      </c>
      <c r="B48">
        <v>5</v>
      </c>
      <c r="C48">
        <v>0.65</v>
      </c>
      <c r="D48">
        <v>52.2</v>
      </c>
      <c r="E48">
        <v>46.9</v>
      </c>
      <c r="F48">
        <v>46.8</v>
      </c>
      <c r="G48">
        <v>47.9</v>
      </c>
      <c r="I48">
        <f t="shared" si="15"/>
        <v>2.207374005464414</v>
      </c>
      <c r="K48" cm="1">
        <f t="array" ref="K48">INDEX(LINEST(K40:K45),1)</f>
        <v>2.6269009886270926</v>
      </c>
      <c r="L48" cm="1">
        <f t="array" ref="L48">INDEX(LINEST(L40:L44),1)</f>
        <v>-2.9918921230192394E-2</v>
      </c>
      <c r="N48">
        <f t="shared" si="16"/>
        <v>48.449999999999996</v>
      </c>
      <c r="P48" s="5"/>
      <c r="R48" s="5"/>
      <c r="T48" s="5"/>
      <c r="V48" s="5"/>
    </row>
    <row r="49" spans="1:32" x14ac:dyDescent="0.45">
      <c r="A49" s="1">
        <v>9</v>
      </c>
      <c r="B49">
        <v>5</v>
      </c>
      <c r="C49">
        <v>0.85</v>
      </c>
      <c r="D49">
        <v>51.2</v>
      </c>
      <c r="E49">
        <v>46.7</v>
      </c>
      <c r="F49">
        <v>47.9</v>
      </c>
      <c r="G49">
        <v>50.4</v>
      </c>
      <c r="I49">
        <f t="shared" si="15"/>
        <v>1.8227726133558184</v>
      </c>
      <c r="N49">
        <f t="shared" si="16"/>
        <v>49.050000000000004</v>
      </c>
      <c r="P49" s="5"/>
      <c r="R49" s="5"/>
      <c r="T49" s="5"/>
      <c r="V49" s="5"/>
    </row>
    <row r="50" spans="1:32" x14ac:dyDescent="0.45">
      <c r="A50" s="1">
        <v>10</v>
      </c>
      <c r="B50">
        <v>10</v>
      </c>
      <c r="C50">
        <v>0</v>
      </c>
      <c r="D50">
        <v>47.4</v>
      </c>
      <c r="E50">
        <v>43.4</v>
      </c>
      <c r="F50">
        <v>50.3</v>
      </c>
      <c r="G50">
        <v>42</v>
      </c>
      <c r="I50">
        <f t="shared" si="15"/>
        <v>3.2790051845033723</v>
      </c>
      <c r="N50">
        <f t="shared" si="16"/>
        <v>45.774999999999999</v>
      </c>
      <c r="P50" s="5"/>
      <c r="R50" s="5"/>
      <c r="T50" s="5"/>
      <c r="V50" s="5"/>
    </row>
    <row r="51" spans="1:32" x14ac:dyDescent="0.45">
      <c r="A51" s="1">
        <v>11</v>
      </c>
      <c r="B51">
        <v>10</v>
      </c>
      <c r="C51">
        <v>0.2</v>
      </c>
      <c r="D51">
        <v>48.7</v>
      </c>
      <c r="E51">
        <v>46</v>
      </c>
      <c r="F51">
        <v>52</v>
      </c>
      <c r="G51">
        <v>46.6</v>
      </c>
      <c r="I51">
        <f t="shared" si="15"/>
        <v>2.3466731770743023</v>
      </c>
      <c r="K51" t="s">
        <v>25</v>
      </c>
      <c r="L51" t="s">
        <v>26</v>
      </c>
      <c r="N51">
        <f t="shared" si="16"/>
        <v>48.324999999999996</v>
      </c>
      <c r="P51" s="3" t="s">
        <v>25</v>
      </c>
      <c r="Q51" s="3" t="s">
        <v>26</v>
      </c>
      <c r="R51" s="3" t="s">
        <v>25</v>
      </c>
      <c r="S51" s="3" t="s">
        <v>26</v>
      </c>
      <c r="T51" s="3" t="s">
        <v>25</v>
      </c>
      <c r="U51" s="3" t="s">
        <v>26</v>
      </c>
      <c r="V51" s="3" t="s">
        <v>25</v>
      </c>
      <c r="W51" s="3" t="s">
        <v>26</v>
      </c>
    </row>
    <row r="52" spans="1:32" x14ac:dyDescent="0.45">
      <c r="A52" s="1">
        <v>12</v>
      </c>
      <c r="B52">
        <v>10</v>
      </c>
      <c r="C52">
        <v>0.45</v>
      </c>
      <c r="D52">
        <v>50</v>
      </c>
      <c r="E52">
        <v>47.6</v>
      </c>
      <c r="F52">
        <v>48.5</v>
      </c>
      <c r="G52">
        <v>46.9</v>
      </c>
      <c r="H52">
        <v>0</v>
      </c>
      <c r="I52">
        <f t="shared" si="15"/>
        <v>1.1586630226256469</v>
      </c>
      <c r="J52">
        <v>2</v>
      </c>
      <c r="K52">
        <f>AVERAGE(D40:G44)</f>
        <v>46.424999999999997</v>
      </c>
      <c r="L52">
        <f>AVERAGE(D40:G40,D45:G45,D50:G50,D55:G55,D60:G60,D65:G65)</f>
        <v>52.720833333333331</v>
      </c>
      <c r="M52">
        <v>0</v>
      </c>
      <c r="N52">
        <f t="shared" si="16"/>
        <v>48.25</v>
      </c>
      <c r="P52" s="5">
        <f>AVERAGE(D40:D44)</f>
        <v>41.96</v>
      </c>
      <c r="Q52">
        <f>AVERAGE(D40,D45,D50,D55,D60,D65)</f>
        <v>57.6</v>
      </c>
      <c r="R52" s="5">
        <f>AVERAGE(E40:E44)</f>
        <v>47.679999999999993</v>
      </c>
      <c r="S52">
        <f>AVERAGE(E40,E45,E50,E55,E60,E65)</f>
        <v>46.616666666666667</v>
      </c>
      <c r="T52" s="5">
        <f>AVERAGE(F40:F44)</f>
        <v>48.7</v>
      </c>
      <c r="U52">
        <f>AVERAGE(F40,F45,F50,F55,F60,F65)</f>
        <v>50</v>
      </c>
      <c r="V52" s="5">
        <f>AVERAGE(G40:G44)</f>
        <v>47.36</v>
      </c>
      <c r="W52">
        <f>AVERAGE(G40,G45,G50,G55,G60,G65)</f>
        <v>56.666666666666664</v>
      </c>
    </row>
    <row r="53" spans="1:32" x14ac:dyDescent="0.45">
      <c r="A53" s="1">
        <v>13</v>
      </c>
      <c r="B53">
        <v>10</v>
      </c>
      <c r="C53">
        <v>0.65</v>
      </c>
      <c r="D53">
        <v>50.9</v>
      </c>
      <c r="E53">
        <v>45.6</v>
      </c>
      <c r="F53">
        <v>51</v>
      </c>
      <c r="G53">
        <v>48.3</v>
      </c>
      <c r="H53">
        <v>0.2</v>
      </c>
      <c r="I53">
        <f t="shared" si="15"/>
        <v>2.2164160259301493</v>
      </c>
      <c r="J53">
        <v>5</v>
      </c>
      <c r="K53">
        <f>AVERAGE(D45:G49)</f>
        <v>48.64</v>
      </c>
      <c r="L53">
        <f>AVERAGE(D41:G41,D46:G46,D51:G51,D56:G56,D61:G61,D66:G66)</f>
        <v>53.120833333333337</v>
      </c>
      <c r="M53">
        <v>0.2</v>
      </c>
      <c r="N53">
        <f t="shared" si="16"/>
        <v>48.95</v>
      </c>
      <c r="P53" s="5">
        <f>AVERAGE(D45:D49)</f>
        <v>50.2</v>
      </c>
      <c r="Q53">
        <f t="shared" ref="Q53:Q56" si="22">AVERAGE(D41,D46,D51,D56,D61,D66)</f>
        <v>58.666666666666664</v>
      </c>
      <c r="R53" s="5">
        <f>AVERAGE(E45:E49)</f>
        <v>47.52</v>
      </c>
      <c r="S53">
        <f t="shared" ref="S53:S56" si="23">AVERAGE(E41,E46,E51,E56,E61,E66)</f>
        <v>48.016666666666673</v>
      </c>
      <c r="T53" s="5">
        <f>AVERAGE(F45:F49)</f>
        <v>48.519999999999996</v>
      </c>
      <c r="U53">
        <f t="shared" ref="U53:U56" si="24">AVERAGE(F41,F46,F51,F56,F61,F66)</f>
        <v>49.050000000000004</v>
      </c>
      <c r="V53" s="5">
        <f>AVERAGE(G45:G49)</f>
        <v>48.320000000000007</v>
      </c>
      <c r="W53">
        <f t="shared" ref="W53:W56" si="25">AVERAGE(G41,G46,G51,G56,G61,G66)</f>
        <v>56.75</v>
      </c>
    </row>
    <row r="54" spans="1:32" x14ac:dyDescent="0.45">
      <c r="A54" s="1">
        <v>14</v>
      </c>
      <c r="B54">
        <v>10</v>
      </c>
      <c r="C54">
        <v>0.85</v>
      </c>
      <c r="D54">
        <v>49</v>
      </c>
      <c r="E54">
        <v>47.2</v>
      </c>
      <c r="F54">
        <v>51.3</v>
      </c>
      <c r="G54">
        <v>47.7</v>
      </c>
      <c r="H54">
        <v>0.45</v>
      </c>
      <c r="I54">
        <f t="shared" si="15"/>
        <v>1.5858751527153683</v>
      </c>
      <c r="J54">
        <v>10</v>
      </c>
      <c r="K54">
        <f>AVERAGE(D50:G54)</f>
        <v>48.019999999999996</v>
      </c>
      <c r="L54">
        <f t="shared" ref="L54:L56" si="26">AVERAGE(D42:G42,D47:G47,D52:G52,D57:G57,D62:G62,D67:G67)</f>
        <v>53.591666666666661</v>
      </c>
      <c r="M54">
        <v>0.45</v>
      </c>
      <c r="N54">
        <f t="shared" si="16"/>
        <v>48.8</v>
      </c>
      <c r="P54" s="5">
        <f>AVERAGE(D50:D54)</f>
        <v>49.2</v>
      </c>
      <c r="Q54">
        <f t="shared" si="22"/>
        <v>58.416666666666664</v>
      </c>
      <c r="R54" s="5">
        <f>AVERAGE(E50:E54)</f>
        <v>45.96</v>
      </c>
      <c r="S54">
        <f t="shared" si="23"/>
        <v>48.416666666666664</v>
      </c>
      <c r="T54" s="5">
        <f>AVERAGE(F50:F54)</f>
        <v>50.620000000000005</v>
      </c>
      <c r="U54">
        <f t="shared" si="24"/>
        <v>51.199999999999996</v>
      </c>
      <c r="V54" s="5">
        <f>AVERAGE(G50:G54)</f>
        <v>46.3</v>
      </c>
      <c r="W54">
        <f t="shared" si="25"/>
        <v>56.333333333333336</v>
      </c>
    </row>
    <row r="55" spans="1:32" x14ac:dyDescent="0.45">
      <c r="A55" s="1">
        <v>15</v>
      </c>
      <c r="B55">
        <v>20</v>
      </c>
      <c r="C55">
        <v>0</v>
      </c>
      <c r="D55">
        <v>54.7</v>
      </c>
      <c r="E55">
        <v>43.9</v>
      </c>
      <c r="F55">
        <v>51.2</v>
      </c>
      <c r="G55">
        <v>52.3</v>
      </c>
      <c r="H55">
        <v>0.65</v>
      </c>
      <c r="I55">
        <f t="shared" si="15"/>
        <v>4.0288801173527125</v>
      </c>
      <c r="J55">
        <v>20</v>
      </c>
      <c r="K55">
        <f>AVERAGE(D55:G59)</f>
        <v>50.595000000000006</v>
      </c>
      <c r="L55">
        <f t="shared" si="26"/>
        <v>53.4</v>
      </c>
      <c r="M55">
        <v>0.65</v>
      </c>
      <c r="N55">
        <f t="shared" si="16"/>
        <v>50.525000000000006</v>
      </c>
      <c r="P55" s="5">
        <f>AVERAGE(D55:D59)</f>
        <v>55.2</v>
      </c>
      <c r="Q55">
        <f t="shared" si="22"/>
        <v>59.449999999999996</v>
      </c>
      <c r="R55" s="5">
        <f>AVERAGE(E55:E59)</f>
        <v>45.9</v>
      </c>
      <c r="S55">
        <f t="shared" si="23"/>
        <v>47.75</v>
      </c>
      <c r="T55" s="5">
        <f>AVERAGE(F55:F59)</f>
        <v>49.96</v>
      </c>
      <c r="U55">
        <f t="shared" si="24"/>
        <v>49.233333333333327</v>
      </c>
      <c r="V55" s="5">
        <f>AVERAGE(G55:G59)</f>
        <v>51.320000000000007</v>
      </c>
      <c r="W55">
        <f t="shared" si="25"/>
        <v>57.166666666666664</v>
      </c>
    </row>
    <row r="56" spans="1:32" x14ac:dyDescent="0.45">
      <c r="A56" s="1">
        <v>16</v>
      </c>
      <c r="B56">
        <v>20</v>
      </c>
      <c r="C56">
        <v>0.2</v>
      </c>
      <c r="D56">
        <v>56.5</v>
      </c>
      <c r="E56">
        <v>46.4</v>
      </c>
      <c r="F56">
        <v>47.6</v>
      </c>
      <c r="G56">
        <v>53.6</v>
      </c>
      <c r="H56">
        <v>0.85</v>
      </c>
      <c r="I56">
        <f t="shared" si="15"/>
        <v>4.1751496979150344</v>
      </c>
      <c r="J56">
        <v>50</v>
      </c>
      <c r="K56">
        <f>AVERAGE(D60:G64)</f>
        <v>58.034999999999989</v>
      </c>
      <c r="L56">
        <f t="shared" si="26"/>
        <v>52.841666666666676</v>
      </c>
      <c r="M56">
        <v>0.85</v>
      </c>
      <c r="N56">
        <f t="shared" si="16"/>
        <v>51.024999999999999</v>
      </c>
      <c r="P56" s="5">
        <f>AVERAGE(D60:D64)</f>
        <v>69.22</v>
      </c>
      <c r="Q56">
        <f t="shared" si="22"/>
        <v>57.966666666666661</v>
      </c>
      <c r="R56" s="5">
        <f>AVERAGE(E60:E64)</f>
        <v>49.739999999999995</v>
      </c>
      <c r="S56">
        <f t="shared" si="23"/>
        <v>48.016666666666659</v>
      </c>
      <c r="T56" s="5">
        <f>AVERAGE(F60:F64)</f>
        <v>49.86</v>
      </c>
      <c r="U56">
        <f t="shared" si="24"/>
        <v>48.816666666666663</v>
      </c>
      <c r="V56" s="5">
        <f>AVERAGE(G60:G64)</f>
        <v>63.319999999999993</v>
      </c>
      <c r="W56">
        <f t="shared" si="25"/>
        <v>56.566666666666663</v>
      </c>
    </row>
    <row r="57" spans="1:32" x14ac:dyDescent="0.45">
      <c r="A57" s="1">
        <v>17</v>
      </c>
      <c r="B57">
        <v>20</v>
      </c>
      <c r="C57">
        <v>0.45</v>
      </c>
      <c r="D57">
        <v>52.8</v>
      </c>
      <c r="E57">
        <v>45.7</v>
      </c>
      <c r="F57">
        <v>52.6</v>
      </c>
      <c r="G57">
        <v>48.4</v>
      </c>
      <c r="I57">
        <f t="shared" si="15"/>
        <v>2.982762980861871</v>
      </c>
      <c r="J57">
        <v>100</v>
      </c>
      <c r="K57">
        <f>AVERAGE(D65:G69)</f>
        <v>67.094999999999999</v>
      </c>
      <c r="L57">
        <f>AVERAGE((L56-L55), (L55-L54), (L54-L53), (L53-L52))</f>
        <v>3.0208333333336057E-2</v>
      </c>
      <c r="N57">
        <f t="shared" si="16"/>
        <v>49.875</v>
      </c>
      <c r="P57" s="5">
        <f>AVERAGE(D65:D69)</f>
        <v>84.739999999999981</v>
      </c>
      <c r="R57" s="5">
        <f>AVERAGE(E65:E69)</f>
        <v>49.779999999999994</v>
      </c>
      <c r="T57" s="5">
        <f>AVERAGE(F65:F69)</f>
        <v>50.3</v>
      </c>
      <c r="V57" s="5">
        <f>AVERAGE(G65:G69)</f>
        <v>83.56</v>
      </c>
    </row>
    <row r="58" spans="1:32" x14ac:dyDescent="0.45">
      <c r="A58" s="1">
        <v>18</v>
      </c>
      <c r="B58">
        <v>20</v>
      </c>
      <c r="C58">
        <v>0.65</v>
      </c>
      <c r="D58">
        <v>57.6</v>
      </c>
      <c r="E58">
        <v>46.2</v>
      </c>
      <c r="F58">
        <v>49.7</v>
      </c>
      <c r="G58">
        <v>52.8</v>
      </c>
      <c r="I58">
        <f t="shared" si="15"/>
        <v>4.1894957930519503</v>
      </c>
      <c r="K58">
        <f>AVERAGE(K52:K57)</f>
        <v>53.134999999999991</v>
      </c>
      <c r="N58">
        <f t="shared" si="16"/>
        <v>51.575000000000003</v>
      </c>
      <c r="P58" s="5">
        <f>AVERAGE(P52:P57)</f>
        <v>58.419999999999995</v>
      </c>
      <c r="Q58">
        <f>AVERAGE(Q52:Q56)</f>
        <v>58.419999999999995</v>
      </c>
      <c r="R58" s="5">
        <f>AVERAGE(R52:R57)</f>
        <v>47.763333333333328</v>
      </c>
      <c r="S58">
        <f>AVERAGE(S52:S56)</f>
        <v>47.763333333333335</v>
      </c>
      <c r="T58" s="5">
        <f>AVERAGE(T52:T57)</f>
        <v>49.660000000000004</v>
      </c>
      <c r="U58">
        <f>AVERAGE(U52:U56)</f>
        <v>49.66</v>
      </c>
      <c r="V58" s="5">
        <f>AVERAGE(V52:V57)</f>
        <v>56.696666666666665</v>
      </c>
      <c r="W58">
        <f>AVERAGE(W52:W56)</f>
        <v>56.696666666666673</v>
      </c>
      <c r="AA58" s="1" t="s">
        <v>1</v>
      </c>
      <c r="AB58" s="1" t="s">
        <v>2</v>
      </c>
      <c r="AC58" s="1" t="s">
        <v>3</v>
      </c>
      <c r="AD58" s="1" t="s">
        <v>4</v>
      </c>
      <c r="AE58" s="1" t="s">
        <v>5</v>
      </c>
      <c r="AF58" s="1" t="s">
        <v>6</v>
      </c>
    </row>
    <row r="59" spans="1:32" x14ac:dyDescent="0.45">
      <c r="A59" s="1">
        <v>19</v>
      </c>
      <c r="B59">
        <v>20</v>
      </c>
      <c r="C59">
        <v>0.85</v>
      </c>
      <c r="D59">
        <v>54.4</v>
      </c>
      <c r="E59">
        <v>47.3</v>
      </c>
      <c r="F59">
        <v>48.7</v>
      </c>
      <c r="G59">
        <v>49.5</v>
      </c>
      <c r="I59">
        <f t="shared" si="15"/>
        <v>2.6733639856929319</v>
      </c>
      <c r="N59">
        <f t="shared" si="16"/>
        <v>49.974999999999994</v>
      </c>
      <c r="P59" s="5">
        <f>_xlfn.STDEV.P(P52:P57)</f>
        <v>14.394786093119492</v>
      </c>
      <c r="Q59">
        <f>_xlfn.STDEV.P(Q52:Q56)</f>
        <v>0.63240282520979596</v>
      </c>
      <c r="R59" s="5">
        <f>_xlfn.STDEV.P(R52:R57)</f>
        <v>1.5686689332750283</v>
      </c>
      <c r="S59">
        <f>_xlfn.STDEV.P(S52:S56)</f>
        <v>0.61159173019625057</v>
      </c>
      <c r="T59" s="5">
        <f>_xlfn.STDEV.P(T52:T57)</f>
        <v>0.78341134363330145</v>
      </c>
      <c r="U59">
        <f>_xlfn.STDEV.P(U52:U56)</f>
        <v>0.86632044366453098</v>
      </c>
      <c r="V59" s="5">
        <f>_xlfn.STDEV.P(V52:V57)</f>
        <v>13.290650431370512</v>
      </c>
      <c r="W59">
        <f>_xlfn.STDEV.P(W52:W56)</f>
        <v>0.27333333333333226</v>
      </c>
      <c r="Z59" s="1">
        <v>0</v>
      </c>
      <c r="AA59">
        <v>2</v>
      </c>
      <c r="AB59">
        <v>0</v>
      </c>
      <c r="AC59">
        <f>AVERAGE(D4,D40,D76,D148,D220)</f>
        <v>28</v>
      </c>
      <c r="AD59">
        <f t="shared" ref="AD59:AF74" si="27">AVERAGE(E4,E40,E76,E148,E220)</f>
        <v>21.020000000000003</v>
      </c>
      <c r="AE59">
        <f t="shared" si="27"/>
        <v>30.5</v>
      </c>
      <c r="AF59">
        <f t="shared" si="27"/>
        <v>32.339999999999996</v>
      </c>
    </row>
    <row r="60" spans="1:32" x14ac:dyDescent="0.45">
      <c r="A60" s="1">
        <v>20</v>
      </c>
      <c r="B60">
        <v>50</v>
      </c>
      <c r="C60">
        <v>0</v>
      </c>
      <c r="D60">
        <v>69.3</v>
      </c>
      <c r="E60">
        <v>47.7</v>
      </c>
      <c r="F60">
        <v>49.5</v>
      </c>
      <c r="G60">
        <v>64.3</v>
      </c>
      <c r="I60">
        <f t="shared" si="15"/>
        <v>9.2919319842538499</v>
      </c>
      <c r="N60">
        <f t="shared" si="16"/>
        <v>57.7</v>
      </c>
      <c r="P60" s="5"/>
      <c r="R60" s="5"/>
      <c r="T60" s="5"/>
      <c r="V60" s="5"/>
      <c r="Z60" s="1">
        <v>1</v>
      </c>
      <c r="AA60">
        <v>2</v>
      </c>
      <c r="AB60">
        <v>0.2</v>
      </c>
      <c r="AC60">
        <f t="shared" ref="AC60:AF88" si="28">AVERAGE(D5,D41,D77,D149,D221)</f>
        <v>27.1</v>
      </c>
      <c r="AD60">
        <f t="shared" si="27"/>
        <v>19.520000000000003</v>
      </c>
      <c r="AE60">
        <f t="shared" si="27"/>
        <v>30.440000000000005</v>
      </c>
      <c r="AF60">
        <f t="shared" si="27"/>
        <v>31.54</v>
      </c>
    </row>
    <row r="61" spans="1:32" x14ac:dyDescent="0.45">
      <c r="A61" s="1">
        <v>21</v>
      </c>
      <c r="B61">
        <v>50</v>
      </c>
      <c r="C61">
        <v>0.2</v>
      </c>
      <c r="D61">
        <v>69.099999999999994</v>
      </c>
      <c r="E61">
        <v>50.2</v>
      </c>
      <c r="F61">
        <v>49.8</v>
      </c>
      <c r="G61">
        <v>63.3</v>
      </c>
      <c r="I61">
        <f t="shared" si="15"/>
        <v>8.3567338117233625</v>
      </c>
      <c r="N61">
        <f t="shared" si="16"/>
        <v>58.099999999999994</v>
      </c>
      <c r="P61" s="5" cm="1">
        <f t="array" ref="P61">INDEX(LINEST(P52:P57), 1)</f>
        <v>7.913142857142855</v>
      </c>
      <c r="Q61" s="5" cm="1">
        <f t="array" ref="Q61">INDEX(LINEST(Q52:Q56), 1)</f>
        <v>0.15166666666666512</v>
      </c>
      <c r="R61" s="5" cm="1">
        <f t="array" ref="R61">INDEX(LINEST(R52:R57), 1)</f>
        <v>0.48857142857142799</v>
      </c>
      <c r="S61" s="5" cm="1">
        <f t="array" ref="S61">INDEX(LINEST(S52:S56), 1)</f>
        <v>0.25333333333333097</v>
      </c>
      <c r="T61" s="5" cm="1">
        <f t="array" ref="T61">INDEX(LINEST(T52:T57), 1)</f>
        <v>0.32457142857142807</v>
      </c>
      <c r="U61" s="5" cm="1">
        <f t="array" ref="U61">INDEX(LINEST(U52:U56), 1)</f>
        <v>-0.21833333333333513</v>
      </c>
      <c r="V61" s="5" cm="1">
        <f t="array" ref="V61">INDEX(LINEST(V52:V57), 1)</f>
        <v>6.6005714285714285</v>
      </c>
      <c r="W61" s="5" cm="1">
        <f t="array" ref="W61">INDEX(LINEST(W52:W56), 1)</f>
        <v>2.1666666666666137E-2</v>
      </c>
      <c r="Z61" s="1">
        <v>2</v>
      </c>
      <c r="AA61">
        <v>2</v>
      </c>
      <c r="AB61">
        <v>0.45</v>
      </c>
      <c r="AC61">
        <f t="shared" si="28"/>
        <v>27.119999999999997</v>
      </c>
      <c r="AD61">
        <f t="shared" si="27"/>
        <v>19.66</v>
      </c>
      <c r="AE61">
        <f t="shared" si="27"/>
        <v>30.74</v>
      </c>
      <c r="AF61">
        <f t="shared" si="27"/>
        <v>30.940000000000005</v>
      </c>
    </row>
    <row r="62" spans="1:32" x14ac:dyDescent="0.45">
      <c r="A62" s="1">
        <v>22</v>
      </c>
      <c r="B62">
        <v>50</v>
      </c>
      <c r="C62">
        <v>0.45</v>
      </c>
      <c r="D62">
        <v>71.8</v>
      </c>
      <c r="E62">
        <v>50.8</v>
      </c>
      <c r="F62">
        <v>52.3</v>
      </c>
      <c r="G62">
        <v>63.8</v>
      </c>
      <c r="I62">
        <f t="shared" si="15"/>
        <v>8.6195635040296299</v>
      </c>
      <c r="K62" cm="1">
        <f t="array" ref="K62">INDEX(LINEST(K52:K57),1)</f>
        <v>3.8317142857142863</v>
      </c>
      <c r="L62" cm="1">
        <f t="array" ref="L62">INDEX(LINEST(L52:L56),1)</f>
        <v>5.2083333333334987E-2</v>
      </c>
      <c r="N62">
        <f t="shared" si="16"/>
        <v>59.674999999999997</v>
      </c>
      <c r="Z62" s="1">
        <v>3</v>
      </c>
      <c r="AA62">
        <v>2</v>
      </c>
      <c r="AB62">
        <v>0.65</v>
      </c>
      <c r="AC62">
        <f t="shared" si="28"/>
        <v>26.259999999999998</v>
      </c>
      <c r="AD62">
        <f t="shared" si="27"/>
        <v>20.520000000000003</v>
      </c>
      <c r="AE62">
        <f t="shared" si="27"/>
        <v>31.080000000000002</v>
      </c>
      <c r="AF62">
        <f t="shared" si="27"/>
        <v>31.640000000000004</v>
      </c>
    </row>
    <row r="63" spans="1:32" x14ac:dyDescent="0.45">
      <c r="A63" s="1">
        <v>23</v>
      </c>
      <c r="B63">
        <v>50</v>
      </c>
      <c r="C63">
        <v>0.65</v>
      </c>
      <c r="D63">
        <v>67.8</v>
      </c>
      <c r="E63">
        <v>49.3</v>
      </c>
      <c r="F63">
        <v>48.3</v>
      </c>
      <c r="G63">
        <v>62.5</v>
      </c>
      <c r="I63">
        <f t="shared" si="15"/>
        <v>8.3944550150680133</v>
      </c>
      <c r="N63">
        <f t="shared" si="16"/>
        <v>56.974999999999994</v>
      </c>
      <c r="Z63" s="1">
        <v>4</v>
      </c>
      <c r="AA63">
        <v>2</v>
      </c>
      <c r="AB63">
        <v>0.85</v>
      </c>
      <c r="AC63">
        <f t="shared" si="28"/>
        <v>26.919999999999998</v>
      </c>
      <c r="AD63">
        <f t="shared" si="27"/>
        <v>17.979999999999997</v>
      </c>
      <c r="AE63">
        <f t="shared" si="27"/>
        <v>30.339999999999996</v>
      </c>
      <c r="AF63">
        <f t="shared" si="27"/>
        <v>30.54</v>
      </c>
    </row>
    <row r="64" spans="1:32" x14ac:dyDescent="0.45">
      <c r="A64" s="1">
        <v>24</v>
      </c>
      <c r="B64">
        <v>50</v>
      </c>
      <c r="C64">
        <v>0.85</v>
      </c>
      <c r="D64">
        <v>68.099999999999994</v>
      </c>
      <c r="E64">
        <v>50.7</v>
      </c>
      <c r="F64">
        <v>49.4</v>
      </c>
      <c r="G64">
        <v>62.7</v>
      </c>
      <c r="I64">
        <f t="shared" si="15"/>
        <v>7.9222392667730377</v>
      </c>
      <c r="N64">
        <f t="shared" si="16"/>
        <v>57.724999999999994</v>
      </c>
      <c r="Z64" s="1">
        <v>5</v>
      </c>
      <c r="AA64">
        <v>5</v>
      </c>
      <c r="AB64">
        <v>0</v>
      </c>
      <c r="AC64">
        <f t="shared" si="28"/>
        <v>44.62</v>
      </c>
      <c r="AD64">
        <f t="shared" si="27"/>
        <v>41.220000000000006</v>
      </c>
      <c r="AE64">
        <f t="shared" si="27"/>
        <v>46.739999999999995</v>
      </c>
      <c r="AF64">
        <f t="shared" si="27"/>
        <v>43.92</v>
      </c>
    </row>
    <row r="65" spans="1:32" x14ac:dyDescent="0.45">
      <c r="A65" s="1">
        <v>25</v>
      </c>
      <c r="B65">
        <v>100</v>
      </c>
      <c r="C65">
        <v>0</v>
      </c>
      <c r="D65">
        <v>84.1</v>
      </c>
      <c r="E65">
        <v>47.7</v>
      </c>
      <c r="F65">
        <v>51</v>
      </c>
      <c r="G65">
        <v>84.8</v>
      </c>
      <c r="I65">
        <f t="shared" si="15"/>
        <v>17.590480380023717</v>
      </c>
      <c r="N65">
        <f t="shared" si="16"/>
        <v>66.900000000000006</v>
      </c>
      <c r="Z65" s="1">
        <v>6</v>
      </c>
      <c r="AA65">
        <v>5</v>
      </c>
      <c r="AB65">
        <v>0.2</v>
      </c>
      <c r="AC65">
        <f t="shared" si="28"/>
        <v>45.18</v>
      </c>
      <c r="AD65">
        <f t="shared" si="27"/>
        <v>39.159999999999997</v>
      </c>
      <c r="AE65">
        <f t="shared" si="27"/>
        <v>44.06</v>
      </c>
      <c r="AF65">
        <f t="shared" si="27"/>
        <v>43.040000000000006</v>
      </c>
    </row>
    <row r="66" spans="1:32" x14ac:dyDescent="0.45">
      <c r="A66" s="1">
        <v>26</v>
      </c>
      <c r="B66">
        <v>100</v>
      </c>
      <c r="C66">
        <v>0.2</v>
      </c>
      <c r="D66">
        <v>84.1</v>
      </c>
      <c r="E66">
        <v>50</v>
      </c>
      <c r="F66">
        <v>50.8</v>
      </c>
      <c r="G66">
        <v>81.7</v>
      </c>
      <c r="I66">
        <f t="shared" si="15"/>
        <v>16.274596769198343</v>
      </c>
      <c r="N66">
        <f t="shared" si="16"/>
        <v>66.649999999999991</v>
      </c>
      <c r="Z66" s="1">
        <v>7</v>
      </c>
      <c r="AA66">
        <v>5</v>
      </c>
      <c r="AB66">
        <v>0.45</v>
      </c>
      <c r="AC66">
        <f t="shared" si="28"/>
        <v>44.180000000000007</v>
      </c>
      <c r="AD66">
        <f t="shared" si="27"/>
        <v>39.18</v>
      </c>
      <c r="AE66">
        <f t="shared" si="27"/>
        <v>47.680000000000007</v>
      </c>
      <c r="AF66">
        <f t="shared" si="27"/>
        <v>42.64</v>
      </c>
    </row>
    <row r="67" spans="1:32" x14ac:dyDescent="0.45">
      <c r="A67" s="1">
        <v>27</v>
      </c>
      <c r="B67">
        <v>100</v>
      </c>
      <c r="C67">
        <v>0.45</v>
      </c>
      <c r="D67">
        <v>85.6</v>
      </c>
      <c r="E67">
        <v>50.8</v>
      </c>
      <c r="F67">
        <v>52.4</v>
      </c>
      <c r="G67">
        <v>83.5</v>
      </c>
      <c r="I67">
        <f t="shared" si="15"/>
        <v>16.501420393408591</v>
      </c>
      <c r="N67">
        <f t="shared" si="16"/>
        <v>68.074999999999989</v>
      </c>
      <c r="Z67" s="1">
        <v>8</v>
      </c>
      <c r="AA67">
        <v>5</v>
      </c>
      <c r="AB67">
        <v>0.65</v>
      </c>
      <c r="AC67">
        <f t="shared" si="28"/>
        <v>44.42</v>
      </c>
      <c r="AD67">
        <f t="shared" si="27"/>
        <v>39.680000000000007</v>
      </c>
      <c r="AE67">
        <f t="shared" si="27"/>
        <v>45.4</v>
      </c>
      <c r="AF67">
        <f t="shared" si="27"/>
        <v>43.660000000000004</v>
      </c>
    </row>
    <row r="68" spans="1:32" x14ac:dyDescent="0.45">
      <c r="A68" s="1">
        <v>28</v>
      </c>
      <c r="B68">
        <v>100</v>
      </c>
      <c r="C68">
        <v>0.65</v>
      </c>
      <c r="D68">
        <v>84.3</v>
      </c>
      <c r="E68">
        <v>49.7</v>
      </c>
      <c r="F68">
        <v>49.4</v>
      </c>
      <c r="G68">
        <v>83.6</v>
      </c>
      <c r="I68">
        <f t="shared" si="15"/>
        <v>17.202107429033209</v>
      </c>
      <c r="N68">
        <f t="shared" si="16"/>
        <v>66.75</v>
      </c>
      <c r="Z68" s="1">
        <v>9</v>
      </c>
      <c r="AA68">
        <v>5</v>
      </c>
      <c r="AB68">
        <v>0.85</v>
      </c>
      <c r="AC68">
        <f t="shared" si="28"/>
        <v>44.1</v>
      </c>
      <c r="AD68">
        <f t="shared" si="27"/>
        <v>39.739999999999995</v>
      </c>
      <c r="AE68">
        <f t="shared" si="27"/>
        <v>45.94</v>
      </c>
      <c r="AF68">
        <f t="shared" si="27"/>
        <v>43.44</v>
      </c>
    </row>
    <row r="69" spans="1:32" x14ac:dyDescent="0.45">
      <c r="A69" s="1">
        <v>29</v>
      </c>
      <c r="B69">
        <v>100</v>
      </c>
      <c r="C69">
        <v>0.85</v>
      </c>
      <c r="D69">
        <v>85.6</v>
      </c>
      <c r="E69">
        <v>50.7</v>
      </c>
      <c r="F69">
        <v>47.9</v>
      </c>
      <c r="G69">
        <v>84.2</v>
      </c>
      <c r="I69">
        <f t="shared" si="15"/>
        <v>17.834376916505907</v>
      </c>
      <c r="N69">
        <f t="shared" si="16"/>
        <v>67.100000000000009</v>
      </c>
      <c r="Z69" s="1">
        <v>10</v>
      </c>
      <c r="AA69">
        <v>10</v>
      </c>
      <c r="AB69">
        <v>0</v>
      </c>
      <c r="AC69">
        <f t="shared" si="28"/>
        <v>48.239999999999995</v>
      </c>
      <c r="AD69">
        <f t="shared" si="27"/>
        <v>42.440000000000005</v>
      </c>
      <c r="AE69">
        <f t="shared" si="27"/>
        <v>47.32</v>
      </c>
      <c r="AF69">
        <f t="shared" si="27"/>
        <v>45.52</v>
      </c>
    </row>
    <row r="70" spans="1:32" x14ac:dyDescent="0.45">
      <c r="Z70" s="1">
        <v>11</v>
      </c>
      <c r="AA70">
        <v>10</v>
      </c>
      <c r="AB70">
        <v>0.2</v>
      </c>
      <c r="AC70">
        <f t="shared" si="28"/>
        <v>49.3</v>
      </c>
      <c r="AD70">
        <f t="shared" si="27"/>
        <v>44.06</v>
      </c>
      <c r="AE70">
        <f t="shared" si="27"/>
        <v>47.56</v>
      </c>
      <c r="AF70">
        <f t="shared" si="27"/>
        <v>47.06</v>
      </c>
    </row>
    <row r="71" spans="1:32" x14ac:dyDescent="0.45">
      <c r="Z71" s="1">
        <v>12</v>
      </c>
      <c r="AA71">
        <v>10</v>
      </c>
      <c r="AB71">
        <v>0.45</v>
      </c>
      <c r="AC71">
        <f t="shared" si="28"/>
        <v>51.219999999999992</v>
      </c>
      <c r="AD71">
        <f t="shared" si="27"/>
        <v>44.980000000000004</v>
      </c>
      <c r="AE71">
        <f t="shared" si="27"/>
        <v>48.419999999999995</v>
      </c>
      <c r="AF71">
        <f t="shared" si="27"/>
        <v>47.6</v>
      </c>
    </row>
    <row r="72" spans="1:32" x14ac:dyDescent="0.45">
      <c r="Z72" s="1">
        <v>13</v>
      </c>
      <c r="AA72">
        <v>10</v>
      </c>
      <c r="AB72">
        <v>0.65</v>
      </c>
      <c r="AC72">
        <f t="shared" si="28"/>
        <v>49.7</v>
      </c>
      <c r="AD72">
        <f t="shared" si="27"/>
        <v>43.819999999999993</v>
      </c>
      <c r="AE72">
        <f t="shared" si="27"/>
        <v>48.14</v>
      </c>
      <c r="AF72">
        <f t="shared" si="27"/>
        <v>48.14</v>
      </c>
    </row>
    <row r="73" spans="1:32" x14ac:dyDescent="0.45">
      <c r="A73" s="1">
        <v>0</v>
      </c>
      <c r="B73" t="s">
        <v>8</v>
      </c>
      <c r="Z73" s="1">
        <v>14</v>
      </c>
      <c r="AA73">
        <v>10</v>
      </c>
      <c r="AB73">
        <v>0.85</v>
      </c>
      <c r="AC73">
        <f t="shared" si="28"/>
        <v>49.999999999999993</v>
      </c>
      <c r="AD73">
        <f t="shared" si="27"/>
        <v>44.160000000000004</v>
      </c>
      <c r="AE73">
        <f t="shared" si="27"/>
        <v>48.62</v>
      </c>
      <c r="AF73">
        <f t="shared" si="27"/>
        <v>47.1</v>
      </c>
    </row>
    <row r="74" spans="1:32" x14ac:dyDescent="0.45">
      <c r="Z74" s="1">
        <v>15</v>
      </c>
      <c r="AA74">
        <v>20</v>
      </c>
      <c r="AB74">
        <v>0</v>
      </c>
      <c r="AC74">
        <f t="shared" si="28"/>
        <v>55.620000000000005</v>
      </c>
      <c r="AD74">
        <f t="shared" si="27"/>
        <v>43.980000000000004</v>
      </c>
      <c r="AE74">
        <f t="shared" si="27"/>
        <v>49.08</v>
      </c>
      <c r="AF74">
        <f t="shared" si="27"/>
        <v>54.2</v>
      </c>
    </row>
    <row r="75" spans="1:32" x14ac:dyDescent="0.4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I75" t="s">
        <v>45</v>
      </c>
      <c r="K75" t="s">
        <v>25</v>
      </c>
      <c r="L75" t="s">
        <v>26</v>
      </c>
      <c r="N75" t="s">
        <v>27</v>
      </c>
      <c r="P75" s="3"/>
      <c r="Q75" s="3" t="s">
        <v>3</v>
      </c>
      <c r="R75" s="3"/>
      <c r="S75" s="3" t="s">
        <v>4</v>
      </c>
      <c r="T75" s="3"/>
      <c r="U75" s="3" t="s">
        <v>5</v>
      </c>
      <c r="V75" s="3"/>
      <c r="W75" s="3" t="s">
        <v>6</v>
      </c>
      <c r="Z75" s="1">
        <v>16</v>
      </c>
      <c r="AA75">
        <v>20</v>
      </c>
      <c r="AB75">
        <v>0.2</v>
      </c>
      <c r="AC75">
        <f t="shared" si="28"/>
        <v>56.760000000000005</v>
      </c>
      <c r="AD75">
        <f t="shared" si="28"/>
        <v>46.339999999999996</v>
      </c>
      <c r="AE75">
        <f t="shared" si="28"/>
        <v>45.86</v>
      </c>
      <c r="AF75">
        <f t="shared" si="28"/>
        <v>54.5</v>
      </c>
    </row>
    <row r="76" spans="1:32" x14ac:dyDescent="0.45">
      <c r="A76" s="1">
        <v>0</v>
      </c>
      <c r="B76">
        <v>0</v>
      </c>
      <c r="C76">
        <v>0</v>
      </c>
      <c r="D76">
        <v>34.799999999999997</v>
      </c>
      <c r="E76">
        <v>44.6</v>
      </c>
      <c r="F76">
        <v>39.1</v>
      </c>
      <c r="G76">
        <v>47.5</v>
      </c>
      <c r="H76">
        <v>0</v>
      </c>
      <c r="I76">
        <f>_xlfn.STDEV.P(D76:G76)</f>
        <v>4.905609034564419</v>
      </c>
      <c r="J76">
        <v>2</v>
      </c>
      <c r="K76">
        <f>_xlfn.STDEV.P(D76:G80)</f>
        <v>5.9203124917524494</v>
      </c>
      <c r="L76">
        <f>_xlfn.STDEV.P(D76:G76,D81:G81,D86:G86,D91:G91,D96:G96,D101:G101)</f>
        <v>13.680298079923373</v>
      </c>
      <c r="M76">
        <v>0</v>
      </c>
      <c r="N76">
        <f>AVERAGE(D76:G76)</f>
        <v>41.5</v>
      </c>
      <c r="P76" s="5">
        <f>_xlfn.STDEV.P(D76:D80)</f>
        <v>2.9403401163810954</v>
      </c>
      <c r="Q76">
        <f>_xlfn.STDEV.P(D76,D81,D86,D91,D96,D101)</f>
        <v>17.633435727490976</v>
      </c>
      <c r="R76" s="5">
        <f>_xlfn.STDEV.P(E76:E80)</f>
        <v>4.3411519208615221</v>
      </c>
      <c r="S76">
        <f>_xlfn.STDEV.P(E76,E81,E86,E91,E96,E101)</f>
        <v>1.4067298564006121</v>
      </c>
      <c r="T76" s="5">
        <f>_xlfn.STDEV.P(F76:F80)</f>
        <v>0.50833060108555306</v>
      </c>
      <c r="U76">
        <f>_xlfn.STDEV.P(F76,F81,F86,F91,F96,F101)</f>
        <v>4.2893926013934518</v>
      </c>
      <c r="V76" s="5">
        <f>_xlfn.STDEV.P(G76:G80)</f>
        <v>1.0818502669038821</v>
      </c>
      <c r="W76">
        <f>_xlfn.STDEV.P(G76,G81,G86,G91,G96,G101)</f>
        <v>15.094894280296648</v>
      </c>
      <c r="Z76" s="1">
        <v>17</v>
      </c>
      <c r="AA76">
        <v>20</v>
      </c>
      <c r="AB76">
        <v>0.45</v>
      </c>
      <c r="AC76">
        <f t="shared" si="28"/>
        <v>54.61999999999999</v>
      </c>
      <c r="AD76">
        <f t="shared" si="28"/>
        <v>46.92</v>
      </c>
      <c r="AE76">
        <f t="shared" si="28"/>
        <v>49.38000000000001</v>
      </c>
      <c r="AF76">
        <f t="shared" si="28"/>
        <v>52.06</v>
      </c>
    </row>
    <row r="77" spans="1:32" x14ac:dyDescent="0.45">
      <c r="A77" s="1">
        <v>1</v>
      </c>
      <c r="B77">
        <v>0</v>
      </c>
      <c r="C77">
        <v>0.2</v>
      </c>
      <c r="D77">
        <v>29.5</v>
      </c>
      <c r="E77">
        <v>35.1</v>
      </c>
      <c r="F77">
        <v>38.5</v>
      </c>
      <c r="G77">
        <v>45.8</v>
      </c>
      <c r="H77">
        <v>0.2</v>
      </c>
      <c r="I77">
        <f t="shared" ref="I77:I105" si="29">_xlfn.STDEV.P(D77:G77)</f>
        <v>5.9022771029493706</v>
      </c>
      <c r="J77">
        <v>5</v>
      </c>
      <c r="K77">
        <f>_xlfn.STDEV.P(D81:G85)</f>
        <v>3.9743269870507634</v>
      </c>
      <c r="L77">
        <f>_xlfn.STDEV.P(D77:G77,D82:G82,D87:G87,D92:G92,D97:G97,D102:G102)</f>
        <v>14.140041155841404</v>
      </c>
      <c r="M77">
        <v>0.2</v>
      </c>
      <c r="N77">
        <f t="shared" ref="N77:N105" si="30">AVERAGE(D77:G77)</f>
        <v>37.224999999999994</v>
      </c>
      <c r="P77" s="5">
        <f>_xlfn.STDEV.P(D81:D85)</f>
        <v>0.97857038581800571</v>
      </c>
      <c r="Q77">
        <f t="shared" ref="Q77:Q80" si="31">_xlfn.STDEV.P(D77,D82,D87,D92,D97,D102)</f>
        <v>18.464327469173874</v>
      </c>
      <c r="R77" s="5">
        <f>_xlfn.STDEV.P(E81:E85)</f>
        <v>1.4347125147568758</v>
      </c>
      <c r="S77">
        <f t="shared" ref="S77:S80" si="32">_xlfn.STDEV.P(E77,E82,E87,E92,E97,E102)</f>
        <v>5.2569530676576983</v>
      </c>
      <c r="T77" s="5">
        <f>_xlfn.STDEV.P(F81:F85)</f>
        <v>1.4477568856683103</v>
      </c>
      <c r="U77">
        <f t="shared" ref="U77:U80" si="33">_xlfn.STDEV.P(F77,F82,F87,F92,F97,F102)</f>
        <v>4.0823468196070207</v>
      </c>
      <c r="V77" s="5">
        <f>_xlfn.STDEV.P(G81:G85)</f>
        <v>0.44090815370097292</v>
      </c>
      <c r="W77">
        <f t="shared" ref="W77:W80" si="34">_xlfn.STDEV.P(G77,G82,G87,G92,G97,G102)</f>
        <v>14.572548393011653</v>
      </c>
      <c r="Z77" s="1">
        <v>18</v>
      </c>
      <c r="AA77">
        <v>20</v>
      </c>
      <c r="AB77">
        <v>0.65</v>
      </c>
      <c r="AC77">
        <f t="shared" si="28"/>
        <v>58.359999999999992</v>
      </c>
      <c r="AD77">
        <f t="shared" si="28"/>
        <v>46.14</v>
      </c>
      <c r="AE77">
        <f t="shared" si="28"/>
        <v>47.339999999999996</v>
      </c>
      <c r="AF77">
        <f t="shared" si="28"/>
        <v>54.94</v>
      </c>
    </row>
    <row r="78" spans="1:32" x14ac:dyDescent="0.45">
      <c r="A78" s="1">
        <v>2</v>
      </c>
      <c r="B78">
        <v>0</v>
      </c>
      <c r="C78">
        <v>0.45</v>
      </c>
      <c r="D78">
        <v>30.7</v>
      </c>
      <c r="E78">
        <v>35.200000000000003</v>
      </c>
      <c r="F78">
        <v>38.799999999999997</v>
      </c>
      <c r="G78">
        <v>45.2</v>
      </c>
      <c r="H78">
        <v>0.45</v>
      </c>
      <c r="I78">
        <f t="shared" si="29"/>
        <v>5.3034776326482165</v>
      </c>
      <c r="J78">
        <v>10</v>
      </c>
      <c r="K78">
        <f>_xlfn.STDEV.P(D86:G90)</f>
        <v>2.0095957304890955</v>
      </c>
      <c r="L78">
        <f t="shared" ref="L78:L80" si="35">_xlfn.STDEV.P(D78:G78,D83:G83,D88:G88,D93:G93,D98:G98,D103:G103)</f>
        <v>14.087169102886971</v>
      </c>
      <c r="M78">
        <v>0.45</v>
      </c>
      <c r="N78">
        <f t="shared" si="30"/>
        <v>37.475000000000001</v>
      </c>
      <c r="P78" s="5">
        <f>_xlfn.STDEV.P(D86:D90)</f>
        <v>1.5709869509324406</v>
      </c>
      <c r="Q78">
        <f t="shared" si="31"/>
        <v>18.372624563010373</v>
      </c>
      <c r="R78" s="5">
        <f>_xlfn.STDEV.P(E86:E90)</f>
        <v>1.1781341180018521</v>
      </c>
      <c r="S78">
        <f t="shared" si="32"/>
        <v>5.378971401051718</v>
      </c>
      <c r="T78" s="5">
        <f>_xlfn.STDEV.P(F86:F90)</f>
        <v>0.92606695222321689</v>
      </c>
      <c r="U78">
        <f t="shared" si="33"/>
        <v>4.6889053448895019</v>
      </c>
      <c r="V78" s="5">
        <f>_xlfn.STDEV.P(G86:G90)</f>
        <v>0.87315519811772158</v>
      </c>
      <c r="W78">
        <f t="shared" si="34"/>
        <v>15.641797637526647</v>
      </c>
      <c r="Z78" s="1">
        <v>19</v>
      </c>
      <c r="AA78">
        <v>20</v>
      </c>
      <c r="AB78">
        <v>0.85</v>
      </c>
      <c r="AC78">
        <f t="shared" si="28"/>
        <v>54.98</v>
      </c>
      <c r="AD78">
        <f t="shared" si="28"/>
        <v>47.019999999999996</v>
      </c>
      <c r="AE78">
        <f t="shared" si="28"/>
        <v>47.8</v>
      </c>
      <c r="AF78">
        <f t="shared" si="28"/>
        <v>52.44</v>
      </c>
    </row>
    <row r="79" spans="1:32" x14ac:dyDescent="0.45">
      <c r="A79" s="1">
        <v>3</v>
      </c>
      <c r="B79">
        <v>0</v>
      </c>
      <c r="C79">
        <v>0.65</v>
      </c>
      <c r="D79">
        <v>26</v>
      </c>
      <c r="E79">
        <v>39.9</v>
      </c>
      <c r="F79">
        <v>38.299999999999997</v>
      </c>
      <c r="G79">
        <v>45</v>
      </c>
      <c r="H79">
        <v>0.65</v>
      </c>
      <c r="I79">
        <f t="shared" si="29"/>
        <v>6.9774637225857488</v>
      </c>
      <c r="J79">
        <v>20</v>
      </c>
      <c r="K79">
        <f>_xlfn.STDEV.P(D91:G95)</f>
        <v>4.2401031827067603</v>
      </c>
      <c r="L79">
        <f t="shared" si="35"/>
        <v>14.247221342150253</v>
      </c>
      <c r="M79">
        <v>0.65</v>
      </c>
      <c r="N79">
        <f t="shared" si="30"/>
        <v>37.299999999999997</v>
      </c>
      <c r="P79" s="5">
        <f>_xlfn.STDEV.P(D91:D95)</f>
        <v>1.4472042012100432</v>
      </c>
      <c r="Q79">
        <f t="shared" si="31"/>
        <v>19.731313241196691</v>
      </c>
      <c r="R79" s="5">
        <f>_xlfn.STDEV.P(E91:E95)</f>
        <v>1.2016655108639835</v>
      </c>
      <c r="S79">
        <f t="shared" si="32"/>
        <v>3.2330326320654419</v>
      </c>
      <c r="T79" s="5">
        <f>_xlfn.STDEV.P(F91:F95)</f>
        <v>1.76022725805505</v>
      </c>
      <c r="U79">
        <f t="shared" si="33"/>
        <v>4.3292288253477933</v>
      </c>
      <c r="V79" s="5">
        <f>_xlfn.STDEV.P(G91:G95)</f>
        <v>2.0507559581773731</v>
      </c>
      <c r="W79">
        <f t="shared" si="34"/>
        <v>14.894005132565569</v>
      </c>
      <c r="Z79" s="1">
        <v>20</v>
      </c>
      <c r="AA79">
        <v>50</v>
      </c>
      <c r="AB79">
        <v>0</v>
      </c>
      <c r="AC79">
        <f t="shared" si="28"/>
        <v>68.3</v>
      </c>
      <c r="AD79">
        <f t="shared" si="28"/>
        <v>52.339999999999996</v>
      </c>
      <c r="AE79">
        <f t="shared" si="28"/>
        <v>49.760000000000005</v>
      </c>
      <c r="AF79">
        <f t="shared" si="28"/>
        <v>67.88</v>
      </c>
    </row>
    <row r="80" spans="1:32" x14ac:dyDescent="0.45">
      <c r="A80" s="1">
        <v>4</v>
      </c>
      <c r="B80">
        <v>0</v>
      </c>
      <c r="C80">
        <v>0.85</v>
      </c>
      <c r="D80">
        <v>32.4</v>
      </c>
      <c r="E80">
        <v>32.299999999999997</v>
      </c>
      <c r="F80">
        <v>37.6</v>
      </c>
      <c r="G80">
        <v>44.3</v>
      </c>
      <c r="H80">
        <v>0.85</v>
      </c>
      <c r="I80">
        <f t="shared" si="29"/>
        <v>4.909429702114128</v>
      </c>
      <c r="J80">
        <v>50</v>
      </c>
      <c r="K80">
        <f>_xlfn.STDEV.P(D97:G100)</f>
        <v>12.716352661042361</v>
      </c>
      <c r="L80">
        <f t="shared" si="35"/>
        <v>14.518771374404261</v>
      </c>
      <c r="M80">
        <v>0.85</v>
      </c>
      <c r="N80">
        <f t="shared" si="30"/>
        <v>36.649999999999991</v>
      </c>
      <c r="P80" s="5">
        <f>_xlfn.STDEV.P(D96:D100)</f>
        <v>0.71554175279992849</v>
      </c>
      <c r="Q80">
        <f t="shared" si="31"/>
        <v>18.41382330991825</v>
      </c>
      <c r="R80" s="5">
        <f>_xlfn.STDEV.P(E96:E100)</f>
        <v>1.1178550889985699</v>
      </c>
      <c r="S80">
        <f t="shared" si="32"/>
        <v>6.4739864071528732</v>
      </c>
      <c r="T80" s="5">
        <f>_xlfn.STDEV.P(F96:F100)</f>
        <v>0.80099937578003233</v>
      </c>
      <c r="U80">
        <f t="shared" si="33"/>
        <v>4.7865842611291063</v>
      </c>
      <c r="V80" s="5">
        <f>_xlfn.STDEV.P(G96:G100)</f>
        <v>0.55281099844341042</v>
      </c>
      <c r="W80">
        <f t="shared" si="34"/>
        <v>15.934100399945875</v>
      </c>
      <c r="Z80" s="1">
        <v>21</v>
      </c>
      <c r="AA80">
        <v>50</v>
      </c>
      <c r="AB80">
        <v>0.2</v>
      </c>
      <c r="AC80">
        <f t="shared" si="28"/>
        <v>68.039999999999992</v>
      </c>
      <c r="AD80">
        <f t="shared" si="28"/>
        <v>49.92</v>
      </c>
      <c r="AE80">
        <f t="shared" si="28"/>
        <v>49.44</v>
      </c>
      <c r="AF80">
        <f t="shared" si="28"/>
        <v>67.28</v>
      </c>
    </row>
    <row r="81" spans="1:32" x14ac:dyDescent="0.45">
      <c r="A81" s="1">
        <v>5</v>
      </c>
      <c r="B81">
        <v>5</v>
      </c>
      <c r="C81">
        <v>0</v>
      </c>
      <c r="D81">
        <v>55.7</v>
      </c>
      <c r="E81">
        <v>44.2</v>
      </c>
      <c r="F81">
        <v>48.5</v>
      </c>
      <c r="G81">
        <v>53</v>
      </c>
      <c r="I81">
        <f t="shared" si="29"/>
        <v>4.3843471577875759</v>
      </c>
      <c r="J81">
        <v>100</v>
      </c>
      <c r="K81">
        <f>_xlfn.STDEV.P(D101:G105)</f>
        <v>19.126402562949437</v>
      </c>
      <c r="N81">
        <f t="shared" si="30"/>
        <v>50.35</v>
      </c>
      <c r="P81" s="5">
        <f>_xlfn.STDEV.P(D101:D105)</f>
        <v>0.57061370470748596</v>
      </c>
      <c r="R81" s="5">
        <f>_xlfn.STDEV.P(E101:E105)</f>
        <v>1.100908715561832</v>
      </c>
      <c r="T81" s="5">
        <f>_xlfn.STDEV.P(F101:F105)</f>
        <v>0.59464274989273869</v>
      </c>
      <c r="V81" s="5">
        <f>_xlfn.STDEV.P(G101:G105)</f>
        <v>0.86579443287653679</v>
      </c>
      <c r="Z81" s="1">
        <v>22</v>
      </c>
      <c r="AA81">
        <v>50</v>
      </c>
      <c r="AB81">
        <v>0.45</v>
      </c>
      <c r="AC81">
        <f t="shared" si="28"/>
        <v>69.760000000000005</v>
      </c>
      <c r="AD81">
        <f t="shared" si="28"/>
        <v>50.42</v>
      </c>
      <c r="AE81">
        <f t="shared" si="28"/>
        <v>50.88</v>
      </c>
      <c r="AF81">
        <f t="shared" si="28"/>
        <v>67.580000000000013</v>
      </c>
    </row>
    <row r="82" spans="1:32" x14ac:dyDescent="0.45">
      <c r="A82" s="1">
        <v>6</v>
      </c>
      <c r="B82">
        <v>5</v>
      </c>
      <c r="C82">
        <v>0.2</v>
      </c>
      <c r="D82">
        <v>56</v>
      </c>
      <c r="E82">
        <v>44.1</v>
      </c>
      <c r="F82">
        <v>47.3</v>
      </c>
      <c r="G82">
        <v>53.1</v>
      </c>
      <c r="I82">
        <f t="shared" si="29"/>
        <v>4.6810121768694435</v>
      </c>
      <c r="K82">
        <f>AVERAGE(K76:K81)</f>
        <v>7.997848935998479</v>
      </c>
      <c r="N82">
        <f t="shared" si="30"/>
        <v>50.124999999999993</v>
      </c>
      <c r="P82" s="5">
        <f>AVERAGE(P76:P81)</f>
        <v>1.3705428519748333</v>
      </c>
      <c r="Q82">
        <f>AVERAGE(Q76:Q80)</f>
        <v>18.523104862158032</v>
      </c>
      <c r="R82" s="5">
        <f>AVERAGE(R76:R81)</f>
        <v>1.729071311507439</v>
      </c>
      <c r="S82">
        <f>AVERAGE(S76:S80)</f>
        <v>4.3499346728656691</v>
      </c>
      <c r="T82" s="5">
        <f>AVERAGE(T76:T81)</f>
        <v>1.0063373037841501</v>
      </c>
      <c r="U82">
        <f>AVERAGE(U76:U80)</f>
        <v>4.4352915704733755</v>
      </c>
      <c r="V82" s="5">
        <f>AVERAGE(V76:V81)</f>
        <v>0.97754583470331624</v>
      </c>
      <c r="W82">
        <f>AVERAGE(W76:W80)</f>
        <v>15.227469168669279</v>
      </c>
      <c r="Z82" s="1">
        <v>23</v>
      </c>
      <c r="AA82">
        <v>50</v>
      </c>
      <c r="AB82">
        <v>0.65</v>
      </c>
      <c r="AC82">
        <f t="shared" si="28"/>
        <v>67.580000000000013</v>
      </c>
      <c r="AD82">
        <f t="shared" si="28"/>
        <v>49.480000000000004</v>
      </c>
      <c r="AE82">
        <f t="shared" si="28"/>
        <v>48.56</v>
      </c>
      <c r="AF82">
        <f t="shared" si="28"/>
        <v>67.28</v>
      </c>
    </row>
    <row r="83" spans="1:32" x14ac:dyDescent="0.45">
      <c r="A83" s="1">
        <v>7</v>
      </c>
      <c r="B83">
        <v>5</v>
      </c>
      <c r="C83">
        <v>0.45</v>
      </c>
      <c r="D83">
        <v>54.2</v>
      </c>
      <c r="E83">
        <v>46.1</v>
      </c>
      <c r="F83">
        <v>51.7</v>
      </c>
      <c r="G83">
        <v>53.3</v>
      </c>
      <c r="I83">
        <f t="shared" si="29"/>
        <v>3.1467244874631137</v>
      </c>
      <c r="N83">
        <f t="shared" si="30"/>
        <v>51.325000000000003</v>
      </c>
      <c r="P83" s="5">
        <f>_xlfn.STDEV.P(P76:P81)</f>
        <v>0.78876208341553999</v>
      </c>
      <c r="Q83">
        <f>_xlfn.STDEV.P(Q76:Q80)</f>
        <v>0.67665651794333159</v>
      </c>
      <c r="R83" s="5">
        <f>_xlfn.STDEV.P(R76:R81)</f>
        <v>1.1732770629261273</v>
      </c>
      <c r="S83">
        <f>_xlfn.STDEV.P(S76:S80)</f>
        <v>1.805719772654784</v>
      </c>
      <c r="T83" s="5">
        <f>_xlfn.STDEV.P(T76:T81)</f>
        <v>0.45264249801852163</v>
      </c>
      <c r="U83">
        <f>_xlfn.STDEV.P(U76:U80)</f>
        <v>0.26261466574736791</v>
      </c>
      <c r="V83" s="5">
        <f>_xlfn.STDEV.P(V76:V81)</f>
        <v>0.52510710753857637</v>
      </c>
      <c r="W83">
        <f>_xlfn.STDEV.P(W76:W80)</f>
        <v>0.495719953988287</v>
      </c>
      <c r="Z83" s="1">
        <v>24</v>
      </c>
      <c r="AA83">
        <v>50</v>
      </c>
      <c r="AB83">
        <v>0.85</v>
      </c>
      <c r="AC83">
        <f t="shared" si="28"/>
        <v>67.319999999999993</v>
      </c>
      <c r="AD83">
        <f t="shared" si="28"/>
        <v>50.2</v>
      </c>
      <c r="AE83">
        <f t="shared" si="28"/>
        <v>49.61999999999999</v>
      </c>
      <c r="AF83">
        <f t="shared" si="28"/>
        <v>67.06</v>
      </c>
    </row>
    <row r="84" spans="1:32" x14ac:dyDescent="0.45">
      <c r="A84" s="1">
        <v>8</v>
      </c>
      <c r="B84">
        <v>5</v>
      </c>
      <c r="C84">
        <v>0.65</v>
      </c>
      <c r="D84">
        <v>53.9</v>
      </c>
      <c r="E84">
        <v>47.1</v>
      </c>
      <c r="F84">
        <v>49.5</v>
      </c>
      <c r="G84">
        <v>53.1</v>
      </c>
      <c r="I84">
        <f t="shared" si="29"/>
        <v>2.7495454169735036</v>
      </c>
      <c r="K84" cm="1">
        <f t="array" ref="K84">INDEX(LINEST(K76:K81),1)</f>
        <v>2.6996295665764967</v>
      </c>
      <c r="L84" cm="1">
        <f t="array" ref="L84">INDEX(LINEST(L76:L80),1)</f>
        <v>0.17841267752706247</v>
      </c>
      <c r="N84">
        <f t="shared" si="30"/>
        <v>50.9</v>
      </c>
      <c r="P84" s="5"/>
      <c r="R84" s="5"/>
      <c r="T84" s="5"/>
      <c r="V84" s="5"/>
      <c r="Z84" s="1">
        <v>25</v>
      </c>
      <c r="AA84">
        <v>100</v>
      </c>
      <c r="AB84">
        <v>0</v>
      </c>
      <c r="AC84">
        <f t="shared" si="28"/>
        <v>80.48</v>
      </c>
      <c r="AD84">
        <f t="shared" si="28"/>
        <v>53.4</v>
      </c>
      <c r="AE84">
        <f t="shared" si="28"/>
        <v>49.36</v>
      </c>
      <c r="AF84">
        <f t="shared" si="28"/>
        <v>80.84</v>
      </c>
    </row>
    <row r="85" spans="1:32" x14ac:dyDescent="0.45">
      <c r="A85" s="1">
        <v>9</v>
      </c>
      <c r="B85">
        <v>5</v>
      </c>
      <c r="C85">
        <v>0.85</v>
      </c>
      <c r="D85">
        <v>53.6</v>
      </c>
      <c r="E85">
        <v>43.2</v>
      </c>
      <c r="F85">
        <v>49.5</v>
      </c>
      <c r="G85">
        <v>54.2</v>
      </c>
      <c r="I85">
        <f t="shared" si="29"/>
        <v>4.3882656027182314</v>
      </c>
      <c r="N85">
        <f t="shared" si="30"/>
        <v>50.125</v>
      </c>
      <c r="P85" s="5"/>
      <c r="R85" s="5"/>
      <c r="T85" s="5"/>
      <c r="V85" s="5"/>
      <c r="Z85" s="1">
        <v>26</v>
      </c>
      <c r="AA85">
        <v>100</v>
      </c>
      <c r="AB85">
        <v>0.2</v>
      </c>
      <c r="AC85">
        <f t="shared" si="28"/>
        <v>79.499999999999986</v>
      </c>
      <c r="AD85">
        <f t="shared" si="28"/>
        <v>49.779999999999994</v>
      </c>
      <c r="AE85">
        <f t="shared" si="28"/>
        <v>50.08</v>
      </c>
      <c r="AF85">
        <f t="shared" si="28"/>
        <v>78.080000000000013</v>
      </c>
    </row>
    <row r="86" spans="1:32" x14ac:dyDescent="0.45">
      <c r="A86" s="1">
        <v>10</v>
      </c>
      <c r="B86">
        <v>10</v>
      </c>
      <c r="C86">
        <v>0</v>
      </c>
      <c r="D86">
        <v>49.3</v>
      </c>
      <c r="E86">
        <v>45.3</v>
      </c>
      <c r="F86">
        <v>51.1</v>
      </c>
      <c r="G86">
        <v>50.1</v>
      </c>
      <c r="I86">
        <f t="shared" si="29"/>
        <v>2.2017038856304012</v>
      </c>
      <c r="N86">
        <f t="shared" si="30"/>
        <v>48.949999999999996</v>
      </c>
      <c r="P86" s="5"/>
      <c r="R86" s="5"/>
      <c r="T86" s="5"/>
      <c r="V86" s="5"/>
      <c r="Z86" s="1">
        <v>27</v>
      </c>
      <c r="AA86">
        <v>100</v>
      </c>
      <c r="AB86">
        <v>0.45</v>
      </c>
      <c r="AC86">
        <f t="shared" si="28"/>
        <v>80.52</v>
      </c>
      <c r="AD86">
        <f t="shared" si="28"/>
        <v>50.54</v>
      </c>
      <c r="AE86">
        <f t="shared" si="28"/>
        <v>50.239999999999995</v>
      </c>
      <c r="AF86">
        <f t="shared" si="28"/>
        <v>80.2</v>
      </c>
    </row>
    <row r="87" spans="1:32" x14ac:dyDescent="0.45">
      <c r="A87" s="1">
        <v>11</v>
      </c>
      <c r="B87">
        <v>10</v>
      </c>
      <c r="C87">
        <v>0.2</v>
      </c>
      <c r="D87">
        <v>52.2</v>
      </c>
      <c r="E87">
        <v>48</v>
      </c>
      <c r="F87">
        <v>49.2</v>
      </c>
      <c r="G87">
        <v>51.5</v>
      </c>
      <c r="I87">
        <f t="shared" si="29"/>
        <v>1.6976086121364964</v>
      </c>
      <c r="K87" t="s">
        <v>25</v>
      </c>
      <c r="L87" t="s">
        <v>26</v>
      </c>
      <c r="N87">
        <f t="shared" si="30"/>
        <v>50.225000000000001</v>
      </c>
      <c r="P87" s="3" t="s">
        <v>25</v>
      </c>
      <c r="Q87" s="3" t="s">
        <v>26</v>
      </c>
      <c r="R87" s="3" t="s">
        <v>25</v>
      </c>
      <c r="S87" s="3" t="s">
        <v>26</v>
      </c>
      <c r="T87" s="3" t="s">
        <v>25</v>
      </c>
      <c r="U87" s="3" t="s">
        <v>26</v>
      </c>
      <c r="V87" s="3" t="s">
        <v>25</v>
      </c>
      <c r="W87" s="3" t="s">
        <v>26</v>
      </c>
      <c r="Z87" s="1">
        <v>28</v>
      </c>
      <c r="AA87">
        <v>100</v>
      </c>
      <c r="AB87">
        <v>0.65</v>
      </c>
      <c r="AC87">
        <f t="shared" si="28"/>
        <v>80.239999999999995</v>
      </c>
      <c r="AD87">
        <f t="shared" si="28"/>
        <v>49.46</v>
      </c>
      <c r="AE87">
        <f t="shared" si="28"/>
        <v>50.1</v>
      </c>
      <c r="AF87">
        <f t="shared" si="28"/>
        <v>79.760000000000005</v>
      </c>
    </row>
    <row r="88" spans="1:32" x14ac:dyDescent="0.45">
      <c r="A88" s="1">
        <v>12</v>
      </c>
      <c r="B88">
        <v>10</v>
      </c>
      <c r="C88">
        <v>0.45</v>
      </c>
      <c r="D88">
        <v>54.2</v>
      </c>
      <c r="E88">
        <v>48.4</v>
      </c>
      <c r="F88">
        <v>49.8</v>
      </c>
      <c r="G88">
        <v>51</v>
      </c>
      <c r="H88">
        <v>0</v>
      </c>
      <c r="I88">
        <f t="shared" si="29"/>
        <v>2.1418449990603916</v>
      </c>
      <c r="J88">
        <v>2</v>
      </c>
      <c r="K88">
        <f>AVERAGE(D76:G80)</f>
        <v>38.029999999999994</v>
      </c>
      <c r="L88">
        <f>AVERAGE(D76:G76,D81:G81,D86:G86,D91:G91,D96:G96,D101:G101)</f>
        <v>53.966666666666669</v>
      </c>
      <c r="M88">
        <v>0</v>
      </c>
      <c r="N88">
        <f t="shared" si="30"/>
        <v>50.849999999999994</v>
      </c>
      <c r="P88" s="5">
        <f>AVERAGE(D76:D80)</f>
        <v>30.68</v>
      </c>
      <c r="Q88">
        <f>AVERAGE(D76,D81,D86,D91,D96,D101)</f>
        <v>60.416666666666664</v>
      </c>
      <c r="R88" s="5">
        <f>AVERAGE(E76:E80)</f>
        <v>37.42</v>
      </c>
      <c r="S88">
        <f>AVERAGE(E76,E81,E86,E91,E96,E101)</f>
        <v>45.866666666666674</v>
      </c>
      <c r="T88" s="5">
        <f>AVERAGE(F76:F80)</f>
        <v>38.459999999999994</v>
      </c>
      <c r="U88">
        <f>AVERAGE(F76,F81,F86,F91,F96,F101)</f>
        <v>48.43333333333333</v>
      </c>
      <c r="V88" s="5">
        <f>AVERAGE(G76:G80)</f>
        <v>45.56</v>
      </c>
      <c r="W88">
        <f>AVERAGE(G76,G81,G86,G91,G96,G101)</f>
        <v>61.150000000000006</v>
      </c>
      <c r="Z88" s="1">
        <v>29</v>
      </c>
      <c r="AA88">
        <v>100</v>
      </c>
      <c r="AB88">
        <v>0.85</v>
      </c>
      <c r="AC88">
        <f t="shared" si="28"/>
        <v>80.28</v>
      </c>
      <c r="AD88">
        <f t="shared" si="28"/>
        <v>50.660000000000004</v>
      </c>
      <c r="AE88">
        <f t="shared" si="28"/>
        <v>50.22</v>
      </c>
      <c r="AF88">
        <f t="shared" si="28"/>
        <v>80.140000000000015</v>
      </c>
    </row>
    <row r="89" spans="1:32" x14ac:dyDescent="0.45">
      <c r="A89" s="1">
        <v>13</v>
      </c>
      <c r="B89">
        <v>10</v>
      </c>
      <c r="C89">
        <v>0.65</v>
      </c>
      <c r="D89">
        <v>51.4</v>
      </c>
      <c r="E89">
        <v>47.8</v>
      </c>
      <c r="F89">
        <v>50.2</v>
      </c>
      <c r="G89">
        <v>52.8</v>
      </c>
      <c r="H89">
        <v>0.2</v>
      </c>
      <c r="I89">
        <f t="shared" si="29"/>
        <v>1.8350749303502567</v>
      </c>
      <c r="J89">
        <v>5</v>
      </c>
      <c r="K89">
        <f>AVERAGE(D81:G85)</f>
        <v>50.565000000000012</v>
      </c>
      <c r="L89">
        <f>AVERAGE(D77:G77,D82:G82,D87:G87,D92:G92,D97:G97,D102:G102)</f>
        <v>53.591666666666661</v>
      </c>
      <c r="M89">
        <v>0.2</v>
      </c>
      <c r="N89">
        <f t="shared" si="30"/>
        <v>50.55</v>
      </c>
      <c r="P89" s="5">
        <f>AVERAGE(D81:D85)</f>
        <v>54.680000000000007</v>
      </c>
      <c r="Q89">
        <f t="shared" ref="Q89:Q92" si="36">AVERAGE(D77,D82,D87,D92,D97,D102)</f>
        <v>60.216666666666669</v>
      </c>
      <c r="R89" s="5">
        <f>AVERAGE(E81:E85)</f>
        <v>44.94</v>
      </c>
      <c r="S89">
        <f t="shared" ref="S89:S92" si="37">AVERAGE(E77,E82,E87,E92,E97,E102)</f>
        <v>45.966666666666669</v>
      </c>
      <c r="T89" s="5">
        <f>AVERAGE(F81:F85)</f>
        <v>49.3</v>
      </c>
      <c r="U89">
        <f t="shared" ref="U89:U92" si="38">AVERAGE(F77,F82,F87,F92,F97,F102)</f>
        <v>47.033333333333331</v>
      </c>
      <c r="V89" s="5">
        <f>AVERAGE(G81:G85)</f>
        <v>53.339999999999996</v>
      </c>
      <c r="W89">
        <f t="shared" ref="W89:W92" si="39">AVERAGE(G77,G82,G87,G92,G97,G102)</f>
        <v>61.150000000000006</v>
      </c>
    </row>
    <row r="90" spans="1:32" x14ac:dyDescent="0.45">
      <c r="A90" s="1">
        <v>14</v>
      </c>
      <c r="B90">
        <v>10</v>
      </c>
      <c r="C90">
        <v>0.85</v>
      </c>
      <c r="D90">
        <v>51.9</v>
      </c>
      <c r="E90">
        <v>48.5</v>
      </c>
      <c r="F90">
        <v>51.8</v>
      </c>
      <c r="G90">
        <v>51.4</v>
      </c>
      <c r="H90">
        <v>0.45</v>
      </c>
      <c r="I90">
        <f t="shared" si="29"/>
        <v>1.3982131454109554</v>
      </c>
      <c r="J90">
        <v>10</v>
      </c>
      <c r="K90">
        <f>AVERAGE(D86:G90)</f>
        <v>50.294999999999987</v>
      </c>
      <c r="L90">
        <f t="shared" ref="L90:L92" si="40">AVERAGE(D78:G78,D83:G83,D88:G88,D93:G93,D98:G98,D103:G103)</f>
        <v>54.199999999999996</v>
      </c>
      <c r="M90">
        <v>0.45</v>
      </c>
      <c r="N90">
        <f t="shared" si="30"/>
        <v>50.9</v>
      </c>
      <c r="P90" s="5">
        <f>AVERAGE(D86:D90)</f>
        <v>51.8</v>
      </c>
      <c r="Q90">
        <f t="shared" si="36"/>
        <v>60.20000000000001</v>
      </c>
      <c r="R90" s="5">
        <f>AVERAGE(E86:E90)</f>
        <v>47.6</v>
      </c>
      <c r="S90">
        <f t="shared" si="37"/>
        <v>46.70000000000001</v>
      </c>
      <c r="T90" s="5">
        <f>AVERAGE(F86:F90)</f>
        <v>50.42</v>
      </c>
      <c r="U90">
        <f t="shared" si="38"/>
        <v>49.150000000000006</v>
      </c>
      <c r="V90" s="5">
        <f>AVERAGE(G86:G90)</f>
        <v>51.359999999999992</v>
      </c>
      <c r="W90">
        <f t="shared" si="39"/>
        <v>60.75</v>
      </c>
    </row>
    <row r="91" spans="1:32" x14ac:dyDescent="0.45">
      <c r="A91" s="1">
        <v>15</v>
      </c>
      <c r="B91">
        <v>20</v>
      </c>
      <c r="C91">
        <v>0</v>
      </c>
      <c r="D91">
        <v>57.8</v>
      </c>
      <c r="E91">
        <v>45.6</v>
      </c>
      <c r="F91">
        <v>49.6</v>
      </c>
      <c r="G91">
        <v>53.4</v>
      </c>
      <c r="H91">
        <v>0.65</v>
      </c>
      <c r="I91">
        <f t="shared" si="29"/>
        <v>4.5188494110779995</v>
      </c>
      <c r="J91">
        <v>20</v>
      </c>
      <c r="K91">
        <f>AVERAGE(D91:G95)</f>
        <v>52.095000000000006</v>
      </c>
      <c r="L91">
        <f t="shared" si="40"/>
        <v>53.87916666666667</v>
      </c>
      <c r="M91">
        <v>0.65</v>
      </c>
      <c r="N91">
        <f t="shared" si="30"/>
        <v>51.6</v>
      </c>
      <c r="P91" s="5">
        <f>AVERAGE(D91:D95)</f>
        <v>57.96</v>
      </c>
      <c r="Q91">
        <f t="shared" si="36"/>
        <v>59.216666666666661</v>
      </c>
      <c r="R91" s="5">
        <f>AVERAGE(E91:E95)</f>
        <v>47.8</v>
      </c>
      <c r="S91">
        <f t="shared" si="37"/>
        <v>46.85</v>
      </c>
      <c r="T91" s="5">
        <f>AVERAGE(F91:F95)</f>
        <v>49.440000000000005</v>
      </c>
      <c r="U91">
        <f t="shared" si="38"/>
        <v>47.933333333333337</v>
      </c>
      <c r="V91" s="5">
        <f>AVERAGE(G91:G95)</f>
        <v>53.179999999999993</v>
      </c>
      <c r="W91">
        <f t="shared" si="39"/>
        <v>61.516666666666659</v>
      </c>
    </row>
    <row r="92" spans="1:32" x14ac:dyDescent="0.45">
      <c r="A92" s="1">
        <v>16</v>
      </c>
      <c r="B92">
        <v>20</v>
      </c>
      <c r="C92">
        <v>0.2</v>
      </c>
      <c r="D92">
        <v>59.5</v>
      </c>
      <c r="E92">
        <v>48.4</v>
      </c>
      <c r="F92">
        <v>46.5</v>
      </c>
      <c r="G92">
        <v>55.3</v>
      </c>
      <c r="H92">
        <v>0.85</v>
      </c>
      <c r="I92">
        <f t="shared" si="29"/>
        <v>5.2351575907512089</v>
      </c>
      <c r="J92">
        <v>50</v>
      </c>
      <c r="K92">
        <f>AVERAGE(D96:G100)</f>
        <v>62.654999999999994</v>
      </c>
      <c r="L92">
        <f t="shared" si="40"/>
        <v>53.616666666666674</v>
      </c>
      <c r="M92">
        <v>0.85</v>
      </c>
      <c r="N92">
        <f t="shared" si="30"/>
        <v>52.424999999999997</v>
      </c>
      <c r="P92" s="5">
        <f>AVERAGE(D96:D100)</f>
        <v>76.400000000000006</v>
      </c>
      <c r="Q92">
        <f t="shared" si="36"/>
        <v>60.06666666666667</v>
      </c>
      <c r="R92" s="5">
        <f>AVERAGE(E96:E100)</f>
        <v>49.679999999999993</v>
      </c>
      <c r="S92">
        <f t="shared" si="37"/>
        <v>45.65</v>
      </c>
      <c r="T92" s="5">
        <f>AVERAGE(F96:F100)</f>
        <v>50.219999999999992</v>
      </c>
      <c r="U92">
        <f t="shared" si="38"/>
        <v>48.083333333333321</v>
      </c>
      <c r="V92" s="5">
        <f>AVERAGE(G96:G100)</f>
        <v>74.319999999999993</v>
      </c>
      <c r="W92">
        <f t="shared" si="39"/>
        <v>60.666666666666664</v>
      </c>
    </row>
    <row r="93" spans="1:32" x14ac:dyDescent="0.45">
      <c r="A93" s="1">
        <v>17</v>
      </c>
      <c r="B93">
        <v>20</v>
      </c>
      <c r="C93">
        <v>0.45</v>
      </c>
      <c r="D93">
        <v>56.7</v>
      </c>
      <c r="E93">
        <v>49</v>
      </c>
      <c r="F93">
        <v>52</v>
      </c>
      <c r="G93">
        <v>51.2</v>
      </c>
      <c r="I93">
        <f t="shared" si="29"/>
        <v>2.8074677202062368</v>
      </c>
      <c r="J93">
        <v>100</v>
      </c>
      <c r="K93">
        <f>AVERAGE(D101:G105)</f>
        <v>69.465000000000003</v>
      </c>
      <c r="L93">
        <f>AVERAGE((L92-L91), (L91-L90), (L90-L89), (L89-L88))</f>
        <v>-8.7499999999998579E-2</v>
      </c>
      <c r="N93">
        <f t="shared" si="30"/>
        <v>52.224999999999994</v>
      </c>
      <c r="P93" s="5">
        <f>AVERAGE(D101:D105)</f>
        <v>88.61999999999999</v>
      </c>
      <c r="R93" s="5">
        <f>AVERAGE(E101:E105)</f>
        <v>49.8</v>
      </c>
      <c r="T93" s="5">
        <f>AVERAGE(F101:F105)</f>
        <v>50.92</v>
      </c>
      <c r="V93" s="5">
        <f>AVERAGE(G101:G105)</f>
        <v>88.52000000000001</v>
      </c>
    </row>
    <row r="94" spans="1:32" x14ac:dyDescent="0.45">
      <c r="A94" s="1">
        <v>18</v>
      </c>
      <c r="B94">
        <v>20</v>
      </c>
      <c r="C94">
        <v>0.65</v>
      </c>
      <c r="D94">
        <v>59.7</v>
      </c>
      <c r="E94">
        <v>47.5</v>
      </c>
      <c r="F94">
        <v>49.2</v>
      </c>
      <c r="G94">
        <v>55.5</v>
      </c>
      <c r="I94">
        <f t="shared" si="29"/>
        <v>4.8945760797029205</v>
      </c>
      <c r="K94">
        <f>AVERAGE(K88:K93)</f>
        <v>53.850833333333334</v>
      </c>
      <c r="N94">
        <f t="shared" si="30"/>
        <v>52.975000000000001</v>
      </c>
      <c r="P94" s="5">
        <f>AVERAGE(P88:P93)</f>
        <v>60.023333333333341</v>
      </c>
      <c r="Q94">
        <f>AVERAGE(Q88:Q92)</f>
        <v>60.023333333333333</v>
      </c>
      <c r="R94" s="5">
        <f>AVERAGE(R88:R93)</f>
        <v>46.206666666666671</v>
      </c>
      <c r="S94">
        <f>AVERAGE(S88:S92)</f>
        <v>46.206666666666671</v>
      </c>
      <c r="T94" s="5">
        <f>AVERAGE(T88:T93)</f>
        <v>48.126666666666665</v>
      </c>
      <c r="U94">
        <f>AVERAGE(U88:U92)</f>
        <v>48.126666666666665</v>
      </c>
      <c r="V94" s="5">
        <f>AVERAGE(V88:V93)</f>
        <v>61.04666666666666</v>
      </c>
      <c r="W94">
        <f>AVERAGE(W88:W92)</f>
        <v>61.046666666666667</v>
      </c>
    </row>
    <row r="95" spans="1:32" x14ac:dyDescent="0.45">
      <c r="A95" s="1">
        <v>19</v>
      </c>
      <c r="B95">
        <v>20</v>
      </c>
      <c r="C95">
        <v>0.85</v>
      </c>
      <c r="D95">
        <v>56.1</v>
      </c>
      <c r="E95">
        <v>48.5</v>
      </c>
      <c r="F95">
        <v>49.9</v>
      </c>
      <c r="G95">
        <v>50.5</v>
      </c>
      <c r="I95">
        <f t="shared" si="29"/>
        <v>2.8926631328241466</v>
      </c>
      <c r="N95">
        <f t="shared" si="30"/>
        <v>51.25</v>
      </c>
      <c r="P95" s="5">
        <f>_xlfn.STDEV.P(P88:P93)</f>
        <v>18.472626294661552</v>
      </c>
      <c r="Q95">
        <f>_xlfn.STDEV.P(Q88:Q92)</f>
        <v>0.41854244441607114</v>
      </c>
      <c r="R95" s="5">
        <f>_xlfn.STDEV.P(R88:R93)</f>
        <v>4.247864823126501</v>
      </c>
      <c r="S95">
        <f>_xlfn.STDEV.P(S88:S92)</f>
        <v>0.47756325933499966</v>
      </c>
      <c r="T95" s="5">
        <f>_xlfn.STDEV.P(T88:T93)</f>
        <v>4.3587103087444996</v>
      </c>
      <c r="U95">
        <f>_xlfn.STDEV.P(U88:U92)</f>
        <v>0.68933139909464469</v>
      </c>
      <c r="V95" s="5">
        <f>_xlfn.STDEV.P(V88:V93)</f>
        <v>15.198195799355773</v>
      </c>
      <c r="W95">
        <f>_xlfn.STDEV.P(W88:W92)</f>
        <v>0.30811253355443469</v>
      </c>
    </row>
    <row r="96" spans="1:32" x14ac:dyDescent="0.45">
      <c r="A96" s="1">
        <v>20</v>
      </c>
      <c r="B96">
        <v>50</v>
      </c>
      <c r="C96">
        <v>0</v>
      </c>
      <c r="D96">
        <v>75.900000000000006</v>
      </c>
      <c r="E96">
        <v>47.7</v>
      </c>
      <c r="F96">
        <v>51</v>
      </c>
      <c r="G96">
        <v>74.099999999999994</v>
      </c>
      <c r="I96">
        <f t="shared" si="29"/>
        <v>12.893675775355909</v>
      </c>
      <c r="N96">
        <f t="shared" si="30"/>
        <v>62.175000000000004</v>
      </c>
      <c r="P96" s="5"/>
      <c r="R96" s="5"/>
      <c r="T96" s="5"/>
      <c r="V96" s="5"/>
    </row>
    <row r="97" spans="1:23" x14ac:dyDescent="0.45">
      <c r="A97" s="1">
        <v>21</v>
      </c>
      <c r="B97">
        <v>50</v>
      </c>
      <c r="C97">
        <v>0.2</v>
      </c>
      <c r="D97">
        <v>76.3</v>
      </c>
      <c r="E97">
        <v>50</v>
      </c>
      <c r="F97">
        <v>50.6</v>
      </c>
      <c r="G97">
        <v>73.900000000000006</v>
      </c>
      <c r="I97">
        <f t="shared" si="29"/>
        <v>12.430808501461184</v>
      </c>
      <c r="N97">
        <f t="shared" si="30"/>
        <v>62.7</v>
      </c>
      <c r="P97" s="5" cm="1">
        <f t="array" ref="P97">INDEX(LINEST(P88:P93), 1)</f>
        <v>10.314857142857139</v>
      </c>
      <c r="Q97" s="5" cm="1">
        <f t="array" ref="Q97">INDEX(LINEST(Q88:Q92), 1)</f>
        <v>-0.16999999999999954</v>
      </c>
      <c r="R97" s="5" cm="1">
        <f t="array" ref="R97">INDEX(LINEST(R88:R93), 1)</f>
        <v>2.1805714285714273</v>
      </c>
      <c r="S97" s="5" cm="1">
        <f t="array" ref="S97">INDEX(LINEST(S88:S92), 1)</f>
        <v>4.4999999999998097E-2</v>
      </c>
      <c r="T97" s="5" cm="1">
        <f t="array" ref="T97">INDEX(LINEST(T88:T93), 1)</f>
        <v>1.8308571428571436</v>
      </c>
      <c r="U97" s="5" cm="1">
        <f t="array" ref="U97">INDEX(LINEST(U88:U92), 1)</f>
        <v>1.9999999999998797E-2</v>
      </c>
      <c r="V97" s="5" cm="1">
        <f t="array" ref="V97">INDEX(LINEST(V88:V93), 1)</f>
        <v>7.9874285714285724</v>
      </c>
      <c r="W97" s="5" cm="1">
        <f t="array" ref="W97">INDEX(LINEST(W88:W92), 1)</f>
        <v>-6.0000000000002988E-2</v>
      </c>
    </row>
    <row r="98" spans="1:23" x14ac:dyDescent="0.45">
      <c r="A98" s="1">
        <v>22</v>
      </c>
      <c r="B98">
        <v>50</v>
      </c>
      <c r="C98">
        <v>0.45</v>
      </c>
      <c r="D98">
        <v>77.3</v>
      </c>
      <c r="E98">
        <v>50.7</v>
      </c>
      <c r="F98">
        <v>50.8</v>
      </c>
      <c r="G98">
        <v>75.2</v>
      </c>
      <c r="I98">
        <f t="shared" si="29"/>
        <v>12.77164828829857</v>
      </c>
      <c r="K98" cm="1">
        <f t="array" ref="K98">INDEX(LINEST(K88:K93),1)</f>
        <v>5.5784285714285717</v>
      </c>
      <c r="L98" cm="1">
        <f t="array" ref="L98">INDEX(LINEST(L88:L92),1)</f>
        <v>-4.1249999999998017E-2</v>
      </c>
      <c r="N98">
        <f t="shared" si="30"/>
        <v>63.5</v>
      </c>
    </row>
    <row r="99" spans="1:23" x14ac:dyDescent="0.45">
      <c r="A99" s="1">
        <v>23</v>
      </c>
      <c r="B99">
        <v>50</v>
      </c>
      <c r="C99">
        <v>0.65</v>
      </c>
      <c r="D99">
        <v>75.400000000000006</v>
      </c>
      <c r="E99">
        <v>49.3</v>
      </c>
      <c r="F99">
        <v>49.9</v>
      </c>
      <c r="G99">
        <v>74.7</v>
      </c>
      <c r="I99">
        <f t="shared" si="29"/>
        <v>12.729174168028328</v>
      </c>
      <c r="N99">
        <f t="shared" si="30"/>
        <v>62.325000000000003</v>
      </c>
    </row>
    <row r="100" spans="1:23" x14ac:dyDescent="0.45">
      <c r="A100" s="1">
        <v>24</v>
      </c>
      <c r="B100">
        <v>50</v>
      </c>
      <c r="C100">
        <v>0.85</v>
      </c>
      <c r="D100">
        <v>77.099999999999994</v>
      </c>
      <c r="E100">
        <v>50.7</v>
      </c>
      <c r="F100">
        <v>48.8</v>
      </c>
      <c r="G100">
        <v>73.7</v>
      </c>
      <c r="I100">
        <f t="shared" si="29"/>
        <v>12.898716021372048</v>
      </c>
      <c r="N100">
        <f t="shared" si="30"/>
        <v>62.575000000000003</v>
      </c>
    </row>
    <row r="101" spans="1:23" x14ac:dyDescent="0.45">
      <c r="A101" s="1">
        <v>25</v>
      </c>
      <c r="B101">
        <v>100</v>
      </c>
      <c r="C101">
        <v>0</v>
      </c>
      <c r="D101">
        <v>89</v>
      </c>
      <c r="E101">
        <v>47.8</v>
      </c>
      <c r="F101">
        <v>51.3</v>
      </c>
      <c r="G101">
        <v>88.8</v>
      </c>
      <c r="I101">
        <f t="shared" si="29"/>
        <v>19.714002003652084</v>
      </c>
      <c r="N101">
        <f t="shared" si="30"/>
        <v>69.225000000000009</v>
      </c>
    </row>
    <row r="102" spans="1:23" x14ac:dyDescent="0.45">
      <c r="A102" s="1">
        <v>26</v>
      </c>
      <c r="B102">
        <v>100</v>
      </c>
      <c r="C102">
        <v>0.2</v>
      </c>
      <c r="D102">
        <v>87.8</v>
      </c>
      <c r="E102">
        <v>50.2</v>
      </c>
      <c r="F102">
        <v>50.1</v>
      </c>
      <c r="G102">
        <v>87.3</v>
      </c>
      <c r="I102">
        <f t="shared" si="29"/>
        <v>18.700868963767451</v>
      </c>
      <c r="N102">
        <f t="shared" si="30"/>
        <v>68.849999999999994</v>
      </c>
    </row>
    <row r="103" spans="1:23" x14ac:dyDescent="0.45">
      <c r="A103" s="1">
        <v>27</v>
      </c>
      <c r="B103">
        <v>100</v>
      </c>
      <c r="C103">
        <v>0.45</v>
      </c>
      <c r="D103">
        <v>88.1</v>
      </c>
      <c r="E103">
        <v>50.8</v>
      </c>
      <c r="F103">
        <v>51.8</v>
      </c>
      <c r="G103">
        <v>88.6</v>
      </c>
      <c r="I103">
        <f t="shared" si="29"/>
        <v>18.529216794025611</v>
      </c>
      <c r="N103">
        <f t="shared" si="30"/>
        <v>69.824999999999989</v>
      </c>
    </row>
    <row r="104" spans="1:23" x14ac:dyDescent="0.45">
      <c r="A104" s="1">
        <v>28</v>
      </c>
      <c r="B104">
        <v>100</v>
      </c>
      <c r="C104">
        <v>0.65</v>
      </c>
      <c r="D104">
        <v>88.9</v>
      </c>
      <c r="E104">
        <v>49.5</v>
      </c>
      <c r="F104">
        <v>50.5</v>
      </c>
      <c r="G104">
        <v>88</v>
      </c>
      <c r="I104">
        <f t="shared" si="29"/>
        <v>19.230883365045941</v>
      </c>
      <c r="N104">
        <f t="shared" si="30"/>
        <v>69.224999999999994</v>
      </c>
    </row>
    <row r="105" spans="1:23" x14ac:dyDescent="0.45">
      <c r="A105" s="1">
        <v>29</v>
      </c>
      <c r="B105">
        <v>100</v>
      </c>
      <c r="C105">
        <v>0.85</v>
      </c>
      <c r="D105" s="6">
        <v>89.3</v>
      </c>
      <c r="E105">
        <v>50.7</v>
      </c>
      <c r="F105">
        <v>50.9</v>
      </c>
      <c r="G105" s="6">
        <v>89.9</v>
      </c>
      <c r="I105">
        <f t="shared" si="29"/>
        <v>19.401288616996549</v>
      </c>
      <c r="N105">
        <f t="shared" si="30"/>
        <v>70.2</v>
      </c>
    </row>
    <row r="109" spans="1:23" x14ac:dyDescent="0.45">
      <c r="A109" s="1">
        <v>0</v>
      </c>
      <c r="B109" t="s">
        <v>9</v>
      </c>
    </row>
    <row r="111" spans="1:23" x14ac:dyDescent="0.4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I111" t="s">
        <v>45</v>
      </c>
      <c r="K111" t="s">
        <v>25</v>
      </c>
      <c r="L111" t="s">
        <v>26</v>
      </c>
      <c r="N111" t="s">
        <v>27</v>
      </c>
      <c r="P111" s="3"/>
      <c r="Q111" s="3" t="s">
        <v>3</v>
      </c>
      <c r="R111" s="3"/>
      <c r="S111" s="3" t="s">
        <v>4</v>
      </c>
      <c r="T111" s="3"/>
      <c r="U111" s="3" t="s">
        <v>5</v>
      </c>
      <c r="V111" s="3"/>
      <c r="W111" s="3" t="s">
        <v>6</v>
      </c>
    </row>
    <row r="112" spans="1:23" x14ac:dyDescent="0.4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25.355781926088056</v>
      </c>
      <c r="M112">
        <v>0</v>
      </c>
      <c r="N112">
        <f>AVERAGE(D112:G112)</f>
        <v>0</v>
      </c>
      <c r="P112" s="5">
        <f>_xlfn.STDEV.P(D112:D116)</f>
        <v>0</v>
      </c>
      <c r="Q112">
        <f>_xlfn.STDEV.P(D112,D117,D122,D127,D132,D137)</f>
        <v>28.165877700981863</v>
      </c>
      <c r="R112" s="5">
        <f>_xlfn.STDEV.P(E112:E116)</f>
        <v>0</v>
      </c>
      <c r="S112">
        <f>_xlfn.STDEV.P(E112,E117,E122,E127,E132,E137)</f>
        <v>15.899231288196161</v>
      </c>
      <c r="T112" s="5">
        <f>_xlfn.STDEV.P(F112:F116)</f>
        <v>0</v>
      </c>
      <c r="U112">
        <f>_xlfn.STDEV.P(F112,F117,F122,F127,F132,F137)</f>
        <v>18.788915171806302</v>
      </c>
      <c r="V112" s="5">
        <f>_xlfn.STDEV.P(G112:G116)</f>
        <v>0</v>
      </c>
      <c r="W112">
        <f>_xlfn.STDEV.P(G112,G117,G122,G127,G132,G137)</f>
        <v>28.272567190751452</v>
      </c>
    </row>
    <row r="113" spans="1:23" x14ac:dyDescent="0.4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H113">
        <v>0.2</v>
      </c>
      <c r="I113">
        <f t="shared" ref="I113:I141" si="41">_xlfn.STDEV.P(D113:G113)</f>
        <v>0</v>
      </c>
      <c r="J113">
        <v>5</v>
      </c>
      <c r="K113">
        <f>_xlfn.STDEV.P(D117:G121)</f>
        <v>4.8293995485980856</v>
      </c>
      <c r="L113">
        <f>_xlfn.STDEV.P(D113:G113,D118:G118,D123:G123,D128:G128,D133:G133,D138:G138)</f>
        <v>25.265630132102835</v>
      </c>
      <c r="M113">
        <v>0.2</v>
      </c>
      <c r="N113">
        <f t="shared" ref="N113:N141" si="42">AVERAGE(D113:G113)</f>
        <v>0</v>
      </c>
      <c r="P113" s="5">
        <f>_xlfn.STDEV.P(D117:D121)</f>
        <v>1.1034491379306983</v>
      </c>
      <c r="Q113">
        <f t="shared" ref="Q113:Q116" si="43">_xlfn.STDEV.P(D113,D118,D123,D128,D133,D138)</f>
        <v>28.088313109429215</v>
      </c>
      <c r="R113" s="5">
        <f>_xlfn.STDEV.P(E117:E121)</f>
        <v>1.312402377321833</v>
      </c>
      <c r="S113">
        <f t="shared" ref="S113:S116" si="44">_xlfn.STDEV.P(E113,E118,E123,E128,E133,E138)</f>
        <v>16.948688903733981</v>
      </c>
      <c r="T113" s="5">
        <f>_xlfn.STDEV.P(F117:F121)</f>
        <v>0.97036075765665553</v>
      </c>
      <c r="U113">
        <f t="shared" ref="U113:U116" si="45">_xlfn.STDEV.P(F113,F118,F123,F128,F133,F138)</f>
        <v>17.586421529754762</v>
      </c>
      <c r="V113" s="5">
        <f>_xlfn.STDEV.P(G117:G121)</f>
        <v>1.1124747188138697</v>
      </c>
      <c r="W113">
        <f t="shared" ref="W113:W116" si="46">_xlfn.STDEV.P(G113,G118,G123,G128,G133,G138)</f>
        <v>27.967779079981774</v>
      </c>
    </row>
    <row r="114" spans="1:23" x14ac:dyDescent="0.4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H114">
        <v>0.45</v>
      </c>
      <c r="I114">
        <f t="shared" si="41"/>
        <v>0</v>
      </c>
      <c r="J114">
        <v>10</v>
      </c>
      <c r="K114">
        <f>_xlfn.STDEV.P(D122:G126)</f>
        <v>11.621359645067344</v>
      </c>
      <c r="L114">
        <f t="shared" ref="L114:L116" si="47">_xlfn.STDEV.P(D114:G114,D119:G119,D124:G124,D129:G129,D134:G134,D139:G139)</f>
        <v>25.561407542534798</v>
      </c>
      <c r="M114">
        <v>0.45</v>
      </c>
      <c r="N114">
        <f t="shared" si="42"/>
        <v>0</v>
      </c>
      <c r="P114" s="5">
        <f>_xlfn.STDEV.P(D122:D126)</f>
        <v>0.99075728612006642</v>
      </c>
      <c r="Q114">
        <f t="shared" si="43"/>
        <v>28.392570428820925</v>
      </c>
      <c r="R114" s="5">
        <f>_xlfn.STDEV.P(E122:E126)</f>
        <v>2.0337158110217861</v>
      </c>
      <c r="S114">
        <f t="shared" si="44"/>
        <v>16.901150519680279</v>
      </c>
      <c r="T114" s="5">
        <f>_xlfn.STDEV.P(F122:F126)</f>
        <v>1.0442221985765301</v>
      </c>
      <c r="U114">
        <f t="shared" si="45"/>
        <v>18.50700317897704</v>
      </c>
      <c r="V114" s="5">
        <f>_xlfn.STDEV.P(G122:G126)</f>
        <v>1.0303397497913009</v>
      </c>
      <c r="W114">
        <f t="shared" si="46"/>
        <v>28.262991113232641</v>
      </c>
    </row>
    <row r="115" spans="1:23" x14ac:dyDescent="0.4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H115">
        <v>0.65</v>
      </c>
      <c r="I115">
        <f t="shared" si="41"/>
        <v>0</v>
      </c>
      <c r="J115">
        <v>20</v>
      </c>
      <c r="K115">
        <f>_xlfn.STDEV.P(D127:G131)</f>
        <v>14.290565944006605</v>
      </c>
      <c r="L115">
        <f t="shared" si="47"/>
        <v>25.693966812377482</v>
      </c>
      <c r="M115">
        <v>0.65</v>
      </c>
      <c r="N115">
        <f t="shared" si="42"/>
        <v>0</v>
      </c>
      <c r="P115" s="5">
        <f>_xlfn.STDEV.P(D127:D131)</f>
        <v>1.6939893742287775</v>
      </c>
      <c r="Q115">
        <f t="shared" si="43"/>
        <v>28.333764702598586</v>
      </c>
      <c r="R115" s="5">
        <f>_xlfn.STDEV.P(E127:E131)</f>
        <v>1.094714574672321</v>
      </c>
      <c r="S115">
        <f t="shared" si="44"/>
        <v>16.44827751873531</v>
      </c>
      <c r="T115" s="5">
        <f>_xlfn.STDEV.P(F127:F131)</f>
        <v>2.2231509170544399</v>
      </c>
      <c r="U115">
        <f t="shared" si="45"/>
        <v>17.768831950606341</v>
      </c>
      <c r="V115" s="5">
        <f>_xlfn.STDEV.P(G127:G131)</f>
        <v>1.7647662734764606</v>
      </c>
      <c r="W115">
        <f t="shared" si="46"/>
        <v>28.689177208293874</v>
      </c>
    </row>
    <row r="116" spans="1:23" x14ac:dyDescent="0.4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H116">
        <v>0.85</v>
      </c>
      <c r="I116">
        <f t="shared" si="41"/>
        <v>0</v>
      </c>
      <c r="J116">
        <v>50</v>
      </c>
      <c r="K116">
        <f>_xlfn.STDEV.P(D133:G136)</f>
        <v>13.854370925812521</v>
      </c>
      <c r="L116">
        <f t="shared" si="47"/>
        <v>25.800511407506797</v>
      </c>
      <c r="M116">
        <v>0.85</v>
      </c>
      <c r="N116">
        <f t="shared" si="42"/>
        <v>0</v>
      </c>
      <c r="P116" s="5">
        <f>_xlfn.STDEV.P(D132:D136)</f>
        <v>1.0751744044572498</v>
      </c>
      <c r="Q116">
        <f t="shared" si="43"/>
        <v>28.987334398932841</v>
      </c>
      <c r="R116" s="5">
        <f>_xlfn.STDEV.P(E132:E136)</f>
        <v>0.93252345814998172</v>
      </c>
      <c r="S116">
        <f t="shared" si="44"/>
        <v>16.761364304057523</v>
      </c>
      <c r="T116" s="5">
        <f>_xlfn.STDEV.P(F132:F136)</f>
        <v>1.985346317396538</v>
      </c>
      <c r="U116">
        <f t="shared" si="45"/>
        <v>17.822590222025035</v>
      </c>
      <c r="V116" s="5">
        <f>_xlfn.STDEV.P(G132:G136)</f>
        <v>0.74672618810377933</v>
      </c>
      <c r="W116">
        <f t="shared" si="46"/>
        <v>28.789605570220804</v>
      </c>
    </row>
    <row r="117" spans="1:23" x14ac:dyDescent="0.45">
      <c r="A117" s="1">
        <v>5</v>
      </c>
      <c r="B117">
        <v>5</v>
      </c>
      <c r="C117">
        <v>0</v>
      </c>
      <c r="D117">
        <v>48.5</v>
      </c>
      <c r="E117">
        <v>35.4</v>
      </c>
      <c r="F117">
        <v>46.4</v>
      </c>
      <c r="G117">
        <v>42.9</v>
      </c>
      <c r="I117">
        <f t="shared" si="41"/>
        <v>4.9804618259755395</v>
      </c>
      <c r="J117">
        <v>100</v>
      </c>
      <c r="K117">
        <f>_xlfn.STDEV.P(D137:G141)</f>
        <v>19.115916797266081</v>
      </c>
      <c r="N117">
        <f t="shared" si="42"/>
        <v>43.300000000000004</v>
      </c>
      <c r="P117" s="5">
        <f>_xlfn.STDEV.P(D137:D141)</f>
        <v>1.020588065773846</v>
      </c>
      <c r="R117" s="5">
        <f>_xlfn.STDEV.P(E137:E141)</f>
        <v>1.0777754868245977</v>
      </c>
      <c r="T117" s="5">
        <f>_xlfn.STDEV.P(F137:F141)</f>
        <v>1.0495713410721528</v>
      </c>
      <c r="V117" s="5">
        <f>_xlfn.STDEV.P(G137:G141)</f>
        <v>1.006777035892259</v>
      </c>
    </row>
    <row r="118" spans="1:23" x14ac:dyDescent="0.45">
      <c r="A118" s="1">
        <v>6</v>
      </c>
      <c r="B118">
        <v>5</v>
      </c>
      <c r="C118">
        <v>0.2</v>
      </c>
      <c r="D118">
        <v>47.7</v>
      </c>
      <c r="E118">
        <v>36.299999999999997</v>
      </c>
      <c r="F118">
        <v>44.6</v>
      </c>
      <c r="G118">
        <v>41.6</v>
      </c>
      <c r="I118">
        <f t="shared" si="41"/>
        <v>4.2038672671719803</v>
      </c>
      <c r="K118">
        <f>AVERAGE(K112:K117)</f>
        <v>10.618602143458439</v>
      </c>
      <c r="N118">
        <f t="shared" si="42"/>
        <v>42.55</v>
      </c>
      <c r="P118" s="5">
        <f>AVERAGE(P112:P117)</f>
        <v>0.98065971141843977</v>
      </c>
      <c r="Q118">
        <f>AVERAGE(Q112:Q116)</f>
        <v>28.393572068152686</v>
      </c>
      <c r="R118" s="5">
        <f>AVERAGE(R112:R117)</f>
        <v>1.07518861799842</v>
      </c>
      <c r="S118">
        <f>AVERAGE(S112:S116)</f>
        <v>16.591742506880653</v>
      </c>
      <c r="T118" s="5">
        <f>AVERAGE(T112:T117)</f>
        <v>1.2121085886260528</v>
      </c>
      <c r="U118">
        <f>AVERAGE(U112:U116)</f>
        <v>18.094752410633895</v>
      </c>
      <c r="V118" s="5">
        <f>AVERAGE(V112:V117)</f>
        <v>0.94351399434627814</v>
      </c>
      <c r="W118">
        <f>AVERAGE(W112:W116)</f>
        <v>28.39642403249611</v>
      </c>
    </row>
    <row r="119" spans="1:23" x14ac:dyDescent="0.45">
      <c r="A119" s="1">
        <v>7</v>
      </c>
      <c r="B119">
        <v>5</v>
      </c>
      <c r="C119">
        <v>0.45</v>
      </c>
      <c r="D119">
        <v>46.1</v>
      </c>
      <c r="E119">
        <v>32.5</v>
      </c>
      <c r="F119">
        <v>44.5</v>
      </c>
      <c r="G119">
        <v>41.2</v>
      </c>
      <c r="I119">
        <f t="shared" si="41"/>
        <v>5.2566029905253266</v>
      </c>
      <c r="N119">
        <f t="shared" si="42"/>
        <v>41.075000000000003</v>
      </c>
      <c r="P119" s="5">
        <f>_xlfn.STDEV.P(P112:P117)</f>
        <v>0.49937280369216175</v>
      </c>
      <c r="Q119">
        <f>_xlfn.STDEV.P(Q112:Q116)</f>
        <v>0.31659418391108018</v>
      </c>
      <c r="R119" s="5">
        <f>_xlfn.STDEV.P(R112:R117)</f>
        <v>0.59886234010272732</v>
      </c>
      <c r="S119">
        <f>_xlfn.STDEV.P(S112:S116)</f>
        <v>0.38783233323592869</v>
      </c>
      <c r="T119" s="5">
        <f>_xlfn.STDEV.P(T112:T117)</f>
        <v>0.73056560466004039</v>
      </c>
      <c r="U119">
        <f>_xlfn.STDEV.P(U112:U116)</f>
        <v>0.46701377337853889</v>
      </c>
      <c r="V119" s="5">
        <f>_xlfn.STDEV.P(V112:V117)</f>
        <v>0.52336858503932415</v>
      </c>
      <c r="W119">
        <f>_xlfn.STDEV.P(W112:W116)</f>
        <v>0.30238303525607418</v>
      </c>
    </row>
    <row r="120" spans="1:23" x14ac:dyDescent="0.45">
      <c r="A120" s="1">
        <v>8</v>
      </c>
      <c r="B120">
        <v>5</v>
      </c>
      <c r="C120">
        <v>0.65</v>
      </c>
      <c r="D120">
        <v>49.2</v>
      </c>
      <c r="E120">
        <v>35.4</v>
      </c>
      <c r="F120">
        <v>44.1</v>
      </c>
      <c r="G120">
        <v>40.700000000000003</v>
      </c>
      <c r="I120">
        <f t="shared" si="41"/>
        <v>5.0251865637009452</v>
      </c>
      <c r="K120" cm="1">
        <f t="array" ref="K120">INDEX(LINEST(K112:K117),1)</f>
        <v>3.5806772690546564</v>
      </c>
      <c r="L120" cm="1">
        <f t="array" ref="L120">INDEX(LINEST(L112:L116),1)</f>
        <v>0.13177956431121274</v>
      </c>
      <c r="N120">
        <f t="shared" si="42"/>
        <v>42.349999999999994</v>
      </c>
      <c r="P120" s="5"/>
      <c r="R120" s="5"/>
      <c r="T120" s="5"/>
      <c r="V120" s="5"/>
    </row>
    <row r="121" spans="1:23" x14ac:dyDescent="0.45">
      <c r="A121" s="1">
        <v>9</v>
      </c>
      <c r="B121">
        <v>5</v>
      </c>
      <c r="C121">
        <v>0.85</v>
      </c>
      <c r="D121">
        <v>46.9</v>
      </c>
      <c r="E121">
        <v>35.6</v>
      </c>
      <c r="F121">
        <v>43.5</v>
      </c>
      <c r="G121">
        <v>39.5</v>
      </c>
      <c r="I121">
        <f t="shared" si="41"/>
        <v>4.2399145038549815</v>
      </c>
      <c r="N121">
        <f t="shared" si="42"/>
        <v>41.375</v>
      </c>
      <c r="P121" s="5"/>
      <c r="R121" s="5"/>
      <c r="T121" s="5"/>
      <c r="V121" s="5"/>
    </row>
    <row r="122" spans="1:23" x14ac:dyDescent="0.45">
      <c r="A122" s="1">
        <v>10</v>
      </c>
      <c r="B122">
        <v>10</v>
      </c>
      <c r="C122">
        <v>0</v>
      </c>
      <c r="D122">
        <v>53.7</v>
      </c>
      <c r="E122">
        <v>28.3</v>
      </c>
      <c r="F122">
        <v>49.7</v>
      </c>
      <c r="G122">
        <v>53</v>
      </c>
      <c r="I122">
        <f t="shared" si="41"/>
        <v>10.430094678381412</v>
      </c>
      <c r="N122">
        <f t="shared" si="42"/>
        <v>46.174999999999997</v>
      </c>
      <c r="P122" s="5"/>
      <c r="R122" s="5"/>
      <c r="T122" s="5"/>
      <c r="V122" s="5"/>
    </row>
    <row r="123" spans="1:23" x14ac:dyDescent="0.45">
      <c r="A123" s="1">
        <v>11</v>
      </c>
      <c r="B123">
        <v>10</v>
      </c>
      <c r="C123">
        <v>0.2</v>
      </c>
      <c r="D123">
        <v>54.6</v>
      </c>
      <c r="E123">
        <v>24.5</v>
      </c>
      <c r="F123">
        <v>47.1</v>
      </c>
      <c r="G123">
        <v>53.8</v>
      </c>
      <c r="I123">
        <f t="shared" si="41"/>
        <v>12.188724297480851</v>
      </c>
      <c r="K123" t="s">
        <v>25</v>
      </c>
      <c r="L123" t="s">
        <v>26</v>
      </c>
      <c r="N123">
        <f t="shared" si="42"/>
        <v>45</v>
      </c>
      <c r="P123" s="3" t="s">
        <v>25</v>
      </c>
      <c r="Q123" s="3" t="s">
        <v>26</v>
      </c>
      <c r="R123" s="3" t="s">
        <v>25</v>
      </c>
      <c r="S123" s="3" t="s">
        <v>26</v>
      </c>
      <c r="T123" s="3" t="s">
        <v>25</v>
      </c>
      <c r="U123" s="3" t="s">
        <v>26</v>
      </c>
      <c r="V123" s="3" t="s">
        <v>25</v>
      </c>
      <c r="W123" s="3" t="s">
        <v>26</v>
      </c>
    </row>
    <row r="124" spans="1:23" x14ac:dyDescent="0.45">
      <c r="A124" s="1">
        <v>12</v>
      </c>
      <c r="B124">
        <v>10</v>
      </c>
      <c r="C124">
        <v>0.45</v>
      </c>
      <c r="D124">
        <v>55.7</v>
      </c>
      <c r="E124">
        <v>24.3</v>
      </c>
      <c r="F124">
        <v>49</v>
      </c>
      <c r="G124">
        <v>54.9</v>
      </c>
      <c r="H124">
        <v>0</v>
      </c>
      <c r="I124">
        <f t="shared" si="41"/>
        <v>12.778766568022126</v>
      </c>
      <c r="J124">
        <v>2</v>
      </c>
      <c r="K124">
        <f>AVERAGE(D112:G116)</f>
        <v>0</v>
      </c>
      <c r="L124">
        <f>AVERAGE(D112:G112,D117:G117,D122:G122,D127:G127,D132:G132,D137:G137)</f>
        <v>45.86249999999999</v>
      </c>
      <c r="M124">
        <v>0</v>
      </c>
      <c r="N124">
        <f t="shared" si="42"/>
        <v>45.975000000000001</v>
      </c>
      <c r="P124" s="5">
        <f>AVERAGE(D112:D116)</f>
        <v>0</v>
      </c>
      <c r="Q124">
        <f>AVERAGE(D112,D117,D122,D127,D132,D137)</f>
        <v>55.5</v>
      </c>
      <c r="R124" s="5">
        <f>AVERAGE(E112:E116)</f>
        <v>0</v>
      </c>
      <c r="S124">
        <f>AVERAGE(E112,E117,E122,E127,E132,E137)</f>
        <v>31.933333333333326</v>
      </c>
      <c r="T124" s="5">
        <f>AVERAGE(F112:F116)</f>
        <v>0</v>
      </c>
      <c r="U124">
        <f>AVERAGE(F112,F117,F122,F127,F132,F137)</f>
        <v>41.800000000000004</v>
      </c>
      <c r="V124" s="5">
        <f>AVERAGE(G112:G116)</f>
        <v>0</v>
      </c>
      <c r="W124">
        <f>AVERAGE(G112,G117,G122,G127,G132,G137)</f>
        <v>54.216666666666669</v>
      </c>
    </row>
    <row r="125" spans="1:23" x14ac:dyDescent="0.45">
      <c r="A125" s="1">
        <v>13</v>
      </c>
      <c r="B125">
        <v>10</v>
      </c>
      <c r="C125">
        <v>0.65</v>
      </c>
      <c r="D125">
        <v>56.6</v>
      </c>
      <c r="E125">
        <v>27.6</v>
      </c>
      <c r="F125">
        <v>49.7</v>
      </c>
      <c r="G125">
        <v>56</v>
      </c>
      <c r="H125">
        <v>0.2</v>
      </c>
      <c r="I125">
        <f t="shared" si="41"/>
        <v>11.788845363308479</v>
      </c>
      <c r="J125">
        <v>5</v>
      </c>
      <c r="K125">
        <f>AVERAGE(D117:G121)</f>
        <v>42.13000000000001</v>
      </c>
      <c r="L125">
        <f>AVERAGE(D113:G113,D118:G118,D123:G123,D128:G128,D133:G133,D138:G138)</f>
        <v>45.295833333333327</v>
      </c>
      <c r="M125">
        <v>0.2</v>
      </c>
      <c r="N125">
        <f t="shared" si="42"/>
        <v>47.475000000000001</v>
      </c>
      <c r="P125" s="5">
        <f>AVERAGE(D117:D121)</f>
        <v>47.68</v>
      </c>
      <c r="Q125">
        <f t="shared" ref="Q125:Q128" si="48">AVERAGE(D113,D118,D123,D128,D133,D138)</f>
        <v>55.70000000000001</v>
      </c>
      <c r="R125" s="5">
        <f>AVERAGE(E117:E121)</f>
        <v>35.04</v>
      </c>
      <c r="S125">
        <f t="shared" ref="S125:S128" si="49">AVERAGE(E113,E118,E123,E128,E133,E138)</f>
        <v>32.416666666666664</v>
      </c>
      <c r="T125" s="5">
        <f>AVERAGE(F117:F121)</f>
        <v>44.62</v>
      </c>
      <c r="U125">
        <f t="shared" ref="U125:U128" si="50">AVERAGE(F113,F118,F123,F128,F133,F138)</f>
        <v>39.166666666666664</v>
      </c>
      <c r="V125" s="5">
        <f>AVERAGE(G117:G121)</f>
        <v>41.18</v>
      </c>
      <c r="W125">
        <f t="shared" ref="W125:W128" si="51">AVERAGE(G113,G118,G123,G128,G133,G138)</f>
        <v>53.900000000000006</v>
      </c>
    </row>
    <row r="126" spans="1:23" x14ac:dyDescent="0.45">
      <c r="A126" s="1">
        <v>14</v>
      </c>
      <c r="B126">
        <v>10</v>
      </c>
      <c r="C126">
        <v>0.85</v>
      </c>
      <c r="D126">
        <v>55.5</v>
      </c>
      <c r="E126">
        <v>29.3</v>
      </c>
      <c r="F126">
        <v>47.8</v>
      </c>
      <c r="G126">
        <v>54.9</v>
      </c>
      <c r="H126">
        <v>0.45</v>
      </c>
      <c r="I126">
        <f t="shared" si="41"/>
        <v>10.589233919410791</v>
      </c>
      <c r="J126">
        <v>10</v>
      </c>
      <c r="K126">
        <f>AVERAGE(D122:G126)</f>
        <v>46.3</v>
      </c>
      <c r="L126">
        <f t="shared" ref="L126:L128" si="52">AVERAGE(D114:G114,D119:G119,D124:G124,D129:G129,D134:G134,D139:G139)</f>
        <v>45.616666666666674</v>
      </c>
      <c r="M126">
        <v>0.45</v>
      </c>
      <c r="N126">
        <f t="shared" si="42"/>
        <v>46.875</v>
      </c>
      <c r="P126" s="5">
        <f>AVERAGE(D122:D126)</f>
        <v>55.220000000000006</v>
      </c>
      <c r="Q126">
        <f t="shared" si="48"/>
        <v>55.583333333333336</v>
      </c>
      <c r="R126" s="5">
        <f>AVERAGE(E122:E126)</f>
        <v>26.8</v>
      </c>
      <c r="S126">
        <f t="shared" si="49"/>
        <v>31.833333333333332</v>
      </c>
      <c r="T126" s="5">
        <f>AVERAGE(F122:F126)</f>
        <v>48.660000000000004</v>
      </c>
      <c r="U126">
        <f t="shared" si="50"/>
        <v>41.050000000000004</v>
      </c>
      <c r="V126" s="5">
        <f>AVERAGE(G122:G126)</f>
        <v>54.519999999999996</v>
      </c>
      <c r="W126">
        <f t="shared" si="51"/>
        <v>54</v>
      </c>
    </row>
    <row r="127" spans="1:23" x14ac:dyDescent="0.45">
      <c r="A127" s="1">
        <v>15</v>
      </c>
      <c r="B127">
        <v>20</v>
      </c>
      <c r="C127">
        <v>0</v>
      </c>
      <c r="D127">
        <v>66.099999999999994</v>
      </c>
      <c r="E127">
        <v>33.4</v>
      </c>
      <c r="F127">
        <v>51.4</v>
      </c>
      <c r="G127">
        <v>66.099999999999994</v>
      </c>
      <c r="H127">
        <v>0.65</v>
      </c>
      <c r="I127">
        <f t="shared" si="41"/>
        <v>13.450743473875326</v>
      </c>
      <c r="J127">
        <v>20</v>
      </c>
      <c r="K127">
        <f>AVERAGE(D127:G131)</f>
        <v>54.234999999999978</v>
      </c>
      <c r="L127">
        <f t="shared" si="52"/>
        <v>45.891666666666673</v>
      </c>
      <c r="M127">
        <v>0.65</v>
      </c>
      <c r="N127">
        <f t="shared" si="42"/>
        <v>54.25</v>
      </c>
      <c r="P127" s="5">
        <f>AVERAGE(D127:D131)</f>
        <v>67.78</v>
      </c>
      <c r="Q127">
        <f t="shared" si="48"/>
        <v>56.766666666666673</v>
      </c>
      <c r="R127" s="5">
        <f>AVERAGE(E127:E131)</f>
        <v>33.54</v>
      </c>
      <c r="S127">
        <f t="shared" si="49"/>
        <v>32.25</v>
      </c>
      <c r="T127" s="5">
        <f>AVERAGE(F127:F131)</f>
        <v>48.660000000000004</v>
      </c>
      <c r="U127">
        <f t="shared" si="50"/>
        <v>39.516666666666673</v>
      </c>
      <c r="V127" s="5">
        <f>AVERAGE(G127:G131)</f>
        <v>66.959999999999994</v>
      </c>
      <c r="W127">
        <f t="shared" si="51"/>
        <v>55.033333333333331</v>
      </c>
    </row>
    <row r="128" spans="1:23" x14ac:dyDescent="0.45">
      <c r="A128" s="1">
        <v>16</v>
      </c>
      <c r="B128">
        <v>20</v>
      </c>
      <c r="C128">
        <v>0.2</v>
      </c>
      <c r="D128">
        <v>68.900000000000006</v>
      </c>
      <c r="E128">
        <v>34.5</v>
      </c>
      <c r="F128">
        <v>46</v>
      </c>
      <c r="G128">
        <v>67.400000000000006</v>
      </c>
      <c r="H128">
        <v>0.85</v>
      </c>
      <c r="I128">
        <f t="shared" si="41"/>
        <v>14.540116918374487</v>
      </c>
      <c r="J128">
        <v>50</v>
      </c>
      <c r="K128">
        <f>AVERAGE(D132:G136)</f>
        <v>62.83</v>
      </c>
      <c r="L128">
        <f t="shared" si="52"/>
        <v>45.81666666666667</v>
      </c>
      <c r="M128">
        <v>0.85</v>
      </c>
      <c r="N128">
        <f t="shared" si="42"/>
        <v>54.2</v>
      </c>
      <c r="P128" s="5">
        <f>AVERAGE(D132:D136)</f>
        <v>77.2</v>
      </c>
      <c r="Q128">
        <f t="shared" si="48"/>
        <v>56.533333333333331</v>
      </c>
      <c r="R128" s="5">
        <f>AVERAGE(E132:E136)</f>
        <v>48.519999999999996</v>
      </c>
      <c r="S128">
        <f t="shared" si="49"/>
        <v>32.799999999999997</v>
      </c>
      <c r="T128" s="5">
        <f>AVERAGE(F132:F136)</f>
        <v>49.82</v>
      </c>
      <c r="U128">
        <f t="shared" si="50"/>
        <v>39.616666666666667</v>
      </c>
      <c r="V128" s="5">
        <f>AVERAGE(G132:G136)</f>
        <v>75.78</v>
      </c>
      <c r="W128">
        <f t="shared" si="51"/>
        <v>54.316666666666663</v>
      </c>
    </row>
    <row r="129" spans="1:23" x14ac:dyDescent="0.45">
      <c r="A129" s="1">
        <v>17</v>
      </c>
      <c r="B129">
        <v>20</v>
      </c>
      <c r="C129">
        <v>0.45</v>
      </c>
      <c r="D129">
        <v>65.8</v>
      </c>
      <c r="E129">
        <v>35</v>
      </c>
      <c r="F129">
        <v>50.9</v>
      </c>
      <c r="G129">
        <v>64.400000000000006</v>
      </c>
      <c r="I129">
        <f t="shared" si="41"/>
        <v>12.429878317988472</v>
      </c>
      <c r="J129">
        <v>100</v>
      </c>
      <c r="K129">
        <f>AVERAGE(D137:G141)</f>
        <v>68.685000000000002</v>
      </c>
      <c r="L129">
        <f>AVERAGE((L128-L127), (L127-L126), (L126-L125), (L125-L124))</f>
        <v>-1.1458333333330017E-2</v>
      </c>
      <c r="N129">
        <f t="shared" si="42"/>
        <v>54.024999999999999</v>
      </c>
      <c r="P129" s="5">
        <f>AVERAGE(D137:D141)</f>
        <v>88.22</v>
      </c>
      <c r="R129" s="5">
        <f>AVERAGE(E137:E141)</f>
        <v>49.58</v>
      </c>
      <c r="T129" s="5">
        <f>AVERAGE(F137:F141)</f>
        <v>49.61999999999999</v>
      </c>
      <c r="V129" s="5">
        <f>AVERAGE(G137:G141)</f>
        <v>87.320000000000007</v>
      </c>
    </row>
    <row r="130" spans="1:23" x14ac:dyDescent="0.45">
      <c r="A130" s="1">
        <v>18</v>
      </c>
      <c r="B130">
        <v>20</v>
      </c>
      <c r="C130">
        <v>0.65</v>
      </c>
      <c r="D130">
        <v>70.3</v>
      </c>
      <c r="E130">
        <v>32.799999999999997</v>
      </c>
      <c r="F130">
        <v>46.4</v>
      </c>
      <c r="G130">
        <v>69.8</v>
      </c>
      <c r="I130">
        <f t="shared" si="41"/>
        <v>15.967212499368816</v>
      </c>
      <c r="K130">
        <f>AVERAGE(K124:K129)</f>
        <v>45.696666666666665</v>
      </c>
      <c r="N130">
        <f t="shared" si="42"/>
        <v>54.825000000000003</v>
      </c>
      <c r="P130" s="5">
        <f>AVERAGE(P124:P129)</f>
        <v>56.016666666666673</v>
      </c>
      <c r="Q130">
        <f>AVERAGE(Q124:Q128)</f>
        <v>56.016666666666673</v>
      </c>
      <c r="R130" s="5">
        <f>AVERAGE(R124:R129)</f>
        <v>32.246666666666663</v>
      </c>
      <c r="S130">
        <f>AVERAGE(S124:S128)</f>
        <v>32.24666666666667</v>
      </c>
      <c r="T130" s="5">
        <f>AVERAGE(T124:T129)</f>
        <v>40.229999999999997</v>
      </c>
      <c r="U130">
        <f>AVERAGE(U124:U128)</f>
        <v>40.230000000000004</v>
      </c>
      <c r="V130" s="5">
        <f>AVERAGE(V124:V129)</f>
        <v>54.293333333333329</v>
      </c>
      <c r="W130">
        <f>AVERAGE(W124:W128)</f>
        <v>54.293333333333337</v>
      </c>
    </row>
    <row r="131" spans="1:23" x14ac:dyDescent="0.45">
      <c r="A131" s="1">
        <v>19</v>
      </c>
      <c r="B131">
        <v>20</v>
      </c>
      <c r="C131">
        <v>0.85</v>
      </c>
      <c r="D131">
        <v>67.8</v>
      </c>
      <c r="E131">
        <v>32</v>
      </c>
      <c r="F131">
        <v>48.6</v>
      </c>
      <c r="G131">
        <v>67.099999999999994</v>
      </c>
      <c r="I131">
        <f t="shared" si="41"/>
        <v>14.791446007743792</v>
      </c>
      <c r="N131">
        <f t="shared" si="42"/>
        <v>53.875</v>
      </c>
      <c r="P131" s="5">
        <f>_xlfn.STDEV.P(P124:P129)</f>
        <v>28.378882798462818</v>
      </c>
      <c r="Q131">
        <f>_xlfn.STDEV.P(Q124:Q128)</f>
        <v>0.52620232695122948</v>
      </c>
      <c r="R131" s="5">
        <f>_xlfn.STDEV.P(R124:R129)</f>
        <v>16.554228731320869</v>
      </c>
      <c r="S131">
        <f>_xlfn.STDEV.P(S124:S128)</f>
        <v>0.34759491109943264</v>
      </c>
      <c r="T131" s="5">
        <f>_xlfn.STDEV.P(T124:T129)</f>
        <v>18.073899228814273</v>
      </c>
      <c r="U131">
        <f>_xlfn.STDEV.P(U124:U128)</f>
        <v>1.01518471225684</v>
      </c>
      <c r="V131" s="5">
        <f>_xlfn.STDEV.P(V124:V129)</f>
        <v>28.380330434220738</v>
      </c>
      <c r="W131">
        <f>_xlfn.STDEV.P(W124:W128)</f>
        <v>0.39869230686778245</v>
      </c>
    </row>
    <row r="132" spans="1:23" x14ac:dyDescent="0.45">
      <c r="A132" s="1">
        <v>20</v>
      </c>
      <c r="B132">
        <v>50</v>
      </c>
      <c r="C132">
        <v>0</v>
      </c>
      <c r="D132">
        <v>76.3</v>
      </c>
      <c r="E132">
        <v>46.8</v>
      </c>
      <c r="F132">
        <v>52.4</v>
      </c>
      <c r="G132">
        <v>75.3</v>
      </c>
      <c r="I132">
        <f t="shared" si="41"/>
        <v>13.253490106383273</v>
      </c>
      <c r="N132">
        <f t="shared" si="42"/>
        <v>62.7</v>
      </c>
      <c r="P132" s="5"/>
      <c r="R132" s="5"/>
      <c r="T132" s="5"/>
      <c r="V132" s="5"/>
    </row>
    <row r="133" spans="1:23" x14ac:dyDescent="0.45">
      <c r="A133" s="1">
        <v>21</v>
      </c>
      <c r="B133">
        <v>50</v>
      </c>
      <c r="C133">
        <v>0.2</v>
      </c>
      <c r="D133">
        <v>76</v>
      </c>
      <c r="E133">
        <v>49.4</v>
      </c>
      <c r="F133">
        <v>47.5</v>
      </c>
      <c r="G133">
        <v>74.8</v>
      </c>
      <c r="I133">
        <f t="shared" si="41"/>
        <v>13.498402683280743</v>
      </c>
      <c r="N133">
        <f t="shared" si="42"/>
        <v>61.924999999999997</v>
      </c>
      <c r="P133" s="5" cm="1">
        <f t="array" ref="P133">INDEX(LINEST(P124:P129), 1)</f>
        <v>15.492000000000003</v>
      </c>
      <c r="Q133" s="5" cm="1">
        <f t="array" ref="Q133">INDEX(LINEST(Q124:Q128), 1)</f>
        <v>0.31333333333333252</v>
      </c>
      <c r="R133" s="5" cm="1">
        <f t="array" ref="R133">INDEX(LINEST(R124:R129), 1)</f>
        <v>8.4308571428571462</v>
      </c>
      <c r="S133" s="5" cm="1">
        <f t="array" ref="S133">INDEX(LINEST(S124:S128), 1)</f>
        <v>0.1566666666666677</v>
      </c>
      <c r="T133" s="5" cm="1">
        <f t="array" ref="T133">INDEX(LINEST(T124:T129), 1)</f>
        <v>7.5342857142857165</v>
      </c>
      <c r="U133" s="5" cm="1">
        <f t="array" ref="U133">INDEX(LINEST(U124:U128), 1)</f>
        <v>-0.40166666666666656</v>
      </c>
      <c r="V133" s="5" cm="1">
        <f t="array" ref="V133">INDEX(LINEST(V124:V129), 1)</f>
        <v>15.795428571428575</v>
      </c>
      <c r="W133" s="5" cm="1">
        <f t="array" ref="W133">INDEX(LINEST(W124:W128), 1)</f>
        <v>0.13333333333333136</v>
      </c>
    </row>
    <row r="134" spans="1:23" x14ac:dyDescent="0.45">
      <c r="A134" s="1">
        <v>22</v>
      </c>
      <c r="B134">
        <v>50</v>
      </c>
      <c r="C134">
        <v>0.45</v>
      </c>
      <c r="D134">
        <v>77.7</v>
      </c>
      <c r="E134">
        <v>48.6</v>
      </c>
      <c r="F134">
        <v>51.9</v>
      </c>
      <c r="G134">
        <v>76.099999999999994</v>
      </c>
      <c r="I134">
        <f t="shared" si="41"/>
        <v>13.387937667915832</v>
      </c>
      <c r="K134" cm="1">
        <f t="array" ref="K134">INDEX(LINEST(K124:K129),1)</f>
        <v>11.813142857142857</v>
      </c>
      <c r="L134" cm="1">
        <f t="array" ref="L134">INDEX(LINEST(L124:L128),1)</f>
        <v>5.0416666666670551E-2</v>
      </c>
      <c r="N134">
        <f t="shared" si="42"/>
        <v>63.575000000000003</v>
      </c>
    </row>
    <row r="135" spans="1:23" x14ac:dyDescent="0.45">
      <c r="A135" s="1">
        <v>23</v>
      </c>
      <c r="B135">
        <v>50</v>
      </c>
      <c r="C135">
        <v>0.65</v>
      </c>
      <c r="D135">
        <v>77</v>
      </c>
      <c r="E135">
        <v>48.5</v>
      </c>
      <c r="F135">
        <v>49.2</v>
      </c>
      <c r="G135">
        <v>77</v>
      </c>
      <c r="I135">
        <f t="shared" si="41"/>
        <v>14.077175675539477</v>
      </c>
      <c r="N135">
        <f t="shared" si="42"/>
        <v>62.924999999999997</v>
      </c>
    </row>
    <row r="136" spans="1:23" x14ac:dyDescent="0.45">
      <c r="A136" s="1">
        <v>24</v>
      </c>
      <c r="B136">
        <v>50</v>
      </c>
      <c r="C136">
        <v>0.85</v>
      </c>
      <c r="D136">
        <v>79</v>
      </c>
      <c r="E136">
        <v>49.3</v>
      </c>
      <c r="F136">
        <v>48.1</v>
      </c>
      <c r="G136">
        <v>75.7</v>
      </c>
      <c r="I136">
        <f t="shared" si="41"/>
        <v>14.378695177240505</v>
      </c>
      <c r="N136">
        <f t="shared" si="42"/>
        <v>63.025000000000006</v>
      </c>
    </row>
    <row r="137" spans="1:23" x14ac:dyDescent="0.45">
      <c r="A137" s="1">
        <v>25</v>
      </c>
      <c r="B137">
        <v>100</v>
      </c>
      <c r="C137">
        <v>0</v>
      </c>
      <c r="D137">
        <v>88.4</v>
      </c>
      <c r="E137">
        <v>47.7</v>
      </c>
      <c r="F137">
        <v>50.9</v>
      </c>
      <c r="G137">
        <v>88</v>
      </c>
      <c r="I137">
        <f t="shared" si="41"/>
        <v>19.483390362049438</v>
      </c>
      <c r="N137">
        <f t="shared" si="42"/>
        <v>68.75</v>
      </c>
    </row>
    <row r="138" spans="1:23" x14ac:dyDescent="0.45">
      <c r="A138" s="1">
        <v>26</v>
      </c>
      <c r="B138">
        <v>100</v>
      </c>
      <c r="C138">
        <v>0.2</v>
      </c>
      <c r="D138">
        <v>87</v>
      </c>
      <c r="E138">
        <v>49.8</v>
      </c>
      <c r="F138">
        <v>49.8</v>
      </c>
      <c r="G138">
        <v>85.8</v>
      </c>
      <c r="I138">
        <f t="shared" si="41"/>
        <v>18.304917372116101</v>
      </c>
      <c r="N138">
        <f t="shared" si="42"/>
        <v>68.100000000000009</v>
      </c>
    </row>
    <row r="139" spans="1:23" x14ac:dyDescent="0.45">
      <c r="A139" s="1">
        <v>27</v>
      </c>
      <c r="B139">
        <v>100</v>
      </c>
      <c r="C139">
        <v>0.45</v>
      </c>
      <c r="D139">
        <v>88.2</v>
      </c>
      <c r="E139">
        <v>50.6</v>
      </c>
      <c r="F139">
        <v>50</v>
      </c>
      <c r="G139">
        <v>87.4</v>
      </c>
      <c r="I139">
        <f t="shared" si="41"/>
        <v>18.75333303708965</v>
      </c>
      <c r="N139">
        <f t="shared" si="42"/>
        <v>69.050000000000011</v>
      </c>
    </row>
    <row r="140" spans="1:23" x14ac:dyDescent="0.45">
      <c r="A140" s="1">
        <v>28</v>
      </c>
      <c r="B140">
        <v>100</v>
      </c>
      <c r="C140">
        <v>0.65</v>
      </c>
      <c r="D140">
        <v>87.5</v>
      </c>
      <c r="E140">
        <v>49.2</v>
      </c>
      <c r="F140">
        <v>47.7</v>
      </c>
      <c r="G140">
        <v>86.7</v>
      </c>
      <c r="I140">
        <f t="shared" si="41"/>
        <v>19.334344441950996</v>
      </c>
      <c r="N140" s="8">
        <f t="shared" si="42"/>
        <v>67.774999999999991</v>
      </c>
    </row>
    <row r="141" spans="1:23" x14ac:dyDescent="0.45">
      <c r="A141" s="1">
        <v>29</v>
      </c>
      <c r="B141">
        <v>100</v>
      </c>
      <c r="C141">
        <v>0.85</v>
      </c>
      <c r="D141">
        <v>90</v>
      </c>
      <c r="E141">
        <v>50.6</v>
      </c>
      <c r="F141">
        <v>49.7</v>
      </c>
      <c r="G141">
        <v>88.7</v>
      </c>
      <c r="I141">
        <f t="shared" si="41"/>
        <v>19.607970318214985</v>
      </c>
      <c r="N141">
        <f t="shared" si="42"/>
        <v>69.75</v>
      </c>
    </row>
    <row r="145" spans="1:23" x14ac:dyDescent="0.45">
      <c r="A145" s="1">
        <v>0</v>
      </c>
      <c r="B145" t="s">
        <v>10</v>
      </c>
    </row>
    <row r="147" spans="1:23" x14ac:dyDescent="0.4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I147" t="s">
        <v>45</v>
      </c>
      <c r="K147" t="s">
        <v>25</v>
      </c>
      <c r="L147" t="s">
        <v>26</v>
      </c>
      <c r="N147" t="s">
        <v>27</v>
      </c>
      <c r="P147" s="3"/>
      <c r="Q147" s="3" t="s">
        <v>3</v>
      </c>
      <c r="R147" s="3"/>
      <c r="S147" s="3" t="s">
        <v>4</v>
      </c>
      <c r="T147" s="3"/>
      <c r="U147" s="3" t="s">
        <v>5</v>
      </c>
      <c r="V147" s="3"/>
      <c r="W147" s="3" t="s">
        <v>6</v>
      </c>
    </row>
    <row r="148" spans="1:23" x14ac:dyDescent="0.45">
      <c r="A148" s="1">
        <v>0</v>
      </c>
      <c r="B148">
        <v>0</v>
      </c>
      <c r="C148">
        <v>0</v>
      </c>
      <c r="D148">
        <v>46.7</v>
      </c>
      <c r="E148">
        <v>0</v>
      </c>
      <c r="F148">
        <v>49.8</v>
      </c>
      <c r="G148">
        <v>50.5</v>
      </c>
      <c r="H148">
        <v>0</v>
      </c>
      <c r="I148">
        <f>_xlfn.STDEV.P(D148:G148)</f>
        <v>21.265758862547088</v>
      </c>
      <c r="J148">
        <v>2</v>
      </c>
      <c r="K148">
        <f>_xlfn.STDEV.P(D148:G152)</f>
        <v>21.518387486054806</v>
      </c>
      <c r="L148">
        <f>_xlfn.STDEV.P(D148:G148,D153:G153,D158:G158,D163:G163,D168:G168,D173:G173)</f>
        <v>16.180852882342084</v>
      </c>
      <c r="M148">
        <v>0</v>
      </c>
      <c r="N148">
        <f>AVERAGE(D148:G148)</f>
        <v>36.75</v>
      </c>
      <c r="P148" s="5">
        <f>_xlfn.STDEV.P(D148:D152)</f>
        <v>1.047664068296702</v>
      </c>
      <c r="Q148">
        <f>_xlfn.STDEV.P(D148,D153,D158,D163,D168,D173)</f>
        <v>12.991279126142047</v>
      </c>
      <c r="R148" s="5">
        <f>_xlfn.STDEV.P(E148:E152)</f>
        <v>0</v>
      </c>
      <c r="S148">
        <f>_xlfn.STDEV.P(E148,E153,E158,E163,E168,E173)</f>
        <v>24.872189958532683</v>
      </c>
      <c r="T148" s="5">
        <f>_xlfn.STDEV.P(F148:F152)</f>
        <v>1.0131140113531156</v>
      </c>
      <c r="U148">
        <f>_xlfn.STDEV.P(F148,F153,F158,F163,F168,F173)</f>
        <v>0.66687496745808605</v>
      </c>
      <c r="V148" s="5">
        <f>_xlfn.STDEV.P(G148:G152)</f>
        <v>1.2451505933018712</v>
      </c>
      <c r="W148">
        <f>_xlfn.STDEV.P(G148,G153,G158,G163,G168,G173)</f>
        <v>12.972620740963976</v>
      </c>
    </row>
    <row r="149" spans="1:23" x14ac:dyDescent="0.45">
      <c r="A149" s="1">
        <v>1</v>
      </c>
      <c r="B149">
        <v>0</v>
      </c>
      <c r="C149">
        <v>0.2</v>
      </c>
      <c r="D149">
        <v>48.8</v>
      </c>
      <c r="E149">
        <v>0</v>
      </c>
      <c r="F149">
        <v>51.9</v>
      </c>
      <c r="G149">
        <v>48.1</v>
      </c>
      <c r="H149">
        <v>0.2</v>
      </c>
      <c r="I149">
        <f t="shared" ref="I149:I177" si="53">_xlfn.STDEV.P(D149:G149)</f>
        <v>21.524985481992786</v>
      </c>
      <c r="J149">
        <v>5</v>
      </c>
      <c r="K149">
        <f>_xlfn.STDEV.P(D153:G157)</f>
        <v>2.1362291543745964</v>
      </c>
      <c r="L149">
        <f>_xlfn.STDEV.P(D149:G149,D154:G154,D159:G159,D164:G164,D169:G169,D174:G174)</f>
        <v>14.817182218252185</v>
      </c>
      <c r="M149">
        <v>0.2</v>
      </c>
      <c r="N149">
        <f t="shared" ref="N149:N177" si="54">AVERAGE(D149:G149)</f>
        <v>37.199999999999996</v>
      </c>
      <c r="P149" s="5">
        <f>_xlfn.STDEV.P(D153:D157)</f>
        <v>0.67941151005852163</v>
      </c>
      <c r="Q149">
        <f t="shared" ref="Q149:Q152" si="55">_xlfn.STDEV.P(D149,D154,D159,D164,D169,D174)</f>
        <v>12.475141949760207</v>
      </c>
      <c r="R149" s="5">
        <f>_xlfn.STDEV.P(E153:E157)</f>
        <v>0.76052613367326172</v>
      </c>
      <c r="S149">
        <f t="shared" ref="S149:S152" si="56">_xlfn.STDEV.P(E149,E154,E159,E164,E169,E174)</f>
        <v>19.78534811419803</v>
      </c>
      <c r="T149" s="5">
        <f>_xlfn.STDEV.P(F153:F157)</f>
        <v>1.5811388300841909</v>
      </c>
      <c r="U149">
        <f t="shared" ref="U149:U152" si="57">_xlfn.STDEV.P(F149,F154,F159,F164,F169,F174)</f>
        <v>1.7362955457589069</v>
      </c>
      <c r="V149" s="5">
        <f>_xlfn.STDEV.P(G153:G157)</f>
        <v>1.1983321743156206</v>
      </c>
      <c r="W149">
        <f t="shared" ref="W149:W152" si="58">_xlfn.STDEV.P(G149,G154,G159,G164,G169,G174)</f>
        <v>12.113353513100076</v>
      </c>
    </row>
    <row r="150" spans="1:23" x14ac:dyDescent="0.45">
      <c r="A150" s="1">
        <v>2</v>
      </c>
      <c r="B150">
        <v>0</v>
      </c>
      <c r="C150">
        <v>0.45</v>
      </c>
      <c r="D150">
        <v>48.9</v>
      </c>
      <c r="E150">
        <v>0</v>
      </c>
      <c r="F150">
        <v>49.8</v>
      </c>
      <c r="G150">
        <v>48.3</v>
      </c>
      <c r="H150">
        <v>0.45</v>
      </c>
      <c r="I150">
        <f t="shared" si="53"/>
        <v>21.224337445489315</v>
      </c>
      <c r="J150">
        <v>10</v>
      </c>
      <c r="K150">
        <f>_xlfn.STDEV.P(D158:G162)</f>
        <v>1.9115700353374452</v>
      </c>
      <c r="L150">
        <f t="shared" ref="L150:L152" si="59">_xlfn.STDEV.P(D150:G150,D155:G155,D160:G160,D165:G165,D170:G170,D175:G175)</f>
        <v>14.971584195846933</v>
      </c>
      <c r="M150">
        <v>0.45</v>
      </c>
      <c r="N150">
        <f t="shared" si="54"/>
        <v>36.75</v>
      </c>
      <c r="P150" s="5">
        <f>_xlfn.STDEV.P(D158:D162)</f>
        <v>1.7151093259614674</v>
      </c>
      <c r="Q150">
        <f t="shared" si="55"/>
        <v>12.465340838590143</v>
      </c>
      <c r="R150" s="5">
        <f>_xlfn.STDEV.P(E158:E162)</f>
        <v>1.5824032355881983</v>
      </c>
      <c r="S150">
        <f t="shared" si="56"/>
        <v>20.352757115983636</v>
      </c>
      <c r="T150" s="5">
        <f>_xlfn.STDEV.P(F158:F162)</f>
        <v>1.1285388783732715</v>
      </c>
      <c r="U150">
        <f t="shared" si="57"/>
        <v>0.79529868602934439</v>
      </c>
      <c r="V150" s="5">
        <f>_xlfn.STDEV.P(G158:G162)</f>
        <v>1.1939849245279439</v>
      </c>
      <c r="W150">
        <f t="shared" si="58"/>
        <v>12.885747941039355</v>
      </c>
    </row>
    <row r="151" spans="1:23" x14ac:dyDescent="0.45">
      <c r="A151" s="1">
        <v>3</v>
      </c>
      <c r="B151">
        <v>0</v>
      </c>
      <c r="C151">
        <v>0.65</v>
      </c>
      <c r="D151">
        <v>48.3</v>
      </c>
      <c r="E151">
        <v>0</v>
      </c>
      <c r="F151">
        <v>51.9</v>
      </c>
      <c r="G151">
        <v>51</v>
      </c>
      <c r="H151">
        <v>0.65</v>
      </c>
      <c r="I151">
        <f t="shared" si="53"/>
        <v>21.864011525792797</v>
      </c>
      <c r="J151">
        <v>20</v>
      </c>
      <c r="K151">
        <f>_xlfn.STDEV.P(D163:G167)</f>
        <v>3.9984340684823101</v>
      </c>
      <c r="L151">
        <f t="shared" si="59"/>
        <v>14.912745643874207</v>
      </c>
      <c r="M151">
        <v>0.65</v>
      </c>
      <c r="N151">
        <f t="shared" si="54"/>
        <v>37.799999999999997</v>
      </c>
      <c r="P151" s="5">
        <f>_xlfn.STDEV.P(D163:D167)</f>
        <v>2.6537520607622715</v>
      </c>
      <c r="Q151">
        <f t="shared" si="55"/>
        <v>12.097302270432971</v>
      </c>
      <c r="R151" s="5">
        <f>_xlfn.STDEV.P(E163:E167)</f>
        <v>1.2890306435457617</v>
      </c>
      <c r="S151">
        <f t="shared" si="56"/>
        <v>19.840229893381316</v>
      </c>
      <c r="T151" s="5">
        <f>_xlfn.STDEV.P(F163:F167)</f>
        <v>1.8497567407634978</v>
      </c>
      <c r="U151">
        <f t="shared" si="57"/>
        <v>1.4988884770611415</v>
      </c>
      <c r="V151" s="5">
        <f>_xlfn.STDEV.P(G163:G167)</f>
        <v>1.8521339044464351</v>
      </c>
      <c r="W151">
        <f t="shared" si="58"/>
        <v>12.039714374611272</v>
      </c>
    </row>
    <row r="152" spans="1:23" x14ac:dyDescent="0.45">
      <c r="A152" s="1">
        <v>4</v>
      </c>
      <c r="B152">
        <v>0</v>
      </c>
      <c r="C152">
        <v>0.85</v>
      </c>
      <c r="D152">
        <v>49.9</v>
      </c>
      <c r="E152">
        <v>0</v>
      </c>
      <c r="F152">
        <v>51.8</v>
      </c>
      <c r="G152">
        <v>48.3</v>
      </c>
      <c r="H152">
        <v>0.85</v>
      </c>
      <c r="I152">
        <f t="shared" si="53"/>
        <v>21.686055427393885</v>
      </c>
      <c r="J152">
        <v>50</v>
      </c>
      <c r="K152">
        <f>_xlfn.STDEV.P(D169:G172)</f>
        <v>9.6525174825016364</v>
      </c>
      <c r="L152">
        <f t="shared" si="59"/>
        <v>14.702605116856718</v>
      </c>
      <c r="M152">
        <v>0.85</v>
      </c>
      <c r="N152">
        <f t="shared" si="54"/>
        <v>37.5</v>
      </c>
      <c r="P152" s="5">
        <f>_xlfn.STDEV.P(D168:D172)</f>
        <v>1.8979989462589273</v>
      </c>
      <c r="Q152">
        <f t="shared" si="55"/>
        <v>11.522682943751525</v>
      </c>
      <c r="R152" s="5">
        <f>_xlfn.STDEV.P(E168:E172)</f>
        <v>7.5900988135859633</v>
      </c>
      <c r="S152">
        <f t="shared" si="56"/>
        <v>19.975151230132592</v>
      </c>
      <c r="T152" s="5">
        <f>_xlfn.STDEV.P(F168:F172)</f>
        <v>1.2828094168659656</v>
      </c>
      <c r="U152">
        <f t="shared" si="57"/>
        <v>1.9911610236799591</v>
      </c>
      <c r="V152" s="5">
        <f>_xlfn.STDEV.P(G168:G172)</f>
        <v>0.71161787498628792</v>
      </c>
      <c r="W152">
        <f t="shared" si="58"/>
        <v>12.893075230095004</v>
      </c>
    </row>
    <row r="153" spans="1:23" x14ac:dyDescent="0.45">
      <c r="A153" s="1">
        <v>5</v>
      </c>
      <c r="B153">
        <v>5</v>
      </c>
      <c r="C153">
        <v>0</v>
      </c>
      <c r="D153">
        <v>48.9</v>
      </c>
      <c r="E153">
        <v>51.2</v>
      </c>
      <c r="F153">
        <v>49.7</v>
      </c>
      <c r="G153">
        <v>53.5</v>
      </c>
      <c r="I153">
        <f t="shared" si="53"/>
        <v>1.7512495538900219</v>
      </c>
      <c r="J153">
        <v>100</v>
      </c>
      <c r="K153">
        <f>_xlfn.STDEV.P(D173:G177)</f>
        <v>15.712291366952213</v>
      </c>
      <c r="N153">
        <f t="shared" si="54"/>
        <v>50.825000000000003</v>
      </c>
      <c r="P153" s="5">
        <f>_xlfn.STDEV.P(D173:D177)</f>
        <v>0.63245553203367677</v>
      </c>
      <c r="R153" s="5">
        <f>_xlfn.STDEV.P(E173:E177)</f>
        <v>10.669470464835642</v>
      </c>
      <c r="T153" s="5">
        <f>_xlfn.STDEV.P(F173:F177)</f>
        <v>0.70540768354193673</v>
      </c>
      <c r="V153" s="5">
        <f>_xlfn.STDEV.P(G173:G177)</f>
        <v>1.3544002362669618</v>
      </c>
    </row>
    <row r="154" spans="1:23" x14ac:dyDescent="0.45">
      <c r="A154" s="1">
        <v>6</v>
      </c>
      <c r="B154">
        <v>5</v>
      </c>
      <c r="C154">
        <v>0.2</v>
      </c>
      <c r="D154">
        <v>50</v>
      </c>
      <c r="E154">
        <v>50.8</v>
      </c>
      <c r="F154">
        <v>47.4</v>
      </c>
      <c r="G154">
        <v>52.7</v>
      </c>
      <c r="I154">
        <f t="shared" si="53"/>
        <v>1.9031224343168267</v>
      </c>
      <c r="K154">
        <f>AVERAGE(K148:K153)</f>
        <v>9.1549049322838343</v>
      </c>
      <c r="N154">
        <f t="shared" si="54"/>
        <v>50.224999999999994</v>
      </c>
      <c r="P154" s="5">
        <f>AVERAGE(P148:P153)</f>
        <v>1.4377319072285946</v>
      </c>
      <c r="Q154">
        <f>AVERAGE(Q148:Q152)</f>
        <v>12.310349425735378</v>
      </c>
      <c r="R154" s="5">
        <f>AVERAGE(R148:R153)</f>
        <v>3.6485882152048048</v>
      </c>
      <c r="S154">
        <f>AVERAGE(S148:S152)</f>
        <v>20.965135262445653</v>
      </c>
      <c r="T154" s="5">
        <f>AVERAGE(T148:T153)</f>
        <v>1.2601275934969964</v>
      </c>
      <c r="U154">
        <f>AVERAGE(U148:U152)</f>
        <v>1.3377037399974876</v>
      </c>
      <c r="V154" s="5">
        <f>AVERAGE(V148:V153)</f>
        <v>1.2592699513075201</v>
      </c>
      <c r="W154">
        <f>AVERAGE(W148:W152)</f>
        <v>12.580902359961936</v>
      </c>
    </row>
    <row r="155" spans="1:23" x14ac:dyDescent="0.45">
      <c r="A155" s="1">
        <v>7</v>
      </c>
      <c r="B155">
        <v>5</v>
      </c>
      <c r="C155">
        <v>0.45</v>
      </c>
      <c r="D155">
        <v>50.8</v>
      </c>
      <c r="E155">
        <v>50.9</v>
      </c>
      <c r="F155">
        <v>51.6</v>
      </c>
      <c r="G155">
        <v>52.4</v>
      </c>
      <c r="I155">
        <f t="shared" si="53"/>
        <v>0.64177488264967231</v>
      </c>
      <c r="N155">
        <f t="shared" si="54"/>
        <v>51.424999999999997</v>
      </c>
      <c r="P155" s="5">
        <f>_xlfn.STDEV.P(P148:P153)</f>
        <v>0.72378193972367211</v>
      </c>
      <c r="Q155">
        <f>_xlfn.STDEV.P(Q148:Q152)</f>
        <v>0.48593245377364402</v>
      </c>
      <c r="R155" s="5">
        <f>_xlfn.STDEV.P(R148:R153)</f>
        <v>4.0066200263898839</v>
      </c>
      <c r="S155">
        <f>_xlfn.STDEV.P(S148:S152)</f>
        <v>1.9635407600167016</v>
      </c>
      <c r="T155" s="5">
        <f>_xlfn.STDEV.P(T148:T153)</f>
        <v>0.37355737815513146</v>
      </c>
      <c r="U155">
        <f>_xlfn.STDEV.P(U148:U152)</f>
        <v>0.52078342011185541</v>
      </c>
      <c r="V155" s="5">
        <f>_xlfn.STDEV.P(V148:V153)</f>
        <v>0.33382508853283704</v>
      </c>
      <c r="W155">
        <f>_xlfn.STDEV.P(W148:W152)</f>
        <v>0.41359699681070489</v>
      </c>
    </row>
    <row r="156" spans="1:23" x14ac:dyDescent="0.45">
      <c r="A156" s="1">
        <v>8</v>
      </c>
      <c r="B156">
        <v>5</v>
      </c>
      <c r="C156">
        <v>0.65</v>
      </c>
      <c r="D156">
        <v>50</v>
      </c>
      <c r="E156">
        <v>51.4</v>
      </c>
      <c r="F156">
        <v>48.3</v>
      </c>
      <c r="G156">
        <v>55.2</v>
      </c>
      <c r="I156">
        <f t="shared" si="53"/>
        <v>2.5439880109780413</v>
      </c>
      <c r="K156" cm="1">
        <f t="array" ref="K156">INDEX(LINEST(K148:K153),1)</f>
        <v>-0.12556433079962889</v>
      </c>
      <c r="L156" cm="1">
        <f t="array" ref="L156">INDEX(LINEST(L148:L152),1)</f>
        <v>-0.28609321053487091</v>
      </c>
      <c r="N156">
        <f t="shared" si="54"/>
        <v>51.224999999999994</v>
      </c>
      <c r="P156" s="5"/>
      <c r="R156" s="5"/>
      <c r="T156" s="5"/>
      <c r="V156" s="5"/>
    </row>
    <row r="157" spans="1:23" x14ac:dyDescent="0.45">
      <c r="A157" s="1">
        <v>9</v>
      </c>
      <c r="B157">
        <v>5</v>
      </c>
      <c r="C157">
        <v>0.85</v>
      </c>
      <c r="D157">
        <v>50.7</v>
      </c>
      <c r="E157">
        <v>52.9</v>
      </c>
      <c r="F157">
        <v>47.5</v>
      </c>
      <c r="G157">
        <v>55.2</v>
      </c>
      <c r="I157">
        <f t="shared" si="53"/>
        <v>2.8402244629606308</v>
      </c>
      <c r="N157">
        <f t="shared" si="54"/>
        <v>51.575000000000003</v>
      </c>
      <c r="P157" s="5"/>
      <c r="R157" s="5"/>
      <c r="T157" s="5"/>
      <c r="V157" s="5"/>
    </row>
    <row r="158" spans="1:23" x14ac:dyDescent="0.45">
      <c r="A158" s="1">
        <v>10</v>
      </c>
      <c r="B158">
        <v>10</v>
      </c>
      <c r="C158">
        <v>0</v>
      </c>
      <c r="D158">
        <v>48.5</v>
      </c>
      <c r="E158">
        <v>54.6</v>
      </c>
      <c r="F158">
        <v>51</v>
      </c>
      <c r="G158">
        <v>50.2</v>
      </c>
      <c r="I158">
        <f t="shared" si="53"/>
        <v>2.2264040513797134</v>
      </c>
      <c r="N158">
        <f t="shared" si="54"/>
        <v>51.075000000000003</v>
      </c>
      <c r="P158" s="5"/>
      <c r="R158" s="5"/>
      <c r="T158" s="5"/>
      <c r="V158" s="5"/>
    </row>
    <row r="159" spans="1:23" x14ac:dyDescent="0.45">
      <c r="A159" s="1">
        <v>11</v>
      </c>
      <c r="B159">
        <v>10</v>
      </c>
      <c r="C159">
        <v>0.2</v>
      </c>
      <c r="D159">
        <v>48.7</v>
      </c>
      <c r="E159">
        <v>51.7</v>
      </c>
      <c r="F159">
        <v>49.4</v>
      </c>
      <c r="G159">
        <v>49.9</v>
      </c>
      <c r="I159">
        <f t="shared" si="53"/>
        <v>1.1098986440211562</v>
      </c>
      <c r="K159" t="s">
        <v>25</v>
      </c>
      <c r="L159" t="s">
        <v>26</v>
      </c>
      <c r="N159">
        <f t="shared" si="54"/>
        <v>49.925000000000004</v>
      </c>
      <c r="P159" s="3" t="s">
        <v>25</v>
      </c>
      <c r="Q159" s="3" t="s">
        <v>26</v>
      </c>
      <c r="R159" s="3" t="s">
        <v>25</v>
      </c>
      <c r="S159" s="3" t="s">
        <v>26</v>
      </c>
      <c r="T159" s="3" t="s">
        <v>25</v>
      </c>
      <c r="U159" s="3" t="s">
        <v>26</v>
      </c>
      <c r="V159" s="3" t="s">
        <v>25</v>
      </c>
      <c r="W159" s="3" t="s">
        <v>26</v>
      </c>
    </row>
    <row r="160" spans="1:23" x14ac:dyDescent="0.45">
      <c r="A160" s="1">
        <v>12</v>
      </c>
      <c r="B160">
        <v>10</v>
      </c>
      <c r="C160">
        <v>0.45</v>
      </c>
      <c r="D160">
        <v>52.5</v>
      </c>
      <c r="E160">
        <v>55.6</v>
      </c>
      <c r="F160">
        <v>52.2</v>
      </c>
      <c r="G160">
        <v>52.4</v>
      </c>
      <c r="H160">
        <v>0</v>
      </c>
      <c r="I160">
        <f t="shared" si="53"/>
        <v>1.4042346669983621</v>
      </c>
      <c r="J160">
        <v>2</v>
      </c>
      <c r="K160">
        <f>AVERAGE(D148:G152)</f>
        <v>37.199999999999996</v>
      </c>
      <c r="L160">
        <f>AVERAGE(D148:G148,D153:G153,D158:G158,D163:G163,D168:G168,D173:G173)</f>
        <v>55.45000000000001</v>
      </c>
      <c r="M160">
        <v>0</v>
      </c>
      <c r="N160">
        <f t="shared" si="54"/>
        <v>53.175000000000004</v>
      </c>
      <c r="P160" s="5">
        <f>AVERAGE(D148:D152)</f>
        <v>48.519999999999996</v>
      </c>
      <c r="Q160">
        <f>AVERAGE(D148,D153,D158,D163,D168,D173)</f>
        <v>58</v>
      </c>
      <c r="R160" s="5">
        <f>AVERAGE(E148:E152)</f>
        <v>0</v>
      </c>
      <c r="S160">
        <f>AVERAGE(E148,E153,E158,E163,E168,E173)</f>
        <v>51.65</v>
      </c>
      <c r="T160" s="5">
        <f>AVERAGE(F148:F152)</f>
        <v>51.04</v>
      </c>
      <c r="U160">
        <f>AVERAGE(F148,F153,F158,F163,F168,F173)</f>
        <v>50.18333333333333</v>
      </c>
      <c r="V160" s="5">
        <f>AVERAGE(G148:G152)</f>
        <v>49.239999999999995</v>
      </c>
      <c r="W160">
        <f>AVERAGE(G148,G153,G158,G163,G168,G173)</f>
        <v>61.966666666666669</v>
      </c>
    </row>
    <row r="161" spans="1:23" x14ac:dyDescent="0.45">
      <c r="A161" s="1">
        <v>13</v>
      </c>
      <c r="B161">
        <v>10</v>
      </c>
      <c r="C161">
        <v>0.65</v>
      </c>
      <c r="D161">
        <v>48.2</v>
      </c>
      <c r="E161">
        <v>53</v>
      </c>
      <c r="F161">
        <v>52</v>
      </c>
      <c r="G161">
        <v>52</v>
      </c>
      <c r="H161">
        <v>0.2</v>
      </c>
      <c r="I161">
        <f t="shared" si="53"/>
        <v>1.8357559750685806</v>
      </c>
      <c r="J161">
        <v>5</v>
      </c>
      <c r="K161">
        <f>AVERAGE(D153:G157)</f>
        <v>51.055</v>
      </c>
      <c r="L161">
        <f>AVERAGE(D149:G149,D154:G154,D159:G159,D164:G164,D169:G169,D174:G174)</f>
        <v>52.866666666666667</v>
      </c>
      <c r="M161">
        <v>0.2</v>
      </c>
      <c r="N161">
        <f t="shared" si="54"/>
        <v>51.3</v>
      </c>
      <c r="P161" s="5">
        <f>AVERAGE(D153:D157)</f>
        <v>50.08</v>
      </c>
      <c r="Q161">
        <f t="shared" ref="Q161:Q164" si="60">AVERAGE(D149,D154,D159,D164,D169,D174)</f>
        <v>58.65</v>
      </c>
      <c r="R161" s="5">
        <f>AVERAGE(E153:E157)</f>
        <v>51.44</v>
      </c>
      <c r="S161">
        <f t="shared" ref="S161:S164" si="61">AVERAGE(E149,E154,E159,E164,E169,E174)</f>
        <v>43.800000000000004</v>
      </c>
      <c r="T161" s="5">
        <f>AVERAGE(F153:F157)</f>
        <v>48.9</v>
      </c>
      <c r="U161">
        <f t="shared" ref="U161:U164" si="62">AVERAGE(F149,F154,F159,F164,F169,F174)</f>
        <v>49.016666666666659</v>
      </c>
      <c r="V161" s="5">
        <f>AVERAGE(G153:G157)</f>
        <v>53.8</v>
      </c>
      <c r="W161">
        <f t="shared" ref="W161:W164" si="63">AVERAGE(G149,G154,G159,G164,G169,G174)</f>
        <v>60</v>
      </c>
    </row>
    <row r="162" spans="1:23" x14ac:dyDescent="0.45">
      <c r="A162" s="1">
        <v>14</v>
      </c>
      <c r="B162">
        <v>10</v>
      </c>
      <c r="C162">
        <v>0.85</v>
      </c>
      <c r="D162">
        <v>51.2</v>
      </c>
      <c r="E162">
        <v>51.6</v>
      </c>
      <c r="F162">
        <v>52.5</v>
      </c>
      <c r="G162">
        <v>49.4</v>
      </c>
      <c r="H162">
        <v>0.45</v>
      </c>
      <c r="I162">
        <f t="shared" si="53"/>
        <v>1.1277743568639969</v>
      </c>
      <c r="J162">
        <v>10</v>
      </c>
      <c r="K162">
        <f>AVERAGE(D158:G162)</f>
        <v>51.330000000000005</v>
      </c>
      <c r="L162">
        <f t="shared" ref="L162:L164" si="64">AVERAGE(D150:G150,D155:G155,D160:G160,D165:G165,D170:G170,D175:G175)</f>
        <v>53.999999999999993</v>
      </c>
      <c r="M162">
        <v>0.45</v>
      </c>
      <c r="N162">
        <f t="shared" si="54"/>
        <v>51.175000000000004</v>
      </c>
      <c r="P162" s="5">
        <f>AVERAGE(D158:D162)</f>
        <v>49.819999999999993</v>
      </c>
      <c r="Q162">
        <f t="shared" si="60"/>
        <v>58.883333333333326</v>
      </c>
      <c r="R162" s="5">
        <f>AVERAGE(E158:E162)</f>
        <v>53.3</v>
      </c>
      <c r="S162">
        <f t="shared" si="61"/>
        <v>44.916666666666664</v>
      </c>
      <c r="T162" s="5">
        <f>AVERAGE(F158:F162)</f>
        <v>51.42</v>
      </c>
      <c r="U162">
        <f t="shared" si="62"/>
        <v>51.35</v>
      </c>
      <c r="V162" s="5">
        <f>AVERAGE(G158:G162)</f>
        <v>50.78</v>
      </c>
      <c r="W162">
        <f t="shared" si="63"/>
        <v>60.85</v>
      </c>
    </row>
    <row r="163" spans="1:23" x14ac:dyDescent="0.45">
      <c r="A163" s="1">
        <v>15</v>
      </c>
      <c r="B163">
        <v>20</v>
      </c>
      <c r="C163">
        <v>0</v>
      </c>
      <c r="D163">
        <v>54.2</v>
      </c>
      <c r="E163">
        <v>56.2</v>
      </c>
      <c r="F163">
        <v>51.1</v>
      </c>
      <c r="G163">
        <v>59.4</v>
      </c>
      <c r="H163">
        <v>0.65</v>
      </c>
      <c r="I163">
        <f t="shared" si="53"/>
        <v>3.0185882461839664</v>
      </c>
      <c r="J163">
        <v>20</v>
      </c>
      <c r="K163">
        <f>AVERAGE(D163:G167)</f>
        <v>54.445000000000007</v>
      </c>
      <c r="L163">
        <f t="shared" si="64"/>
        <v>53.845833333333331</v>
      </c>
      <c r="M163">
        <v>0.65</v>
      </c>
      <c r="N163">
        <f t="shared" si="54"/>
        <v>55.225000000000001</v>
      </c>
      <c r="P163" s="5">
        <f>AVERAGE(D163:D167)</f>
        <v>53.36</v>
      </c>
      <c r="Q163">
        <f t="shared" si="60"/>
        <v>58.783333333333331</v>
      </c>
      <c r="R163" s="5">
        <f>AVERAGE(E163:E167)</f>
        <v>58.280000000000008</v>
      </c>
      <c r="S163">
        <f t="shared" si="61"/>
        <v>44.016666666666673</v>
      </c>
      <c r="T163" s="5">
        <f>AVERAGE(F163:F167)</f>
        <v>49.279999999999994</v>
      </c>
      <c r="U163">
        <f t="shared" si="62"/>
        <v>50.4</v>
      </c>
      <c r="V163" s="5">
        <f>AVERAGE(G163:G167)</f>
        <v>56.859999999999992</v>
      </c>
      <c r="W163">
        <f t="shared" si="63"/>
        <v>62.183333333333337</v>
      </c>
    </row>
    <row r="164" spans="1:23" x14ac:dyDescent="0.45">
      <c r="A164" s="1">
        <v>16</v>
      </c>
      <c r="B164">
        <v>20</v>
      </c>
      <c r="C164">
        <v>0.2</v>
      </c>
      <c r="D164">
        <v>53.7</v>
      </c>
      <c r="E164">
        <v>58.5</v>
      </c>
      <c r="F164">
        <v>47</v>
      </c>
      <c r="G164">
        <v>56.8</v>
      </c>
      <c r="H164">
        <v>0.85</v>
      </c>
      <c r="I164">
        <f t="shared" si="53"/>
        <v>4.3926074261194792</v>
      </c>
      <c r="J164">
        <v>50</v>
      </c>
      <c r="K164">
        <f>AVERAGE(D168:G172)</f>
        <v>61.284999999999989</v>
      </c>
      <c r="L164">
        <f t="shared" si="64"/>
        <v>53.291666666666679</v>
      </c>
      <c r="M164">
        <v>0.85</v>
      </c>
      <c r="N164">
        <f t="shared" si="54"/>
        <v>54</v>
      </c>
      <c r="P164" s="5">
        <f>AVERAGE(D168:D172)</f>
        <v>66.960000000000008</v>
      </c>
      <c r="Q164">
        <f t="shared" si="60"/>
        <v>57.966666666666669</v>
      </c>
      <c r="R164" s="5">
        <f>AVERAGE(E168:E172)</f>
        <v>55.620000000000005</v>
      </c>
      <c r="S164">
        <f t="shared" si="61"/>
        <v>44.29999999999999</v>
      </c>
      <c r="T164" s="5">
        <f>AVERAGE(F168:F172)</f>
        <v>50.019999999999996</v>
      </c>
      <c r="U164">
        <f t="shared" si="62"/>
        <v>50.416666666666664</v>
      </c>
      <c r="V164" s="5">
        <f>AVERAGE(G168:G172)</f>
        <v>72.539999999999992</v>
      </c>
      <c r="W164">
        <f t="shared" si="63"/>
        <v>60.483333333333327</v>
      </c>
    </row>
    <row r="165" spans="1:23" x14ac:dyDescent="0.45">
      <c r="A165" s="1">
        <v>17</v>
      </c>
      <c r="B165">
        <v>20</v>
      </c>
      <c r="C165">
        <v>0.45</v>
      </c>
      <c r="D165">
        <v>50.2</v>
      </c>
      <c r="E165">
        <v>60.2</v>
      </c>
      <c r="F165">
        <v>51.8</v>
      </c>
      <c r="G165">
        <v>55.2</v>
      </c>
      <c r="I165">
        <f t="shared" si="53"/>
        <v>3.8298172280149361</v>
      </c>
      <c r="J165">
        <v>100</v>
      </c>
      <c r="K165">
        <f>AVERAGE(D173:G177)</f>
        <v>68.03</v>
      </c>
      <c r="L165">
        <f>AVERAGE((L164-L163), (L163-L162), (L162-L161), (L161-L160))</f>
        <v>-0.53958333333333286</v>
      </c>
      <c r="N165">
        <f t="shared" si="54"/>
        <v>54.349999999999994</v>
      </c>
      <c r="P165" s="5">
        <f>AVERAGE(D173:D177)</f>
        <v>82</v>
      </c>
      <c r="R165" s="5">
        <f>AVERAGE(E173:E177)</f>
        <v>55.779999999999994</v>
      </c>
      <c r="T165" s="5">
        <f>AVERAGE(F173:F177)</f>
        <v>50.98</v>
      </c>
      <c r="V165" s="5">
        <f>AVERAGE(G173:G177)</f>
        <v>83.36</v>
      </c>
    </row>
    <row r="166" spans="1:23" x14ac:dyDescent="0.45">
      <c r="A166" s="1">
        <v>18</v>
      </c>
      <c r="B166">
        <v>20</v>
      </c>
      <c r="C166">
        <v>0.65</v>
      </c>
      <c r="D166">
        <v>57.7</v>
      </c>
      <c r="E166">
        <v>57.9</v>
      </c>
      <c r="F166">
        <v>48.5</v>
      </c>
      <c r="G166">
        <v>58.4</v>
      </c>
      <c r="I166">
        <f t="shared" si="53"/>
        <v>4.1215136782497757</v>
      </c>
      <c r="K166">
        <f>AVERAGE(K160:K165)</f>
        <v>53.89083333333334</v>
      </c>
      <c r="N166">
        <f t="shared" si="54"/>
        <v>55.625</v>
      </c>
      <c r="P166" s="5">
        <f>AVERAGE(P160:P165)</f>
        <v>58.456666666666671</v>
      </c>
      <c r="Q166">
        <f>AVERAGE(Q160:Q164)</f>
        <v>58.456666666666663</v>
      </c>
      <c r="R166" s="5">
        <f>AVERAGE(R160:R165)</f>
        <v>45.736666666666672</v>
      </c>
      <c r="S166">
        <f>AVERAGE(S160:S164)</f>
        <v>45.736666666666665</v>
      </c>
      <c r="T166" s="5">
        <f>AVERAGE(T160:T165)</f>
        <v>50.273333333333341</v>
      </c>
      <c r="U166">
        <f>AVERAGE(U160:U164)</f>
        <v>50.273333333333326</v>
      </c>
      <c r="V166" s="5">
        <f>AVERAGE(V160:V165)</f>
        <v>61.096666666666664</v>
      </c>
      <c r="W166">
        <f>AVERAGE(W160:W164)</f>
        <v>61.096666666666671</v>
      </c>
    </row>
    <row r="167" spans="1:23" x14ac:dyDescent="0.45">
      <c r="A167" s="1">
        <v>19</v>
      </c>
      <c r="B167">
        <v>20</v>
      </c>
      <c r="C167">
        <v>0.85</v>
      </c>
      <c r="D167">
        <v>51</v>
      </c>
      <c r="E167">
        <v>58.6</v>
      </c>
      <c r="F167">
        <v>48</v>
      </c>
      <c r="G167">
        <v>54.5</v>
      </c>
      <c r="I167">
        <f t="shared" si="53"/>
        <v>3.9562450631880735</v>
      </c>
      <c r="N167">
        <f t="shared" si="54"/>
        <v>53.024999999999999</v>
      </c>
      <c r="P167" s="5">
        <f>_xlfn.STDEV.P(P160:P165)</f>
        <v>12.220673285689111</v>
      </c>
      <c r="Q167">
        <f>_xlfn.STDEV.P(Q160:Q164)</f>
        <v>0.39364394515291806</v>
      </c>
      <c r="R167" s="5">
        <f>_xlfn.STDEV.P(R160:R165)</f>
        <v>20.564770577103175</v>
      </c>
      <c r="S167">
        <f>_xlfn.STDEV.P(S160:S164)</f>
        <v>2.9803691046580112</v>
      </c>
      <c r="T167" s="5">
        <f>_xlfn.STDEV.P(T160:T165)</f>
        <v>0.94330388646619323</v>
      </c>
      <c r="U167">
        <f>_xlfn.STDEV.P(U160:U164)</f>
        <v>0.74607119112201803</v>
      </c>
      <c r="V167" s="5">
        <f>_xlfn.STDEV.P(V160:V165)</f>
        <v>12.548643574329239</v>
      </c>
      <c r="W167">
        <f>_xlfn.STDEV.P(W160:W164)</f>
        <v>0.84586576292511839</v>
      </c>
    </row>
    <row r="168" spans="1:23" x14ac:dyDescent="0.45">
      <c r="A168" s="1">
        <v>20</v>
      </c>
      <c r="B168">
        <v>50</v>
      </c>
      <c r="C168">
        <v>0</v>
      </c>
      <c r="D168">
        <v>66.8</v>
      </c>
      <c r="E168">
        <v>70.8</v>
      </c>
      <c r="F168">
        <v>49.3</v>
      </c>
      <c r="G168">
        <v>73</v>
      </c>
      <c r="I168">
        <f t="shared" si="53"/>
        <v>9.3188988083356747</v>
      </c>
      <c r="N168">
        <f t="shared" si="54"/>
        <v>64.974999999999994</v>
      </c>
      <c r="P168" s="5"/>
      <c r="R168" s="5"/>
      <c r="T168" s="5"/>
      <c r="V168" s="5"/>
    </row>
    <row r="169" spans="1:23" x14ac:dyDescent="0.45">
      <c r="A169" s="1">
        <v>21</v>
      </c>
      <c r="B169">
        <v>50</v>
      </c>
      <c r="C169">
        <v>0.2</v>
      </c>
      <c r="D169">
        <v>69</v>
      </c>
      <c r="E169">
        <v>51.9</v>
      </c>
      <c r="F169">
        <v>48</v>
      </c>
      <c r="G169">
        <v>71.5</v>
      </c>
      <c r="I169">
        <f t="shared" si="53"/>
        <v>10.281293692916273</v>
      </c>
      <c r="N169">
        <f t="shared" si="54"/>
        <v>60.1</v>
      </c>
      <c r="P169" s="5" cm="1">
        <f t="array" ref="P169">INDEX(LINEST(P160:P165), 1)</f>
        <v>6.330857142857143</v>
      </c>
      <c r="Q169" s="5" cm="1">
        <f t="array" ref="Q169">INDEX(LINEST(Q160:Q164), 1)</f>
        <v>6.6666666666669845E-3</v>
      </c>
      <c r="R169" s="5" cm="1">
        <f t="array" ref="R169">INDEX(LINEST(R160:R165), 1)</f>
        <v>8.4691428571428595</v>
      </c>
      <c r="S169" s="5" cm="1">
        <f t="array" ref="S169">INDEX(LINEST(S160:S164), 1)</f>
        <v>-1.448333333333335</v>
      </c>
      <c r="T169" s="5" cm="1">
        <f t="array" ref="T169">INDEX(LINEST(T160:T165), 1)</f>
        <v>2.6285714285713507E-2</v>
      </c>
      <c r="U169" s="5" cm="1">
        <f t="array" ref="U169">INDEX(LINEST(U160:U164), 1)</f>
        <v>0.18500000000000075</v>
      </c>
      <c r="V169" s="5" cm="1">
        <f t="array" ref="V169">INDEX(LINEST(V160:V165), 1)</f>
        <v>6.6542857142857139</v>
      </c>
      <c r="W169" s="5" cm="1">
        <f t="array" ref="W169">INDEX(LINEST(W160:W164), 1)</f>
        <v>-7.8333333333334684E-2</v>
      </c>
    </row>
    <row r="170" spans="1:23" x14ac:dyDescent="0.45">
      <c r="A170" s="1">
        <v>22</v>
      </c>
      <c r="B170">
        <v>50</v>
      </c>
      <c r="C170">
        <v>0.45</v>
      </c>
      <c r="D170">
        <v>68.3</v>
      </c>
      <c r="E170">
        <v>51.8</v>
      </c>
      <c r="F170">
        <v>51.8</v>
      </c>
      <c r="G170">
        <v>73.5</v>
      </c>
      <c r="I170">
        <f t="shared" si="53"/>
        <v>9.7253534640135548</v>
      </c>
      <c r="K170" cm="1">
        <f t="array" ref="K170">INDEX(LINEST(K160:K165),1)</f>
        <v>5.3701428571428576</v>
      </c>
      <c r="L170" cm="1">
        <f t="array" ref="L170">INDEX(LINEST(L160:L164),1)</f>
        <v>-0.33374999999999999</v>
      </c>
      <c r="N170">
        <f t="shared" si="54"/>
        <v>61.349999999999994</v>
      </c>
    </row>
    <row r="171" spans="1:23" x14ac:dyDescent="0.45">
      <c r="A171" s="1">
        <v>23</v>
      </c>
      <c r="B171">
        <v>50</v>
      </c>
      <c r="C171">
        <v>0.65</v>
      </c>
      <c r="D171">
        <v>67.2</v>
      </c>
      <c r="E171">
        <v>51.8</v>
      </c>
      <c r="F171">
        <v>50.5</v>
      </c>
      <c r="G171">
        <v>72.7</v>
      </c>
      <c r="I171">
        <f t="shared" si="53"/>
        <v>9.6100208116319887</v>
      </c>
      <c r="N171">
        <f t="shared" si="54"/>
        <v>60.55</v>
      </c>
    </row>
    <row r="172" spans="1:23" x14ac:dyDescent="0.45">
      <c r="A172" s="1">
        <v>24</v>
      </c>
      <c r="B172">
        <v>50</v>
      </c>
      <c r="C172">
        <v>0.85</v>
      </c>
      <c r="D172">
        <v>63.5</v>
      </c>
      <c r="E172">
        <v>51.8</v>
      </c>
      <c r="F172">
        <v>50.5</v>
      </c>
      <c r="G172">
        <v>72</v>
      </c>
      <c r="I172">
        <f t="shared" si="53"/>
        <v>8.8392590187186908</v>
      </c>
      <c r="N172">
        <f t="shared" si="54"/>
        <v>59.45</v>
      </c>
    </row>
    <row r="173" spans="1:23" x14ac:dyDescent="0.45">
      <c r="A173" s="1">
        <v>25</v>
      </c>
      <c r="B173">
        <v>100</v>
      </c>
      <c r="C173">
        <v>0</v>
      </c>
      <c r="D173">
        <v>82.9</v>
      </c>
      <c r="E173" s="6">
        <v>77.099999999999994</v>
      </c>
      <c r="F173">
        <v>50.2</v>
      </c>
      <c r="G173">
        <v>85.2</v>
      </c>
      <c r="I173">
        <f t="shared" si="53"/>
        <v>13.969699352527279</v>
      </c>
      <c r="N173">
        <f t="shared" si="54"/>
        <v>73.849999999999994</v>
      </c>
    </row>
    <row r="174" spans="1:23" x14ac:dyDescent="0.45">
      <c r="A174" s="1">
        <v>26</v>
      </c>
      <c r="B174">
        <v>100</v>
      </c>
      <c r="C174">
        <v>0.2</v>
      </c>
      <c r="D174">
        <v>81.7</v>
      </c>
      <c r="E174">
        <v>49.9</v>
      </c>
      <c r="F174">
        <v>50.4</v>
      </c>
      <c r="G174">
        <v>81</v>
      </c>
      <c r="I174">
        <f t="shared" si="53"/>
        <v>15.602964461921953</v>
      </c>
      <c r="N174">
        <f t="shared" si="54"/>
        <v>65.75</v>
      </c>
    </row>
    <row r="175" spans="1:23" x14ac:dyDescent="0.45">
      <c r="A175" s="1">
        <v>27</v>
      </c>
      <c r="B175">
        <v>100</v>
      </c>
      <c r="C175">
        <v>0.45</v>
      </c>
      <c r="D175">
        <v>82.6</v>
      </c>
      <c r="E175">
        <v>51</v>
      </c>
      <c r="F175">
        <v>50.9</v>
      </c>
      <c r="G175">
        <v>83.3</v>
      </c>
      <c r="I175">
        <f t="shared" si="53"/>
        <v>16.00195300580523</v>
      </c>
      <c r="N175">
        <f t="shared" si="54"/>
        <v>66.95</v>
      </c>
    </row>
    <row r="176" spans="1:23" x14ac:dyDescent="0.45">
      <c r="A176" s="1">
        <v>28</v>
      </c>
      <c r="B176">
        <v>100</v>
      </c>
      <c r="C176">
        <v>0.65</v>
      </c>
      <c r="D176">
        <v>81.3</v>
      </c>
      <c r="E176">
        <v>50</v>
      </c>
      <c r="F176">
        <v>51.2</v>
      </c>
      <c r="G176">
        <v>83.8</v>
      </c>
      <c r="I176" s="6">
        <f t="shared" si="53"/>
        <v>16.005057794334881</v>
      </c>
      <c r="N176" s="6">
        <f t="shared" si="54"/>
        <v>66.575000000000003</v>
      </c>
    </row>
    <row r="177" spans="1:23" x14ac:dyDescent="0.45">
      <c r="A177" s="1">
        <v>29</v>
      </c>
      <c r="B177">
        <v>100</v>
      </c>
      <c r="C177">
        <v>0.85</v>
      </c>
      <c r="D177">
        <v>81.5</v>
      </c>
      <c r="E177">
        <v>50.9</v>
      </c>
      <c r="F177">
        <v>52.2</v>
      </c>
      <c r="G177">
        <v>83.5</v>
      </c>
      <c r="I177">
        <f t="shared" si="53"/>
        <v>15.497963575902462</v>
      </c>
      <c r="N177">
        <f t="shared" si="54"/>
        <v>67.025000000000006</v>
      </c>
    </row>
    <row r="181" spans="1:23" x14ac:dyDescent="0.45">
      <c r="A181" s="1">
        <v>0</v>
      </c>
      <c r="B181" t="s">
        <v>11</v>
      </c>
    </row>
    <row r="183" spans="1:23" x14ac:dyDescent="0.4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I183" t="s">
        <v>45</v>
      </c>
      <c r="K183" t="s">
        <v>25</v>
      </c>
      <c r="L183" t="s">
        <v>26</v>
      </c>
      <c r="N183" t="s">
        <v>27</v>
      </c>
      <c r="P183" s="3"/>
      <c r="Q183" s="3" t="s">
        <v>35</v>
      </c>
      <c r="R183" s="3"/>
      <c r="S183" s="3" t="s">
        <v>22</v>
      </c>
      <c r="T183" s="3"/>
      <c r="U183" s="3" t="s">
        <v>36</v>
      </c>
      <c r="V183" s="3"/>
      <c r="W183" s="3" t="s">
        <v>37</v>
      </c>
    </row>
    <row r="184" spans="1:23" x14ac:dyDescent="0.45">
      <c r="A184" s="1">
        <v>0</v>
      </c>
      <c r="B184">
        <v>0</v>
      </c>
      <c r="C184">
        <v>0</v>
      </c>
      <c r="D184">
        <v>49</v>
      </c>
      <c r="E184">
        <v>50</v>
      </c>
      <c r="F184">
        <v>53.1</v>
      </c>
      <c r="G184">
        <v>50.3</v>
      </c>
      <c r="H184">
        <v>0</v>
      </c>
      <c r="I184">
        <f>_xlfn.STDEV.P(D184:G184)</f>
        <v>1.5215124054702946</v>
      </c>
      <c r="J184">
        <v>2</v>
      </c>
      <c r="K184">
        <f>_xlfn.STDEV.P(D184:G188)</f>
        <v>1.8721311385690913</v>
      </c>
      <c r="L184">
        <f>_xlfn.STDEV.P(D184:G184,D189:G189,D194:G194,D199:G199,D204:G204,D209:G209)</f>
        <v>1.5447941250823327</v>
      </c>
      <c r="M184">
        <v>0</v>
      </c>
      <c r="N184">
        <f>AVERAGE(D184:G184)</f>
        <v>50.599999999999994</v>
      </c>
      <c r="P184" s="5">
        <f>_xlfn.STDEV.P(D184:D188)</f>
        <v>1.5841717078650273</v>
      </c>
      <c r="Q184">
        <f>_xlfn.STDEV.P(D184,D189,D194,D199,D204,D209)</f>
        <v>0.65425954754634941</v>
      </c>
      <c r="R184" s="5">
        <f>_xlfn.STDEV.P(E184:E188)</f>
        <v>1.1506519890914013</v>
      </c>
      <c r="S184">
        <f>_xlfn.STDEV.P(E184,E189,E194,E199,E204,E209)</f>
        <v>0.95989003999879496</v>
      </c>
      <c r="T184" s="5">
        <f>_xlfn.STDEV.P(F184:F188)</f>
        <v>1.8006665432555817</v>
      </c>
      <c r="U184">
        <f>_xlfn.STDEV.P(F184,F189,F194,F199,F204,F209)</f>
        <v>1.9204310858647222</v>
      </c>
      <c r="V184" s="5">
        <f>_xlfn.STDEV.P(G184:G188)</f>
        <v>0.96000000000000074</v>
      </c>
      <c r="W184">
        <f>_xlfn.STDEV.P(G184,G189,G194,G199,G204,G209)</f>
        <v>1.7576025337563292</v>
      </c>
    </row>
    <row r="185" spans="1:23" x14ac:dyDescent="0.45">
      <c r="A185" s="1">
        <v>1</v>
      </c>
      <c r="B185">
        <v>0</v>
      </c>
      <c r="C185">
        <v>0.2</v>
      </c>
      <c r="D185">
        <v>45.6</v>
      </c>
      <c r="E185">
        <v>48</v>
      </c>
      <c r="F185">
        <v>53.2</v>
      </c>
      <c r="G185">
        <v>47.9</v>
      </c>
      <c r="H185">
        <v>0.2</v>
      </c>
      <c r="I185">
        <f t="shared" ref="I185:I213" si="65">_xlfn.STDEV.P(D185:G185)</f>
        <v>2.7833208582554767</v>
      </c>
      <c r="J185">
        <v>5</v>
      </c>
      <c r="K185">
        <f>_xlfn.STDEV.P(D189:G193)</f>
        <v>1.9453727149315112</v>
      </c>
      <c r="L185">
        <f>_xlfn.STDEV.P(D185:G185,D190:G190,D195:G195,D200:G200,D205:G205,D210:G210)</f>
        <v>1.9254689183561375</v>
      </c>
      <c r="M185">
        <v>0.2</v>
      </c>
      <c r="N185">
        <f t="shared" ref="N185:N213" si="66">AVERAGE(D185:G185)</f>
        <v>48.675000000000004</v>
      </c>
      <c r="P185" s="5">
        <f>_xlfn.STDEV.P(D189:D193)</f>
        <v>0.51923019942988757</v>
      </c>
      <c r="Q185">
        <f t="shared" ref="Q185:Q188" si="67">_xlfn.STDEV.P(D185,D190,D195,D200,D205,D210)</f>
        <v>1.5532224567009065</v>
      </c>
      <c r="R185" s="5">
        <f>_xlfn.STDEV.P(E189:E193)</f>
        <v>0.85650452421455447</v>
      </c>
      <c r="S185">
        <f t="shared" ref="S185:S188" si="68">_xlfn.STDEV.P(E185,E190,E195,E200,E205,E210)</f>
        <v>1.4334302292829675</v>
      </c>
      <c r="T185" s="5">
        <f>_xlfn.STDEV.P(F189:F193)</f>
        <v>1.5538339679644022</v>
      </c>
      <c r="U185">
        <f t="shared" ref="U185:U188" si="69">_xlfn.STDEV.P(F185,F190,F195,F200,F205,F210)</f>
        <v>1.7792008193443369</v>
      </c>
      <c r="V185" s="5">
        <f>_xlfn.STDEV.P(G189:G193)</f>
        <v>2.4166091947189141</v>
      </c>
      <c r="W185">
        <f t="shared" ref="W185:W188" si="70">_xlfn.STDEV.P(G185,G190,G195,G200,G205,G210)</f>
        <v>1.3474255287605146</v>
      </c>
    </row>
    <row r="186" spans="1:23" x14ac:dyDescent="0.45">
      <c r="A186" s="1">
        <v>2</v>
      </c>
      <c r="B186">
        <v>0</v>
      </c>
      <c r="C186">
        <v>0.45</v>
      </c>
      <c r="D186">
        <v>47.3</v>
      </c>
      <c r="E186">
        <v>49.5</v>
      </c>
      <c r="F186">
        <v>51.7</v>
      </c>
      <c r="G186">
        <v>50.7</v>
      </c>
      <c r="H186">
        <v>0.45</v>
      </c>
      <c r="I186">
        <f t="shared" si="65"/>
        <v>1.6401219466856749</v>
      </c>
      <c r="J186">
        <v>10</v>
      </c>
      <c r="K186">
        <f>_xlfn.STDEV.P(D194:G198)</f>
        <v>1.5816051972600493</v>
      </c>
      <c r="L186">
        <f t="shared" ref="L186:L188" si="71">_xlfn.STDEV.P(D186:G186,D191:G191,D196:G196,D201:G201,D206:G206,D211:G211)</f>
        <v>1.4240981551689325</v>
      </c>
      <c r="M186">
        <v>0.45</v>
      </c>
      <c r="N186">
        <f t="shared" si="66"/>
        <v>49.8</v>
      </c>
      <c r="P186" s="5">
        <f>_xlfn.STDEV.P(D194:D198)</f>
        <v>1.2158947322856519</v>
      </c>
      <c r="Q186">
        <f t="shared" si="67"/>
        <v>1.4299378385867774</v>
      </c>
      <c r="R186" s="5">
        <f>_xlfn.STDEV.P(E194:E198)</f>
        <v>1.6074825037928093</v>
      </c>
      <c r="S186">
        <f t="shared" si="68"/>
        <v>1.344639563435331</v>
      </c>
      <c r="T186" s="5">
        <f>_xlfn.STDEV.P(F194:F198)</f>
        <v>1.2155657119218182</v>
      </c>
      <c r="U186">
        <f t="shared" si="69"/>
        <v>1.2130081981952501</v>
      </c>
      <c r="V186" s="5">
        <f>_xlfn.STDEV.P(G194:G198)</f>
        <v>1.8443427013437614</v>
      </c>
      <c r="W186">
        <f t="shared" si="70"/>
        <v>1.085382677010996</v>
      </c>
    </row>
    <row r="187" spans="1:23" x14ac:dyDescent="0.45">
      <c r="A187" s="1">
        <v>3</v>
      </c>
      <c r="B187">
        <v>0</v>
      </c>
      <c r="C187">
        <v>0.65</v>
      </c>
      <c r="D187">
        <v>50.3</v>
      </c>
      <c r="E187">
        <v>49.9</v>
      </c>
      <c r="F187">
        <v>50.4</v>
      </c>
      <c r="G187">
        <v>49.5</v>
      </c>
      <c r="H187">
        <v>0.65</v>
      </c>
      <c r="I187">
        <f t="shared" si="65"/>
        <v>0.35619517121937438</v>
      </c>
      <c r="J187">
        <v>20</v>
      </c>
      <c r="K187">
        <f>_xlfn.STDEV.P(D199:G203)</f>
        <v>1.3990711204224044</v>
      </c>
      <c r="L187">
        <f t="shared" si="71"/>
        <v>1.4343019982633445</v>
      </c>
      <c r="M187">
        <v>0.65</v>
      </c>
      <c r="N187">
        <f t="shared" si="66"/>
        <v>50.024999999999999</v>
      </c>
      <c r="P187" s="5">
        <f>_xlfn.STDEV.P(D199:D203)</f>
        <v>1.3702554506368523</v>
      </c>
      <c r="Q187">
        <f t="shared" si="67"/>
        <v>0.66999170807472597</v>
      </c>
      <c r="R187" s="5">
        <f>_xlfn.STDEV.P(E199:E203)</f>
        <v>1.4008568806269963</v>
      </c>
      <c r="S187">
        <f t="shared" si="68"/>
        <v>1.998054609419428</v>
      </c>
      <c r="T187" s="5">
        <f>_xlfn.STDEV.P(F199:F203)</f>
        <v>0.99478640923567152</v>
      </c>
      <c r="U187">
        <f t="shared" si="69"/>
        <v>1.0969655114602879</v>
      </c>
      <c r="V187" s="5">
        <f>_xlfn.STDEV.P(G199:G203)</f>
        <v>1.5171025014810324</v>
      </c>
      <c r="W187">
        <f t="shared" si="70"/>
        <v>1.2525529485370626</v>
      </c>
    </row>
    <row r="188" spans="1:23" x14ac:dyDescent="0.45">
      <c r="A188" s="1">
        <v>4</v>
      </c>
      <c r="B188">
        <v>0</v>
      </c>
      <c r="C188">
        <v>0.85</v>
      </c>
      <c r="D188">
        <v>47.9</v>
      </c>
      <c r="E188">
        <v>47.1</v>
      </c>
      <c r="F188">
        <v>48.4</v>
      </c>
      <c r="G188">
        <v>49.7</v>
      </c>
      <c r="H188">
        <v>0.85</v>
      </c>
      <c r="I188">
        <f t="shared" si="65"/>
        <v>0.94439133837620581</v>
      </c>
      <c r="J188">
        <v>50</v>
      </c>
      <c r="K188">
        <f>_xlfn.STDEV.P(D205:G208)</f>
        <v>1.5064444895182822</v>
      </c>
      <c r="L188">
        <f t="shared" si="71"/>
        <v>1.2141455042767955</v>
      </c>
      <c r="M188">
        <v>0.85</v>
      </c>
      <c r="N188">
        <f t="shared" si="66"/>
        <v>48.275000000000006</v>
      </c>
      <c r="P188" s="5">
        <f>_xlfn.STDEV.P(D204:D208)</f>
        <v>1.3062924634246336</v>
      </c>
      <c r="Q188">
        <f t="shared" si="67"/>
        <v>0.87496031656044559</v>
      </c>
      <c r="R188" s="5">
        <f>_xlfn.STDEV.P(E204:E208)</f>
        <v>0.9537295214053082</v>
      </c>
      <c r="S188">
        <f t="shared" si="68"/>
        <v>0.79930525388545248</v>
      </c>
      <c r="T188" s="5">
        <f>_xlfn.STDEV.P(F204:F208)</f>
        <v>1.5548633380461441</v>
      </c>
      <c r="U188">
        <f t="shared" si="69"/>
        <v>0.99610351983226186</v>
      </c>
      <c r="V188" s="5">
        <f>_xlfn.STDEV.P(G204:G208)</f>
        <v>1.5778466338652806</v>
      </c>
      <c r="W188">
        <f t="shared" si="70"/>
        <v>1.301814972345233</v>
      </c>
    </row>
    <row r="189" spans="1:23" x14ac:dyDescent="0.45">
      <c r="A189" s="1">
        <v>5</v>
      </c>
      <c r="B189">
        <v>5</v>
      </c>
      <c r="C189">
        <v>0</v>
      </c>
      <c r="D189">
        <v>48.7</v>
      </c>
      <c r="E189">
        <v>49</v>
      </c>
      <c r="F189">
        <v>51.9</v>
      </c>
      <c r="G189">
        <v>47.4</v>
      </c>
      <c r="I189">
        <f t="shared" si="65"/>
        <v>1.6439282222773592</v>
      </c>
      <c r="J189">
        <v>100</v>
      </c>
      <c r="K189">
        <f>_xlfn.STDEV.P(D209:G213)</f>
        <v>1.3477666712009171</v>
      </c>
      <c r="N189">
        <f t="shared" si="66"/>
        <v>49.25</v>
      </c>
      <c r="P189" s="5">
        <f>_xlfn.STDEV.P(D209:D213)</f>
        <v>1.0740577265678048</v>
      </c>
      <c r="R189" s="5">
        <f>_xlfn.STDEV.P(E209:E213)</f>
        <v>1.1754148203932107</v>
      </c>
      <c r="T189" s="5">
        <f>_xlfn.STDEV.P(F209:F213)</f>
        <v>1.3579396157414363</v>
      </c>
      <c r="V189" s="5">
        <f>_xlfn.STDEV.P(G209:G213)</f>
        <v>1.6302147097851858</v>
      </c>
    </row>
    <row r="190" spans="1:23" x14ac:dyDescent="0.45">
      <c r="A190" s="1">
        <v>6</v>
      </c>
      <c r="B190">
        <v>5</v>
      </c>
      <c r="C190">
        <v>0.2</v>
      </c>
      <c r="D190">
        <v>48.8</v>
      </c>
      <c r="E190">
        <v>47.2</v>
      </c>
      <c r="F190">
        <v>53</v>
      </c>
      <c r="G190">
        <v>45.2</v>
      </c>
      <c r="I190">
        <f t="shared" si="65"/>
        <v>2.8683619018526918</v>
      </c>
      <c r="K190">
        <f>AVERAGE(K184:K189)</f>
        <v>1.6087318886503761</v>
      </c>
      <c r="N190" s="6">
        <f t="shared" si="66"/>
        <v>48.55</v>
      </c>
      <c r="P190" s="5">
        <f>AVERAGE(P184:P189)</f>
        <v>1.1783170467016431</v>
      </c>
      <c r="Q190">
        <f>AVERAGE(Q184:Q188)</f>
        <v>1.0364743734938409</v>
      </c>
      <c r="R190" s="5">
        <f>AVERAGE(R184:R189)</f>
        <v>1.1907733732540466</v>
      </c>
      <c r="S190">
        <f>AVERAGE(S184:S188)</f>
        <v>1.307063939204395</v>
      </c>
      <c r="T190" s="5">
        <f>AVERAGE(T184:T189)</f>
        <v>1.4129425976941759</v>
      </c>
      <c r="U190">
        <f>AVERAGE(U184:U188)</f>
        <v>1.4011418269393718</v>
      </c>
      <c r="V190" s="5">
        <f>AVERAGE(V184:V189)</f>
        <v>1.6576859568656959</v>
      </c>
      <c r="W190">
        <f>AVERAGE(W184:W188)</f>
        <v>1.3489557320820271</v>
      </c>
    </row>
    <row r="191" spans="1:23" x14ac:dyDescent="0.45">
      <c r="A191" s="1">
        <v>7</v>
      </c>
      <c r="B191">
        <v>5</v>
      </c>
      <c r="C191">
        <v>0.45</v>
      </c>
      <c r="D191">
        <v>49</v>
      </c>
      <c r="E191">
        <v>47.3</v>
      </c>
      <c r="F191">
        <v>50.1</v>
      </c>
      <c r="G191">
        <v>52.6</v>
      </c>
      <c r="I191">
        <f t="shared" si="65"/>
        <v>1.9241881404893872</v>
      </c>
      <c r="N191">
        <f t="shared" si="66"/>
        <v>49.75</v>
      </c>
      <c r="P191" s="5">
        <f>_xlfn.STDEV.P(P184:P189)</f>
        <v>0.33281967708102483</v>
      </c>
      <c r="Q191">
        <f>_xlfn.STDEV.P(Q184:Q188)</f>
        <v>0.38166126019678071</v>
      </c>
      <c r="R191" s="5">
        <f>_xlfn.STDEV.P(R184:R189)</f>
        <v>0.25414977254074383</v>
      </c>
      <c r="S191">
        <f>_xlfn.STDEV.P(S184:S188)</f>
        <v>0.41789880878873648</v>
      </c>
      <c r="T191" s="5">
        <f>_xlfn.STDEV.P(T184:T189)</f>
        <v>0.26049929421766377</v>
      </c>
      <c r="U191">
        <f>_xlfn.STDEV.P(U184:U188)</f>
        <v>0.37538339322898945</v>
      </c>
      <c r="V191" s="5">
        <f>_xlfn.STDEV.P(V184:V189)</f>
        <v>0.43290946136992231</v>
      </c>
      <c r="W191">
        <f>_xlfn.STDEV.P(W184:W188)</f>
        <v>0.22270206703310866</v>
      </c>
    </row>
    <row r="192" spans="1:23" x14ac:dyDescent="0.45">
      <c r="A192" s="1">
        <v>8</v>
      </c>
      <c r="B192">
        <v>5</v>
      </c>
      <c r="C192">
        <v>0.65</v>
      </c>
      <c r="D192">
        <v>50.1</v>
      </c>
      <c r="E192">
        <v>46.5</v>
      </c>
      <c r="F192">
        <v>50.3</v>
      </c>
      <c r="G192">
        <v>49</v>
      </c>
      <c r="I192">
        <f t="shared" si="65"/>
        <v>1.512241713483661</v>
      </c>
      <c r="K192" cm="1">
        <f t="array" ref="K192">INDEX(LINEST(K184:K189),1)</f>
        <v>-0.1177468882833772</v>
      </c>
      <c r="L192" cm="1">
        <f t="array" ref="L192">INDEX(LINEST(L184:L188),1)</f>
        <v>-0.11524641617038674</v>
      </c>
      <c r="N192">
        <f t="shared" si="66"/>
        <v>48.974999999999994</v>
      </c>
      <c r="P192" s="5"/>
      <c r="R192" s="5"/>
      <c r="T192" s="5"/>
      <c r="V192" s="5"/>
    </row>
    <row r="193" spans="1:23" x14ac:dyDescent="0.45">
      <c r="A193" s="1">
        <v>9</v>
      </c>
      <c r="B193">
        <v>5</v>
      </c>
      <c r="C193">
        <v>0.85</v>
      </c>
      <c r="D193">
        <v>48.8</v>
      </c>
      <c r="E193">
        <v>46.9</v>
      </c>
      <c r="F193">
        <v>48.5</v>
      </c>
      <c r="G193">
        <v>48.8</v>
      </c>
      <c r="I193">
        <f t="shared" si="65"/>
        <v>0.78898669190297466</v>
      </c>
      <c r="N193">
        <f t="shared" si="66"/>
        <v>48.25</v>
      </c>
      <c r="P193" s="5"/>
      <c r="R193" s="5"/>
      <c r="T193" s="5"/>
      <c r="V193" s="5"/>
    </row>
    <row r="194" spans="1:23" x14ac:dyDescent="0.45">
      <c r="A194" s="1">
        <v>10</v>
      </c>
      <c r="B194">
        <v>10</v>
      </c>
      <c r="C194">
        <v>0</v>
      </c>
      <c r="D194">
        <v>49.9</v>
      </c>
      <c r="E194">
        <v>48.9</v>
      </c>
      <c r="F194">
        <v>48.6</v>
      </c>
      <c r="G194">
        <v>46.9</v>
      </c>
      <c r="I194">
        <f t="shared" si="65"/>
        <v>1.080219885023415</v>
      </c>
      <c r="N194">
        <f t="shared" si="66"/>
        <v>48.575000000000003</v>
      </c>
      <c r="P194" s="5"/>
      <c r="R194" s="5"/>
      <c r="T194" s="5"/>
      <c r="V194" s="5"/>
    </row>
    <row r="195" spans="1:23" x14ac:dyDescent="0.45">
      <c r="A195" s="1">
        <v>11</v>
      </c>
      <c r="B195">
        <v>10</v>
      </c>
      <c r="C195">
        <v>0.2</v>
      </c>
      <c r="D195">
        <v>50.6</v>
      </c>
      <c r="E195">
        <v>47</v>
      </c>
      <c r="F195">
        <v>50</v>
      </c>
      <c r="G195">
        <v>49.5</v>
      </c>
      <c r="I195">
        <f t="shared" si="65"/>
        <v>1.3699908758820261</v>
      </c>
      <c r="K195" t="s">
        <v>25</v>
      </c>
      <c r="L195" t="s">
        <v>26</v>
      </c>
      <c r="N195">
        <f t="shared" si="66"/>
        <v>49.274999999999999</v>
      </c>
      <c r="P195" s="3" t="s">
        <v>25</v>
      </c>
      <c r="Q195" s="3" t="s">
        <v>26</v>
      </c>
      <c r="R195" s="3" t="s">
        <v>25</v>
      </c>
      <c r="S195" s="3" t="s">
        <v>26</v>
      </c>
      <c r="T195" s="3" t="s">
        <v>25</v>
      </c>
      <c r="U195" s="3" t="s">
        <v>26</v>
      </c>
      <c r="V195" s="3" t="s">
        <v>25</v>
      </c>
      <c r="W195" s="3" t="s">
        <v>26</v>
      </c>
    </row>
    <row r="196" spans="1:23" x14ac:dyDescent="0.45">
      <c r="A196" s="1">
        <v>12</v>
      </c>
      <c r="B196">
        <v>10</v>
      </c>
      <c r="C196">
        <v>0.45</v>
      </c>
      <c r="D196">
        <v>50.8</v>
      </c>
      <c r="E196">
        <v>48.9</v>
      </c>
      <c r="F196">
        <v>52.3</v>
      </c>
      <c r="G196">
        <v>50.9</v>
      </c>
      <c r="H196">
        <v>0</v>
      </c>
      <c r="I196">
        <f t="shared" si="65"/>
        <v>1.2090802289343743</v>
      </c>
      <c r="J196">
        <v>2</v>
      </c>
      <c r="K196">
        <f>AVERAGE(D184:G188)</f>
        <v>49.475000000000001</v>
      </c>
      <c r="L196">
        <f>AVERAGE(D184:G184,D189:G189,D194:G194,D199:G199,D204:G204,D209:G209)</f>
        <v>49.966666666666661</v>
      </c>
      <c r="M196">
        <v>0</v>
      </c>
      <c r="N196">
        <f t="shared" si="66"/>
        <v>50.725000000000001</v>
      </c>
      <c r="P196" s="5">
        <f>AVERAGE(D184:D188)</f>
        <v>48.019999999999996</v>
      </c>
      <c r="Q196">
        <f>AVERAGE(D184,D189,D194,D199,D204,D209)</f>
        <v>49.716666666666661</v>
      </c>
      <c r="R196" s="5">
        <f>AVERAGE(E184:E188)</f>
        <v>48.9</v>
      </c>
      <c r="S196">
        <f>AVERAGE(E184,E189,E194,E199,E204,E209)</f>
        <v>50.016666666666673</v>
      </c>
      <c r="T196" s="5">
        <f>AVERAGE(F184:F188)</f>
        <v>51.36</v>
      </c>
      <c r="U196">
        <f>AVERAGE(F184,F189,F194,F199,F204,F209)</f>
        <v>50.883333333333333</v>
      </c>
      <c r="V196" s="5">
        <f>AVERAGE(G184:G188)</f>
        <v>49.61999999999999</v>
      </c>
      <c r="W196">
        <f>AVERAGE(G184,G189,G194,G199,G204,G209)</f>
        <v>49.25</v>
      </c>
    </row>
    <row r="197" spans="1:23" x14ac:dyDescent="0.45">
      <c r="A197" s="1">
        <v>13</v>
      </c>
      <c r="B197">
        <v>10</v>
      </c>
      <c r="C197">
        <v>0.65</v>
      </c>
      <c r="D197">
        <v>50.8</v>
      </c>
      <c r="E197">
        <v>51.9</v>
      </c>
      <c r="F197">
        <v>50.8</v>
      </c>
      <c r="G197">
        <v>51.7</v>
      </c>
      <c r="H197">
        <v>0.2</v>
      </c>
      <c r="I197">
        <f t="shared" si="65"/>
        <v>0.50497524691810547</v>
      </c>
      <c r="J197">
        <v>5</v>
      </c>
      <c r="K197">
        <f>AVERAGE(D189:G193)</f>
        <v>48.954999999999998</v>
      </c>
      <c r="L197">
        <f>AVERAGE(D185:G185,D190:G190,D195:G195,D200:G200,D205:G205,D210:G210)</f>
        <v>48.908333333333331</v>
      </c>
      <c r="M197">
        <v>0.2</v>
      </c>
      <c r="N197">
        <f t="shared" si="66"/>
        <v>51.3</v>
      </c>
      <c r="P197" s="5">
        <f>AVERAGE(D189:D193)</f>
        <v>49.08</v>
      </c>
      <c r="Q197">
        <f t="shared" ref="Q197:Q200" si="72">AVERAGE(D185,D190,D195,D200,D205,D210)</f>
        <v>48.15</v>
      </c>
      <c r="R197" s="5">
        <f>AVERAGE(E189:E193)</f>
        <v>47.38</v>
      </c>
      <c r="S197">
        <f t="shared" ref="S197:S200" si="73">AVERAGE(E185,E190,E195,E200,E205,E210)</f>
        <v>48.783333333333331</v>
      </c>
      <c r="T197" s="5">
        <f>AVERAGE(F189:F193)</f>
        <v>50.760000000000005</v>
      </c>
      <c r="U197">
        <f t="shared" ref="U197:U200" si="74">AVERAGE(F185,F190,F195,F200,F205,F210)</f>
        <v>50.833333333333321</v>
      </c>
      <c r="V197" s="5">
        <f>AVERAGE(G189:G193)</f>
        <v>48.6</v>
      </c>
      <c r="W197">
        <f t="shared" ref="W197:W200" si="75">AVERAGE(G185,G190,G195,G200,G205,G210)</f>
        <v>47.866666666666667</v>
      </c>
    </row>
    <row r="198" spans="1:23" x14ac:dyDescent="0.45">
      <c r="A198" s="1">
        <v>14</v>
      </c>
      <c r="B198">
        <v>10</v>
      </c>
      <c r="C198">
        <v>0.85</v>
      </c>
      <c r="D198">
        <v>47.6</v>
      </c>
      <c r="E198">
        <v>48.3</v>
      </c>
      <c r="F198">
        <v>49.9</v>
      </c>
      <c r="G198">
        <v>47.6</v>
      </c>
      <c r="H198">
        <v>0.45</v>
      </c>
      <c r="I198">
        <f t="shared" si="65"/>
        <v>0.93941471140279564</v>
      </c>
      <c r="J198">
        <v>10</v>
      </c>
      <c r="K198">
        <f>AVERAGE(D194:G198)</f>
        <v>49.644999999999996</v>
      </c>
      <c r="L198">
        <f t="shared" ref="L198:L200" si="76">AVERAGE(D186:G186,D191:G191,D196:G196,D201:G201,D206:G206,D211:G211)</f>
        <v>50.333333333333343</v>
      </c>
      <c r="M198">
        <v>0.45</v>
      </c>
      <c r="N198">
        <f t="shared" si="66"/>
        <v>48.35</v>
      </c>
      <c r="P198" s="5">
        <f>AVERAGE(D194:D198)</f>
        <v>49.940000000000005</v>
      </c>
      <c r="Q198">
        <f t="shared" si="72"/>
        <v>49.983333333333327</v>
      </c>
      <c r="R198" s="5">
        <f>AVERAGE(E194:E198)</f>
        <v>49</v>
      </c>
      <c r="S198">
        <f t="shared" si="73"/>
        <v>49.616666666666667</v>
      </c>
      <c r="T198" s="5">
        <f>AVERAGE(F194:F198)</f>
        <v>50.32</v>
      </c>
      <c r="U198">
        <f t="shared" si="74"/>
        <v>50.416666666666664</v>
      </c>
      <c r="V198" s="5">
        <f>AVERAGE(G194:G198)</f>
        <v>49.32</v>
      </c>
      <c r="W198">
        <f t="shared" si="75"/>
        <v>51.31666666666667</v>
      </c>
    </row>
    <row r="199" spans="1:23" x14ac:dyDescent="0.45">
      <c r="A199" s="1">
        <v>15</v>
      </c>
      <c r="B199">
        <v>20</v>
      </c>
      <c r="C199">
        <v>0</v>
      </c>
      <c r="D199">
        <v>50.5</v>
      </c>
      <c r="E199">
        <v>50.2</v>
      </c>
      <c r="F199">
        <v>47.9</v>
      </c>
      <c r="G199">
        <v>48.8</v>
      </c>
      <c r="H199">
        <v>0.65</v>
      </c>
      <c r="I199">
        <f t="shared" si="65"/>
        <v>1.0547511554864508</v>
      </c>
      <c r="J199">
        <v>20</v>
      </c>
      <c r="K199">
        <f>AVERAGE(D199:G203)</f>
        <v>49.84</v>
      </c>
      <c r="L199">
        <f t="shared" si="76"/>
        <v>50.166666666666664</v>
      </c>
      <c r="M199">
        <v>0.65</v>
      </c>
      <c r="N199">
        <f t="shared" si="66"/>
        <v>49.349999999999994</v>
      </c>
      <c r="P199" s="5">
        <f>AVERAGE(D199:D203)</f>
        <v>49.52</v>
      </c>
      <c r="Q199">
        <f t="shared" si="72"/>
        <v>50.166666666666664</v>
      </c>
      <c r="R199" s="5">
        <f>AVERAGE(E199:E203)</f>
        <v>49.94</v>
      </c>
      <c r="S199">
        <f t="shared" si="73"/>
        <v>49.933333333333337</v>
      </c>
      <c r="T199" s="5">
        <f>AVERAGE(F199:F203)</f>
        <v>49.42</v>
      </c>
      <c r="U199">
        <f t="shared" si="74"/>
        <v>49.599999999999994</v>
      </c>
      <c r="V199" s="5">
        <f>AVERAGE(G199:G203)</f>
        <v>50.48</v>
      </c>
      <c r="W199">
        <f t="shared" si="75"/>
        <v>50.966666666666669</v>
      </c>
    </row>
    <row r="200" spans="1:23" x14ac:dyDescent="0.45">
      <c r="A200" s="1">
        <v>16</v>
      </c>
      <c r="B200">
        <v>20</v>
      </c>
      <c r="C200">
        <v>0.2</v>
      </c>
      <c r="D200">
        <v>48.6</v>
      </c>
      <c r="E200">
        <v>50</v>
      </c>
      <c r="F200">
        <v>51</v>
      </c>
      <c r="G200">
        <v>48.9</v>
      </c>
      <c r="H200">
        <v>0.85</v>
      </c>
      <c r="I200">
        <f t="shared" si="65"/>
        <v>0.94967099566112878</v>
      </c>
      <c r="J200">
        <v>50</v>
      </c>
      <c r="K200">
        <f>AVERAGE(D204:G208)</f>
        <v>49.784999999999997</v>
      </c>
      <c r="L200">
        <f t="shared" si="76"/>
        <v>48.745833333333337</v>
      </c>
      <c r="M200">
        <v>0.85</v>
      </c>
      <c r="N200">
        <f t="shared" si="66"/>
        <v>49.625</v>
      </c>
      <c r="P200" s="5">
        <f>AVERAGE(D204:D208)</f>
        <v>48.86</v>
      </c>
      <c r="Q200">
        <f t="shared" si="72"/>
        <v>48.233333333333327</v>
      </c>
      <c r="R200" s="5">
        <f>AVERAGE(E204:E208)</f>
        <v>50.480000000000004</v>
      </c>
      <c r="S200">
        <f t="shared" si="73"/>
        <v>47.966666666666669</v>
      </c>
      <c r="T200" s="5">
        <f>AVERAGE(F204:F208)</f>
        <v>49.42</v>
      </c>
      <c r="U200">
        <f t="shared" si="74"/>
        <v>49.166666666666664</v>
      </c>
      <c r="V200" s="5">
        <f>AVERAGE(G204:G208)</f>
        <v>50.379999999999995</v>
      </c>
      <c r="W200">
        <f t="shared" si="75"/>
        <v>49.616666666666667</v>
      </c>
    </row>
    <row r="201" spans="1:23" x14ac:dyDescent="0.45">
      <c r="A201" s="1">
        <v>17</v>
      </c>
      <c r="B201">
        <v>20</v>
      </c>
      <c r="C201">
        <v>0.45</v>
      </c>
      <c r="D201">
        <v>51</v>
      </c>
      <c r="E201">
        <v>49.7</v>
      </c>
      <c r="F201">
        <v>49.2</v>
      </c>
      <c r="G201">
        <v>52.7</v>
      </c>
      <c r="I201">
        <f t="shared" si="65"/>
        <v>1.3536986370680881</v>
      </c>
      <c r="J201">
        <v>100</v>
      </c>
      <c r="K201">
        <f>AVERAGE(D209:G213)</f>
        <v>50.044999999999987</v>
      </c>
      <c r="L201">
        <f>AVERAGE((L200-L199), (L199-L198), (L198-L197), (L197-L196))</f>
        <v>-0.30520833333333108</v>
      </c>
      <c r="N201">
        <f t="shared" si="66"/>
        <v>50.650000000000006</v>
      </c>
      <c r="P201" s="5">
        <f>AVERAGE(D209:D213)</f>
        <v>50.08</v>
      </c>
      <c r="R201" s="5">
        <f>AVERAGE(E209:E213)</f>
        <v>49.88000000000001</v>
      </c>
      <c r="T201" s="5">
        <f>AVERAGE(F209:F213)</f>
        <v>49.800000000000004</v>
      </c>
      <c r="V201" s="5">
        <f>AVERAGE(G209:G213)</f>
        <v>50.42</v>
      </c>
    </row>
    <row r="202" spans="1:23" x14ac:dyDescent="0.45">
      <c r="A202" s="1">
        <v>18</v>
      </c>
      <c r="B202">
        <v>20</v>
      </c>
      <c r="C202">
        <v>0.65</v>
      </c>
      <c r="D202">
        <v>50.2</v>
      </c>
      <c r="E202">
        <v>52.1</v>
      </c>
      <c r="F202">
        <v>49.7</v>
      </c>
      <c r="G202">
        <v>51.6</v>
      </c>
      <c r="I202">
        <f t="shared" si="65"/>
        <v>0.98234413521942432</v>
      </c>
      <c r="K202">
        <f>AVERAGE(K196:K201)</f>
        <v>49.624166666666667</v>
      </c>
      <c r="N202">
        <f t="shared" si="66"/>
        <v>50.9</v>
      </c>
      <c r="P202" s="5">
        <f>AVERAGE(P196:P201)</f>
        <v>49.25</v>
      </c>
      <c r="Q202">
        <f>AVERAGE(Q196:Q200)</f>
        <v>49.249999999999993</v>
      </c>
      <c r="R202" s="5">
        <f>AVERAGE(R196:R201)</f>
        <v>49.263333333333328</v>
      </c>
      <c r="S202">
        <f>AVERAGE(S196:S200)</f>
        <v>49.263333333333335</v>
      </c>
      <c r="T202" s="5">
        <f>AVERAGE(T196:T201)</f>
        <v>50.180000000000007</v>
      </c>
      <c r="U202">
        <f>AVERAGE(U196:U200)</f>
        <v>50.179999999999993</v>
      </c>
      <c r="V202" s="5">
        <f>AVERAGE(V196:V201)</f>
        <v>49.803333333333335</v>
      </c>
      <c r="W202">
        <f>AVERAGE(W196:W200)</f>
        <v>49.803333333333335</v>
      </c>
    </row>
    <row r="203" spans="1:23" x14ac:dyDescent="0.45">
      <c r="A203" s="1">
        <v>19</v>
      </c>
      <c r="B203">
        <v>20</v>
      </c>
      <c r="C203">
        <v>0.85</v>
      </c>
      <c r="D203">
        <v>47.3</v>
      </c>
      <c r="E203">
        <v>47.7</v>
      </c>
      <c r="F203">
        <v>49.3</v>
      </c>
      <c r="G203">
        <v>50.4</v>
      </c>
      <c r="I203">
        <f t="shared" si="65"/>
        <v>1.2457427503300986</v>
      </c>
      <c r="N203">
        <f t="shared" si="66"/>
        <v>48.675000000000004</v>
      </c>
      <c r="P203" s="5">
        <f>_xlfn.STDEV.P(P196:P201)</f>
        <v>0.69902312789587728</v>
      </c>
      <c r="Q203">
        <f>_xlfn.STDEV.P(Q196:Q200)</f>
        <v>0.87629269590068382</v>
      </c>
      <c r="R203" s="5">
        <f>_xlfn.STDEV.P(R196:R201)</f>
        <v>1.0055457335309139</v>
      </c>
      <c r="S203">
        <f>_xlfn.STDEV.P(S196:S200)</f>
        <v>0.78140898382345347</v>
      </c>
      <c r="T203" s="5">
        <f>_xlfn.STDEV.P(T196:T201)</f>
        <v>0.712741187248218</v>
      </c>
      <c r="U203">
        <f>_xlfn.STDEV.P(U196:U200)</f>
        <v>0.68421893831985858</v>
      </c>
      <c r="V203" s="5">
        <f>_xlfn.STDEV.P(V196:V201)</f>
        <v>0.69353362491582748</v>
      </c>
      <c r="W203">
        <f>_xlfn.STDEV.P(W196:W200)</f>
        <v>1.2438024137476367</v>
      </c>
    </row>
    <row r="204" spans="1:23" x14ac:dyDescent="0.45">
      <c r="A204" s="1">
        <v>20</v>
      </c>
      <c r="B204">
        <v>50</v>
      </c>
      <c r="C204">
        <v>0</v>
      </c>
      <c r="D204">
        <v>50.3</v>
      </c>
      <c r="E204">
        <v>51.8</v>
      </c>
      <c r="F204">
        <v>51.9</v>
      </c>
      <c r="G204">
        <v>50.1</v>
      </c>
      <c r="I204">
        <f t="shared" si="65"/>
        <v>0.8287792227125379</v>
      </c>
      <c r="N204">
        <f t="shared" si="66"/>
        <v>51.024999999999999</v>
      </c>
      <c r="P204" s="5"/>
      <c r="R204" s="5"/>
      <c r="T204" s="5"/>
      <c r="V204" s="5"/>
    </row>
    <row r="205" spans="1:23" x14ac:dyDescent="0.45">
      <c r="A205" s="1">
        <v>21</v>
      </c>
      <c r="B205">
        <v>50</v>
      </c>
      <c r="C205">
        <v>0.2</v>
      </c>
      <c r="D205">
        <v>47</v>
      </c>
      <c r="E205">
        <v>49.9</v>
      </c>
      <c r="F205">
        <v>49.4</v>
      </c>
      <c r="G205">
        <v>48</v>
      </c>
      <c r="I205">
        <f t="shared" si="65"/>
        <v>1.14537111889553</v>
      </c>
      <c r="N205">
        <f t="shared" si="66"/>
        <v>48.575000000000003</v>
      </c>
      <c r="P205" s="5" cm="1">
        <f t="array" ref="P205">INDEX(LINEST(P196:P201), 1)</f>
        <v>0.26342857142857184</v>
      </c>
      <c r="Q205" s="5" cm="1">
        <f t="array" ref="Q205">INDEX(LINEST(Q196:Q200), 1)</f>
        <v>-9.5000000000000251E-2</v>
      </c>
      <c r="R205" s="5" cm="1">
        <f t="array" ref="R205">INDEX(LINEST(R196:R201), 1)</f>
        <v>0.43257142857143027</v>
      </c>
      <c r="S205" s="5" cm="1">
        <f t="array" ref="S205">INDEX(LINEST(S196:S200), 1)</f>
        <v>-0.29500000000000026</v>
      </c>
      <c r="T205" s="5" cm="1">
        <f t="array" ref="T205">INDEX(LINEST(T196:T201), 1)</f>
        <v>-0.36342857142857105</v>
      </c>
      <c r="U205" s="5" cm="1">
        <f t="array" ref="U205">INDEX(LINEST(U196:U200), 1)</f>
        <v>-0.46666666666666634</v>
      </c>
      <c r="V205" s="5" cm="1">
        <f t="array" ref="V205">INDEX(LINEST(V196:V201), 1)</f>
        <v>0.30000000000000093</v>
      </c>
      <c r="W205" s="5" cm="1">
        <f t="array" ref="W205">INDEX(LINEST(W196:W200), 1)</f>
        <v>0.38333333333333341</v>
      </c>
    </row>
    <row r="206" spans="1:23" x14ac:dyDescent="0.45">
      <c r="A206" s="1">
        <v>22</v>
      </c>
      <c r="B206">
        <v>50</v>
      </c>
      <c r="C206">
        <v>0.45</v>
      </c>
      <c r="D206">
        <v>50.3</v>
      </c>
      <c r="E206">
        <v>50.8</v>
      </c>
      <c r="F206">
        <v>50.2</v>
      </c>
      <c r="G206">
        <v>49.6</v>
      </c>
      <c r="I206">
        <f t="shared" si="65"/>
        <v>0.42646805273079791</v>
      </c>
      <c r="K206" cm="1">
        <f t="array" ref="K206">INDEX(LINEST(K196:K201),1)</f>
        <v>0.15814285714285525</v>
      </c>
      <c r="L206" s="6" cm="1">
        <f t="array" ref="L206">INDEX(LINEST(L196:L200),1)</f>
        <v>-0.11833333333333156</v>
      </c>
      <c r="N206">
        <f t="shared" si="66"/>
        <v>50.225000000000001</v>
      </c>
    </row>
    <row r="207" spans="1:23" x14ac:dyDescent="0.45">
      <c r="A207" s="1">
        <v>23</v>
      </c>
      <c r="B207">
        <v>50</v>
      </c>
      <c r="C207">
        <v>0.65</v>
      </c>
      <c r="D207">
        <v>48.8</v>
      </c>
      <c r="E207">
        <v>50.9</v>
      </c>
      <c r="F207">
        <v>47.6</v>
      </c>
      <c r="G207">
        <v>52.4</v>
      </c>
      <c r="I207">
        <f t="shared" si="65"/>
        <v>1.8538810641462407</v>
      </c>
      <c r="N207">
        <f t="shared" si="66"/>
        <v>49.924999999999997</v>
      </c>
    </row>
    <row r="208" spans="1:23" x14ac:dyDescent="0.45">
      <c r="A208" s="1">
        <v>24</v>
      </c>
      <c r="B208">
        <v>50</v>
      </c>
      <c r="C208">
        <v>0.85</v>
      </c>
      <c r="D208">
        <v>47.9</v>
      </c>
      <c r="E208">
        <v>49</v>
      </c>
      <c r="F208">
        <v>48</v>
      </c>
      <c r="G208">
        <v>51.8</v>
      </c>
      <c r="I208">
        <f t="shared" si="65"/>
        <v>1.5753967754188141</v>
      </c>
      <c r="N208">
        <f t="shared" si="66"/>
        <v>49.174999999999997</v>
      </c>
    </row>
    <row r="209" spans="1:23" x14ac:dyDescent="0.45">
      <c r="A209" s="1">
        <v>25</v>
      </c>
      <c r="B209">
        <v>100</v>
      </c>
      <c r="C209">
        <v>0</v>
      </c>
      <c r="D209">
        <v>49.9</v>
      </c>
      <c r="E209">
        <v>50.2</v>
      </c>
      <c r="F209">
        <v>51.9</v>
      </c>
      <c r="G209">
        <v>52</v>
      </c>
      <c r="I209">
        <f t="shared" si="65"/>
        <v>0.95655632348544894</v>
      </c>
      <c r="N209">
        <f t="shared" si="66"/>
        <v>51</v>
      </c>
    </row>
    <row r="210" spans="1:23" x14ac:dyDescent="0.45">
      <c r="A210" s="1">
        <v>26</v>
      </c>
      <c r="B210">
        <v>100</v>
      </c>
      <c r="C210">
        <v>0.2</v>
      </c>
      <c r="D210">
        <v>48.3</v>
      </c>
      <c r="E210">
        <v>50.6</v>
      </c>
      <c r="F210">
        <v>48.4</v>
      </c>
      <c r="G210">
        <v>47.7</v>
      </c>
      <c r="I210">
        <f t="shared" si="65"/>
        <v>1.1011357772772623</v>
      </c>
      <c r="N210">
        <f t="shared" si="66"/>
        <v>48.75</v>
      </c>
    </row>
    <row r="211" spans="1:23" x14ac:dyDescent="0.45">
      <c r="A211" s="1">
        <v>27</v>
      </c>
      <c r="B211">
        <v>100</v>
      </c>
      <c r="C211">
        <v>0.45</v>
      </c>
      <c r="D211">
        <v>51.5</v>
      </c>
      <c r="E211">
        <v>51.5</v>
      </c>
      <c r="F211">
        <v>49</v>
      </c>
      <c r="G211">
        <v>51.4</v>
      </c>
      <c r="I211">
        <f t="shared" si="65"/>
        <v>1.0688779163215973</v>
      </c>
      <c r="N211">
        <f t="shared" si="66"/>
        <v>50.85</v>
      </c>
    </row>
    <row r="212" spans="1:23" x14ac:dyDescent="0.45">
      <c r="A212" s="1">
        <v>28</v>
      </c>
      <c r="B212">
        <v>100</v>
      </c>
      <c r="C212">
        <v>0.65</v>
      </c>
      <c r="D212">
        <v>50.8</v>
      </c>
      <c r="E212">
        <v>48.3</v>
      </c>
      <c r="F212">
        <v>48.8</v>
      </c>
      <c r="G212">
        <v>51.6</v>
      </c>
      <c r="I212">
        <f t="shared" si="65"/>
        <v>1.3663363421939723</v>
      </c>
      <c r="N212">
        <f t="shared" si="66"/>
        <v>49.874999999999993</v>
      </c>
    </row>
    <row r="213" spans="1:23" x14ac:dyDescent="0.45">
      <c r="A213" s="1">
        <v>29</v>
      </c>
      <c r="B213">
        <v>100</v>
      </c>
      <c r="C213">
        <v>0.85</v>
      </c>
      <c r="D213">
        <v>49.9</v>
      </c>
      <c r="E213">
        <v>48.8</v>
      </c>
      <c r="F213">
        <v>50.9</v>
      </c>
      <c r="G213">
        <v>49.4</v>
      </c>
      <c r="I213">
        <f t="shared" si="65"/>
        <v>0.76974021591703301</v>
      </c>
      <c r="N213">
        <f t="shared" si="66"/>
        <v>49.75</v>
      </c>
    </row>
    <row r="217" spans="1:23" x14ac:dyDescent="0.45">
      <c r="A217" s="1">
        <v>0</v>
      </c>
      <c r="B217" t="s">
        <v>12</v>
      </c>
    </row>
    <row r="218" spans="1:23" x14ac:dyDescent="0.45">
      <c r="P218" t="s">
        <v>29</v>
      </c>
    </row>
    <row r="219" spans="1:23" x14ac:dyDescent="0.4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I219" t="s">
        <v>45</v>
      </c>
      <c r="K219" t="s">
        <v>25</v>
      </c>
      <c r="L219" t="s">
        <v>26</v>
      </c>
      <c r="N219" t="s">
        <v>27</v>
      </c>
      <c r="P219" s="3"/>
      <c r="Q219" s="3" t="s">
        <v>35</v>
      </c>
      <c r="R219" s="3"/>
      <c r="S219" s="3" t="s">
        <v>22</v>
      </c>
      <c r="T219" s="3"/>
      <c r="U219" s="3" t="s">
        <v>36</v>
      </c>
      <c r="V219" s="3"/>
      <c r="W219" s="3" t="s">
        <v>37</v>
      </c>
    </row>
    <row r="220" spans="1:23" x14ac:dyDescent="0.45">
      <c r="A220" s="1">
        <v>0</v>
      </c>
      <c r="B220">
        <v>0</v>
      </c>
      <c r="C220">
        <v>0</v>
      </c>
      <c r="D220">
        <v>16.399999999999999</v>
      </c>
      <c r="E220">
        <v>11.9</v>
      </c>
      <c r="F220">
        <v>14.5</v>
      </c>
      <c r="G220">
        <v>13.6</v>
      </c>
      <c r="H220">
        <v>0</v>
      </c>
      <c r="I220">
        <f>_xlfn.STDEV.P(D220:G220)</f>
        <v>1.6232683080747898</v>
      </c>
      <c r="J220">
        <v>2</v>
      </c>
      <c r="K220">
        <f>_xlfn.STDEV.P(D220:G224)</f>
        <v>1.187549998947413</v>
      </c>
      <c r="L220">
        <f>_xlfn.STDEV.P(D220:G220,D225:G225,D230:G230,D235:G235,D240:G240,D245:G245)</f>
        <v>13.917554861876196</v>
      </c>
      <c r="M220">
        <v>0</v>
      </c>
      <c r="N220">
        <f>AVERAGE(D220:G220)</f>
        <v>14.1</v>
      </c>
      <c r="P220" s="5">
        <f>_xlfn.STDEV.P(D220:D224)</f>
        <v>1.4022838514366478</v>
      </c>
      <c r="Q220">
        <f>_xlfn.STDEV.P(D220,D225,D230,D235,D240,D245)</f>
        <v>14.374862318181229</v>
      </c>
      <c r="R220" s="5">
        <f>_xlfn.STDEV.P(E220:E224)</f>
        <v>1.3754999091239413</v>
      </c>
      <c r="S220">
        <f>_xlfn.STDEV.P(E220,E225,E230,E235,E240,E245)</f>
        <v>12.550033200487297</v>
      </c>
      <c r="T220" s="5">
        <f>_xlfn.STDEV.P(F220:F224)</f>
        <v>0.54258639865002189</v>
      </c>
      <c r="U220">
        <f>_xlfn.STDEV.P(F220,F225,F230,F235,F240,F245)</f>
        <v>10.858598743238787</v>
      </c>
      <c r="V220" s="5">
        <f>_xlfn.STDEV.P(G220:G224)</f>
        <v>0.87544274512957165</v>
      </c>
      <c r="W220">
        <f>_xlfn.STDEV.P(G220,G225,G230,G235,G240,G245)</f>
        <v>15.973389329339799</v>
      </c>
    </row>
    <row r="221" spans="1:23" x14ac:dyDescent="0.45">
      <c r="A221" s="1">
        <v>1</v>
      </c>
      <c r="B221">
        <v>0</v>
      </c>
      <c r="C221">
        <v>0.2</v>
      </c>
      <c r="D221">
        <v>13.7</v>
      </c>
      <c r="E221">
        <v>14.2</v>
      </c>
      <c r="F221">
        <v>14.3</v>
      </c>
      <c r="G221">
        <v>16</v>
      </c>
      <c r="H221">
        <v>0.2</v>
      </c>
      <c r="I221">
        <f t="shared" ref="I221:I249" si="77">_xlfn.STDEV.P(D221:G221)</f>
        <v>0.86746757864487378</v>
      </c>
      <c r="J221">
        <v>5</v>
      </c>
      <c r="K221">
        <f>_xlfn.STDEV.P(D225:G229)</f>
        <v>3.6661253388284476</v>
      </c>
      <c r="L221">
        <f t="shared" ref="L221:L224" si="78">_xlfn.STDEV.P(D221:G221,D226:G226,D231:G231,D236:G236,D241:G241,D246:G246)</f>
        <v>13.653377685474837</v>
      </c>
      <c r="M221">
        <v>0.2</v>
      </c>
      <c r="N221">
        <f t="shared" ref="N221:N249" si="79">AVERAGE(D221:G221)</f>
        <v>14.55</v>
      </c>
      <c r="P221" s="5">
        <f>_xlfn.STDEV.P(D225:D229)</f>
        <v>0.91956511460581192</v>
      </c>
      <c r="Q221">
        <f t="shared" ref="Q221:Q224" si="80">_xlfn.STDEV.P(D221,D226,D231,D236,D241,D246)</f>
        <v>14.94583739894008</v>
      </c>
      <c r="R221" s="5">
        <f>_xlfn.STDEV.P(E225:E229)</f>
        <v>1.2257242756835642</v>
      </c>
      <c r="S221">
        <f t="shared" ref="S221:S224" si="81">_xlfn.STDEV.P(E221,E226,E231,E236,E241,E246)</f>
        <v>12.241005768408991</v>
      </c>
      <c r="T221" s="5">
        <f>_xlfn.STDEV.P(F225:F229)</f>
        <v>1.4065560778013806</v>
      </c>
      <c r="U221">
        <f t="shared" ref="U221:U224" si="82">_xlfn.STDEV.P(F221,F226,F231,F236,F241,F246)</f>
        <v>11.645695437466243</v>
      </c>
      <c r="V221" s="5">
        <f>_xlfn.STDEV.P(G225:G229)</f>
        <v>1.8384776310850239</v>
      </c>
      <c r="W221">
        <f t="shared" ref="W221:W224" si="83">_xlfn.STDEV.P(G221,G226,G231,G236,G241,G246)</f>
        <v>14.611154414806979</v>
      </c>
    </row>
    <row r="222" spans="1:23" x14ac:dyDescent="0.45">
      <c r="A222" s="1">
        <v>2</v>
      </c>
      <c r="B222">
        <v>0</v>
      </c>
      <c r="C222">
        <v>0.45</v>
      </c>
      <c r="D222">
        <v>15.1</v>
      </c>
      <c r="E222">
        <v>15.6</v>
      </c>
      <c r="F222">
        <v>15.3</v>
      </c>
      <c r="G222">
        <v>14.3</v>
      </c>
      <c r="H222">
        <v>0.45</v>
      </c>
      <c r="I222">
        <f t="shared" si="77"/>
        <v>0.48153400710645528</v>
      </c>
      <c r="J222">
        <v>10</v>
      </c>
      <c r="K222">
        <f>_xlfn.STDEV.P(D230:G234)</f>
        <v>4.2668606726725411</v>
      </c>
      <c r="L222">
        <f t="shared" si="78"/>
        <v>13.821759716717214</v>
      </c>
      <c r="M222">
        <v>0.45</v>
      </c>
      <c r="N222">
        <f t="shared" si="79"/>
        <v>15.074999999999999</v>
      </c>
      <c r="P222" s="5">
        <f>_xlfn.STDEV.P(D230:D234)</f>
        <v>0.65115282384398809</v>
      </c>
      <c r="Q222">
        <f t="shared" si="80"/>
        <v>15.063384598275226</v>
      </c>
      <c r="R222" s="5">
        <f>_xlfn.STDEV.P(E230:E234)</f>
        <v>0.9703607576566553</v>
      </c>
      <c r="S222">
        <f t="shared" si="81"/>
        <v>12.103534837209974</v>
      </c>
      <c r="T222" s="5">
        <f>_xlfn.STDEV.P(F230:F234)</f>
        <v>1.2328828005937968</v>
      </c>
      <c r="U222">
        <f t="shared" si="82"/>
        <v>10.923979738782636</v>
      </c>
      <c r="V222" s="5">
        <f>_xlfn.STDEV.P(G230:G234)</f>
        <v>0.67823299831252593</v>
      </c>
      <c r="W222">
        <f t="shared" si="83"/>
        <v>15.694797439491429</v>
      </c>
    </row>
    <row r="223" spans="1:23" x14ac:dyDescent="0.45">
      <c r="A223" s="1">
        <v>3</v>
      </c>
      <c r="B223">
        <v>0</v>
      </c>
      <c r="C223">
        <v>0.65</v>
      </c>
      <c r="D223">
        <v>12.9</v>
      </c>
      <c r="E223">
        <v>13.7</v>
      </c>
      <c r="F223">
        <v>14.9</v>
      </c>
      <c r="G223">
        <v>13.8</v>
      </c>
      <c r="H223">
        <v>0.65</v>
      </c>
      <c r="I223">
        <f t="shared" si="77"/>
        <v>0.71195154329490717</v>
      </c>
      <c r="J223">
        <v>20</v>
      </c>
      <c r="K223">
        <f>_xlfn.STDEV.P(D235:G239)</f>
        <v>3.1722074333183206</v>
      </c>
      <c r="L223">
        <f t="shared" si="78"/>
        <v>13.946860957059704</v>
      </c>
      <c r="M223">
        <v>0.65</v>
      </c>
      <c r="N223">
        <f t="shared" si="79"/>
        <v>13.824999999999999</v>
      </c>
      <c r="P223" s="5">
        <f>_xlfn.STDEV.P(D235:D239)</f>
        <v>0.51923019942988724</v>
      </c>
      <c r="Q223">
        <f t="shared" si="80"/>
        <v>15.593312312940069</v>
      </c>
      <c r="R223" s="5">
        <f>_xlfn.STDEV.P(E235:E239)</f>
        <v>1.7338973441354602</v>
      </c>
      <c r="S223">
        <f t="shared" si="81"/>
        <v>12.371528693828497</v>
      </c>
      <c r="T223" s="5">
        <f>_xlfn.STDEV.P(F235:F239)</f>
        <v>1.4246403054806509</v>
      </c>
      <c r="U223">
        <f t="shared" si="82"/>
        <v>11.196638880584761</v>
      </c>
      <c r="V223" s="5">
        <f>_xlfn.STDEV.P(G235:G239)</f>
        <v>0.7573638491504584</v>
      </c>
      <c r="W223">
        <f t="shared" si="83"/>
        <v>15.275443255980065</v>
      </c>
    </row>
    <row r="224" spans="1:23" x14ac:dyDescent="0.45">
      <c r="A224" s="1">
        <v>4</v>
      </c>
      <c r="B224">
        <v>0</v>
      </c>
      <c r="C224">
        <v>0.85</v>
      </c>
      <c r="D224">
        <v>12.7</v>
      </c>
      <c r="E224">
        <v>12.1</v>
      </c>
      <c r="F224">
        <v>13.7</v>
      </c>
      <c r="G224">
        <v>15</v>
      </c>
      <c r="H224">
        <v>0.85</v>
      </c>
      <c r="I224">
        <f t="shared" si="77"/>
        <v>1.0985786271359916</v>
      </c>
      <c r="J224">
        <v>50</v>
      </c>
      <c r="K224">
        <f>_xlfn.STDEV.P(D241:G244)</f>
        <v>3.1113639995185394</v>
      </c>
      <c r="L224">
        <f t="shared" si="78"/>
        <v>14.158609841325834</v>
      </c>
      <c r="M224">
        <v>0.85</v>
      </c>
      <c r="N224">
        <f t="shared" si="79"/>
        <v>13.375</v>
      </c>
      <c r="P224" s="5">
        <f>_xlfn.STDEV.P(D240:D244)</f>
        <v>1.5054567413247057</v>
      </c>
      <c r="Q224">
        <f t="shared" si="80"/>
        <v>15.251420698850755</v>
      </c>
      <c r="R224" s="5">
        <f>_xlfn.STDEV.P(E240:E244)</f>
        <v>0.66151341634164906</v>
      </c>
      <c r="S224">
        <f t="shared" si="81"/>
        <v>13.381631274084475</v>
      </c>
      <c r="T224" s="5">
        <f>_xlfn.STDEV.P(F240:F244)</f>
        <v>1.1593101396951566</v>
      </c>
      <c r="U224">
        <f t="shared" si="82"/>
        <v>12.026313742050059</v>
      </c>
      <c r="V224" s="5">
        <f>_xlfn.STDEV.P(G240:G244)</f>
        <v>1.0851727973000418</v>
      </c>
      <c r="W224">
        <f t="shared" si="83"/>
        <v>15.179747106662306</v>
      </c>
    </row>
    <row r="225" spans="1:23" x14ac:dyDescent="0.45">
      <c r="A225" s="1">
        <v>5</v>
      </c>
      <c r="B225">
        <v>5</v>
      </c>
      <c r="C225">
        <v>0</v>
      </c>
      <c r="D225">
        <v>41.5</v>
      </c>
      <c r="E225">
        <v>42.3</v>
      </c>
      <c r="F225">
        <v>36.200000000000003</v>
      </c>
      <c r="G225">
        <v>35</v>
      </c>
      <c r="I225">
        <f t="shared" si="77"/>
        <v>3.1910029771217685</v>
      </c>
      <c r="J225">
        <v>100</v>
      </c>
      <c r="K225">
        <f>_xlfn.STDEV.P(D245:G249)</f>
        <v>6.3301086088629051</v>
      </c>
      <c r="L225">
        <f>AVERAGE((L224-L223), (L223-L222), (L222-L221), (L221-L220))</f>
        <v>6.0263744862409485E-2</v>
      </c>
      <c r="N225">
        <f t="shared" si="79"/>
        <v>38.75</v>
      </c>
      <c r="P225" s="5">
        <f>_xlfn.STDEV.P(D245:D249)</f>
        <v>1.0533755265810967</v>
      </c>
      <c r="R225" s="5">
        <f>_xlfn.STDEV.P(E245:E249)</f>
        <v>1.2319090875547587</v>
      </c>
      <c r="T225" s="5">
        <f>_xlfn.STDEV.P(F245:F249)</f>
        <v>1.8051038751274138</v>
      </c>
      <c r="V225" s="5">
        <f>_xlfn.STDEV.P(G245:G249)</f>
        <v>1.6019987515600613</v>
      </c>
    </row>
    <row r="226" spans="1:23" x14ac:dyDescent="0.45">
      <c r="A226" s="1">
        <v>6</v>
      </c>
      <c r="B226">
        <v>5</v>
      </c>
      <c r="C226">
        <v>0.2</v>
      </c>
      <c r="D226">
        <v>39.4</v>
      </c>
      <c r="E226">
        <v>41.1</v>
      </c>
      <c r="F226">
        <v>32.9</v>
      </c>
      <c r="G226">
        <v>31.9</v>
      </c>
      <c r="I226">
        <f t="shared" si="77"/>
        <v>3.9864614635036388</v>
      </c>
      <c r="K226">
        <f>AVERAGE(K220:K225)</f>
        <v>3.6223693420246943</v>
      </c>
      <c r="N226">
        <f t="shared" si="79"/>
        <v>36.325000000000003</v>
      </c>
      <c r="P226" s="5">
        <f>AVERAGE(P220:P225)</f>
        <v>1.0085107095370229</v>
      </c>
      <c r="Q226">
        <f>AVERAGE(Q220:Q224)</f>
        <v>15.045763465437471</v>
      </c>
      <c r="R226" s="5">
        <f>AVERAGE(R220:R225)</f>
        <v>1.1998174650826716</v>
      </c>
      <c r="S226">
        <f>AVERAGE(S220:S224)</f>
        <v>12.529546754803848</v>
      </c>
      <c r="T226" s="5">
        <f>AVERAGE(T220:T225)</f>
        <v>1.2618465995580701</v>
      </c>
      <c r="U226">
        <f>AVERAGE(U220:U224)</f>
        <v>11.330245308424496</v>
      </c>
      <c r="V226" s="5">
        <f>AVERAGE(V220:V225)</f>
        <v>1.1394481287562805</v>
      </c>
      <c r="W226">
        <f>AVERAGE(W220:W224)</f>
        <v>15.346906309256116</v>
      </c>
    </row>
    <row r="227" spans="1:23" x14ac:dyDescent="0.45">
      <c r="A227" s="1">
        <v>7</v>
      </c>
      <c r="B227">
        <v>5</v>
      </c>
      <c r="C227">
        <v>0.45</v>
      </c>
      <c r="D227">
        <v>39.299999999999997</v>
      </c>
      <c r="E227">
        <v>39.6</v>
      </c>
      <c r="F227">
        <v>36.700000000000003</v>
      </c>
      <c r="G227">
        <v>31.6</v>
      </c>
      <c r="I227">
        <f t="shared" si="77"/>
        <v>3.2070235421649143</v>
      </c>
      <c r="N227">
        <f t="shared" si="79"/>
        <v>36.800000000000004</v>
      </c>
      <c r="P227" s="5">
        <f>_xlfn.STDEV.P(P220:P225)</f>
        <v>0.36033246048956558</v>
      </c>
      <c r="Q227">
        <f>_xlfn.STDEV.P(Q220:Q224)</f>
        <v>0.40062668671332863</v>
      </c>
      <c r="R227" s="5">
        <f>_xlfn.STDEV.P(R220:R225)</f>
        <v>0.33171983733654942</v>
      </c>
      <c r="S227">
        <f>_xlfn.STDEV.P(S220:S224)</f>
        <v>0.45081692177880239</v>
      </c>
      <c r="T227" s="5">
        <f>_xlfn.STDEV.P(T220:T225)</f>
        <v>0.38106407053198499</v>
      </c>
      <c r="U227">
        <f>_xlfn.STDEV.P(U220:U224)</f>
        <v>0.44483096144274759</v>
      </c>
      <c r="V227" s="5">
        <f>_xlfn.STDEV.P(V220:V225)</f>
        <v>0.43473129080748529</v>
      </c>
      <c r="W227">
        <f>_xlfn.STDEV.P(W220:W224)</f>
        <v>0.46645240488830247</v>
      </c>
    </row>
    <row r="228" spans="1:23" x14ac:dyDescent="0.45">
      <c r="A228" s="1">
        <v>8</v>
      </c>
      <c r="B228">
        <v>5</v>
      </c>
      <c r="C228">
        <v>0.65</v>
      </c>
      <c r="D228">
        <v>39.200000000000003</v>
      </c>
      <c r="E228">
        <v>40.700000000000003</v>
      </c>
      <c r="F228">
        <v>35.799999999999997</v>
      </c>
      <c r="G228">
        <v>34.700000000000003</v>
      </c>
      <c r="I228">
        <f t="shared" si="77"/>
        <v>2.4402868683824872</v>
      </c>
      <c r="K228" cm="1">
        <f t="array" ref="K228">INDEX(LINEST(K220:K225),1)</f>
        <v>0.65582445120838628</v>
      </c>
      <c r="L228" cm="1">
        <f t="array" ref="L228">INDEX(LINEST(L220:L224),1)</f>
        <v>7.7559323048414258E-2</v>
      </c>
      <c r="N228">
        <f t="shared" si="79"/>
        <v>37.6</v>
      </c>
      <c r="P228" s="5"/>
      <c r="R228" s="5"/>
      <c r="T228" s="5"/>
      <c r="V228" s="5"/>
    </row>
    <row r="229" spans="1:23" x14ac:dyDescent="0.45">
      <c r="A229" s="1">
        <v>9</v>
      </c>
      <c r="B229">
        <v>5</v>
      </c>
      <c r="C229">
        <v>0.85</v>
      </c>
      <c r="D229">
        <v>39</v>
      </c>
      <c r="E229">
        <v>43.1</v>
      </c>
      <c r="F229">
        <v>36.6</v>
      </c>
      <c r="G229">
        <v>30.3</v>
      </c>
      <c r="I229">
        <f t="shared" si="77"/>
        <v>4.6370788218446375</v>
      </c>
      <c r="N229">
        <f t="shared" si="79"/>
        <v>37.25</v>
      </c>
      <c r="P229" s="5"/>
      <c r="R229" s="5"/>
      <c r="T229" s="5"/>
      <c r="V229" s="5"/>
    </row>
    <row r="230" spans="1:23" x14ac:dyDescent="0.45">
      <c r="A230" s="1">
        <v>10</v>
      </c>
      <c r="B230">
        <v>10</v>
      </c>
      <c r="C230">
        <v>0</v>
      </c>
      <c r="D230">
        <v>46.5</v>
      </c>
      <c r="E230">
        <v>42.9</v>
      </c>
      <c r="F230">
        <v>36</v>
      </c>
      <c r="G230">
        <v>35.5</v>
      </c>
      <c r="I230">
        <f t="shared" si="77"/>
        <v>4.655843103026549</v>
      </c>
      <c r="N230">
        <f t="shared" si="79"/>
        <v>40.225000000000001</v>
      </c>
      <c r="P230" s="5" t="s">
        <v>30</v>
      </c>
      <c r="R230" s="5"/>
      <c r="T230" s="5"/>
      <c r="V230" s="5"/>
    </row>
    <row r="231" spans="1:23" x14ac:dyDescent="0.45">
      <c r="A231" s="1">
        <v>11</v>
      </c>
      <c r="B231">
        <v>10</v>
      </c>
      <c r="C231">
        <v>0.2</v>
      </c>
      <c r="D231">
        <v>45.5</v>
      </c>
      <c r="E231">
        <v>42.2</v>
      </c>
      <c r="F231">
        <v>35.799999999999997</v>
      </c>
      <c r="G231">
        <v>36.6</v>
      </c>
      <c r="I231">
        <f t="shared" si="77"/>
        <v>4.0089743077251079</v>
      </c>
      <c r="K231" t="s">
        <v>25</v>
      </c>
      <c r="L231" t="s">
        <v>26</v>
      </c>
      <c r="N231">
        <f t="shared" si="79"/>
        <v>40.024999999999999</v>
      </c>
      <c r="P231" s="3" t="s">
        <v>25</v>
      </c>
      <c r="Q231" s="3" t="s">
        <v>26</v>
      </c>
      <c r="R231" s="3" t="s">
        <v>25</v>
      </c>
      <c r="S231" s="3" t="s">
        <v>26</v>
      </c>
      <c r="T231" s="3" t="s">
        <v>25</v>
      </c>
      <c r="U231" s="3" t="s">
        <v>26</v>
      </c>
      <c r="V231" s="3" t="s">
        <v>25</v>
      </c>
      <c r="W231" s="3" t="s">
        <v>26</v>
      </c>
    </row>
    <row r="232" spans="1:23" x14ac:dyDescent="0.45">
      <c r="A232" s="1">
        <v>12</v>
      </c>
      <c r="B232">
        <v>10</v>
      </c>
      <c r="C232">
        <v>0.45</v>
      </c>
      <c r="D232">
        <v>46.4</v>
      </c>
      <c r="E232">
        <v>44.9</v>
      </c>
      <c r="F232">
        <v>39.200000000000003</v>
      </c>
      <c r="G232">
        <v>36.299999999999997</v>
      </c>
      <c r="H232">
        <v>0</v>
      </c>
      <c r="I232">
        <f t="shared" si="77"/>
        <v>4.1152156687104506</v>
      </c>
      <c r="J232">
        <v>2</v>
      </c>
      <c r="K232">
        <f>AVERAGE(D220:G224)</f>
        <v>14.184999999999999</v>
      </c>
      <c r="L232">
        <f>AVERAGE(D220:G220,D225:G225,D230:G230,D235:G235,D240:G240,D245:G245)</f>
        <v>40.79999999999999</v>
      </c>
      <c r="M232">
        <v>0</v>
      </c>
      <c r="N232">
        <f t="shared" si="79"/>
        <v>41.7</v>
      </c>
      <c r="P232" s="5">
        <f>AVERAGE(D220:D224)</f>
        <v>14.16</v>
      </c>
      <c r="Q232">
        <f>AVERAGE(D220,D225,D230,D235,D240,D245)</f>
        <v>45.300000000000004</v>
      </c>
      <c r="R232" s="5">
        <f>AVERAGE(E220:E224)</f>
        <v>13.5</v>
      </c>
      <c r="S232">
        <f>AVERAGE(E220,E225,E230,E235,E240,E245)</f>
        <v>39.4</v>
      </c>
      <c r="T232" s="5">
        <f>AVERAGE(F220:F224)</f>
        <v>14.540000000000001</v>
      </c>
      <c r="U232">
        <f>AVERAGE(F220,F225,F230,F235,F240,F245)</f>
        <v>36.949999999999996</v>
      </c>
      <c r="V232" s="5">
        <f>AVERAGE(G220:G224)</f>
        <v>14.540000000000001</v>
      </c>
      <c r="W232">
        <f>AVERAGE(G220,G225,G230,G235,G240, G245)</f>
        <v>41.550000000000004</v>
      </c>
    </row>
    <row r="233" spans="1:23" x14ac:dyDescent="0.45">
      <c r="A233" s="1">
        <v>13</v>
      </c>
      <c r="B233">
        <v>10</v>
      </c>
      <c r="C233">
        <v>0.65</v>
      </c>
      <c r="D233">
        <v>47.5</v>
      </c>
      <c r="E233">
        <v>42.7</v>
      </c>
      <c r="F233">
        <v>37.4</v>
      </c>
      <c r="G233">
        <v>37.4</v>
      </c>
      <c r="H233">
        <v>0.2</v>
      </c>
      <c r="I233">
        <f t="shared" si="77"/>
        <v>4.2074338972822973</v>
      </c>
      <c r="J233">
        <v>5</v>
      </c>
      <c r="K233">
        <f>AVERAGE(D225:G229)</f>
        <v>37.344999999999999</v>
      </c>
      <c r="L233">
        <f t="shared" ref="L233:L236" si="84">AVERAGE(D221:G221,D226:G226,D231:G231,D236:G236,D241:G241,D246:G246)</f>
        <v>40.516666666666673</v>
      </c>
      <c r="M233">
        <v>0.2</v>
      </c>
      <c r="N233">
        <f t="shared" si="79"/>
        <v>41.25</v>
      </c>
      <c r="P233" s="5">
        <f>AVERAGE(D225:D229)</f>
        <v>39.68</v>
      </c>
      <c r="Q233">
        <f t="shared" ref="Q233:Q236" si="85">AVERAGE(D221,D226,D231,D236,D241,D246)</f>
        <v>43.783333333333331</v>
      </c>
      <c r="R233" s="5">
        <f>AVERAGE(E225:E229)</f>
        <v>41.36</v>
      </c>
      <c r="S233">
        <f t="shared" ref="S233:S236" si="86">AVERAGE(E221,E226,E231,E236,E241,E246)</f>
        <v>40.566666666666663</v>
      </c>
      <c r="T233" s="5">
        <f>AVERAGE(F225:F229)</f>
        <v>35.64</v>
      </c>
      <c r="U233">
        <f t="shared" ref="U233:U236" si="87">AVERAGE(F221,F226,F231,F236,F241,F246)</f>
        <v>36.966666666666669</v>
      </c>
      <c r="V233" s="5">
        <f>AVERAGE(G225:G229)</f>
        <v>32.700000000000003</v>
      </c>
      <c r="W233">
        <f t="shared" ref="W233:W236" si="88">AVERAGE(G221,G226,G231,G236,G241, G246)</f>
        <v>40.75</v>
      </c>
    </row>
    <row r="234" spans="1:23" x14ac:dyDescent="0.45">
      <c r="A234" s="1">
        <v>14</v>
      </c>
      <c r="B234">
        <v>10</v>
      </c>
      <c r="C234">
        <v>0.85</v>
      </c>
      <c r="D234">
        <v>46.1</v>
      </c>
      <c r="E234">
        <v>42.4</v>
      </c>
      <c r="F234">
        <v>37.6</v>
      </c>
      <c r="G234">
        <v>35.700000000000003</v>
      </c>
      <c r="H234">
        <v>0.45</v>
      </c>
      <c r="I234">
        <f t="shared" si="77"/>
        <v>4.0746165463758626</v>
      </c>
      <c r="J234">
        <v>10</v>
      </c>
      <c r="K234">
        <f>AVERAGE(D230:G234)</f>
        <v>40.730000000000004</v>
      </c>
      <c r="L234">
        <f t="shared" si="84"/>
        <v>41.225000000000001</v>
      </c>
      <c r="M234">
        <v>0.45</v>
      </c>
      <c r="N234">
        <f t="shared" si="79"/>
        <v>40.450000000000003</v>
      </c>
      <c r="P234" s="5">
        <f>AVERAGE(D230:D234)</f>
        <v>46.4</v>
      </c>
      <c r="Q234">
        <f t="shared" si="85"/>
        <v>44.933333333333337</v>
      </c>
      <c r="R234" s="5">
        <f>AVERAGE(E230:E234)</f>
        <v>43.019999999999996</v>
      </c>
      <c r="S234">
        <f t="shared" si="86"/>
        <v>41.366666666666667</v>
      </c>
      <c r="T234" s="5">
        <f>AVERAGE(F230:F234)</f>
        <v>37.200000000000003</v>
      </c>
      <c r="U234">
        <f t="shared" si="87"/>
        <v>37.9</v>
      </c>
      <c r="V234" s="5">
        <f>AVERAGE(G230:G234)</f>
        <v>36.299999999999997</v>
      </c>
      <c r="W234">
        <f t="shared" si="88"/>
        <v>40.699999999999996</v>
      </c>
    </row>
    <row r="235" spans="1:23" x14ac:dyDescent="0.45">
      <c r="A235" s="1">
        <v>15</v>
      </c>
      <c r="B235">
        <v>20</v>
      </c>
      <c r="C235">
        <v>0</v>
      </c>
      <c r="D235">
        <v>50.1</v>
      </c>
      <c r="E235">
        <v>42.9</v>
      </c>
      <c r="F235">
        <v>43.5</v>
      </c>
      <c r="G235">
        <v>46.5</v>
      </c>
      <c r="H235">
        <v>0.65</v>
      </c>
      <c r="I235">
        <f t="shared" si="77"/>
        <v>2.8578838324886484</v>
      </c>
      <c r="J235">
        <v>20</v>
      </c>
      <c r="K235">
        <f>AVERAGE(D235:G239)</f>
        <v>46.21</v>
      </c>
      <c r="L235">
        <f t="shared" si="84"/>
        <v>40.80833333333333</v>
      </c>
      <c r="M235">
        <v>0.65</v>
      </c>
      <c r="N235">
        <f t="shared" si="79"/>
        <v>45.75</v>
      </c>
      <c r="P235" s="5">
        <f>AVERAGE(D235:D239)</f>
        <v>50.68</v>
      </c>
      <c r="Q235">
        <f t="shared" si="85"/>
        <v>44.283333333333339</v>
      </c>
      <c r="R235" s="5">
        <f>AVERAGE(E235:E239)</f>
        <v>46.160000000000004</v>
      </c>
      <c r="S235">
        <f t="shared" si="86"/>
        <v>40.383333333333333</v>
      </c>
      <c r="T235" s="5">
        <f>AVERAGE(F235:F239)</f>
        <v>42.48</v>
      </c>
      <c r="U235">
        <f t="shared" si="87"/>
        <v>37.516666666666659</v>
      </c>
      <c r="V235" s="5">
        <f>AVERAGE(G235:G239)</f>
        <v>45.519999999999996</v>
      </c>
      <c r="W235">
        <f t="shared" si="88"/>
        <v>41.050000000000004</v>
      </c>
    </row>
    <row r="236" spans="1:23" x14ac:dyDescent="0.45">
      <c r="A236" s="1">
        <v>16</v>
      </c>
      <c r="B236">
        <v>20</v>
      </c>
      <c r="C236">
        <v>0.2</v>
      </c>
      <c r="D236">
        <v>50</v>
      </c>
      <c r="E236">
        <v>46.7</v>
      </c>
      <c r="F236">
        <v>42.6</v>
      </c>
      <c r="G236">
        <v>45.4</v>
      </c>
      <c r="H236">
        <v>0.85</v>
      </c>
      <c r="I236">
        <f t="shared" si="77"/>
        <v>2.6592997198510737</v>
      </c>
      <c r="J236">
        <v>50</v>
      </c>
      <c r="K236">
        <f>AVERAGE(D240:G244)</f>
        <v>52.080000000000005</v>
      </c>
      <c r="L236">
        <f t="shared" si="84"/>
        <v>40.87083333333333</v>
      </c>
      <c r="M236">
        <v>0.85</v>
      </c>
      <c r="N236">
        <f t="shared" si="79"/>
        <v>46.175000000000004</v>
      </c>
      <c r="P236" s="5">
        <f>AVERAGE(D240:D244)</f>
        <v>54.86</v>
      </c>
      <c r="Q236">
        <f t="shared" si="85"/>
        <v>43.75</v>
      </c>
      <c r="R236" s="5">
        <f>AVERAGE(E240:E244)</f>
        <v>49.78</v>
      </c>
      <c r="S236">
        <f t="shared" si="86"/>
        <v>41.116666666666667</v>
      </c>
      <c r="T236" s="5">
        <f>AVERAGE(F240:F244)</f>
        <v>48.1</v>
      </c>
      <c r="U236">
        <f t="shared" si="87"/>
        <v>38.333333333333336</v>
      </c>
      <c r="V236" s="5">
        <f>AVERAGE(G240:G244)</f>
        <v>55.58</v>
      </c>
      <c r="W236">
        <f t="shared" si="88"/>
        <v>40.283333333333331</v>
      </c>
    </row>
    <row r="237" spans="1:23" x14ac:dyDescent="0.45">
      <c r="A237" s="1">
        <v>17</v>
      </c>
      <c r="B237">
        <v>20</v>
      </c>
      <c r="C237">
        <v>0.45</v>
      </c>
      <c r="D237">
        <v>51</v>
      </c>
      <c r="E237">
        <v>47.2</v>
      </c>
      <c r="F237">
        <v>40.799999999999997</v>
      </c>
      <c r="G237">
        <v>45.6</v>
      </c>
      <c r="I237">
        <f t="shared" si="77"/>
        <v>3.6588932752951417</v>
      </c>
      <c r="J237">
        <v>100</v>
      </c>
      <c r="K237">
        <f>AVERAGE(D245:G249)</f>
        <v>54.515000000000001</v>
      </c>
      <c r="L237">
        <f>AVERAGE((L236-L235), (L235-L234), (L234-L233), (L233-L232))</f>
        <v>1.7708333333334991E-2</v>
      </c>
      <c r="N237">
        <f t="shared" si="79"/>
        <v>46.15</v>
      </c>
      <c r="P237" s="5">
        <f>AVERAGE(D245:D249)</f>
        <v>60.679999999999993</v>
      </c>
      <c r="R237" s="5">
        <f>AVERAGE(E245:E249)</f>
        <v>49.580000000000005</v>
      </c>
      <c r="T237" s="5">
        <f>AVERAGE(F245:F249)</f>
        <v>47.24</v>
      </c>
      <c r="V237" s="5">
        <f>AVERAGE(G245:G249)</f>
        <v>60.559999999999988</v>
      </c>
    </row>
    <row r="238" spans="1:23" x14ac:dyDescent="0.45">
      <c r="A238" s="1">
        <v>18</v>
      </c>
      <c r="B238">
        <v>20</v>
      </c>
      <c r="C238">
        <v>0.65</v>
      </c>
      <c r="D238">
        <v>51.2</v>
      </c>
      <c r="E238">
        <v>46.1</v>
      </c>
      <c r="F238">
        <v>41</v>
      </c>
      <c r="G238">
        <v>44.2</v>
      </c>
      <c r="I238">
        <f t="shared" si="77"/>
        <v>3.6989018640672269</v>
      </c>
      <c r="K238">
        <f>AVERAGE(K232:K237)</f>
        <v>40.844166666666666</v>
      </c>
      <c r="N238">
        <f t="shared" si="79"/>
        <v>45.625</v>
      </c>
      <c r="P238" s="5">
        <f>AVERAGE(P232:P237)</f>
        <v>44.410000000000004</v>
      </c>
      <c r="Q238">
        <f>AVERAGE(Q232:Q236)</f>
        <v>44.410000000000004</v>
      </c>
      <c r="R238" s="5">
        <f>AVERAGE(R232:R237)</f>
        <v>40.56666666666667</v>
      </c>
      <c r="S238">
        <f>AVERAGE(S232:S236)</f>
        <v>40.56666666666667</v>
      </c>
      <c r="T238" s="5">
        <f>AVERAGE(T232:T237)</f>
        <v>37.533333333333331</v>
      </c>
      <c r="U238">
        <f>AVERAGE(U232:U236)</f>
        <v>37.533333333333331</v>
      </c>
      <c r="V238" s="5">
        <f>AVERAGE(V232:V236)</f>
        <v>36.927999999999997</v>
      </c>
      <c r="W238">
        <f>AVERAGE(W232:W236)</f>
        <v>40.866666666666667</v>
      </c>
    </row>
    <row r="239" spans="1:23" x14ac:dyDescent="0.45">
      <c r="A239" s="1">
        <v>19</v>
      </c>
      <c r="B239">
        <v>20</v>
      </c>
      <c r="C239">
        <v>0.85</v>
      </c>
      <c r="D239">
        <v>51.1</v>
      </c>
      <c r="E239">
        <v>47.9</v>
      </c>
      <c r="F239">
        <v>44.5</v>
      </c>
      <c r="G239">
        <v>45.9</v>
      </c>
      <c r="I239">
        <f t="shared" si="77"/>
        <v>2.4794152536434884</v>
      </c>
      <c r="N239">
        <f t="shared" si="79"/>
        <v>47.35</v>
      </c>
      <c r="P239" s="5">
        <f>_xlfn.STDEV.P(P232:P237)</f>
        <v>15.025665819967257</v>
      </c>
      <c r="Q239">
        <f>_xlfn.STDEV.P(Q232:Q236)</f>
        <v>0.6181154153284556</v>
      </c>
      <c r="R239" s="5">
        <f>_xlfn.STDEV.P(R232:R237)</f>
        <v>12.494423645059513</v>
      </c>
      <c r="S239">
        <f>_xlfn.STDEV.P(S232:S236)</f>
        <v>0.68369908910605215</v>
      </c>
      <c r="T239" s="5">
        <f>_xlfn.STDEV.P(T232:T237)</f>
        <v>11.27484318688686</v>
      </c>
      <c r="U239">
        <f>_xlfn.STDEV.P(U232:U236)</f>
        <v>0.53593117302711868</v>
      </c>
      <c r="V239" s="5">
        <f>_xlfn.STDEV.P(V232:V236)</f>
        <v>13.720149270325017</v>
      </c>
      <c r="W239">
        <f>_xlfn.STDEV.P(W232:W236)</f>
        <v>0.42005290672062567</v>
      </c>
    </row>
    <row r="240" spans="1:23" x14ac:dyDescent="0.45">
      <c r="A240" s="1">
        <v>20</v>
      </c>
      <c r="B240">
        <v>50</v>
      </c>
      <c r="C240">
        <v>0</v>
      </c>
      <c r="D240">
        <v>56.5</v>
      </c>
      <c r="E240">
        <v>48.9</v>
      </c>
      <c r="F240">
        <v>47.2</v>
      </c>
      <c r="G240">
        <v>56.9</v>
      </c>
      <c r="I240">
        <f t="shared" si="77"/>
        <v>4.3688528242548976</v>
      </c>
      <c r="N240">
        <f t="shared" si="79"/>
        <v>52.375000000000007</v>
      </c>
      <c r="P240" s="5"/>
      <c r="R240" s="5"/>
      <c r="T240" s="5"/>
      <c r="V240" s="5"/>
    </row>
    <row r="241" spans="1:25" x14ac:dyDescent="0.45">
      <c r="A241" s="1">
        <v>21</v>
      </c>
      <c r="B241">
        <v>50</v>
      </c>
      <c r="C241">
        <v>0.2</v>
      </c>
      <c r="D241">
        <v>53.7</v>
      </c>
      <c r="E241">
        <v>49.4</v>
      </c>
      <c r="F241">
        <v>49.2</v>
      </c>
      <c r="G241">
        <v>56</v>
      </c>
      <c r="I241">
        <f t="shared" si="77"/>
        <v>2.8925550988702011</v>
      </c>
      <c r="N241">
        <f t="shared" si="79"/>
        <v>52.075000000000003</v>
      </c>
      <c r="P241" s="5" cm="1">
        <f t="array" ref="P241">INDEX(LINEST(P232:P237), 1)</f>
        <v>8.0691428571428574</v>
      </c>
      <c r="Q241" s="5" cm="1">
        <f t="array" ref="Q241">INDEX(LINEST(Q232:Q236), 1)</f>
        <v>-0.26000000000000012</v>
      </c>
      <c r="R241" s="5" cm="1">
        <f t="array" ref="R241">INDEX(LINEST(R232:R237), 1)</f>
        <v>5.965714285714288</v>
      </c>
      <c r="S241" s="5" cm="1">
        <f t="array" ref="S241">INDEX(LINEST(S232:S236), 1)</f>
        <v>0.32500000000000068</v>
      </c>
      <c r="T241" s="5" cm="1">
        <f t="array" ref="T241">INDEX(LINEST(T232:T237), 1)</f>
        <v>5.8902857142857163</v>
      </c>
      <c r="U241" s="5" cm="1">
        <f t="array" ref="U241">INDEX(LINEST(U232:U236), 1)</f>
        <v>0.331666666666667</v>
      </c>
      <c r="V241" s="5" cm="1">
        <f t="array" ref="V241">INDEX(LINEST(V232:V236), 1)</f>
        <v>9.4899999999999984</v>
      </c>
      <c r="W241" s="5" cm="1">
        <f t="array" ref="W241">INDEX(LINEST(W232:W236), 1)</f>
        <v>-0.22333333333333413</v>
      </c>
      <c r="Y241" t="s">
        <v>33</v>
      </c>
    </row>
    <row r="242" spans="1:25" x14ac:dyDescent="0.45">
      <c r="A242" s="1">
        <v>22</v>
      </c>
      <c r="B242">
        <v>50</v>
      </c>
      <c r="C242">
        <v>0.45</v>
      </c>
      <c r="D242">
        <v>56.6</v>
      </c>
      <c r="E242">
        <v>50.9</v>
      </c>
      <c r="F242">
        <v>48.6</v>
      </c>
      <c r="G242">
        <v>53.6</v>
      </c>
      <c r="I242">
        <f t="shared" si="77"/>
        <v>2.9902968080108705</v>
      </c>
      <c r="K242" cm="1">
        <f t="array" ref="K242">INDEX(LINEST(K232:K237),1)</f>
        <v>7.1810000000000018</v>
      </c>
      <c r="L242" cm="1">
        <f t="array" ref="L242">INDEX(LINEST(L232:L236),1)</f>
        <v>4.3333333333333723E-2</v>
      </c>
      <c r="N242">
        <f t="shared" si="79"/>
        <v>52.424999999999997</v>
      </c>
    </row>
    <row r="243" spans="1:25" x14ac:dyDescent="0.45">
      <c r="A243" s="1">
        <v>23</v>
      </c>
      <c r="B243">
        <v>50</v>
      </c>
      <c r="C243">
        <v>0.65</v>
      </c>
      <c r="D243">
        <v>52.8</v>
      </c>
      <c r="E243">
        <v>49.8</v>
      </c>
      <c r="F243">
        <v>46.3</v>
      </c>
      <c r="G243">
        <v>55.6</v>
      </c>
      <c r="I243">
        <f t="shared" si="77"/>
        <v>3.4593171291455787</v>
      </c>
      <c r="N243">
        <f t="shared" si="79"/>
        <v>51.124999999999993</v>
      </c>
    </row>
    <row r="244" spans="1:25" x14ac:dyDescent="0.45">
      <c r="A244" s="1">
        <v>24</v>
      </c>
      <c r="B244">
        <v>50</v>
      </c>
      <c r="C244">
        <v>0.85</v>
      </c>
      <c r="D244">
        <v>54.7</v>
      </c>
      <c r="E244">
        <v>49.9</v>
      </c>
      <c r="F244">
        <v>49.2</v>
      </c>
      <c r="G244">
        <v>55.8</v>
      </c>
      <c r="I244">
        <f t="shared" si="77"/>
        <v>2.8870400066504094</v>
      </c>
      <c r="N244">
        <f t="shared" si="79"/>
        <v>52.400000000000006</v>
      </c>
    </row>
    <row r="245" spans="1:25" x14ac:dyDescent="0.45">
      <c r="A245" s="1">
        <v>25</v>
      </c>
      <c r="B245">
        <v>100</v>
      </c>
      <c r="C245">
        <v>0</v>
      </c>
      <c r="D245">
        <v>60.8</v>
      </c>
      <c r="E245">
        <v>47.5</v>
      </c>
      <c r="F245">
        <v>44.3</v>
      </c>
      <c r="G245">
        <v>61.8</v>
      </c>
      <c r="I245">
        <f t="shared" si="77"/>
        <v>7.7906995834777355</v>
      </c>
      <c r="N245">
        <f t="shared" si="79"/>
        <v>53.599999999999994</v>
      </c>
    </row>
    <row r="246" spans="1:25" x14ac:dyDescent="0.45">
      <c r="A246" s="1">
        <v>26</v>
      </c>
      <c r="B246">
        <v>100</v>
      </c>
      <c r="C246">
        <v>0.2</v>
      </c>
      <c r="D246">
        <v>60.4</v>
      </c>
      <c r="E246">
        <v>49.8</v>
      </c>
      <c r="F246">
        <v>47</v>
      </c>
      <c r="G246">
        <v>58.6</v>
      </c>
      <c r="I246">
        <f t="shared" si="77"/>
        <v>5.6734028589551491</v>
      </c>
      <c r="N246">
        <f t="shared" si="79"/>
        <v>53.949999999999996</v>
      </c>
    </row>
    <row r="247" spans="1:25" x14ac:dyDescent="0.45">
      <c r="A247" s="1">
        <v>27</v>
      </c>
      <c r="B247">
        <v>100</v>
      </c>
      <c r="C247">
        <v>0.45</v>
      </c>
      <c r="D247">
        <v>61.2</v>
      </c>
      <c r="E247">
        <v>50</v>
      </c>
      <c r="F247">
        <v>46.8</v>
      </c>
      <c r="G247">
        <v>62.8</v>
      </c>
      <c r="I247">
        <f t="shared" si="77"/>
        <v>6.9166465863162108</v>
      </c>
      <c r="N247">
        <f t="shared" si="79"/>
        <v>55.2</v>
      </c>
    </row>
    <row r="248" spans="1:25" x14ac:dyDescent="0.45">
      <c r="A248" s="1">
        <v>28</v>
      </c>
      <c r="B248">
        <v>100</v>
      </c>
      <c r="C248">
        <v>0.65</v>
      </c>
      <c r="D248">
        <v>62.1</v>
      </c>
      <c r="E248">
        <v>49.3</v>
      </c>
      <c r="F248">
        <v>49.7</v>
      </c>
      <c r="G248">
        <v>60.6</v>
      </c>
      <c r="I248">
        <f t="shared" si="77"/>
        <v>5.9503676357011486</v>
      </c>
      <c r="N248">
        <f t="shared" si="79"/>
        <v>55.425000000000004</v>
      </c>
    </row>
    <row r="249" spans="1:25" x14ac:dyDescent="0.45">
      <c r="A249" s="1">
        <v>29</v>
      </c>
      <c r="B249">
        <v>100</v>
      </c>
      <c r="C249">
        <v>0.85</v>
      </c>
      <c r="D249">
        <v>58.9</v>
      </c>
      <c r="E249">
        <v>51.3</v>
      </c>
      <c r="F249">
        <v>48.4</v>
      </c>
      <c r="G249">
        <v>59</v>
      </c>
      <c r="I249">
        <f t="shared" si="77"/>
        <v>4.6642255520075366</v>
      </c>
      <c r="N249">
        <f t="shared" si="79"/>
        <v>54.4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49"/>
  <sheetViews>
    <sheetView topLeftCell="A143" workbookViewId="0">
      <selection activeCell="E163" sqref="E163"/>
    </sheetView>
  </sheetViews>
  <sheetFormatPr defaultRowHeight="14.25" x14ac:dyDescent="0.45"/>
  <sheetData>
    <row r="1" spans="1:7" x14ac:dyDescent="0.45">
      <c r="A1" s="1">
        <v>0</v>
      </c>
      <c r="B1" t="s">
        <v>0</v>
      </c>
    </row>
    <row r="3" spans="1:7" x14ac:dyDescent="0.4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</row>
    <row r="4" spans="1:7" x14ac:dyDescent="0.45">
      <c r="A4" s="1">
        <v>0</v>
      </c>
      <c r="B4">
        <v>2</v>
      </c>
      <c r="C4">
        <v>0</v>
      </c>
      <c r="D4">
        <v>91.1</v>
      </c>
      <c r="E4">
        <v>96.1</v>
      </c>
      <c r="F4">
        <v>91.7</v>
      </c>
      <c r="G4">
        <v>93.9</v>
      </c>
    </row>
    <row r="5" spans="1:7" x14ac:dyDescent="0.45">
      <c r="A5" s="1">
        <v>1</v>
      </c>
      <c r="B5">
        <v>2</v>
      </c>
      <c r="C5">
        <v>0.2</v>
      </c>
      <c r="D5">
        <v>90.8</v>
      </c>
      <c r="E5">
        <v>95.5</v>
      </c>
      <c r="F5">
        <v>89.8</v>
      </c>
      <c r="G5">
        <v>90.3</v>
      </c>
    </row>
    <row r="6" spans="1:7" x14ac:dyDescent="0.45">
      <c r="A6" s="1">
        <v>2</v>
      </c>
      <c r="B6">
        <v>2</v>
      </c>
      <c r="C6">
        <v>0.45</v>
      </c>
      <c r="D6">
        <v>90.8</v>
      </c>
      <c r="E6">
        <v>95.7</v>
      </c>
      <c r="F6">
        <v>91.4</v>
      </c>
      <c r="G6">
        <v>92.2</v>
      </c>
    </row>
    <row r="7" spans="1:7" x14ac:dyDescent="0.45">
      <c r="A7" s="1">
        <v>3</v>
      </c>
      <c r="B7">
        <v>2</v>
      </c>
      <c r="C7">
        <v>0.65</v>
      </c>
      <c r="D7">
        <v>91.4</v>
      </c>
      <c r="E7">
        <v>94.4</v>
      </c>
      <c r="F7">
        <v>91.7</v>
      </c>
      <c r="G7">
        <v>91.1</v>
      </c>
    </row>
    <row r="8" spans="1:7" x14ac:dyDescent="0.45">
      <c r="A8" s="1">
        <v>4</v>
      </c>
      <c r="B8">
        <v>2</v>
      </c>
      <c r="C8">
        <v>0.85</v>
      </c>
      <c r="D8">
        <v>89.3</v>
      </c>
      <c r="E8">
        <v>93.3</v>
      </c>
      <c r="F8">
        <v>89.6</v>
      </c>
      <c r="G8">
        <v>90.6</v>
      </c>
    </row>
    <row r="9" spans="1:7" x14ac:dyDescent="0.45">
      <c r="A9" s="1">
        <v>5</v>
      </c>
      <c r="B9">
        <v>5</v>
      </c>
      <c r="C9">
        <v>0</v>
      </c>
      <c r="D9">
        <v>36.4</v>
      </c>
      <c r="E9">
        <v>47.6</v>
      </c>
      <c r="F9">
        <v>2.8</v>
      </c>
      <c r="G9">
        <v>32.6</v>
      </c>
    </row>
    <row r="10" spans="1:7" x14ac:dyDescent="0.45">
      <c r="A10" s="1">
        <v>6</v>
      </c>
      <c r="B10">
        <v>5</v>
      </c>
      <c r="C10">
        <v>0.2</v>
      </c>
      <c r="D10">
        <v>29.8</v>
      </c>
      <c r="E10">
        <v>56.5</v>
      </c>
      <c r="F10">
        <v>4.4000000000000004</v>
      </c>
      <c r="G10">
        <v>30.2</v>
      </c>
    </row>
    <row r="11" spans="1:7" x14ac:dyDescent="0.45">
      <c r="A11" s="1">
        <v>7</v>
      </c>
      <c r="B11">
        <v>5</v>
      </c>
      <c r="C11">
        <v>0.45</v>
      </c>
      <c r="D11">
        <v>34.9</v>
      </c>
      <c r="E11">
        <v>55.9</v>
      </c>
      <c r="F11">
        <v>5.2</v>
      </c>
      <c r="G11">
        <v>31.9</v>
      </c>
    </row>
    <row r="12" spans="1:7" x14ac:dyDescent="0.45">
      <c r="A12" s="1">
        <v>8</v>
      </c>
      <c r="B12">
        <v>5</v>
      </c>
      <c r="C12">
        <v>0.65</v>
      </c>
      <c r="D12">
        <v>31.1</v>
      </c>
      <c r="E12">
        <v>54.3</v>
      </c>
      <c r="F12">
        <v>3.5</v>
      </c>
      <c r="G12">
        <v>32.700000000000003</v>
      </c>
    </row>
    <row r="13" spans="1:7" x14ac:dyDescent="0.45">
      <c r="A13" s="1">
        <v>9</v>
      </c>
      <c r="B13">
        <v>5</v>
      </c>
      <c r="C13">
        <v>0.85</v>
      </c>
      <c r="D13">
        <v>36</v>
      </c>
      <c r="E13">
        <v>56.3</v>
      </c>
      <c r="F13">
        <v>3</v>
      </c>
      <c r="G13">
        <v>32.4</v>
      </c>
    </row>
    <row r="14" spans="1:7" x14ac:dyDescent="0.45">
      <c r="A14" s="1">
        <v>10</v>
      </c>
      <c r="B14">
        <v>10</v>
      </c>
      <c r="C14">
        <v>0</v>
      </c>
      <c r="D14">
        <v>2.2000000000000002</v>
      </c>
      <c r="E14">
        <v>30.3</v>
      </c>
      <c r="F14">
        <v>0</v>
      </c>
      <c r="G14">
        <v>0.2</v>
      </c>
    </row>
    <row r="15" spans="1:7" x14ac:dyDescent="0.45">
      <c r="A15" s="1">
        <v>11</v>
      </c>
      <c r="B15">
        <v>10</v>
      </c>
      <c r="C15">
        <v>0.2</v>
      </c>
      <c r="D15">
        <v>2.5</v>
      </c>
      <c r="E15">
        <v>27.4</v>
      </c>
      <c r="F15">
        <v>0.1</v>
      </c>
      <c r="G15">
        <v>0.6</v>
      </c>
    </row>
    <row r="16" spans="1:7" x14ac:dyDescent="0.45">
      <c r="A16" s="1">
        <v>12</v>
      </c>
      <c r="B16">
        <v>10</v>
      </c>
      <c r="C16">
        <v>0.45</v>
      </c>
      <c r="D16">
        <v>2.6</v>
      </c>
      <c r="E16">
        <v>28</v>
      </c>
      <c r="F16">
        <v>0</v>
      </c>
      <c r="G16">
        <v>0.3</v>
      </c>
    </row>
    <row r="17" spans="1:7" x14ac:dyDescent="0.45">
      <c r="A17" s="1">
        <v>13</v>
      </c>
      <c r="B17">
        <v>10</v>
      </c>
      <c r="C17">
        <v>0.65</v>
      </c>
      <c r="D17">
        <v>1.6</v>
      </c>
      <c r="E17">
        <v>24.6</v>
      </c>
      <c r="F17">
        <v>0</v>
      </c>
      <c r="G17">
        <v>0.4</v>
      </c>
    </row>
    <row r="18" spans="1:7" x14ac:dyDescent="0.45">
      <c r="A18" s="1">
        <v>14</v>
      </c>
      <c r="B18">
        <v>10</v>
      </c>
      <c r="C18">
        <v>0.85</v>
      </c>
      <c r="D18">
        <v>1.5</v>
      </c>
      <c r="E18">
        <v>27.7</v>
      </c>
      <c r="F18">
        <v>0</v>
      </c>
      <c r="G18">
        <v>0.8</v>
      </c>
    </row>
    <row r="19" spans="1:7" x14ac:dyDescent="0.45">
      <c r="A19" s="1">
        <v>15</v>
      </c>
      <c r="B19">
        <v>20</v>
      </c>
      <c r="C19">
        <v>0</v>
      </c>
      <c r="D19">
        <v>0</v>
      </c>
      <c r="E19">
        <v>33.4</v>
      </c>
      <c r="F19">
        <v>0</v>
      </c>
      <c r="G19">
        <v>0</v>
      </c>
    </row>
    <row r="20" spans="1:7" x14ac:dyDescent="0.45">
      <c r="A20" s="1">
        <v>16</v>
      </c>
      <c r="B20">
        <v>20</v>
      </c>
      <c r="C20">
        <v>0.2</v>
      </c>
      <c r="D20">
        <v>0</v>
      </c>
      <c r="E20">
        <v>30.6</v>
      </c>
      <c r="F20">
        <v>0</v>
      </c>
      <c r="G20">
        <v>0</v>
      </c>
    </row>
    <row r="21" spans="1:7" x14ac:dyDescent="0.45">
      <c r="A21" s="1">
        <v>17</v>
      </c>
      <c r="B21">
        <v>20</v>
      </c>
      <c r="C21">
        <v>0.45</v>
      </c>
      <c r="D21">
        <v>0.1</v>
      </c>
      <c r="E21">
        <v>31.2</v>
      </c>
      <c r="F21">
        <v>0</v>
      </c>
      <c r="G21">
        <v>0</v>
      </c>
    </row>
    <row r="22" spans="1:7" x14ac:dyDescent="0.45">
      <c r="A22" s="1">
        <v>18</v>
      </c>
      <c r="B22">
        <v>20</v>
      </c>
      <c r="C22">
        <v>0.65</v>
      </c>
      <c r="D22">
        <v>0.2</v>
      </c>
      <c r="E22">
        <v>29.8</v>
      </c>
      <c r="F22">
        <v>0</v>
      </c>
      <c r="G22">
        <v>0</v>
      </c>
    </row>
    <row r="23" spans="1:7" x14ac:dyDescent="0.45">
      <c r="A23" s="1">
        <v>19</v>
      </c>
      <c r="B23">
        <v>20</v>
      </c>
      <c r="C23">
        <v>0.85</v>
      </c>
      <c r="D23">
        <v>0.2</v>
      </c>
      <c r="E23">
        <v>31.1</v>
      </c>
      <c r="F23">
        <v>0</v>
      </c>
      <c r="G23">
        <v>0</v>
      </c>
    </row>
    <row r="24" spans="1:7" x14ac:dyDescent="0.45">
      <c r="A24" s="1">
        <v>20</v>
      </c>
      <c r="B24">
        <v>50</v>
      </c>
      <c r="C24">
        <v>0</v>
      </c>
      <c r="D24">
        <v>0</v>
      </c>
      <c r="E24">
        <v>2.5</v>
      </c>
      <c r="F24">
        <v>0</v>
      </c>
      <c r="G24">
        <v>0</v>
      </c>
    </row>
    <row r="25" spans="1:7" x14ac:dyDescent="0.45">
      <c r="A25" s="1">
        <v>21</v>
      </c>
      <c r="B25">
        <v>50</v>
      </c>
      <c r="C25">
        <v>0.2</v>
      </c>
      <c r="D25">
        <v>0</v>
      </c>
      <c r="E25">
        <v>3.1</v>
      </c>
      <c r="F25">
        <v>0</v>
      </c>
      <c r="G25">
        <v>0</v>
      </c>
    </row>
    <row r="26" spans="1:7" x14ac:dyDescent="0.45">
      <c r="A26" s="1">
        <v>22</v>
      </c>
      <c r="B26">
        <v>50</v>
      </c>
      <c r="C26">
        <v>0.45</v>
      </c>
      <c r="D26">
        <v>0</v>
      </c>
      <c r="E26">
        <v>4.7</v>
      </c>
      <c r="F26">
        <v>0</v>
      </c>
      <c r="G26">
        <v>0</v>
      </c>
    </row>
    <row r="27" spans="1:7" x14ac:dyDescent="0.45">
      <c r="A27" s="1">
        <v>23</v>
      </c>
      <c r="B27">
        <v>50</v>
      </c>
      <c r="C27">
        <v>0.65</v>
      </c>
      <c r="D27">
        <v>0</v>
      </c>
      <c r="E27">
        <v>3.7</v>
      </c>
      <c r="F27">
        <v>0</v>
      </c>
      <c r="G27">
        <v>0</v>
      </c>
    </row>
    <row r="28" spans="1:7" x14ac:dyDescent="0.45">
      <c r="A28" s="1">
        <v>24</v>
      </c>
      <c r="B28">
        <v>50</v>
      </c>
      <c r="C28">
        <v>0.85</v>
      </c>
      <c r="D28">
        <v>0</v>
      </c>
      <c r="E28">
        <v>4.2</v>
      </c>
      <c r="F28">
        <v>0</v>
      </c>
      <c r="G28">
        <v>0</v>
      </c>
    </row>
    <row r="29" spans="1:7" x14ac:dyDescent="0.45">
      <c r="A29" s="1">
        <v>25</v>
      </c>
      <c r="B29">
        <v>100</v>
      </c>
      <c r="C29">
        <v>0</v>
      </c>
      <c r="D29">
        <v>0</v>
      </c>
      <c r="E29">
        <v>1.8</v>
      </c>
      <c r="F29">
        <v>0</v>
      </c>
      <c r="G29">
        <v>0</v>
      </c>
    </row>
    <row r="30" spans="1:7" x14ac:dyDescent="0.45">
      <c r="A30" s="1">
        <v>26</v>
      </c>
      <c r="B30">
        <v>100</v>
      </c>
      <c r="C30">
        <v>0.2</v>
      </c>
      <c r="D30">
        <v>0</v>
      </c>
      <c r="E30">
        <v>1.9</v>
      </c>
      <c r="F30">
        <v>0</v>
      </c>
      <c r="G30">
        <v>0</v>
      </c>
    </row>
    <row r="31" spans="1:7" x14ac:dyDescent="0.45">
      <c r="A31" s="1">
        <v>27</v>
      </c>
      <c r="B31">
        <v>100</v>
      </c>
      <c r="C31">
        <v>0.45</v>
      </c>
      <c r="D31">
        <v>0</v>
      </c>
      <c r="E31">
        <v>3.2</v>
      </c>
      <c r="F31">
        <v>0</v>
      </c>
      <c r="G31">
        <v>0</v>
      </c>
    </row>
    <row r="32" spans="1:7" x14ac:dyDescent="0.45">
      <c r="A32" s="1">
        <v>28</v>
      </c>
      <c r="B32">
        <v>100</v>
      </c>
      <c r="C32">
        <v>0.65</v>
      </c>
      <c r="D32">
        <v>0</v>
      </c>
      <c r="E32">
        <v>1.8</v>
      </c>
      <c r="F32">
        <v>0</v>
      </c>
      <c r="G32">
        <v>0</v>
      </c>
    </row>
    <row r="33" spans="1:7" x14ac:dyDescent="0.45">
      <c r="A33" s="1">
        <v>29</v>
      </c>
      <c r="B33">
        <v>100</v>
      </c>
      <c r="C33">
        <v>0.85</v>
      </c>
      <c r="D33">
        <v>0</v>
      </c>
      <c r="E33">
        <v>2.8</v>
      </c>
      <c r="F33">
        <v>0</v>
      </c>
      <c r="G33">
        <v>0</v>
      </c>
    </row>
    <row r="37" spans="1:7" x14ac:dyDescent="0.45">
      <c r="A37" s="1">
        <v>0</v>
      </c>
      <c r="B37" t="s">
        <v>7</v>
      </c>
    </row>
    <row r="39" spans="1:7" x14ac:dyDescent="0.4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 x14ac:dyDescent="0.45">
      <c r="A40" s="1">
        <v>0</v>
      </c>
      <c r="B40">
        <v>0</v>
      </c>
      <c r="C40">
        <v>0</v>
      </c>
      <c r="D40">
        <v>0.1</v>
      </c>
      <c r="E40">
        <v>0</v>
      </c>
      <c r="F40">
        <v>0</v>
      </c>
      <c r="G40">
        <v>0</v>
      </c>
    </row>
    <row r="41" spans="1:7" x14ac:dyDescent="0.45">
      <c r="A41" s="1">
        <v>1</v>
      </c>
      <c r="B41">
        <v>0</v>
      </c>
      <c r="C41">
        <v>0.2</v>
      </c>
      <c r="D41">
        <v>0.2</v>
      </c>
      <c r="E41">
        <v>0</v>
      </c>
      <c r="F41">
        <v>0</v>
      </c>
      <c r="G41">
        <v>0</v>
      </c>
    </row>
    <row r="42" spans="1:7" x14ac:dyDescent="0.45">
      <c r="A42" s="1">
        <v>2</v>
      </c>
      <c r="B42">
        <v>0</v>
      </c>
      <c r="C42">
        <v>0.45</v>
      </c>
      <c r="D42">
        <v>0.3</v>
      </c>
      <c r="E42">
        <v>0</v>
      </c>
      <c r="F42">
        <v>0</v>
      </c>
      <c r="G42">
        <v>0</v>
      </c>
    </row>
    <row r="43" spans="1:7" x14ac:dyDescent="0.45">
      <c r="A43" s="1">
        <v>3</v>
      </c>
      <c r="B43">
        <v>0</v>
      </c>
      <c r="C43">
        <v>0.65</v>
      </c>
      <c r="D43">
        <v>0.3</v>
      </c>
      <c r="E43">
        <v>0</v>
      </c>
      <c r="F43">
        <v>0</v>
      </c>
      <c r="G43">
        <v>0</v>
      </c>
    </row>
    <row r="44" spans="1:7" x14ac:dyDescent="0.45">
      <c r="A44" s="1">
        <v>4</v>
      </c>
      <c r="B44">
        <v>0</v>
      </c>
      <c r="C44">
        <v>0.85</v>
      </c>
      <c r="D44">
        <v>0.4</v>
      </c>
      <c r="E44">
        <v>0</v>
      </c>
      <c r="F44">
        <v>0</v>
      </c>
      <c r="G44">
        <v>0</v>
      </c>
    </row>
    <row r="45" spans="1:7" x14ac:dyDescent="0.45">
      <c r="A45" s="1">
        <v>5</v>
      </c>
      <c r="B45">
        <v>5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45">
      <c r="A46" s="1">
        <v>6</v>
      </c>
      <c r="B46">
        <v>5</v>
      </c>
      <c r="C46">
        <v>0.2</v>
      </c>
      <c r="D46">
        <v>0</v>
      </c>
      <c r="E46">
        <v>0</v>
      </c>
      <c r="F46">
        <v>0</v>
      </c>
      <c r="G46">
        <v>0</v>
      </c>
    </row>
    <row r="47" spans="1:7" x14ac:dyDescent="0.45">
      <c r="A47" s="1">
        <v>7</v>
      </c>
      <c r="B47">
        <v>5</v>
      </c>
      <c r="C47">
        <v>0.45</v>
      </c>
      <c r="D47">
        <v>0</v>
      </c>
      <c r="E47">
        <v>0</v>
      </c>
      <c r="F47">
        <v>0</v>
      </c>
      <c r="G47">
        <v>0</v>
      </c>
    </row>
    <row r="48" spans="1:7" x14ac:dyDescent="0.45">
      <c r="A48" s="1">
        <v>8</v>
      </c>
      <c r="B48">
        <v>5</v>
      </c>
      <c r="C48">
        <v>0.65</v>
      </c>
      <c r="D48">
        <v>0</v>
      </c>
      <c r="E48">
        <v>0</v>
      </c>
      <c r="F48">
        <v>0</v>
      </c>
      <c r="G48">
        <v>0</v>
      </c>
    </row>
    <row r="49" spans="1:7" x14ac:dyDescent="0.45">
      <c r="A49" s="1">
        <v>9</v>
      </c>
      <c r="B49">
        <v>5</v>
      </c>
      <c r="C49">
        <v>0.85</v>
      </c>
      <c r="D49">
        <v>0</v>
      </c>
      <c r="E49">
        <v>0</v>
      </c>
      <c r="F49">
        <v>0</v>
      </c>
      <c r="G49">
        <v>0</v>
      </c>
    </row>
    <row r="50" spans="1:7" x14ac:dyDescent="0.45">
      <c r="A50" s="1">
        <v>10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45">
      <c r="A51" s="1">
        <v>11</v>
      </c>
      <c r="B51">
        <v>10</v>
      </c>
      <c r="C51">
        <v>0.2</v>
      </c>
      <c r="D51">
        <v>0</v>
      </c>
      <c r="E51">
        <v>0</v>
      </c>
      <c r="F51">
        <v>0</v>
      </c>
      <c r="G51">
        <v>0</v>
      </c>
    </row>
    <row r="52" spans="1:7" x14ac:dyDescent="0.45">
      <c r="A52" s="1">
        <v>12</v>
      </c>
      <c r="B52">
        <v>10</v>
      </c>
      <c r="C52">
        <v>0.45</v>
      </c>
      <c r="D52">
        <v>0</v>
      </c>
      <c r="E52">
        <v>0</v>
      </c>
      <c r="F52">
        <v>0</v>
      </c>
      <c r="G52">
        <v>0</v>
      </c>
    </row>
    <row r="53" spans="1:7" x14ac:dyDescent="0.45">
      <c r="A53" s="1">
        <v>13</v>
      </c>
      <c r="B53">
        <v>10</v>
      </c>
      <c r="C53">
        <v>0.65</v>
      </c>
      <c r="D53">
        <v>0</v>
      </c>
      <c r="E53">
        <v>0</v>
      </c>
      <c r="F53">
        <v>0</v>
      </c>
      <c r="G53">
        <v>0</v>
      </c>
    </row>
    <row r="54" spans="1:7" x14ac:dyDescent="0.45">
      <c r="A54" s="1">
        <v>14</v>
      </c>
      <c r="B54">
        <v>10</v>
      </c>
      <c r="C54">
        <v>0.85</v>
      </c>
      <c r="D54">
        <v>0</v>
      </c>
      <c r="E54">
        <v>0</v>
      </c>
      <c r="F54">
        <v>0</v>
      </c>
      <c r="G54">
        <v>0</v>
      </c>
    </row>
    <row r="55" spans="1:7" x14ac:dyDescent="0.45">
      <c r="A55" s="1">
        <v>15</v>
      </c>
      <c r="B55">
        <v>20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45">
      <c r="A56" s="1">
        <v>16</v>
      </c>
      <c r="B56">
        <v>20</v>
      </c>
      <c r="C56">
        <v>0.2</v>
      </c>
      <c r="D56">
        <v>0</v>
      </c>
      <c r="E56">
        <v>0</v>
      </c>
      <c r="F56">
        <v>0</v>
      </c>
      <c r="G56">
        <v>0</v>
      </c>
    </row>
    <row r="57" spans="1:7" x14ac:dyDescent="0.45">
      <c r="A57" s="1">
        <v>17</v>
      </c>
      <c r="B57">
        <v>20</v>
      </c>
      <c r="C57">
        <v>0.45</v>
      </c>
      <c r="D57">
        <v>0</v>
      </c>
      <c r="E57">
        <v>0</v>
      </c>
      <c r="F57">
        <v>0</v>
      </c>
      <c r="G57">
        <v>0</v>
      </c>
    </row>
    <row r="58" spans="1:7" x14ac:dyDescent="0.45">
      <c r="A58" s="1">
        <v>18</v>
      </c>
      <c r="B58">
        <v>20</v>
      </c>
      <c r="C58">
        <v>0.65</v>
      </c>
      <c r="D58">
        <v>0</v>
      </c>
      <c r="E58">
        <v>0</v>
      </c>
      <c r="F58">
        <v>0</v>
      </c>
      <c r="G58">
        <v>0</v>
      </c>
    </row>
    <row r="59" spans="1:7" x14ac:dyDescent="0.45">
      <c r="A59" s="1">
        <v>19</v>
      </c>
      <c r="B59">
        <v>20</v>
      </c>
      <c r="C59">
        <v>0.85</v>
      </c>
      <c r="D59">
        <v>0</v>
      </c>
      <c r="E59">
        <v>0</v>
      </c>
      <c r="F59">
        <v>0</v>
      </c>
      <c r="G59">
        <v>0</v>
      </c>
    </row>
    <row r="60" spans="1:7" x14ac:dyDescent="0.4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45">
      <c r="A61" s="1">
        <v>21</v>
      </c>
      <c r="B61">
        <v>50</v>
      </c>
      <c r="C61">
        <v>0.2</v>
      </c>
      <c r="D61">
        <v>0</v>
      </c>
      <c r="E61">
        <v>0</v>
      </c>
      <c r="F61">
        <v>0</v>
      </c>
      <c r="G61">
        <v>0</v>
      </c>
    </row>
    <row r="62" spans="1:7" x14ac:dyDescent="0.45">
      <c r="A62" s="1">
        <v>22</v>
      </c>
      <c r="B62">
        <v>50</v>
      </c>
      <c r="C62">
        <v>0.45</v>
      </c>
      <c r="D62">
        <v>0</v>
      </c>
      <c r="E62">
        <v>0</v>
      </c>
      <c r="F62">
        <v>0</v>
      </c>
      <c r="G62">
        <v>0</v>
      </c>
    </row>
    <row r="63" spans="1:7" x14ac:dyDescent="0.45">
      <c r="A63" s="1">
        <v>23</v>
      </c>
      <c r="B63">
        <v>50</v>
      </c>
      <c r="C63">
        <v>0.65</v>
      </c>
      <c r="D63">
        <v>0</v>
      </c>
      <c r="E63">
        <v>0</v>
      </c>
      <c r="F63">
        <v>0</v>
      </c>
      <c r="G63">
        <v>0</v>
      </c>
    </row>
    <row r="64" spans="1:7" x14ac:dyDescent="0.45">
      <c r="A64" s="1">
        <v>24</v>
      </c>
      <c r="B64">
        <v>50</v>
      </c>
      <c r="C64">
        <v>0.85</v>
      </c>
      <c r="D64">
        <v>0</v>
      </c>
      <c r="E64">
        <v>0</v>
      </c>
      <c r="F64">
        <v>0</v>
      </c>
      <c r="G64">
        <v>0</v>
      </c>
    </row>
    <row r="65" spans="1:7" x14ac:dyDescent="0.4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45">
      <c r="A66" s="1">
        <v>26</v>
      </c>
      <c r="B66">
        <v>100</v>
      </c>
      <c r="C66">
        <v>0.2</v>
      </c>
      <c r="D66">
        <v>0</v>
      </c>
      <c r="E66">
        <v>0</v>
      </c>
      <c r="F66">
        <v>0</v>
      </c>
      <c r="G66">
        <v>0</v>
      </c>
    </row>
    <row r="67" spans="1:7" x14ac:dyDescent="0.4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0</v>
      </c>
    </row>
    <row r="68" spans="1:7" x14ac:dyDescent="0.4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0</v>
      </c>
    </row>
    <row r="69" spans="1:7" x14ac:dyDescent="0.4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0</v>
      </c>
    </row>
    <row r="73" spans="1:7" x14ac:dyDescent="0.45">
      <c r="A73" s="1">
        <v>0</v>
      </c>
      <c r="B73" t="s">
        <v>8</v>
      </c>
    </row>
    <row r="75" spans="1:7" x14ac:dyDescent="0.4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</row>
    <row r="76" spans="1:7" x14ac:dyDescent="0.45">
      <c r="A76" s="1">
        <v>0</v>
      </c>
      <c r="B76">
        <v>0</v>
      </c>
      <c r="C76">
        <v>0</v>
      </c>
      <c r="D76">
        <v>1.5</v>
      </c>
      <c r="E76">
        <v>1.5</v>
      </c>
      <c r="F76">
        <v>0.9</v>
      </c>
      <c r="G76">
        <v>3</v>
      </c>
    </row>
    <row r="77" spans="1:7" x14ac:dyDescent="0.45">
      <c r="A77" s="1">
        <v>1</v>
      </c>
      <c r="B77">
        <v>0</v>
      </c>
      <c r="C77">
        <v>0.2</v>
      </c>
      <c r="D77">
        <v>1.6</v>
      </c>
      <c r="E77">
        <v>2</v>
      </c>
      <c r="F77">
        <v>0.4</v>
      </c>
      <c r="G77">
        <v>3.5</v>
      </c>
    </row>
    <row r="78" spans="1:7" x14ac:dyDescent="0.45">
      <c r="A78" s="1">
        <v>2</v>
      </c>
      <c r="B78">
        <v>0</v>
      </c>
      <c r="C78">
        <v>0.45</v>
      </c>
      <c r="D78">
        <v>1.9</v>
      </c>
      <c r="E78">
        <v>1.8</v>
      </c>
      <c r="F78">
        <v>1.2</v>
      </c>
      <c r="G78">
        <v>4.2</v>
      </c>
    </row>
    <row r="79" spans="1:7" x14ac:dyDescent="0.45">
      <c r="A79" s="1">
        <v>3</v>
      </c>
      <c r="B79">
        <v>0</v>
      </c>
      <c r="C79">
        <v>0.65</v>
      </c>
      <c r="D79">
        <v>3.2</v>
      </c>
      <c r="E79">
        <v>2.8</v>
      </c>
      <c r="F79">
        <v>1.4</v>
      </c>
      <c r="G79">
        <v>4.0999999999999996</v>
      </c>
    </row>
    <row r="80" spans="1:7" x14ac:dyDescent="0.45">
      <c r="A80" s="1">
        <v>4</v>
      </c>
      <c r="B80">
        <v>0</v>
      </c>
      <c r="C80">
        <v>0.85</v>
      </c>
      <c r="D80">
        <v>1.4</v>
      </c>
      <c r="E80">
        <v>3.1</v>
      </c>
      <c r="F80">
        <v>0.9</v>
      </c>
      <c r="G80">
        <v>3.7</v>
      </c>
    </row>
    <row r="81" spans="1:7" x14ac:dyDescent="0.45">
      <c r="A81" s="1">
        <v>5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45">
      <c r="A82" s="1">
        <v>6</v>
      </c>
      <c r="B82">
        <v>5</v>
      </c>
      <c r="C82">
        <v>0.2</v>
      </c>
      <c r="D82">
        <v>0</v>
      </c>
      <c r="E82">
        <v>0</v>
      </c>
      <c r="F82">
        <v>0</v>
      </c>
      <c r="G82">
        <v>0</v>
      </c>
    </row>
    <row r="83" spans="1:7" x14ac:dyDescent="0.45">
      <c r="A83" s="1">
        <v>7</v>
      </c>
      <c r="B83">
        <v>5</v>
      </c>
      <c r="C83">
        <v>0.45</v>
      </c>
      <c r="D83">
        <v>0</v>
      </c>
      <c r="E83">
        <v>0</v>
      </c>
      <c r="F83">
        <v>0</v>
      </c>
      <c r="G83">
        <v>0</v>
      </c>
    </row>
    <row r="84" spans="1:7" x14ac:dyDescent="0.45">
      <c r="A84" s="1">
        <v>8</v>
      </c>
      <c r="B84">
        <v>5</v>
      </c>
      <c r="C84">
        <v>0.65</v>
      </c>
      <c r="D84">
        <v>0</v>
      </c>
      <c r="E84">
        <v>0</v>
      </c>
      <c r="F84">
        <v>0</v>
      </c>
      <c r="G84">
        <v>0</v>
      </c>
    </row>
    <row r="85" spans="1:7" x14ac:dyDescent="0.45">
      <c r="A85" s="1">
        <v>9</v>
      </c>
      <c r="B85">
        <v>5</v>
      </c>
      <c r="C85">
        <v>0.85</v>
      </c>
      <c r="D85">
        <v>0</v>
      </c>
      <c r="E85">
        <v>0</v>
      </c>
      <c r="F85">
        <v>0</v>
      </c>
      <c r="G85">
        <v>0</v>
      </c>
    </row>
    <row r="86" spans="1:7" x14ac:dyDescent="0.45">
      <c r="A86" s="1">
        <v>10</v>
      </c>
      <c r="B86">
        <v>10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45">
      <c r="A87" s="1">
        <v>11</v>
      </c>
      <c r="B87">
        <v>10</v>
      </c>
      <c r="C87">
        <v>0.2</v>
      </c>
      <c r="D87">
        <v>0</v>
      </c>
      <c r="E87">
        <v>0</v>
      </c>
      <c r="F87">
        <v>0</v>
      </c>
      <c r="G87">
        <v>0</v>
      </c>
    </row>
    <row r="88" spans="1:7" x14ac:dyDescent="0.45">
      <c r="A88" s="1">
        <v>12</v>
      </c>
      <c r="B88">
        <v>10</v>
      </c>
      <c r="C88">
        <v>0.45</v>
      </c>
      <c r="D88">
        <v>0</v>
      </c>
      <c r="E88">
        <v>0</v>
      </c>
      <c r="F88">
        <v>0</v>
      </c>
      <c r="G88">
        <v>0</v>
      </c>
    </row>
    <row r="89" spans="1:7" x14ac:dyDescent="0.45">
      <c r="A89" s="1">
        <v>13</v>
      </c>
      <c r="B89">
        <v>10</v>
      </c>
      <c r="C89">
        <v>0.65</v>
      </c>
      <c r="D89">
        <v>0</v>
      </c>
      <c r="E89">
        <v>0</v>
      </c>
      <c r="F89">
        <v>0</v>
      </c>
      <c r="G89">
        <v>0</v>
      </c>
    </row>
    <row r="90" spans="1:7" x14ac:dyDescent="0.45">
      <c r="A90" s="1">
        <v>14</v>
      </c>
      <c r="B90">
        <v>10</v>
      </c>
      <c r="C90">
        <v>0.85</v>
      </c>
      <c r="D90">
        <v>0</v>
      </c>
      <c r="E90">
        <v>0</v>
      </c>
      <c r="F90">
        <v>0</v>
      </c>
      <c r="G90">
        <v>0</v>
      </c>
    </row>
    <row r="91" spans="1:7" x14ac:dyDescent="0.45">
      <c r="A91" s="1">
        <v>15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45">
      <c r="A92" s="1">
        <v>16</v>
      </c>
      <c r="B92">
        <v>20</v>
      </c>
      <c r="C92">
        <v>0.2</v>
      </c>
      <c r="D92">
        <v>0</v>
      </c>
      <c r="E92">
        <v>0</v>
      </c>
      <c r="F92">
        <v>0</v>
      </c>
      <c r="G92">
        <v>0</v>
      </c>
    </row>
    <row r="93" spans="1:7" x14ac:dyDescent="0.45">
      <c r="A93" s="1">
        <v>17</v>
      </c>
      <c r="B93">
        <v>20</v>
      </c>
      <c r="C93">
        <v>0.45</v>
      </c>
      <c r="D93">
        <v>0</v>
      </c>
      <c r="E93">
        <v>0</v>
      </c>
      <c r="F93">
        <v>0</v>
      </c>
      <c r="G93">
        <v>0</v>
      </c>
    </row>
    <row r="94" spans="1:7" x14ac:dyDescent="0.45">
      <c r="A94" s="1">
        <v>18</v>
      </c>
      <c r="B94">
        <v>20</v>
      </c>
      <c r="C94">
        <v>0.65</v>
      </c>
      <c r="D94">
        <v>0</v>
      </c>
      <c r="E94">
        <v>0</v>
      </c>
      <c r="F94">
        <v>0</v>
      </c>
      <c r="G94">
        <v>0</v>
      </c>
    </row>
    <row r="95" spans="1:7" x14ac:dyDescent="0.45">
      <c r="A95" s="1">
        <v>19</v>
      </c>
      <c r="B95">
        <v>20</v>
      </c>
      <c r="C95">
        <v>0.85</v>
      </c>
      <c r="D95">
        <v>0</v>
      </c>
      <c r="E95">
        <v>0</v>
      </c>
      <c r="F95">
        <v>0</v>
      </c>
      <c r="G95">
        <v>0</v>
      </c>
    </row>
    <row r="96" spans="1:7" x14ac:dyDescent="0.45">
      <c r="A96" s="1">
        <v>20</v>
      </c>
      <c r="B96">
        <v>50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45">
      <c r="A97" s="1">
        <v>21</v>
      </c>
      <c r="B97">
        <v>50</v>
      </c>
      <c r="C97">
        <v>0.2</v>
      </c>
      <c r="D97">
        <v>0</v>
      </c>
      <c r="E97">
        <v>0</v>
      </c>
      <c r="F97">
        <v>0</v>
      </c>
      <c r="G97">
        <v>0</v>
      </c>
    </row>
    <row r="98" spans="1:7" x14ac:dyDescent="0.45">
      <c r="A98" s="1">
        <v>22</v>
      </c>
      <c r="B98">
        <v>50</v>
      </c>
      <c r="C98">
        <v>0.45</v>
      </c>
      <c r="D98">
        <v>0</v>
      </c>
      <c r="E98">
        <v>0</v>
      </c>
      <c r="F98">
        <v>0</v>
      </c>
      <c r="G98">
        <v>0</v>
      </c>
    </row>
    <row r="99" spans="1:7" x14ac:dyDescent="0.45">
      <c r="A99" s="1">
        <v>23</v>
      </c>
      <c r="B99">
        <v>50</v>
      </c>
      <c r="C99">
        <v>0.65</v>
      </c>
      <c r="D99">
        <v>0</v>
      </c>
      <c r="E99">
        <v>0</v>
      </c>
      <c r="F99">
        <v>0</v>
      </c>
      <c r="G99">
        <v>0</v>
      </c>
    </row>
    <row r="100" spans="1:7" x14ac:dyDescent="0.45">
      <c r="A100" s="1">
        <v>24</v>
      </c>
      <c r="B100">
        <v>50</v>
      </c>
      <c r="C100">
        <v>0.85</v>
      </c>
      <c r="D100">
        <v>0</v>
      </c>
      <c r="E100">
        <v>0</v>
      </c>
      <c r="F100">
        <v>0</v>
      </c>
      <c r="G100">
        <v>0</v>
      </c>
    </row>
    <row r="101" spans="1:7" x14ac:dyDescent="0.4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4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45">
      <c r="A103" s="1">
        <v>27</v>
      </c>
      <c r="B103">
        <v>100</v>
      </c>
      <c r="C103">
        <v>0.45</v>
      </c>
      <c r="D103">
        <v>0</v>
      </c>
      <c r="E103">
        <v>0</v>
      </c>
      <c r="F103">
        <v>0</v>
      </c>
      <c r="G103">
        <v>0</v>
      </c>
    </row>
    <row r="104" spans="1:7" x14ac:dyDescent="0.4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0</v>
      </c>
    </row>
    <row r="105" spans="1:7" x14ac:dyDescent="0.45">
      <c r="A105" s="1">
        <v>29</v>
      </c>
      <c r="B105">
        <v>100</v>
      </c>
      <c r="C105">
        <v>0.85</v>
      </c>
      <c r="D105">
        <v>0</v>
      </c>
      <c r="E105">
        <v>0</v>
      </c>
      <c r="F105">
        <v>0</v>
      </c>
      <c r="G105">
        <v>0</v>
      </c>
    </row>
    <row r="109" spans="1:7" x14ac:dyDescent="0.45">
      <c r="A109" s="1">
        <v>0</v>
      </c>
      <c r="B109" t="s">
        <v>9</v>
      </c>
    </row>
    <row r="111" spans="1:7" x14ac:dyDescent="0.4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</row>
    <row r="112" spans="1:7" x14ac:dyDescent="0.45">
      <c r="A112" s="1">
        <v>0</v>
      </c>
      <c r="B112">
        <v>0</v>
      </c>
      <c r="C112">
        <v>0</v>
      </c>
      <c r="D112">
        <v>99.9</v>
      </c>
      <c r="E112">
        <v>100</v>
      </c>
      <c r="F112">
        <v>100</v>
      </c>
      <c r="G112">
        <v>100</v>
      </c>
    </row>
    <row r="113" spans="1:7" x14ac:dyDescent="0.4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4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99.9</v>
      </c>
    </row>
    <row r="115" spans="1:7" x14ac:dyDescent="0.45">
      <c r="A115" s="1">
        <v>3</v>
      </c>
      <c r="B115">
        <v>0</v>
      </c>
      <c r="C115">
        <v>0.65</v>
      </c>
      <c r="D115">
        <v>99.9</v>
      </c>
      <c r="E115">
        <v>100</v>
      </c>
      <c r="F115">
        <v>100</v>
      </c>
      <c r="G115">
        <v>100</v>
      </c>
    </row>
    <row r="116" spans="1:7" x14ac:dyDescent="0.4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45">
      <c r="A117" s="1">
        <v>5</v>
      </c>
      <c r="B117">
        <v>5</v>
      </c>
      <c r="C117">
        <v>0</v>
      </c>
      <c r="D117">
        <v>6.7</v>
      </c>
      <c r="E117">
        <v>35.1</v>
      </c>
      <c r="F117">
        <v>8.8000000000000007</v>
      </c>
      <c r="G117">
        <v>18.399999999999999</v>
      </c>
    </row>
    <row r="118" spans="1:7" x14ac:dyDescent="0.45">
      <c r="A118" s="1">
        <v>6</v>
      </c>
      <c r="B118">
        <v>5</v>
      </c>
      <c r="C118">
        <v>0.2</v>
      </c>
      <c r="D118">
        <v>5.0999999999999996</v>
      </c>
      <c r="E118">
        <v>33.4</v>
      </c>
      <c r="F118">
        <v>7.3</v>
      </c>
      <c r="G118">
        <v>16.3</v>
      </c>
    </row>
    <row r="119" spans="1:7" x14ac:dyDescent="0.45">
      <c r="A119" s="1">
        <v>7</v>
      </c>
      <c r="B119">
        <v>5</v>
      </c>
      <c r="C119">
        <v>0.45</v>
      </c>
      <c r="D119">
        <v>6.3</v>
      </c>
      <c r="E119">
        <v>37.5</v>
      </c>
      <c r="F119">
        <v>9.1999999999999993</v>
      </c>
      <c r="G119">
        <v>16.8</v>
      </c>
    </row>
    <row r="120" spans="1:7" x14ac:dyDescent="0.45">
      <c r="A120" s="1">
        <v>8</v>
      </c>
      <c r="B120">
        <v>5</v>
      </c>
      <c r="C120">
        <v>0.65</v>
      </c>
      <c r="D120">
        <v>3.2</v>
      </c>
      <c r="E120">
        <v>39.5</v>
      </c>
      <c r="F120">
        <v>7.9</v>
      </c>
      <c r="G120">
        <v>16.899999999999999</v>
      </c>
    </row>
    <row r="121" spans="1:7" x14ac:dyDescent="0.45">
      <c r="A121" s="1">
        <v>9</v>
      </c>
      <c r="B121">
        <v>5</v>
      </c>
      <c r="C121">
        <v>0.85</v>
      </c>
      <c r="D121">
        <v>5</v>
      </c>
      <c r="E121">
        <v>35.799999999999997</v>
      </c>
      <c r="F121">
        <v>8.4</v>
      </c>
      <c r="G121">
        <v>16.600000000000001</v>
      </c>
    </row>
    <row r="122" spans="1:7" x14ac:dyDescent="0.45">
      <c r="A122" s="1">
        <v>10</v>
      </c>
      <c r="B122">
        <v>10</v>
      </c>
      <c r="C122">
        <v>0</v>
      </c>
      <c r="D122">
        <v>0.5</v>
      </c>
      <c r="E122">
        <v>40.299999999999997</v>
      </c>
      <c r="F122">
        <v>0.4</v>
      </c>
      <c r="G122">
        <v>2</v>
      </c>
    </row>
    <row r="123" spans="1:7" x14ac:dyDescent="0.45">
      <c r="A123" s="1">
        <v>11</v>
      </c>
      <c r="B123">
        <v>10</v>
      </c>
      <c r="C123">
        <v>0.2</v>
      </c>
      <c r="D123">
        <v>0.6</v>
      </c>
      <c r="E123">
        <v>48.7</v>
      </c>
      <c r="F123">
        <v>0.2</v>
      </c>
      <c r="G123">
        <v>2.1</v>
      </c>
    </row>
    <row r="124" spans="1:7" x14ac:dyDescent="0.45">
      <c r="A124" s="1">
        <v>12</v>
      </c>
      <c r="B124">
        <v>10</v>
      </c>
      <c r="C124">
        <v>0.45</v>
      </c>
      <c r="D124">
        <v>0.5</v>
      </c>
      <c r="E124">
        <v>45.4</v>
      </c>
      <c r="F124">
        <v>0.5</v>
      </c>
      <c r="G124">
        <v>1.1000000000000001</v>
      </c>
    </row>
    <row r="125" spans="1:7" x14ac:dyDescent="0.45">
      <c r="A125" s="1">
        <v>13</v>
      </c>
      <c r="B125">
        <v>10</v>
      </c>
      <c r="C125">
        <v>0.65</v>
      </c>
      <c r="D125">
        <v>0.5</v>
      </c>
      <c r="E125">
        <v>42.4</v>
      </c>
      <c r="F125">
        <v>0</v>
      </c>
      <c r="G125">
        <v>1.7</v>
      </c>
    </row>
    <row r="126" spans="1:7" x14ac:dyDescent="0.45">
      <c r="A126" s="1">
        <v>14</v>
      </c>
      <c r="B126">
        <v>10</v>
      </c>
      <c r="C126">
        <v>0.85</v>
      </c>
      <c r="D126">
        <v>1</v>
      </c>
      <c r="E126">
        <v>43.1</v>
      </c>
      <c r="F126">
        <v>0.3</v>
      </c>
      <c r="G126">
        <v>1.6</v>
      </c>
    </row>
    <row r="127" spans="1:7" x14ac:dyDescent="0.45">
      <c r="A127" s="1">
        <v>15</v>
      </c>
      <c r="B127">
        <v>20</v>
      </c>
      <c r="C127">
        <v>0</v>
      </c>
      <c r="D127">
        <v>0</v>
      </c>
      <c r="E127">
        <v>30.3</v>
      </c>
      <c r="F127">
        <v>0</v>
      </c>
      <c r="G127">
        <v>0</v>
      </c>
    </row>
    <row r="128" spans="1:7" x14ac:dyDescent="0.45">
      <c r="A128" s="1">
        <v>16</v>
      </c>
      <c r="B128">
        <v>20</v>
      </c>
      <c r="C128">
        <v>0.2</v>
      </c>
      <c r="D128">
        <v>0</v>
      </c>
      <c r="E128">
        <v>32.200000000000003</v>
      </c>
      <c r="F128">
        <v>0</v>
      </c>
      <c r="G128">
        <v>0</v>
      </c>
    </row>
    <row r="129" spans="1:7" x14ac:dyDescent="0.45">
      <c r="A129" s="1">
        <v>17</v>
      </c>
      <c r="B129">
        <v>20</v>
      </c>
      <c r="C129">
        <v>0.45</v>
      </c>
      <c r="D129">
        <v>0</v>
      </c>
      <c r="E129">
        <v>31.1</v>
      </c>
      <c r="F129">
        <v>0</v>
      </c>
      <c r="G129">
        <v>0.1</v>
      </c>
    </row>
    <row r="130" spans="1:7" x14ac:dyDescent="0.45">
      <c r="A130" s="1">
        <v>18</v>
      </c>
      <c r="B130">
        <v>20</v>
      </c>
      <c r="C130">
        <v>0.65</v>
      </c>
      <c r="D130">
        <v>0</v>
      </c>
      <c r="E130">
        <v>33.5</v>
      </c>
      <c r="F130">
        <v>0</v>
      </c>
      <c r="G130">
        <v>0</v>
      </c>
    </row>
    <row r="131" spans="1:7" x14ac:dyDescent="0.45">
      <c r="A131" s="1">
        <v>19</v>
      </c>
      <c r="B131">
        <v>20</v>
      </c>
      <c r="C131">
        <v>0.85</v>
      </c>
      <c r="D131">
        <v>0</v>
      </c>
      <c r="E131">
        <v>33.9</v>
      </c>
      <c r="F131">
        <v>0</v>
      </c>
      <c r="G131">
        <v>0</v>
      </c>
    </row>
    <row r="132" spans="1:7" x14ac:dyDescent="0.45">
      <c r="A132" s="1">
        <v>20</v>
      </c>
      <c r="B132">
        <v>50</v>
      </c>
      <c r="C132">
        <v>0</v>
      </c>
      <c r="D132">
        <v>0</v>
      </c>
      <c r="E132">
        <v>2.6</v>
      </c>
      <c r="F132">
        <v>0</v>
      </c>
      <c r="G132">
        <v>0</v>
      </c>
    </row>
    <row r="133" spans="1:7" x14ac:dyDescent="0.45">
      <c r="A133" s="1">
        <v>21</v>
      </c>
      <c r="B133">
        <v>50</v>
      </c>
      <c r="C133">
        <v>0.2</v>
      </c>
      <c r="D133">
        <v>0</v>
      </c>
      <c r="E133">
        <v>2.2000000000000002</v>
      </c>
      <c r="F133">
        <v>0</v>
      </c>
      <c r="G133">
        <v>0</v>
      </c>
    </row>
    <row r="134" spans="1:7" x14ac:dyDescent="0.45">
      <c r="A134" s="1">
        <v>22</v>
      </c>
      <c r="B134">
        <v>50</v>
      </c>
      <c r="C134">
        <v>0.45</v>
      </c>
      <c r="D134">
        <v>0.1</v>
      </c>
      <c r="E134">
        <v>3.8</v>
      </c>
      <c r="F134">
        <v>0</v>
      </c>
      <c r="G134">
        <v>0</v>
      </c>
    </row>
    <row r="135" spans="1:7" x14ac:dyDescent="0.45">
      <c r="A135" s="1">
        <v>23</v>
      </c>
      <c r="B135">
        <v>50</v>
      </c>
      <c r="C135">
        <v>0.65</v>
      </c>
      <c r="D135">
        <v>0</v>
      </c>
      <c r="E135">
        <v>2.2999999999999998</v>
      </c>
      <c r="F135">
        <v>0</v>
      </c>
      <c r="G135">
        <v>0</v>
      </c>
    </row>
    <row r="136" spans="1:7" x14ac:dyDescent="0.45">
      <c r="A136" s="1">
        <v>24</v>
      </c>
      <c r="B136">
        <v>50</v>
      </c>
      <c r="C136">
        <v>0.85</v>
      </c>
      <c r="D136">
        <v>0</v>
      </c>
      <c r="E136">
        <v>3.3</v>
      </c>
      <c r="F136">
        <v>0</v>
      </c>
      <c r="G136">
        <v>0</v>
      </c>
    </row>
    <row r="137" spans="1:7" x14ac:dyDescent="0.45">
      <c r="A137" s="1">
        <v>25</v>
      </c>
      <c r="B137">
        <v>100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45">
      <c r="A138" s="1">
        <v>26</v>
      </c>
      <c r="B138">
        <v>100</v>
      </c>
      <c r="C138">
        <v>0.2</v>
      </c>
      <c r="D138">
        <v>0</v>
      </c>
      <c r="E138">
        <v>0.3</v>
      </c>
      <c r="F138">
        <v>0</v>
      </c>
      <c r="G138">
        <v>0</v>
      </c>
    </row>
    <row r="139" spans="1:7" x14ac:dyDescent="0.45">
      <c r="A139" s="1">
        <v>27</v>
      </c>
      <c r="B139">
        <v>100</v>
      </c>
      <c r="C139">
        <v>0.45</v>
      </c>
      <c r="D139">
        <v>0</v>
      </c>
      <c r="E139">
        <v>0.4</v>
      </c>
      <c r="F139">
        <v>0</v>
      </c>
      <c r="G139">
        <v>0</v>
      </c>
    </row>
    <row r="140" spans="1:7" x14ac:dyDescent="0.45">
      <c r="A140" s="1">
        <v>28</v>
      </c>
      <c r="B140">
        <v>100</v>
      </c>
      <c r="C140">
        <v>0.65</v>
      </c>
      <c r="D140">
        <v>0</v>
      </c>
      <c r="E140">
        <v>0.6</v>
      </c>
      <c r="F140">
        <v>0</v>
      </c>
      <c r="G140">
        <v>0</v>
      </c>
    </row>
    <row r="141" spans="1:7" x14ac:dyDescent="0.45">
      <c r="A141" s="1">
        <v>29</v>
      </c>
      <c r="B141">
        <v>100</v>
      </c>
      <c r="C141">
        <v>0.85</v>
      </c>
      <c r="D141">
        <v>0</v>
      </c>
      <c r="E141">
        <v>0.2</v>
      </c>
      <c r="F141">
        <v>0</v>
      </c>
      <c r="G141">
        <v>0</v>
      </c>
    </row>
    <row r="145" spans="1:7" x14ac:dyDescent="0.45">
      <c r="A145" s="1">
        <v>0</v>
      </c>
      <c r="B145" t="s">
        <v>10</v>
      </c>
    </row>
    <row r="147" spans="1:7" x14ac:dyDescent="0.4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</row>
    <row r="148" spans="1:7" x14ac:dyDescent="0.45">
      <c r="A148" s="1">
        <v>0</v>
      </c>
      <c r="B148">
        <v>0</v>
      </c>
      <c r="C148">
        <v>0</v>
      </c>
      <c r="D148">
        <v>0</v>
      </c>
      <c r="E148">
        <v>100</v>
      </c>
      <c r="F148">
        <v>0</v>
      </c>
      <c r="G148">
        <v>0</v>
      </c>
    </row>
    <row r="149" spans="1:7" x14ac:dyDescent="0.45">
      <c r="A149" s="1">
        <v>1</v>
      </c>
      <c r="B149">
        <v>0</v>
      </c>
      <c r="C149">
        <v>0.2</v>
      </c>
      <c r="D149">
        <v>0</v>
      </c>
      <c r="E149">
        <v>100</v>
      </c>
      <c r="F149">
        <v>0</v>
      </c>
      <c r="G149">
        <v>0</v>
      </c>
    </row>
    <row r="150" spans="1:7" x14ac:dyDescent="0.45">
      <c r="A150" s="1">
        <v>2</v>
      </c>
      <c r="B150">
        <v>0</v>
      </c>
      <c r="C150">
        <v>0.45</v>
      </c>
      <c r="D150">
        <v>0</v>
      </c>
      <c r="E150">
        <v>100</v>
      </c>
      <c r="F150">
        <v>0</v>
      </c>
      <c r="G150">
        <v>0</v>
      </c>
    </row>
    <row r="151" spans="1:7" x14ac:dyDescent="0.45">
      <c r="A151" s="1">
        <v>3</v>
      </c>
      <c r="B151">
        <v>0</v>
      </c>
      <c r="C151">
        <v>0.65</v>
      </c>
      <c r="D151">
        <v>0</v>
      </c>
      <c r="E151">
        <v>100</v>
      </c>
      <c r="F151">
        <v>0</v>
      </c>
      <c r="G151">
        <v>0</v>
      </c>
    </row>
    <row r="152" spans="1:7" x14ac:dyDescent="0.45">
      <c r="A152" s="1">
        <v>4</v>
      </c>
      <c r="B152">
        <v>0</v>
      </c>
      <c r="C152">
        <v>0.85</v>
      </c>
      <c r="D152">
        <v>0</v>
      </c>
      <c r="E152">
        <v>100</v>
      </c>
      <c r="F152">
        <v>0</v>
      </c>
      <c r="G152">
        <v>0</v>
      </c>
    </row>
    <row r="153" spans="1:7" x14ac:dyDescent="0.45">
      <c r="A153" s="1">
        <v>5</v>
      </c>
      <c r="B153">
        <v>5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45">
      <c r="A154" s="1">
        <v>6</v>
      </c>
      <c r="B154">
        <v>5</v>
      </c>
      <c r="C154">
        <v>0.2</v>
      </c>
      <c r="D154">
        <v>0</v>
      </c>
      <c r="E154">
        <v>0</v>
      </c>
      <c r="F154">
        <v>0</v>
      </c>
      <c r="G154">
        <v>0</v>
      </c>
    </row>
    <row r="155" spans="1:7" x14ac:dyDescent="0.45">
      <c r="A155" s="1">
        <v>7</v>
      </c>
      <c r="B155">
        <v>5</v>
      </c>
      <c r="C155">
        <v>0.45</v>
      </c>
      <c r="D155">
        <v>0</v>
      </c>
      <c r="E155">
        <v>0.1</v>
      </c>
      <c r="F155">
        <v>0</v>
      </c>
      <c r="G155">
        <v>0</v>
      </c>
    </row>
    <row r="156" spans="1:7" x14ac:dyDescent="0.45">
      <c r="A156" s="1">
        <v>8</v>
      </c>
      <c r="B156">
        <v>5</v>
      </c>
      <c r="C156">
        <v>0.65</v>
      </c>
      <c r="D156">
        <v>0</v>
      </c>
      <c r="E156">
        <v>0</v>
      </c>
      <c r="F156">
        <v>0</v>
      </c>
      <c r="G156">
        <v>0</v>
      </c>
    </row>
    <row r="157" spans="1:7" x14ac:dyDescent="0.45">
      <c r="A157" s="1">
        <v>9</v>
      </c>
      <c r="B157">
        <v>5</v>
      </c>
      <c r="C157">
        <v>0.85</v>
      </c>
      <c r="D157">
        <v>0</v>
      </c>
      <c r="E157">
        <v>0</v>
      </c>
      <c r="F157">
        <v>0</v>
      </c>
      <c r="G157">
        <v>0</v>
      </c>
    </row>
    <row r="158" spans="1:7" x14ac:dyDescent="0.45">
      <c r="A158" s="1">
        <v>10</v>
      </c>
      <c r="B158">
        <v>10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45">
      <c r="A159" s="1">
        <v>11</v>
      </c>
      <c r="B159">
        <v>10</v>
      </c>
      <c r="C159">
        <v>0.2</v>
      </c>
      <c r="D159">
        <v>0</v>
      </c>
      <c r="E159">
        <v>0</v>
      </c>
      <c r="F159">
        <v>0</v>
      </c>
      <c r="G159">
        <v>0</v>
      </c>
    </row>
    <row r="160" spans="1:7" x14ac:dyDescent="0.45">
      <c r="A160" s="1">
        <v>12</v>
      </c>
      <c r="B160">
        <v>10</v>
      </c>
      <c r="C160">
        <v>0.45</v>
      </c>
      <c r="D160">
        <v>0</v>
      </c>
      <c r="E160">
        <v>0</v>
      </c>
      <c r="F160">
        <v>0</v>
      </c>
      <c r="G160">
        <v>0</v>
      </c>
    </row>
    <row r="161" spans="1:7" x14ac:dyDescent="0.45">
      <c r="A161" s="1">
        <v>13</v>
      </c>
      <c r="B161">
        <v>10</v>
      </c>
      <c r="C161">
        <v>0.65</v>
      </c>
      <c r="D161">
        <v>0</v>
      </c>
      <c r="E161">
        <v>0</v>
      </c>
      <c r="F161">
        <v>0</v>
      </c>
      <c r="G161">
        <v>0</v>
      </c>
    </row>
    <row r="162" spans="1:7" x14ac:dyDescent="0.45">
      <c r="A162" s="1">
        <v>14</v>
      </c>
      <c r="B162">
        <v>10</v>
      </c>
      <c r="C162">
        <v>0.85</v>
      </c>
      <c r="D162">
        <v>0</v>
      </c>
      <c r="E162">
        <v>0</v>
      </c>
      <c r="F162">
        <v>0</v>
      </c>
      <c r="G162">
        <v>0</v>
      </c>
    </row>
    <row r="163" spans="1:7" x14ac:dyDescent="0.45">
      <c r="A163" s="1">
        <v>15</v>
      </c>
      <c r="B163">
        <v>20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45">
      <c r="A164" s="1">
        <v>16</v>
      </c>
      <c r="B164">
        <v>20</v>
      </c>
      <c r="C164">
        <v>0.2</v>
      </c>
      <c r="D164">
        <v>0</v>
      </c>
      <c r="E164">
        <v>0</v>
      </c>
      <c r="F164">
        <v>0</v>
      </c>
      <c r="G164">
        <v>0</v>
      </c>
    </row>
    <row r="165" spans="1:7" x14ac:dyDescent="0.45">
      <c r="A165" s="1">
        <v>17</v>
      </c>
      <c r="B165">
        <v>20</v>
      </c>
      <c r="C165">
        <v>0.45</v>
      </c>
      <c r="D165">
        <v>0</v>
      </c>
      <c r="E165">
        <v>0</v>
      </c>
      <c r="F165">
        <v>0</v>
      </c>
      <c r="G165">
        <v>0</v>
      </c>
    </row>
    <row r="166" spans="1:7" x14ac:dyDescent="0.4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0</v>
      </c>
      <c r="G166">
        <v>0</v>
      </c>
    </row>
    <row r="167" spans="1:7" x14ac:dyDescent="0.45">
      <c r="A167" s="1">
        <v>19</v>
      </c>
      <c r="B167">
        <v>20</v>
      </c>
      <c r="C167">
        <v>0.85</v>
      </c>
      <c r="D167">
        <v>0</v>
      </c>
      <c r="E167">
        <v>0</v>
      </c>
      <c r="F167">
        <v>0</v>
      </c>
      <c r="G167">
        <v>0</v>
      </c>
    </row>
    <row r="168" spans="1:7" x14ac:dyDescent="0.45">
      <c r="A168" s="1">
        <v>20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45">
      <c r="A169" s="1">
        <v>21</v>
      </c>
      <c r="B169">
        <v>50</v>
      </c>
      <c r="C169">
        <v>0.2</v>
      </c>
      <c r="D169">
        <v>0</v>
      </c>
      <c r="E169">
        <v>0</v>
      </c>
      <c r="F169">
        <v>0</v>
      </c>
      <c r="G169">
        <v>0</v>
      </c>
    </row>
    <row r="170" spans="1:7" x14ac:dyDescent="0.45">
      <c r="A170" s="1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</v>
      </c>
    </row>
    <row r="171" spans="1:7" x14ac:dyDescent="0.45">
      <c r="A171" s="1">
        <v>23</v>
      </c>
      <c r="B171">
        <v>50</v>
      </c>
      <c r="C171">
        <v>0.65</v>
      </c>
      <c r="D171">
        <v>0</v>
      </c>
      <c r="E171">
        <v>0</v>
      </c>
      <c r="F171">
        <v>0</v>
      </c>
      <c r="G171">
        <v>0</v>
      </c>
    </row>
    <row r="172" spans="1:7" x14ac:dyDescent="0.45">
      <c r="A172" s="1">
        <v>24</v>
      </c>
      <c r="B172">
        <v>50</v>
      </c>
      <c r="C172">
        <v>0.85</v>
      </c>
      <c r="D172">
        <v>0</v>
      </c>
      <c r="E172">
        <v>0</v>
      </c>
      <c r="F172">
        <v>0</v>
      </c>
      <c r="G172">
        <v>0</v>
      </c>
    </row>
    <row r="173" spans="1:7" x14ac:dyDescent="0.45">
      <c r="A173" s="1">
        <v>25</v>
      </c>
      <c r="B173">
        <v>100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45">
      <c r="A174" s="1">
        <v>26</v>
      </c>
      <c r="B174">
        <v>100</v>
      </c>
      <c r="C174">
        <v>0.2</v>
      </c>
      <c r="D174">
        <v>0</v>
      </c>
      <c r="E174">
        <v>0</v>
      </c>
      <c r="F174">
        <v>0</v>
      </c>
      <c r="G174">
        <v>0</v>
      </c>
    </row>
    <row r="175" spans="1:7" x14ac:dyDescent="0.45">
      <c r="A175" s="1">
        <v>27</v>
      </c>
      <c r="B175">
        <v>100</v>
      </c>
      <c r="C175">
        <v>0.45</v>
      </c>
      <c r="D175">
        <v>0</v>
      </c>
      <c r="E175">
        <v>0</v>
      </c>
      <c r="F175">
        <v>0</v>
      </c>
      <c r="G175">
        <v>0</v>
      </c>
    </row>
    <row r="176" spans="1:7" x14ac:dyDescent="0.45">
      <c r="A176" s="1">
        <v>28</v>
      </c>
      <c r="B176">
        <v>100</v>
      </c>
      <c r="C176">
        <v>0.65</v>
      </c>
      <c r="D176">
        <v>0</v>
      </c>
      <c r="E176">
        <v>0</v>
      </c>
      <c r="F176">
        <v>0</v>
      </c>
      <c r="G176">
        <v>0</v>
      </c>
    </row>
    <row r="177" spans="1:7" x14ac:dyDescent="0.45">
      <c r="A177" s="1">
        <v>29</v>
      </c>
      <c r="B177">
        <v>100</v>
      </c>
      <c r="C177">
        <v>0.85</v>
      </c>
      <c r="D177">
        <v>0</v>
      </c>
      <c r="E177">
        <v>0</v>
      </c>
      <c r="F177">
        <v>0</v>
      </c>
      <c r="G177">
        <v>0</v>
      </c>
    </row>
    <row r="181" spans="1:7" x14ac:dyDescent="0.45">
      <c r="A181" s="1">
        <v>0</v>
      </c>
      <c r="B181" t="s">
        <v>11</v>
      </c>
    </row>
    <row r="183" spans="1:7" x14ac:dyDescent="0.4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</row>
    <row r="184" spans="1:7" x14ac:dyDescent="0.45">
      <c r="A184" s="1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45">
      <c r="A185" s="1">
        <v>1</v>
      </c>
      <c r="B185">
        <v>0</v>
      </c>
      <c r="C185">
        <v>0.2</v>
      </c>
      <c r="D185">
        <v>0</v>
      </c>
      <c r="E185">
        <v>0</v>
      </c>
      <c r="F185">
        <v>0</v>
      </c>
      <c r="G185">
        <v>0</v>
      </c>
    </row>
    <row r="186" spans="1:7" x14ac:dyDescent="0.45">
      <c r="A186" s="1">
        <v>2</v>
      </c>
      <c r="B186">
        <v>0</v>
      </c>
      <c r="C186">
        <v>0.45</v>
      </c>
      <c r="D186">
        <v>0</v>
      </c>
      <c r="E186">
        <v>0</v>
      </c>
      <c r="F186">
        <v>0</v>
      </c>
      <c r="G186">
        <v>0</v>
      </c>
    </row>
    <row r="187" spans="1:7" x14ac:dyDescent="0.45">
      <c r="A187" s="1">
        <v>3</v>
      </c>
      <c r="B187">
        <v>0</v>
      </c>
      <c r="C187">
        <v>0.65</v>
      </c>
      <c r="D187">
        <v>0</v>
      </c>
      <c r="E187">
        <v>0</v>
      </c>
      <c r="F187">
        <v>0</v>
      </c>
      <c r="G187">
        <v>0</v>
      </c>
    </row>
    <row r="188" spans="1:7" x14ac:dyDescent="0.45">
      <c r="A188" s="1">
        <v>4</v>
      </c>
      <c r="B188">
        <v>0</v>
      </c>
      <c r="C188">
        <v>0.85</v>
      </c>
      <c r="D188">
        <v>0</v>
      </c>
      <c r="E188">
        <v>0</v>
      </c>
      <c r="F188">
        <v>0</v>
      </c>
      <c r="G188">
        <v>0</v>
      </c>
    </row>
    <row r="189" spans="1:7" x14ac:dyDescent="0.45">
      <c r="A189" s="1">
        <v>5</v>
      </c>
      <c r="B189">
        <v>5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45">
      <c r="A190" s="1">
        <v>6</v>
      </c>
      <c r="B190">
        <v>5</v>
      </c>
      <c r="C190">
        <v>0.2</v>
      </c>
      <c r="D190">
        <v>0</v>
      </c>
      <c r="E190">
        <v>0</v>
      </c>
      <c r="F190">
        <v>0</v>
      </c>
      <c r="G190">
        <v>0</v>
      </c>
    </row>
    <row r="191" spans="1:7" x14ac:dyDescent="0.45">
      <c r="A191" s="1">
        <v>7</v>
      </c>
      <c r="B191">
        <v>5</v>
      </c>
      <c r="C191">
        <v>0.45</v>
      </c>
      <c r="D191">
        <v>0</v>
      </c>
      <c r="E191">
        <v>0</v>
      </c>
      <c r="F191">
        <v>0</v>
      </c>
      <c r="G191">
        <v>0</v>
      </c>
    </row>
    <row r="192" spans="1:7" x14ac:dyDescent="0.45">
      <c r="A192" s="1">
        <v>8</v>
      </c>
      <c r="B192">
        <v>5</v>
      </c>
      <c r="C192">
        <v>0.65</v>
      </c>
      <c r="D192">
        <v>0</v>
      </c>
      <c r="E192">
        <v>0</v>
      </c>
      <c r="F192">
        <v>0</v>
      </c>
      <c r="G192">
        <v>0</v>
      </c>
    </row>
    <row r="193" spans="1:7" x14ac:dyDescent="0.45">
      <c r="A193" s="1">
        <v>9</v>
      </c>
      <c r="B193">
        <v>5</v>
      </c>
      <c r="C193">
        <v>0.85</v>
      </c>
      <c r="D193">
        <v>0</v>
      </c>
      <c r="E193">
        <v>0</v>
      </c>
      <c r="F193">
        <v>0</v>
      </c>
      <c r="G193">
        <v>0</v>
      </c>
    </row>
    <row r="194" spans="1:7" x14ac:dyDescent="0.45">
      <c r="A194" s="1">
        <v>10</v>
      </c>
      <c r="B194">
        <v>10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45">
      <c r="A195" s="1">
        <v>11</v>
      </c>
      <c r="B195">
        <v>10</v>
      </c>
      <c r="C195">
        <v>0.2</v>
      </c>
      <c r="D195">
        <v>0</v>
      </c>
      <c r="E195">
        <v>0</v>
      </c>
      <c r="F195">
        <v>0</v>
      </c>
      <c r="G195">
        <v>0</v>
      </c>
    </row>
    <row r="196" spans="1:7" x14ac:dyDescent="0.45">
      <c r="A196" s="1">
        <v>12</v>
      </c>
      <c r="B196">
        <v>10</v>
      </c>
      <c r="C196">
        <v>0.45</v>
      </c>
      <c r="D196">
        <v>0</v>
      </c>
      <c r="E196">
        <v>0</v>
      </c>
      <c r="F196">
        <v>0</v>
      </c>
      <c r="G196">
        <v>0</v>
      </c>
    </row>
    <row r="197" spans="1:7" x14ac:dyDescent="0.45">
      <c r="A197" s="1">
        <v>13</v>
      </c>
      <c r="B197">
        <v>10</v>
      </c>
      <c r="C197">
        <v>0.65</v>
      </c>
      <c r="D197">
        <v>0</v>
      </c>
      <c r="E197">
        <v>0</v>
      </c>
      <c r="F197">
        <v>0</v>
      </c>
      <c r="G197">
        <v>0</v>
      </c>
    </row>
    <row r="198" spans="1:7" x14ac:dyDescent="0.45">
      <c r="A198" s="1">
        <v>14</v>
      </c>
      <c r="B198">
        <v>10</v>
      </c>
      <c r="C198">
        <v>0.85</v>
      </c>
      <c r="D198">
        <v>0</v>
      </c>
      <c r="E198">
        <v>0</v>
      </c>
      <c r="F198">
        <v>0</v>
      </c>
      <c r="G198">
        <v>0</v>
      </c>
    </row>
    <row r="199" spans="1:7" x14ac:dyDescent="0.45">
      <c r="A199" s="1">
        <v>15</v>
      </c>
      <c r="B199">
        <v>20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45">
      <c r="A200" s="1">
        <v>16</v>
      </c>
      <c r="B200">
        <v>20</v>
      </c>
      <c r="C200">
        <v>0.2</v>
      </c>
      <c r="D200">
        <v>0</v>
      </c>
      <c r="E200">
        <v>0</v>
      </c>
      <c r="F200">
        <v>0</v>
      </c>
      <c r="G200">
        <v>0</v>
      </c>
    </row>
    <row r="201" spans="1:7" x14ac:dyDescent="0.45">
      <c r="A201" s="1">
        <v>17</v>
      </c>
      <c r="B201">
        <v>20</v>
      </c>
      <c r="C201">
        <v>0.45</v>
      </c>
      <c r="D201">
        <v>0</v>
      </c>
      <c r="E201">
        <v>0</v>
      </c>
      <c r="F201">
        <v>0</v>
      </c>
      <c r="G201">
        <v>0</v>
      </c>
    </row>
    <row r="202" spans="1:7" x14ac:dyDescent="0.45">
      <c r="A202" s="1">
        <v>18</v>
      </c>
      <c r="B202">
        <v>20</v>
      </c>
      <c r="C202">
        <v>0.65</v>
      </c>
      <c r="D202">
        <v>0</v>
      </c>
      <c r="E202">
        <v>0</v>
      </c>
      <c r="F202">
        <v>0</v>
      </c>
      <c r="G202">
        <v>0</v>
      </c>
    </row>
    <row r="203" spans="1:7" x14ac:dyDescent="0.45">
      <c r="A203" s="1">
        <v>19</v>
      </c>
      <c r="B203">
        <v>20</v>
      </c>
      <c r="C203">
        <v>0.85</v>
      </c>
      <c r="D203">
        <v>0</v>
      </c>
      <c r="E203">
        <v>0</v>
      </c>
      <c r="F203">
        <v>0</v>
      </c>
      <c r="G203">
        <v>0</v>
      </c>
    </row>
    <row r="204" spans="1:7" x14ac:dyDescent="0.45">
      <c r="A204" s="1">
        <v>20</v>
      </c>
      <c r="B204">
        <v>50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45">
      <c r="A205" s="1">
        <v>21</v>
      </c>
      <c r="B205">
        <v>50</v>
      </c>
      <c r="C205">
        <v>0.2</v>
      </c>
      <c r="D205">
        <v>0</v>
      </c>
      <c r="E205">
        <v>0</v>
      </c>
      <c r="F205">
        <v>0</v>
      </c>
      <c r="G205">
        <v>0</v>
      </c>
    </row>
    <row r="206" spans="1:7" x14ac:dyDescent="0.45">
      <c r="A206" s="1">
        <v>22</v>
      </c>
      <c r="B206">
        <v>50</v>
      </c>
      <c r="C206">
        <v>0.45</v>
      </c>
      <c r="D206">
        <v>0</v>
      </c>
      <c r="E206">
        <v>0</v>
      </c>
      <c r="F206">
        <v>0</v>
      </c>
      <c r="G206">
        <v>0</v>
      </c>
    </row>
    <row r="207" spans="1:7" x14ac:dyDescent="0.45">
      <c r="A207" s="1">
        <v>23</v>
      </c>
      <c r="B207">
        <v>50</v>
      </c>
      <c r="C207">
        <v>0.65</v>
      </c>
      <c r="D207">
        <v>0</v>
      </c>
      <c r="E207">
        <v>0</v>
      </c>
      <c r="F207">
        <v>0</v>
      </c>
      <c r="G207">
        <v>0</v>
      </c>
    </row>
    <row r="208" spans="1:7" x14ac:dyDescent="0.45">
      <c r="A208" s="1">
        <v>24</v>
      </c>
      <c r="B208">
        <v>50</v>
      </c>
      <c r="C208">
        <v>0.85</v>
      </c>
      <c r="D208">
        <v>0</v>
      </c>
      <c r="E208">
        <v>0</v>
      </c>
      <c r="F208">
        <v>0</v>
      </c>
      <c r="G208">
        <v>0</v>
      </c>
    </row>
    <row r="209" spans="1:7" x14ac:dyDescent="0.45">
      <c r="A209" s="1">
        <v>25</v>
      </c>
      <c r="B209">
        <v>100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45">
      <c r="A210" s="1">
        <v>26</v>
      </c>
      <c r="B210">
        <v>100</v>
      </c>
      <c r="C210">
        <v>0.2</v>
      </c>
      <c r="D210">
        <v>0</v>
      </c>
      <c r="E210">
        <v>0</v>
      </c>
      <c r="F210">
        <v>0</v>
      </c>
      <c r="G210">
        <v>0</v>
      </c>
    </row>
    <row r="211" spans="1:7" x14ac:dyDescent="0.45">
      <c r="A211" s="1">
        <v>27</v>
      </c>
      <c r="B211">
        <v>100</v>
      </c>
      <c r="C211">
        <v>0.45</v>
      </c>
      <c r="D211">
        <v>0</v>
      </c>
      <c r="E211">
        <v>0</v>
      </c>
      <c r="F211">
        <v>0</v>
      </c>
      <c r="G211">
        <v>0</v>
      </c>
    </row>
    <row r="212" spans="1:7" x14ac:dyDescent="0.45">
      <c r="A212" s="1">
        <v>28</v>
      </c>
      <c r="B212">
        <v>100</v>
      </c>
      <c r="C212">
        <v>0.65</v>
      </c>
      <c r="D212">
        <v>0</v>
      </c>
      <c r="E212">
        <v>0</v>
      </c>
      <c r="F212">
        <v>0</v>
      </c>
      <c r="G212">
        <v>0</v>
      </c>
    </row>
    <row r="213" spans="1:7" x14ac:dyDescent="0.45">
      <c r="A213" s="1">
        <v>29</v>
      </c>
      <c r="B213">
        <v>100</v>
      </c>
      <c r="C213">
        <v>0.85</v>
      </c>
      <c r="D213">
        <v>0</v>
      </c>
      <c r="E213">
        <v>0</v>
      </c>
      <c r="F213">
        <v>0</v>
      </c>
      <c r="G213">
        <v>0</v>
      </c>
    </row>
    <row r="217" spans="1:7" x14ac:dyDescent="0.45">
      <c r="A217" s="1">
        <v>0</v>
      </c>
      <c r="B217" t="s">
        <v>12</v>
      </c>
    </row>
    <row r="219" spans="1:7" x14ac:dyDescent="0.4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</row>
    <row r="220" spans="1:7" x14ac:dyDescent="0.45">
      <c r="A220" s="1">
        <v>0</v>
      </c>
      <c r="B220">
        <v>0</v>
      </c>
      <c r="C220">
        <v>0</v>
      </c>
      <c r="D220">
        <v>68.7</v>
      </c>
      <c r="E220">
        <v>73.900000000000006</v>
      </c>
      <c r="F220">
        <v>71.2</v>
      </c>
      <c r="G220">
        <v>71.2</v>
      </c>
    </row>
    <row r="221" spans="1:7" x14ac:dyDescent="0.45">
      <c r="A221" s="1">
        <v>1</v>
      </c>
      <c r="B221">
        <v>0</v>
      </c>
      <c r="C221">
        <v>0.2</v>
      </c>
      <c r="D221">
        <v>70.5</v>
      </c>
      <c r="E221">
        <v>69.900000000000006</v>
      </c>
      <c r="F221">
        <v>70.8</v>
      </c>
      <c r="G221">
        <v>68.7</v>
      </c>
    </row>
    <row r="222" spans="1:7" x14ac:dyDescent="0.45">
      <c r="A222" s="1">
        <v>2</v>
      </c>
      <c r="B222">
        <v>0</v>
      </c>
      <c r="C222">
        <v>0.45</v>
      </c>
      <c r="D222">
        <v>67.2</v>
      </c>
      <c r="E222">
        <v>66.5</v>
      </c>
      <c r="F222">
        <v>69.599999999999994</v>
      </c>
      <c r="G222">
        <v>69.400000000000006</v>
      </c>
    </row>
    <row r="223" spans="1:7" x14ac:dyDescent="0.45">
      <c r="A223" s="1">
        <v>3</v>
      </c>
      <c r="B223">
        <v>0</v>
      </c>
      <c r="C223">
        <v>0.65</v>
      </c>
      <c r="D223">
        <v>70.7</v>
      </c>
      <c r="E223">
        <v>69.3</v>
      </c>
      <c r="F223">
        <v>69.099999999999994</v>
      </c>
      <c r="G223">
        <v>68.7</v>
      </c>
    </row>
    <row r="224" spans="1:7" x14ac:dyDescent="0.45">
      <c r="A224" s="1">
        <v>4</v>
      </c>
      <c r="B224">
        <v>0</v>
      </c>
      <c r="C224">
        <v>0.85</v>
      </c>
      <c r="D224">
        <v>70.400000000000006</v>
      </c>
      <c r="E224">
        <v>70.7</v>
      </c>
      <c r="F224">
        <v>71.2</v>
      </c>
      <c r="G224">
        <v>69.3</v>
      </c>
    </row>
    <row r="225" spans="1:7" x14ac:dyDescent="0.45">
      <c r="A225" s="1">
        <v>5</v>
      </c>
      <c r="B225">
        <v>5</v>
      </c>
      <c r="C225">
        <v>0</v>
      </c>
      <c r="D225">
        <v>18.5</v>
      </c>
      <c r="E225">
        <v>18.7</v>
      </c>
      <c r="F225">
        <v>30.7</v>
      </c>
      <c r="G225">
        <v>31</v>
      </c>
    </row>
    <row r="226" spans="1:7" x14ac:dyDescent="0.45">
      <c r="A226" s="1">
        <v>6</v>
      </c>
      <c r="B226">
        <v>5</v>
      </c>
      <c r="C226">
        <v>0.2</v>
      </c>
      <c r="D226">
        <v>19.2</v>
      </c>
      <c r="E226">
        <v>13.9</v>
      </c>
      <c r="F226">
        <v>30.9</v>
      </c>
      <c r="G226">
        <v>31.4</v>
      </c>
    </row>
    <row r="227" spans="1:7" x14ac:dyDescent="0.45">
      <c r="A227" s="1">
        <v>7</v>
      </c>
      <c r="B227">
        <v>5</v>
      </c>
      <c r="C227">
        <v>0.45</v>
      </c>
      <c r="D227">
        <v>20.6</v>
      </c>
      <c r="E227">
        <v>17.2</v>
      </c>
      <c r="F227">
        <v>29.6</v>
      </c>
      <c r="G227">
        <v>31.6</v>
      </c>
    </row>
    <row r="228" spans="1:7" x14ac:dyDescent="0.45">
      <c r="A228" s="1">
        <v>8</v>
      </c>
      <c r="B228">
        <v>5</v>
      </c>
      <c r="C228">
        <v>0.65</v>
      </c>
      <c r="D228">
        <v>19.2</v>
      </c>
      <c r="E228">
        <v>17.2</v>
      </c>
      <c r="F228">
        <v>29.1</v>
      </c>
      <c r="G228">
        <v>29.2</v>
      </c>
    </row>
    <row r="229" spans="1:7" x14ac:dyDescent="0.45">
      <c r="A229" s="1">
        <v>9</v>
      </c>
      <c r="B229">
        <v>5</v>
      </c>
      <c r="C229">
        <v>0.85</v>
      </c>
      <c r="D229">
        <v>20.9</v>
      </c>
      <c r="E229">
        <v>17.2</v>
      </c>
      <c r="F229">
        <v>26.6</v>
      </c>
      <c r="G229">
        <v>34</v>
      </c>
    </row>
    <row r="230" spans="1:7" x14ac:dyDescent="0.45">
      <c r="A230" s="1">
        <v>10</v>
      </c>
      <c r="B230">
        <v>10</v>
      </c>
      <c r="C230">
        <v>0</v>
      </c>
      <c r="D230">
        <v>14.6</v>
      </c>
      <c r="E230">
        <v>13</v>
      </c>
      <c r="F230">
        <v>27.2</v>
      </c>
      <c r="G230">
        <v>31</v>
      </c>
    </row>
    <row r="231" spans="1:7" x14ac:dyDescent="0.45">
      <c r="A231" s="1">
        <v>11</v>
      </c>
      <c r="B231">
        <v>10</v>
      </c>
      <c r="C231">
        <v>0.2</v>
      </c>
      <c r="D231">
        <v>13.5</v>
      </c>
      <c r="E231">
        <v>13.1</v>
      </c>
      <c r="F231">
        <v>26.6</v>
      </c>
      <c r="G231">
        <v>30.8</v>
      </c>
    </row>
    <row r="232" spans="1:7" x14ac:dyDescent="0.45">
      <c r="A232" s="1">
        <v>12</v>
      </c>
      <c r="B232">
        <v>10</v>
      </c>
      <c r="C232">
        <v>0.45</v>
      </c>
      <c r="D232">
        <v>16.600000000000001</v>
      </c>
      <c r="E232">
        <v>12.5</v>
      </c>
      <c r="F232">
        <v>22.3</v>
      </c>
      <c r="G232">
        <v>26.2</v>
      </c>
    </row>
    <row r="233" spans="1:7" x14ac:dyDescent="0.45">
      <c r="A233" s="1">
        <v>13</v>
      </c>
      <c r="B233">
        <v>10</v>
      </c>
      <c r="C233">
        <v>0.65</v>
      </c>
      <c r="D233">
        <v>11.9</v>
      </c>
      <c r="E233">
        <v>14</v>
      </c>
      <c r="F233">
        <v>22.1</v>
      </c>
      <c r="G233">
        <v>29.4</v>
      </c>
    </row>
    <row r="234" spans="1:7" x14ac:dyDescent="0.45">
      <c r="A234" s="1">
        <v>14</v>
      </c>
      <c r="B234">
        <v>10</v>
      </c>
      <c r="C234">
        <v>0.85</v>
      </c>
      <c r="D234">
        <v>12</v>
      </c>
      <c r="E234">
        <v>13.8</v>
      </c>
      <c r="F234">
        <v>23.9</v>
      </c>
      <c r="G234">
        <v>28.6</v>
      </c>
    </row>
    <row r="235" spans="1:7" x14ac:dyDescent="0.45">
      <c r="A235" s="1">
        <v>15</v>
      </c>
      <c r="B235">
        <v>20</v>
      </c>
      <c r="C235">
        <v>0</v>
      </c>
      <c r="D235">
        <v>8.3000000000000007</v>
      </c>
      <c r="E235">
        <v>7.1</v>
      </c>
      <c r="F235">
        <v>11.7</v>
      </c>
      <c r="G235">
        <v>12.4</v>
      </c>
    </row>
    <row r="236" spans="1:7" x14ac:dyDescent="0.45">
      <c r="A236" s="1">
        <v>16</v>
      </c>
      <c r="B236">
        <v>20</v>
      </c>
      <c r="C236">
        <v>0.2</v>
      </c>
      <c r="D236">
        <v>6.1</v>
      </c>
      <c r="E236">
        <v>6.8</v>
      </c>
      <c r="F236">
        <v>11.1</v>
      </c>
      <c r="G236">
        <v>14.5</v>
      </c>
    </row>
    <row r="237" spans="1:7" x14ac:dyDescent="0.45">
      <c r="A237" s="1">
        <v>17</v>
      </c>
      <c r="B237">
        <v>20</v>
      </c>
      <c r="C237">
        <v>0.45</v>
      </c>
      <c r="D237">
        <v>6.9</v>
      </c>
      <c r="E237">
        <v>7.3</v>
      </c>
      <c r="F237">
        <v>12.9</v>
      </c>
      <c r="G237">
        <v>13.1</v>
      </c>
    </row>
    <row r="238" spans="1:7" x14ac:dyDescent="0.45">
      <c r="A238" s="1">
        <v>18</v>
      </c>
      <c r="B238">
        <v>20</v>
      </c>
      <c r="C238">
        <v>0.65</v>
      </c>
      <c r="D238">
        <v>6.7</v>
      </c>
      <c r="E238">
        <v>7.6</v>
      </c>
      <c r="F238">
        <v>11</v>
      </c>
      <c r="G238">
        <v>14.3</v>
      </c>
    </row>
    <row r="239" spans="1:7" x14ac:dyDescent="0.45">
      <c r="A239" s="1">
        <v>19</v>
      </c>
      <c r="B239">
        <v>20</v>
      </c>
      <c r="C239">
        <v>0.85</v>
      </c>
      <c r="D239">
        <v>7.1</v>
      </c>
      <c r="E239">
        <v>7.7</v>
      </c>
      <c r="F239">
        <v>9.9</v>
      </c>
      <c r="G239">
        <v>11.7</v>
      </c>
    </row>
    <row r="240" spans="1:7" x14ac:dyDescent="0.45">
      <c r="A240" s="1">
        <v>20</v>
      </c>
      <c r="B240">
        <v>50</v>
      </c>
      <c r="C240">
        <v>0</v>
      </c>
      <c r="D240">
        <v>3.6</v>
      </c>
      <c r="E240">
        <v>2.5</v>
      </c>
      <c r="F240">
        <v>4.3</v>
      </c>
      <c r="G240">
        <v>2.9</v>
      </c>
    </row>
    <row r="241" spans="1:7" x14ac:dyDescent="0.45">
      <c r="A241" s="1">
        <v>21</v>
      </c>
      <c r="B241">
        <v>50</v>
      </c>
      <c r="C241">
        <v>0.2</v>
      </c>
      <c r="D241">
        <v>3.2</v>
      </c>
      <c r="E241">
        <v>2.8</v>
      </c>
      <c r="F241">
        <v>4</v>
      </c>
      <c r="G241">
        <v>3.2</v>
      </c>
    </row>
    <row r="242" spans="1:7" x14ac:dyDescent="0.45">
      <c r="A242" s="1">
        <v>22</v>
      </c>
      <c r="B242">
        <v>50</v>
      </c>
      <c r="C242">
        <v>0.45</v>
      </c>
      <c r="D242">
        <v>2.7</v>
      </c>
      <c r="E242">
        <v>2.2000000000000002</v>
      </c>
      <c r="F242">
        <v>3.5</v>
      </c>
      <c r="G242">
        <v>2.9</v>
      </c>
    </row>
    <row r="243" spans="1:7" x14ac:dyDescent="0.45">
      <c r="A243" s="1">
        <v>23</v>
      </c>
      <c r="B243">
        <v>50</v>
      </c>
      <c r="C243">
        <v>0.65</v>
      </c>
      <c r="D243">
        <v>4</v>
      </c>
      <c r="E243">
        <v>2.6</v>
      </c>
      <c r="F243">
        <v>5.2</v>
      </c>
      <c r="G243">
        <v>3.1</v>
      </c>
    </row>
    <row r="244" spans="1:7" x14ac:dyDescent="0.45">
      <c r="A244" s="1">
        <v>24</v>
      </c>
      <c r="B244">
        <v>50</v>
      </c>
      <c r="C244">
        <v>0.85</v>
      </c>
      <c r="D244">
        <v>3.9</v>
      </c>
      <c r="E244">
        <v>2.8</v>
      </c>
      <c r="F244">
        <v>3.4</v>
      </c>
      <c r="G244">
        <v>3.3</v>
      </c>
    </row>
    <row r="245" spans="1:7" x14ac:dyDescent="0.45">
      <c r="A245" s="1">
        <v>25</v>
      </c>
      <c r="B245">
        <v>100</v>
      </c>
      <c r="C245">
        <v>0</v>
      </c>
      <c r="D245">
        <v>1.6</v>
      </c>
      <c r="E245">
        <v>1.7</v>
      </c>
      <c r="F245">
        <v>1.7</v>
      </c>
      <c r="G245">
        <v>0.6</v>
      </c>
    </row>
    <row r="246" spans="1:7" x14ac:dyDescent="0.45">
      <c r="A246" s="1">
        <v>26</v>
      </c>
      <c r="B246">
        <v>100</v>
      </c>
      <c r="C246">
        <v>0.2</v>
      </c>
      <c r="D246">
        <v>2</v>
      </c>
      <c r="E246">
        <v>1.3</v>
      </c>
      <c r="F246">
        <v>1.8</v>
      </c>
      <c r="G246">
        <v>1.4</v>
      </c>
    </row>
    <row r="247" spans="1:7" x14ac:dyDescent="0.45">
      <c r="A247" s="1">
        <v>27</v>
      </c>
      <c r="B247">
        <v>100</v>
      </c>
      <c r="C247">
        <v>0.45</v>
      </c>
      <c r="D247">
        <v>1.4</v>
      </c>
      <c r="E247">
        <v>1.3</v>
      </c>
      <c r="F247">
        <v>1.4</v>
      </c>
      <c r="G247">
        <v>0.8</v>
      </c>
    </row>
    <row r="248" spans="1:7" x14ac:dyDescent="0.45">
      <c r="A248" s="1">
        <v>28</v>
      </c>
      <c r="B248">
        <v>100</v>
      </c>
      <c r="C248">
        <v>0.65</v>
      </c>
      <c r="D248">
        <v>2.4</v>
      </c>
      <c r="E248">
        <v>1.2</v>
      </c>
      <c r="F248">
        <v>1.6</v>
      </c>
      <c r="G248">
        <v>0.8</v>
      </c>
    </row>
    <row r="249" spans="1:7" x14ac:dyDescent="0.45">
      <c r="A249" s="1">
        <v>29</v>
      </c>
      <c r="B249">
        <v>100</v>
      </c>
      <c r="C249">
        <v>0.85</v>
      </c>
      <c r="D249">
        <v>2.2000000000000002</v>
      </c>
      <c r="E249">
        <v>1</v>
      </c>
      <c r="F249">
        <v>1.6</v>
      </c>
      <c r="G249">
        <v>1.5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D84A7-3C5E-465F-9201-CE63B7A2E185}">
  <dimension ref="A1:AL249"/>
  <sheetViews>
    <sheetView topLeftCell="A226" zoomScale="97" workbookViewId="0">
      <selection activeCell="F3" sqref="F3"/>
    </sheetView>
  </sheetViews>
  <sheetFormatPr defaultRowHeight="14.25" x14ac:dyDescent="0.45"/>
  <cols>
    <col min="9" max="9" width="13.46484375" bestFit="1" customWidth="1"/>
    <col min="14" max="14" width="14.06640625" bestFit="1" customWidth="1"/>
    <col min="16" max="16" width="11.59765625" customWidth="1"/>
    <col min="17" max="17" width="7.265625" customWidth="1"/>
    <col min="18" max="18" width="11.33203125" bestFit="1" customWidth="1"/>
    <col min="19" max="19" width="14.46484375" customWidth="1"/>
    <col min="20" max="20" width="11.06640625" bestFit="1" customWidth="1"/>
    <col min="21" max="21" width="15.19921875" customWidth="1"/>
    <col min="22" max="22" width="11.46484375" bestFit="1" customWidth="1"/>
    <col min="23" max="23" width="21.46484375" bestFit="1" customWidth="1"/>
    <col min="35" max="35" width="13.06640625" customWidth="1"/>
    <col min="36" max="36" width="13.19921875" customWidth="1"/>
  </cols>
  <sheetData>
    <row r="1" spans="1:38" x14ac:dyDescent="0.45">
      <c r="A1" s="1">
        <v>0</v>
      </c>
      <c r="B1" t="s">
        <v>0</v>
      </c>
    </row>
    <row r="2" spans="1:38" x14ac:dyDescent="0.45">
      <c r="AI2" s="7" t="s">
        <v>34</v>
      </c>
    </row>
    <row r="3" spans="1:38" x14ac:dyDescent="0.4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I3" s="3" t="s">
        <v>45</v>
      </c>
      <c r="J3" s="3"/>
      <c r="K3" t="s">
        <v>25</v>
      </c>
      <c r="L3" t="s">
        <v>26</v>
      </c>
      <c r="N3" s="4" t="s">
        <v>27</v>
      </c>
      <c r="P3" s="3"/>
      <c r="Q3" s="3" t="s">
        <v>3</v>
      </c>
      <c r="R3" s="3"/>
      <c r="S3" s="3" t="s">
        <v>4</v>
      </c>
      <c r="T3" s="3"/>
      <c r="U3" s="3" t="s">
        <v>5</v>
      </c>
      <c r="V3" s="3"/>
      <c r="W3" s="3" t="s">
        <v>6</v>
      </c>
      <c r="Z3" s="3"/>
      <c r="AB3" s="1" t="s">
        <v>3</v>
      </c>
      <c r="AC3" s="1" t="s">
        <v>4</v>
      </c>
      <c r="AD3" s="1" t="s">
        <v>5</v>
      </c>
      <c r="AE3" s="1" t="s">
        <v>6</v>
      </c>
      <c r="AI3" s="7" t="s">
        <v>38</v>
      </c>
      <c r="AJ3" s="7" t="s">
        <v>39</v>
      </c>
      <c r="AK3" s="7" t="s">
        <v>40</v>
      </c>
      <c r="AL3" s="7" t="s">
        <v>41</v>
      </c>
    </row>
    <row r="4" spans="1:38" x14ac:dyDescent="0.45">
      <c r="A4" s="1">
        <v>0</v>
      </c>
      <c r="B4">
        <v>2</v>
      </c>
      <c r="C4">
        <v>0</v>
      </c>
      <c r="D4">
        <v>43.3</v>
      </c>
      <c r="E4">
        <v>4.5</v>
      </c>
      <c r="F4">
        <v>35.5</v>
      </c>
      <c r="G4">
        <v>45.2</v>
      </c>
      <c r="I4">
        <f>_xlfn.STDEV.P(D4:G4)</f>
        <v>16.358235693374755</v>
      </c>
      <c r="J4">
        <v>2</v>
      </c>
      <c r="K4">
        <f>_xlfn.STDEV.P(D4:G8)</f>
        <v>13.803922449796652</v>
      </c>
      <c r="L4">
        <f>_xlfn.STDEV.P(D4:G4,D9:G9,D14:G14,D19:G19,D24:G24,D29:G29)</f>
        <v>23.344800753534471</v>
      </c>
      <c r="M4">
        <v>0</v>
      </c>
      <c r="N4">
        <f>AVERAGE(D4:G4)</f>
        <v>32.125</v>
      </c>
      <c r="P4" s="5">
        <f>_xlfn.STDEV.P(D4:D8)</f>
        <v>4.4745502567297883</v>
      </c>
      <c r="Q4">
        <f>_xlfn.STDEV.P(D4,D9,D14,D19,D24,D29)</f>
        <v>19.428708712166696</v>
      </c>
      <c r="R4" s="5">
        <f>_xlfn.STDEV.P(E4:E8)</f>
        <v>2.6118192893077437</v>
      </c>
      <c r="S4">
        <f>_xlfn.STDEV.P(E4,E9,E14,E19,E24,E29)</f>
        <v>17.228077857575016</v>
      </c>
      <c r="T4" s="5">
        <f>_xlfn.STDEV.P(F4:F8)</f>
        <v>5.2432814152971012</v>
      </c>
      <c r="U4">
        <f>_xlfn.STDEV.P(F4,F9,F14,F19,F24,F29)</f>
        <v>5.4493883448817826</v>
      </c>
      <c r="V4" s="5">
        <f>_xlfn.STDEV.P(G4:G8)</f>
        <v>6.779852505770303</v>
      </c>
      <c r="W4">
        <f>_xlfn.STDEV.P(G4,G9,G14,G19,G24,G29)</f>
        <v>17.424025558597663</v>
      </c>
      <c r="AA4" t="s">
        <v>31</v>
      </c>
      <c r="AB4">
        <f>AVERAGE(P25,P61,P97,P169,P205)</f>
        <v>2.9886857142857162</v>
      </c>
      <c r="AC4">
        <f>AVERAGE(R25,R61,R97,R169,R205)</f>
        <v>-0.86114285714285743</v>
      </c>
      <c r="AD4">
        <f>AVERAGE(T25,T61,T97,T169,T205)</f>
        <v>-0.21051428571428527</v>
      </c>
      <c r="AE4">
        <f>AVERAGE(V25,V61,V97,V169,V205)</f>
        <v>3.2023428571428552</v>
      </c>
      <c r="AF4">
        <f>AVERAGE(AB4:AE4)</f>
        <v>1.2798428571428573</v>
      </c>
      <c r="AG4">
        <f>_xlfn.STDEV.P(AB4:AE4)</f>
        <v>1.8317433227972322</v>
      </c>
      <c r="AH4" t="s">
        <v>42</v>
      </c>
      <c r="AI4">
        <f>AVERAGE(K26,K62,K98,K134,K170,K206,K242)</f>
        <v>2.923776530612245</v>
      </c>
      <c r="AJ4">
        <f>AVERAGE(K12,K48,K84,K120,K156,K192,K228)</f>
        <v>1.299186760288169</v>
      </c>
      <c r="AK4">
        <f>AVERAGE(K26,K62,K98,K170,K206)</f>
        <v>1.1228285714285724</v>
      </c>
      <c r="AL4">
        <f>AVERAGE(K12,K48,K84,K156,K192)</f>
        <v>0.76339053728986184</v>
      </c>
    </row>
    <row r="5" spans="1:38" x14ac:dyDescent="0.45">
      <c r="A5" s="1">
        <v>1</v>
      </c>
      <c r="B5">
        <v>2</v>
      </c>
      <c r="C5">
        <v>0.2</v>
      </c>
      <c r="D5">
        <v>44.2</v>
      </c>
      <c r="E5">
        <v>11</v>
      </c>
      <c r="F5">
        <v>32.200000000000003</v>
      </c>
      <c r="G5">
        <v>42.3</v>
      </c>
      <c r="I5">
        <f t="shared" ref="I5:I33" si="0">_xlfn.STDEV.P(D5:G5)</f>
        <v>13.183773170075414</v>
      </c>
      <c r="J5">
        <v>5</v>
      </c>
      <c r="K5">
        <f>_xlfn.STDEV.P(D9:G13)</f>
        <v>15.602384433156354</v>
      </c>
      <c r="L5">
        <f>_xlfn.STDEV.P(D5:G5,D10:G10,D15:G15,D20:G20,D25:G25,D30:G30)</f>
        <v>22.610891856703862</v>
      </c>
      <c r="M5">
        <v>0.2</v>
      </c>
      <c r="N5">
        <f t="shared" ref="N5:N33" si="1">AVERAGE(D5:G5)</f>
        <v>32.424999999999997</v>
      </c>
      <c r="P5" s="5">
        <f>_xlfn.STDEV.P(D9:D13)</f>
        <v>2.0970455407548974</v>
      </c>
      <c r="Q5">
        <f t="shared" ref="Q5:Q8" si="2">_xlfn.STDEV.P(D5,D10,D15,D20,D25,D30)</f>
        <v>18.211687334114721</v>
      </c>
      <c r="R5" s="5">
        <f>_xlfn.STDEV.P(E9:E13)</f>
        <v>3.4831020656879939</v>
      </c>
      <c r="S5">
        <f t="shared" ref="S5:S8" si="3">_xlfn.STDEV.P(E5,E10,E15,E20,E25,E30)</f>
        <v>14.70188952330806</v>
      </c>
      <c r="T5" s="5">
        <f>_xlfn.STDEV.P(F9:F13)</f>
        <v>2.0272148381461701</v>
      </c>
      <c r="U5">
        <f t="shared" ref="U5:U8" si="4">_xlfn.STDEV.P(F5,F10,F15,F20,F25,F30)</f>
        <v>6.1233614588357801</v>
      </c>
      <c r="V5" s="5">
        <f>_xlfn.STDEV.P(G9:G13)</f>
        <v>1.1516944039110355</v>
      </c>
      <c r="W5">
        <f t="shared" ref="W5:W8" si="5">_xlfn.STDEV.P(G5,G10,G15,G20,G25,G30)</f>
        <v>18.108991014287774</v>
      </c>
      <c r="AA5" t="s">
        <v>32</v>
      </c>
      <c r="AB5">
        <f>AVERAGE(Q25,Q61,Q97,Q169,Q205)</f>
        <v>-1.7139999999999986</v>
      </c>
      <c r="AC5">
        <f>AVERAGE(S25,S61,S97,S169,S205)</f>
        <v>-1.004999999999999</v>
      </c>
      <c r="AD5">
        <f>AVERAGE(U25,U61,U97,U169,U205)</f>
        <v>-0.99433333333333263</v>
      </c>
      <c r="AE5">
        <f>AVERAGE(W25,W61,W97,W169,W205)</f>
        <v>-1.7680000000000002</v>
      </c>
      <c r="AH5" t="s">
        <v>28</v>
      </c>
      <c r="AI5">
        <f>_xlfn.STDEV.P(K26,K62,K98,K134,K170,K206,K242)</f>
        <v>5.4970384468566635</v>
      </c>
      <c r="AJ5">
        <f>_xlfn.STDEV.P(K12,K48,K84,K120,K156,K192,K228)</f>
        <v>1.3218434505630268</v>
      </c>
      <c r="AK5">
        <f>_xlfn.STDEV.P(K26,K62,K98,K170,K206)</f>
        <v>4.3570761478734052</v>
      </c>
      <c r="AL5">
        <f>_xlfn.STDEV.P(K12,K48,K84,K156,K192)</f>
        <v>0.54043371450725897</v>
      </c>
    </row>
    <row r="6" spans="1:38" x14ac:dyDescent="0.45">
      <c r="A6" s="1">
        <v>2</v>
      </c>
      <c r="B6">
        <v>2</v>
      </c>
      <c r="C6">
        <v>0.45</v>
      </c>
      <c r="D6">
        <v>39.6</v>
      </c>
      <c r="E6">
        <v>7.2</v>
      </c>
      <c r="F6">
        <v>27.9</v>
      </c>
      <c r="G6">
        <v>38.1</v>
      </c>
      <c r="I6">
        <f t="shared" si="0"/>
        <v>12.933097076879918</v>
      </c>
      <c r="J6">
        <v>10</v>
      </c>
      <c r="K6">
        <f>_xlfn.STDEV.P(D14:G18)</f>
        <v>19.161875560602098</v>
      </c>
      <c r="L6">
        <f t="shared" ref="L6:L8" si="6">_xlfn.STDEV.P(D6:G6,D11:G11,D16:G16,D21:G21,D26:G26,D31:G31)</f>
        <v>24.207280527881586</v>
      </c>
      <c r="M6">
        <v>0.45</v>
      </c>
      <c r="N6">
        <f t="shared" si="1"/>
        <v>28.200000000000003</v>
      </c>
      <c r="P6" s="5">
        <f>_xlfn.STDEV.P(D14:D18)</f>
        <v>1.8236227680087778</v>
      </c>
      <c r="Q6">
        <f t="shared" si="2"/>
        <v>20.724174021873338</v>
      </c>
      <c r="R6" s="5">
        <f>_xlfn.STDEV.P(E14:E18)</f>
        <v>2.3404273114113159</v>
      </c>
      <c r="S6">
        <f t="shared" si="3"/>
        <v>17.550941728453079</v>
      </c>
      <c r="T6" s="5">
        <f>_xlfn.STDEV.P(F14:F18)</f>
        <v>1.753396703544295</v>
      </c>
      <c r="U6">
        <f t="shared" si="4"/>
        <v>8.4685037377069037</v>
      </c>
      <c r="V6" s="5">
        <f>_xlfn.STDEV.P(G14:G18)</f>
        <v>2.9438749973461875</v>
      </c>
      <c r="W6">
        <f t="shared" si="5"/>
        <v>19.890401090866799</v>
      </c>
      <c r="AI6" s="7" t="s">
        <v>43</v>
      </c>
    </row>
    <row r="7" spans="1:38" x14ac:dyDescent="0.45">
      <c r="A7" s="1">
        <v>3</v>
      </c>
      <c r="B7">
        <v>2</v>
      </c>
      <c r="C7">
        <v>0.65</v>
      </c>
      <c r="D7">
        <v>37.799999999999997</v>
      </c>
      <c r="E7">
        <v>8</v>
      </c>
      <c r="F7">
        <v>25.5</v>
      </c>
      <c r="G7">
        <v>35.700000000000003</v>
      </c>
      <c r="I7">
        <f t="shared" si="0"/>
        <v>11.782720398957109</v>
      </c>
      <c r="J7">
        <v>20</v>
      </c>
      <c r="K7">
        <f>_xlfn.STDEV.P(D19:G23)</f>
        <v>16.420331147696132</v>
      </c>
      <c r="L7">
        <f t="shared" si="6"/>
        <v>24.808017017354143</v>
      </c>
      <c r="M7">
        <v>0.65</v>
      </c>
      <c r="N7">
        <f t="shared" si="1"/>
        <v>26.75</v>
      </c>
      <c r="P7" s="5">
        <f>_xlfn.STDEV.P(D19:D23)</f>
        <v>1.0609429767899841</v>
      </c>
      <c r="Q7">
        <f t="shared" si="2"/>
        <v>21.382813711535302</v>
      </c>
      <c r="R7" s="5">
        <f>_xlfn.STDEV.P(E19:E23)</f>
        <v>1.307516730294493</v>
      </c>
      <c r="S7">
        <f t="shared" si="3"/>
        <v>15.951010069027669</v>
      </c>
      <c r="T7" s="5">
        <f>_xlfn.STDEV.P(F19:F23)</f>
        <v>0.97488460855631609</v>
      </c>
      <c r="U7">
        <f t="shared" si="4"/>
        <v>8.7962113056322941</v>
      </c>
      <c r="V7" s="5">
        <f>_xlfn.STDEV.P(G19:G23)</f>
        <v>1.71976742613645</v>
      </c>
      <c r="W7">
        <f t="shared" si="5"/>
        <v>20.561020294614657</v>
      </c>
      <c r="AA7" t="s">
        <v>44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7" t="s">
        <v>38</v>
      </c>
      <c r="AJ7" s="7" t="s">
        <v>39</v>
      </c>
      <c r="AK7" s="7" t="s">
        <v>40</v>
      </c>
      <c r="AL7" s="7" t="s">
        <v>41</v>
      </c>
    </row>
    <row r="8" spans="1:38" x14ac:dyDescent="0.45">
      <c r="A8" s="1">
        <v>4</v>
      </c>
      <c r="B8">
        <v>2</v>
      </c>
      <c r="C8">
        <v>0.85</v>
      </c>
      <c r="D8">
        <v>31.7</v>
      </c>
      <c r="E8">
        <v>3.7</v>
      </c>
      <c r="F8">
        <v>20.399999999999999</v>
      </c>
      <c r="G8">
        <v>25.5</v>
      </c>
      <c r="I8">
        <f t="shared" si="0"/>
        <v>10.399128569260021</v>
      </c>
      <c r="J8">
        <v>50</v>
      </c>
      <c r="K8">
        <f>_xlfn.STDEV.P(D25:G28)</f>
        <v>22.135731860500968</v>
      </c>
      <c r="L8">
        <f t="shared" si="6"/>
        <v>26.516979623127039</v>
      </c>
      <c r="M8">
        <v>0.85</v>
      </c>
      <c r="N8" s="6">
        <f t="shared" si="1"/>
        <v>20.324999999999999</v>
      </c>
      <c r="P8" s="5">
        <f>_xlfn.STDEV.P(D24:D28)</f>
        <v>0.60199667773169752</v>
      </c>
      <c r="Q8">
        <f t="shared" si="2"/>
        <v>23.642475899674025</v>
      </c>
      <c r="R8" s="5">
        <f>_xlfn.STDEV.P(E24:E28)</f>
        <v>0.74833147735478933</v>
      </c>
      <c r="S8">
        <f t="shared" si="3"/>
        <v>18.096446858123528</v>
      </c>
      <c r="T8" s="5">
        <f>_xlfn.STDEV.P(F24:F28)</f>
        <v>1.2361229712289967</v>
      </c>
      <c r="U8">
        <f t="shared" si="4"/>
        <v>10.195042368175237</v>
      </c>
      <c r="V8" s="5">
        <f>_xlfn.STDEV.P(G24:G28)</f>
        <v>0.69971422738143685</v>
      </c>
      <c r="W8">
        <f t="shared" si="5"/>
        <v>24.22957903059811</v>
      </c>
      <c r="AH8" t="s">
        <v>42</v>
      </c>
      <c r="AI8">
        <f>AVERAGE(L26,L62,L98,L134,L170,L206,L242)</f>
        <v>-1.0378588435374148</v>
      </c>
      <c r="AJ8">
        <f>AVERAGE(L12,L48,L84,L120,L156,L192,L228)</f>
        <v>0.24799348471869323</v>
      </c>
      <c r="AK8">
        <f>AVERAGE(L26,L62,L98,L170,L206)</f>
        <v>-1.370333333333333</v>
      </c>
      <c r="AL8">
        <f>AVERAGE(L12,L48,L84,L156,L192)</f>
        <v>0.30439483886277274</v>
      </c>
    </row>
    <row r="9" spans="1:38" x14ac:dyDescent="0.45">
      <c r="A9" s="1">
        <v>5</v>
      </c>
      <c r="B9">
        <v>5</v>
      </c>
      <c r="C9">
        <v>0</v>
      </c>
      <c r="D9">
        <v>53.8</v>
      </c>
      <c r="E9">
        <v>21.5</v>
      </c>
      <c r="F9">
        <v>48.2</v>
      </c>
      <c r="G9">
        <v>61.3</v>
      </c>
      <c r="I9">
        <f t="shared" si="0"/>
        <v>14.998833287959423</v>
      </c>
      <c r="J9">
        <v>100</v>
      </c>
      <c r="K9">
        <f>_xlfn.STDEV.P(D29:G33)</f>
        <v>21.855074353568337</v>
      </c>
      <c r="L9">
        <f>AVERAGE((L8-L7), (L7-L6), (L6-L5), (L5-L4))</f>
        <v>0.79304471739814186</v>
      </c>
      <c r="N9">
        <f t="shared" si="1"/>
        <v>46.2</v>
      </c>
      <c r="P9" s="5">
        <f>_xlfn.STDEV.P(D29:D33)</f>
        <v>0.67052218456960977</v>
      </c>
      <c r="R9" s="5">
        <f>_xlfn.STDEV.P(E29:E33)</f>
        <v>0.75206382707852726</v>
      </c>
      <c r="T9" s="5">
        <f>_xlfn.STDEV.P(F29:F33)</f>
        <v>1.3184839779079593</v>
      </c>
      <c r="V9" s="5">
        <f>_xlfn.STDEV.P(G29:G33)</f>
        <v>0.82559069762201254</v>
      </c>
      <c r="AH9" t="s">
        <v>28</v>
      </c>
      <c r="AI9">
        <f>_xlfn.STDEV.P(L26,L62,L98,L134,L170,L206,L242)</f>
        <v>1.5121624260919229</v>
      </c>
      <c r="AJ9">
        <f>_xlfn.STDEV.P(L12,L48,L84,L120,L156,L192,L228)</f>
        <v>0.25660852892108699</v>
      </c>
      <c r="AK9">
        <f>_xlfn.STDEV.P(L26,L62,L98,L170,L206)</f>
        <v>1.6758881641949985</v>
      </c>
      <c r="AL9">
        <f>_xlfn.STDEV.P(L12,L48,L84,L156,L192)</f>
        <v>0.28058560661370874</v>
      </c>
    </row>
    <row r="10" spans="1:38" x14ac:dyDescent="0.45">
      <c r="A10" s="1">
        <v>6</v>
      </c>
      <c r="B10">
        <v>5</v>
      </c>
      <c r="C10">
        <v>0.2</v>
      </c>
      <c r="D10">
        <v>58.1</v>
      </c>
      <c r="E10">
        <v>25.5</v>
      </c>
      <c r="F10">
        <v>48</v>
      </c>
      <c r="G10">
        <v>59.9</v>
      </c>
      <c r="I10">
        <f t="shared" si="0"/>
        <v>13.691306548317447</v>
      </c>
      <c r="K10">
        <f>AVERAGE(K4:K9)</f>
        <v>18.163219967553424</v>
      </c>
      <c r="N10">
        <f t="shared" si="1"/>
        <v>47.875</v>
      </c>
      <c r="P10" s="5">
        <f>AVERAGE(P4:P9)</f>
        <v>1.7881134007641259</v>
      </c>
      <c r="Q10">
        <f>AVERAGE(Q4:Q8)</f>
        <v>20.677971935872815</v>
      </c>
      <c r="R10" s="5">
        <f>AVERAGE(R4:R9)</f>
        <v>1.8738767835224772</v>
      </c>
      <c r="S10">
        <f>AVERAGE(S4:S8)</f>
        <v>16.705673207297473</v>
      </c>
      <c r="T10" s="5">
        <f>AVERAGE(T4:T9)</f>
        <v>2.0922307524468065</v>
      </c>
      <c r="U10">
        <f>AVERAGE(U4:U8)</f>
        <v>7.8065014430464004</v>
      </c>
      <c r="V10" s="5">
        <f>AVERAGE(V4:V9)</f>
        <v>2.3534157096945707</v>
      </c>
      <c r="W10">
        <f>AVERAGE(W4:W8)</f>
        <v>20.042803397793001</v>
      </c>
    </row>
    <row r="11" spans="1:38" x14ac:dyDescent="0.45">
      <c r="A11" s="1">
        <v>7</v>
      </c>
      <c r="B11">
        <v>5</v>
      </c>
      <c r="C11">
        <v>0.45</v>
      </c>
      <c r="D11">
        <v>54.1</v>
      </c>
      <c r="E11">
        <v>17.3</v>
      </c>
      <c r="F11">
        <v>48.7</v>
      </c>
      <c r="G11">
        <v>58.1</v>
      </c>
      <c r="I11">
        <f t="shared" si="0"/>
        <v>16.082521568460574</v>
      </c>
      <c r="N11">
        <f t="shared" si="1"/>
        <v>44.550000000000004</v>
      </c>
      <c r="P11" s="5">
        <f>_xlfn.STDEV.P(P4:P9)</f>
        <v>1.3227687374119936</v>
      </c>
      <c r="Q11">
        <f>_xlfn.STDEV.P(Q4:Q8)</f>
        <v>1.8401325306529754</v>
      </c>
      <c r="R11" s="5">
        <f>_xlfn.STDEV.P(R4:R9)</f>
        <v>1.0163590901720965</v>
      </c>
      <c r="S11">
        <f>_xlfn.STDEV.P(S4:S8)</f>
        <v>1.2252593475510103</v>
      </c>
      <c r="T11" s="5">
        <f>_xlfn.STDEV.P(T4:T9)</f>
        <v>1.4507597360863029</v>
      </c>
      <c r="U11">
        <f>_xlfn.STDEV.P(U4:U8)</f>
        <v>1.7613541816022433</v>
      </c>
      <c r="V11" s="5">
        <f>_xlfn.STDEV.P(V4:V9)</f>
        <v>2.1156798349536361</v>
      </c>
      <c r="W11">
        <f>_xlfn.STDEV.P(W4:W8)</f>
        <v>2.3840508853804865</v>
      </c>
    </row>
    <row r="12" spans="1:38" x14ac:dyDescent="0.45">
      <c r="A12" s="1">
        <v>8</v>
      </c>
      <c r="B12">
        <v>5</v>
      </c>
      <c r="C12">
        <v>0.65</v>
      </c>
      <c r="D12">
        <v>54.5</v>
      </c>
      <c r="E12">
        <v>18.600000000000001</v>
      </c>
      <c r="F12">
        <v>44.8</v>
      </c>
      <c r="G12">
        <v>60.8</v>
      </c>
      <c r="I12">
        <f t="shared" si="0"/>
        <v>16.097107659452369</v>
      </c>
      <c r="K12" cm="1">
        <f t="array" ref="K12">INDEX(LINEST(K4:K9),1)</f>
        <v>1.6318359253710375</v>
      </c>
      <c r="L12" cm="1">
        <f t="array" ref="L12">INDEX(LINEST(L4:L8),1)</f>
        <v>0.8541482899835412</v>
      </c>
      <c r="N12">
        <f t="shared" si="1"/>
        <v>44.674999999999997</v>
      </c>
      <c r="P12" s="5"/>
      <c r="R12" s="5"/>
      <c r="T12" s="5"/>
      <c r="V12" s="5"/>
    </row>
    <row r="13" spans="1:38" x14ac:dyDescent="0.45">
      <c r="A13" s="1">
        <v>9</v>
      </c>
      <c r="B13">
        <v>5</v>
      </c>
      <c r="C13">
        <v>0.85</v>
      </c>
      <c r="D13">
        <v>51.6</v>
      </c>
      <c r="E13">
        <v>15.6</v>
      </c>
      <c r="F13">
        <v>43.7</v>
      </c>
      <c r="G13">
        <v>59.1</v>
      </c>
      <c r="I13">
        <f t="shared" si="0"/>
        <v>16.457672982533101</v>
      </c>
      <c r="N13">
        <f t="shared" si="1"/>
        <v>42.5</v>
      </c>
      <c r="P13" s="5"/>
      <c r="R13" s="5"/>
      <c r="T13" s="5"/>
      <c r="V13" s="5"/>
      <c r="AA13" s="1" t="s">
        <v>1</v>
      </c>
      <c r="AB13" s="1" t="s">
        <v>2</v>
      </c>
      <c r="AC13" s="1" t="s">
        <v>3</v>
      </c>
      <c r="AD13" s="1" t="s">
        <v>4</v>
      </c>
      <c r="AE13" s="1" t="s">
        <v>5</v>
      </c>
      <c r="AF13" s="1" t="s">
        <v>6</v>
      </c>
    </row>
    <row r="14" spans="1:38" x14ac:dyDescent="0.45">
      <c r="A14" s="1">
        <v>10</v>
      </c>
      <c r="B14">
        <v>10</v>
      </c>
      <c r="C14">
        <v>0</v>
      </c>
      <c r="D14">
        <v>83.5</v>
      </c>
      <c r="E14">
        <v>44.2</v>
      </c>
      <c r="F14">
        <v>45.9</v>
      </c>
      <c r="G14">
        <v>75</v>
      </c>
      <c r="I14">
        <f t="shared" si="0"/>
        <v>17.372463843680876</v>
      </c>
      <c r="N14">
        <f t="shared" si="1"/>
        <v>62.15</v>
      </c>
      <c r="P14" s="5"/>
      <c r="R14" s="5"/>
      <c r="T14" s="5"/>
      <c r="V14" s="5"/>
      <c r="Z14" s="1">
        <v>0</v>
      </c>
      <c r="AA14">
        <v>2</v>
      </c>
      <c r="AB14">
        <v>0</v>
      </c>
      <c r="AC14">
        <f>AVERAGE(D4,D40,D76,D112,D148,D184,D220)</f>
        <v>55.485714285714288</v>
      </c>
      <c r="AD14">
        <f t="shared" ref="AD14:AE29" si="8">AVERAGE(E4,E40,E76,E112,E148,E184,E220)</f>
        <v>50.885714285714279</v>
      </c>
      <c r="AE14">
        <f t="shared" si="8"/>
        <v>34.185714285714283</v>
      </c>
      <c r="AF14">
        <f>AVERAGE(G4,G40,G76,G112,G148,G184)</f>
        <v>67.283333333333346</v>
      </c>
    </row>
    <row r="15" spans="1:38" x14ac:dyDescent="0.45">
      <c r="A15" s="1">
        <v>11</v>
      </c>
      <c r="B15">
        <v>10</v>
      </c>
      <c r="C15">
        <v>0.2</v>
      </c>
      <c r="D15">
        <v>82.9</v>
      </c>
      <c r="E15">
        <v>42.3</v>
      </c>
      <c r="F15">
        <v>47.9</v>
      </c>
      <c r="G15">
        <v>77.099999999999994</v>
      </c>
      <c r="I15">
        <f t="shared" si="0"/>
        <v>17.681275406485828</v>
      </c>
      <c r="J15" s="3"/>
      <c r="K15" t="s">
        <v>25</v>
      </c>
      <c r="L15" t="s">
        <v>26</v>
      </c>
      <c r="N15">
        <f t="shared" si="1"/>
        <v>62.55</v>
      </c>
      <c r="P15" s="3" t="s">
        <v>25</v>
      </c>
      <c r="Q15" s="3" t="s">
        <v>26</v>
      </c>
      <c r="R15" s="3" t="s">
        <v>25</v>
      </c>
      <c r="S15" s="3" t="s">
        <v>26</v>
      </c>
      <c r="T15" s="3" t="s">
        <v>25</v>
      </c>
      <c r="U15" s="3" t="s">
        <v>26</v>
      </c>
      <c r="V15" s="3" t="s">
        <v>25</v>
      </c>
      <c r="W15" s="3" t="s">
        <v>26</v>
      </c>
      <c r="Z15" s="1">
        <v>1</v>
      </c>
      <c r="AA15">
        <v>2</v>
      </c>
      <c r="AB15">
        <v>0.2</v>
      </c>
      <c r="AC15">
        <f t="shared" ref="AC15:AE30" si="9">AVERAGE(D5,D41,D77,D113,D149,D185,D221)</f>
        <v>54.657142857142858</v>
      </c>
      <c r="AD15">
        <f t="shared" si="8"/>
        <v>51.142857142857146</v>
      </c>
      <c r="AE15">
        <f t="shared" si="8"/>
        <v>33.885714285714279</v>
      </c>
      <c r="AF15">
        <f t="shared" ref="AF15:AF28" si="10">AVERAGE(G5,G41,G77,G113,G149,G185)</f>
        <v>65.599999999999994</v>
      </c>
    </row>
    <row r="16" spans="1:38" x14ac:dyDescent="0.45">
      <c r="A16" s="1">
        <v>12</v>
      </c>
      <c r="B16">
        <v>10</v>
      </c>
      <c r="C16">
        <v>0.45</v>
      </c>
      <c r="D16">
        <v>87</v>
      </c>
      <c r="E16">
        <v>41.2</v>
      </c>
      <c r="F16">
        <v>50.9</v>
      </c>
      <c r="G16">
        <v>78.900000000000006</v>
      </c>
      <c r="I16">
        <f t="shared" si="0"/>
        <v>18.983282118748587</v>
      </c>
      <c r="J16">
        <v>2</v>
      </c>
      <c r="K16">
        <f>AVERAGE(D4:G8)</f>
        <v>27.964999999999996</v>
      </c>
      <c r="L16">
        <f>AVERAGE(D4:G4,D9:G9,D14:G14,D19:G19,D24:G24,D29:G29)</f>
        <v>58.266666666666659</v>
      </c>
      <c r="M16">
        <v>0</v>
      </c>
      <c r="N16">
        <f t="shared" si="1"/>
        <v>64.5</v>
      </c>
      <c r="P16" s="5">
        <f>AVERAGE(D4:D8)</f>
        <v>39.319999999999993</v>
      </c>
      <c r="Q16">
        <f>AVERAGE(D4,D9,D14,D19,D24,D29)</f>
        <v>74.716666666666669</v>
      </c>
      <c r="R16" s="5">
        <f>AVERAGE(E4:E8)</f>
        <v>6.88</v>
      </c>
      <c r="S16">
        <f>AVERAGE(E4,E9,E14,E19,E24,E29)</f>
        <v>36.200000000000003</v>
      </c>
      <c r="T16" s="5">
        <f>AVERAGE(F4:F8)</f>
        <v>28.3</v>
      </c>
      <c r="U16">
        <f>AVERAGE(F4,F9,F14,F19,F24,F29)</f>
        <v>46.949999999999996</v>
      </c>
      <c r="V16" s="5">
        <f>AVERAGE(G4:G8)</f>
        <v>37.36</v>
      </c>
      <c r="W16">
        <f>AVERAGE(G4,G9,G14,G19,G24,G29)</f>
        <v>75.2</v>
      </c>
      <c r="Z16" s="1">
        <v>2</v>
      </c>
      <c r="AA16">
        <v>2</v>
      </c>
      <c r="AB16">
        <v>0.45</v>
      </c>
      <c r="AC16">
        <f t="shared" si="9"/>
        <v>52.314285714285724</v>
      </c>
      <c r="AD16">
        <f t="shared" si="8"/>
        <v>49.2</v>
      </c>
      <c r="AE16">
        <f t="shared" si="8"/>
        <v>33.199999999999996</v>
      </c>
      <c r="AF16">
        <f t="shared" si="10"/>
        <v>63</v>
      </c>
    </row>
    <row r="17" spans="1:32" x14ac:dyDescent="0.45">
      <c r="A17" s="1">
        <v>13</v>
      </c>
      <c r="B17">
        <v>10</v>
      </c>
      <c r="C17">
        <v>0.65</v>
      </c>
      <c r="D17">
        <v>86.9</v>
      </c>
      <c r="E17">
        <v>37.5</v>
      </c>
      <c r="F17">
        <v>50</v>
      </c>
      <c r="G17">
        <v>78.8</v>
      </c>
      <c r="I17">
        <f t="shared" si="0"/>
        <v>20.246851607101792</v>
      </c>
      <c r="J17">
        <v>5</v>
      </c>
      <c r="K17">
        <f>AVERAGE(D9:G13)</f>
        <v>45.160000000000004</v>
      </c>
      <c r="L17">
        <f t="shared" ref="L17:L20" si="11">AVERAGE(D5:G5,D10:G10,D15:G15,D20:G20,D25:G25,D30:G30)</f>
        <v>58.408333333333324</v>
      </c>
      <c r="M17">
        <v>0.2</v>
      </c>
      <c r="N17">
        <f t="shared" si="1"/>
        <v>63.3</v>
      </c>
      <c r="P17" s="5">
        <f>AVERAGE(D9:D13)</f>
        <v>54.42</v>
      </c>
      <c r="Q17">
        <f t="shared" ref="Q17:Q20" si="12">AVERAGE(D5,D10,D15,D20,D25,D30)</f>
        <v>75.63333333333334</v>
      </c>
      <c r="R17" s="5">
        <f>AVERAGE(E9:E13)</f>
        <v>19.7</v>
      </c>
      <c r="S17">
        <f t="shared" ref="S17:S20" si="13">AVERAGE(E5,E10,E15,E20,E25,E30)</f>
        <v>37.833333333333336</v>
      </c>
      <c r="T17" s="5">
        <f>AVERAGE(F9:F13)</f>
        <v>46.679999999999993</v>
      </c>
      <c r="U17">
        <f t="shared" ref="U17:U20" si="14">AVERAGE(F5,F10,F15,F20,F25,F30)</f>
        <v>45.833333333333336</v>
      </c>
      <c r="V17" s="5">
        <f>AVERAGE(G9:G13)</f>
        <v>59.839999999999996</v>
      </c>
      <c r="W17">
        <f t="shared" ref="W17:W20" si="15">AVERAGE(G5,G10,G15,G20,G25,G30)</f>
        <v>74.333333333333329</v>
      </c>
      <c r="Z17" s="1">
        <v>3</v>
      </c>
      <c r="AA17">
        <v>2</v>
      </c>
      <c r="AB17">
        <v>0.65</v>
      </c>
      <c r="AC17">
        <f t="shared" si="9"/>
        <v>50</v>
      </c>
      <c r="AD17">
        <f t="shared" si="8"/>
        <v>47.914285714285711</v>
      </c>
      <c r="AE17">
        <f t="shared" si="8"/>
        <v>31.585714285714285</v>
      </c>
      <c r="AF17">
        <f t="shared" si="10"/>
        <v>60.566666666666663</v>
      </c>
    </row>
    <row r="18" spans="1:32" x14ac:dyDescent="0.45">
      <c r="A18" s="1">
        <v>14</v>
      </c>
      <c r="B18">
        <v>10</v>
      </c>
      <c r="C18">
        <v>0.85</v>
      </c>
      <c r="D18">
        <v>86.8</v>
      </c>
      <c r="E18">
        <v>39.200000000000003</v>
      </c>
      <c r="F18">
        <v>48</v>
      </c>
      <c r="G18">
        <v>83.9</v>
      </c>
      <c r="I18">
        <f t="shared" si="0"/>
        <v>21.130472663904175</v>
      </c>
      <c r="J18">
        <v>10</v>
      </c>
      <c r="K18">
        <f>AVERAGE(D14:G18)</f>
        <v>63.395000000000003</v>
      </c>
      <c r="L18">
        <f t="shared" si="11"/>
        <v>57.94166666666667</v>
      </c>
      <c r="M18">
        <v>0.45</v>
      </c>
      <c r="N18">
        <f t="shared" si="1"/>
        <v>64.474999999999994</v>
      </c>
      <c r="P18" s="5">
        <f>AVERAGE(D14:D18)</f>
        <v>85.42</v>
      </c>
      <c r="Q18">
        <f t="shared" si="12"/>
        <v>74.883333333333326</v>
      </c>
      <c r="R18" s="5">
        <f>AVERAGE(E14:E18)</f>
        <v>40.879999999999995</v>
      </c>
      <c r="S18">
        <f t="shared" si="13"/>
        <v>36.233333333333334</v>
      </c>
      <c r="T18" s="5">
        <f>AVERAGE(F14:F18)</f>
        <v>48.54</v>
      </c>
      <c r="U18">
        <f t="shared" si="14"/>
        <v>46.733333333333327</v>
      </c>
      <c r="V18" s="5">
        <f>AVERAGE(G14:G18)</f>
        <v>78.740000000000009</v>
      </c>
      <c r="W18">
        <f t="shared" si="15"/>
        <v>73.916666666666671</v>
      </c>
      <c r="Z18" s="1">
        <v>4</v>
      </c>
      <c r="AA18">
        <v>2</v>
      </c>
      <c r="AB18">
        <v>0.85</v>
      </c>
      <c r="AC18">
        <f t="shared" si="9"/>
        <v>45.800000000000004</v>
      </c>
      <c r="AD18">
        <f t="shared" si="8"/>
        <v>42.928571428571431</v>
      </c>
      <c r="AE18">
        <f t="shared" si="8"/>
        <v>31.342857142857138</v>
      </c>
      <c r="AF18">
        <f t="shared" si="10"/>
        <v>54.43333333333333</v>
      </c>
    </row>
    <row r="19" spans="1:32" x14ac:dyDescent="0.45">
      <c r="A19" s="1">
        <v>15</v>
      </c>
      <c r="B19">
        <v>20</v>
      </c>
      <c r="C19">
        <v>0</v>
      </c>
      <c r="D19">
        <v>79.900000000000006</v>
      </c>
      <c r="E19">
        <v>47.3</v>
      </c>
      <c r="F19">
        <v>49.7</v>
      </c>
      <c r="G19">
        <v>82.6</v>
      </c>
      <c r="I19">
        <f t="shared" si="0"/>
        <v>16.424733635587529</v>
      </c>
      <c r="J19">
        <v>20</v>
      </c>
      <c r="K19">
        <f>AVERAGE(D19:G23)</f>
        <v>64.665000000000006</v>
      </c>
      <c r="L19">
        <f t="shared" si="11"/>
        <v>57.025000000000006</v>
      </c>
      <c r="M19">
        <v>0.65</v>
      </c>
      <c r="N19">
        <f t="shared" si="1"/>
        <v>64.875</v>
      </c>
      <c r="P19" s="5">
        <f>AVERAGE(D19:D23)</f>
        <v>81.47999999999999</v>
      </c>
      <c r="Q19">
        <f t="shared" si="12"/>
        <v>74.916666666666671</v>
      </c>
      <c r="R19" s="5">
        <f>AVERAGE(E19:E23)</f>
        <v>46.92</v>
      </c>
      <c r="S19">
        <f t="shared" si="13"/>
        <v>34.716666666666669</v>
      </c>
      <c r="T19" s="5">
        <f>AVERAGE(F19:F23)</f>
        <v>49.739999999999995</v>
      </c>
      <c r="U19">
        <f t="shared" si="14"/>
        <v>44.699999999999996</v>
      </c>
      <c r="V19" s="5">
        <f>AVERAGE(G19:G23)</f>
        <v>80.52</v>
      </c>
      <c r="W19">
        <f t="shared" si="15"/>
        <v>73.766666666666666</v>
      </c>
      <c r="Z19" s="1">
        <v>5</v>
      </c>
      <c r="AA19">
        <v>5</v>
      </c>
      <c r="AB19">
        <v>0</v>
      </c>
      <c r="AC19">
        <f t="shared" si="9"/>
        <v>60.300000000000004</v>
      </c>
      <c r="AD19">
        <f t="shared" si="8"/>
        <v>59.31428571428571</v>
      </c>
      <c r="AE19">
        <f t="shared" si="8"/>
        <v>41.6</v>
      </c>
      <c r="AF19">
        <f t="shared" si="10"/>
        <v>71.149999999999991</v>
      </c>
    </row>
    <row r="20" spans="1:32" x14ac:dyDescent="0.45">
      <c r="A20" s="1">
        <v>16</v>
      </c>
      <c r="B20">
        <v>20</v>
      </c>
      <c r="C20">
        <v>0.2</v>
      </c>
      <c r="D20">
        <v>83.1</v>
      </c>
      <c r="E20">
        <v>47.9</v>
      </c>
      <c r="F20">
        <v>49.4</v>
      </c>
      <c r="G20">
        <v>81.2</v>
      </c>
      <c r="I20">
        <f t="shared" si="0"/>
        <v>16.771851418373558</v>
      </c>
      <c r="J20">
        <v>50</v>
      </c>
      <c r="K20">
        <f>AVERAGE(D24:G28)</f>
        <v>71.660000000000011</v>
      </c>
      <c r="L20">
        <f t="shared" si="11"/>
        <v>55.824999999999989</v>
      </c>
      <c r="M20">
        <v>0.85</v>
      </c>
      <c r="N20">
        <f t="shared" si="1"/>
        <v>65.400000000000006</v>
      </c>
      <c r="P20" s="5">
        <f>AVERAGE(D24:D28)</f>
        <v>93.66</v>
      </c>
      <c r="Q20">
        <f t="shared" si="12"/>
        <v>73.5</v>
      </c>
      <c r="R20" s="5">
        <f>AVERAGE(E24:E28)</f>
        <v>50.2</v>
      </c>
      <c r="S20">
        <f t="shared" si="13"/>
        <v>34.183333333333337</v>
      </c>
      <c r="T20" s="5">
        <f>AVERAGE(F24:F28)</f>
        <v>49.1</v>
      </c>
      <c r="U20">
        <f t="shared" si="14"/>
        <v>42.866666666666674</v>
      </c>
      <c r="V20" s="5">
        <f>AVERAGE(G24:G28)</f>
        <v>93.679999999999993</v>
      </c>
      <c r="W20">
        <f t="shared" si="15"/>
        <v>72.75</v>
      </c>
      <c r="Z20" s="1">
        <v>6</v>
      </c>
      <c r="AA20">
        <v>5</v>
      </c>
      <c r="AB20">
        <v>0.2</v>
      </c>
      <c r="AC20">
        <f t="shared" si="9"/>
        <v>60.214285714285715</v>
      </c>
      <c r="AD20">
        <f t="shared" si="8"/>
        <v>59.785714285714285</v>
      </c>
      <c r="AE20">
        <f t="shared" si="8"/>
        <v>41.157142857142858</v>
      </c>
      <c r="AF20">
        <f t="shared" si="10"/>
        <v>68.350000000000009</v>
      </c>
    </row>
    <row r="21" spans="1:32" x14ac:dyDescent="0.45">
      <c r="A21" s="1">
        <v>17</v>
      </c>
      <c r="B21">
        <v>20</v>
      </c>
      <c r="C21">
        <v>0.45</v>
      </c>
      <c r="D21">
        <v>81</v>
      </c>
      <c r="E21">
        <v>48.6</v>
      </c>
      <c r="F21">
        <v>51.6</v>
      </c>
      <c r="G21">
        <v>81.7</v>
      </c>
      <c r="I21">
        <f t="shared" si="0"/>
        <v>15.662914000913133</v>
      </c>
      <c r="J21">
        <v>100</v>
      </c>
      <c r="K21">
        <f>AVERAGE(D29:G33)</f>
        <v>72.114999999999995</v>
      </c>
      <c r="L21">
        <f>AVERAGE((L20-L19), (L19-L18), (L18-L17), (L17-L16))</f>
        <v>-0.6104166666666675</v>
      </c>
      <c r="N21">
        <f t="shared" si="1"/>
        <v>65.724999999999994</v>
      </c>
      <c r="P21" s="5">
        <f>AVERAGE(D29:D33)</f>
        <v>94.08</v>
      </c>
      <c r="R21" s="5">
        <f>AVERAGE(E29:E33)</f>
        <v>50.42</v>
      </c>
      <c r="T21" s="5">
        <f>AVERAGE(F29:F33)</f>
        <v>50.14</v>
      </c>
      <c r="V21" s="5">
        <f>AVERAGE(G29:G33)</f>
        <v>93.820000000000007</v>
      </c>
      <c r="Z21" s="1">
        <v>7</v>
      </c>
      <c r="AA21">
        <v>5</v>
      </c>
      <c r="AB21">
        <v>0.45</v>
      </c>
      <c r="AC21">
        <f t="shared" si="9"/>
        <v>59.357142857142847</v>
      </c>
      <c r="AD21">
        <f t="shared" si="8"/>
        <v>59.028571428571425</v>
      </c>
      <c r="AE21">
        <f t="shared" si="8"/>
        <v>41.542857142857144</v>
      </c>
      <c r="AF21">
        <f t="shared" si="10"/>
        <v>67.95</v>
      </c>
    </row>
    <row r="22" spans="1:32" x14ac:dyDescent="0.45">
      <c r="A22" s="1">
        <v>18</v>
      </c>
      <c r="B22">
        <v>20</v>
      </c>
      <c r="C22">
        <v>0.65</v>
      </c>
      <c r="D22">
        <v>81.400000000000006</v>
      </c>
      <c r="E22">
        <v>45.4</v>
      </c>
      <c r="F22">
        <v>48.8</v>
      </c>
      <c r="G22">
        <v>77.900000000000006</v>
      </c>
      <c r="I22">
        <f t="shared" si="0"/>
        <v>16.366180831214084</v>
      </c>
      <c r="K22">
        <f>AVERAGE(K16:K21)</f>
        <v>57.493333333333339</v>
      </c>
      <c r="N22">
        <f t="shared" si="1"/>
        <v>63.375000000000007</v>
      </c>
      <c r="P22" s="5">
        <f>AVERAGE(P16:P21)</f>
        <v>74.72999999999999</v>
      </c>
      <c r="Q22">
        <f>AVERAGE(Q16:Q20)</f>
        <v>74.73</v>
      </c>
      <c r="R22" s="5">
        <f>AVERAGE(R16:R21)</f>
        <v>35.833333333333336</v>
      </c>
      <c r="S22">
        <f>AVERAGE(S16:S20)</f>
        <v>35.833333333333336</v>
      </c>
      <c r="T22" s="5">
        <f>AVERAGE(T16:T21)</f>
        <v>45.416666666666664</v>
      </c>
      <c r="U22">
        <f>AVERAGE(U16:U20)</f>
        <v>45.416666666666664</v>
      </c>
      <c r="V22" s="5">
        <f>AVERAGE(V16:V21)</f>
        <v>73.993333333333325</v>
      </c>
      <c r="W22">
        <f>AVERAGE(W16:W20)</f>
        <v>73.993333333333325</v>
      </c>
      <c r="Z22" s="1">
        <v>8</v>
      </c>
      <c r="AA22">
        <v>5</v>
      </c>
      <c r="AB22">
        <v>0.65</v>
      </c>
      <c r="AC22">
        <f t="shared" si="9"/>
        <v>58.128571428571433</v>
      </c>
      <c r="AD22">
        <f t="shared" si="8"/>
        <v>59.971428571428575</v>
      </c>
      <c r="AE22">
        <f t="shared" si="8"/>
        <v>39.671428571428571</v>
      </c>
      <c r="AF22">
        <f t="shared" si="10"/>
        <v>66.216666666666669</v>
      </c>
    </row>
    <row r="23" spans="1:32" x14ac:dyDescent="0.45">
      <c r="A23" s="1">
        <v>19</v>
      </c>
      <c r="B23">
        <v>20</v>
      </c>
      <c r="C23">
        <v>0.85</v>
      </c>
      <c r="D23">
        <v>82</v>
      </c>
      <c r="E23">
        <v>45.4</v>
      </c>
      <c r="F23">
        <v>49.2</v>
      </c>
      <c r="G23">
        <v>79.2</v>
      </c>
      <c r="I23">
        <f t="shared" si="0"/>
        <v>16.733424634545052</v>
      </c>
      <c r="N23">
        <f t="shared" si="1"/>
        <v>63.95</v>
      </c>
      <c r="P23" s="5">
        <f>_xlfn.STDEV.P(P16:P21)</f>
        <v>20.651756180367187</v>
      </c>
      <c r="Q23">
        <f>_xlfn.STDEV.P(Q16:Q20)</f>
        <v>0.69100570828965746</v>
      </c>
      <c r="R23" s="5">
        <f>_xlfn.STDEV.P(R16:R21)</f>
        <v>16.664007787910919</v>
      </c>
      <c r="S23">
        <f>_xlfn.STDEV.P(S16:S20)</f>
        <v>1.2856040517117926</v>
      </c>
      <c r="T23" s="5">
        <f>_xlfn.STDEV.P(T16:T21)</f>
        <v>7.7341184946242105</v>
      </c>
      <c r="U23">
        <f>_xlfn.STDEV.P(U16:U20)</f>
        <v>1.5016287453591439</v>
      </c>
      <c r="V23" s="5">
        <f>_xlfn.STDEV.P(V16:V21)</f>
        <v>19.950387353521624</v>
      </c>
      <c r="W23">
        <f>_xlfn.STDEV.P(W16:W20)</f>
        <v>0.79684098511281165</v>
      </c>
      <c r="Z23" s="1">
        <v>9</v>
      </c>
      <c r="AA23">
        <v>5</v>
      </c>
      <c r="AB23">
        <v>0.85</v>
      </c>
      <c r="AC23">
        <f t="shared" si="9"/>
        <v>55.785714285714285</v>
      </c>
      <c r="AD23">
        <f t="shared" si="8"/>
        <v>58.157142857142851</v>
      </c>
      <c r="AE23">
        <f t="shared" si="8"/>
        <v>39.300000000000004</v>
      </c>
      <c r="AF23">
        <f t="shared" si="10"/>
        <v>63.383333333333333</v>
      </c>
    </row>
    <row r="24" spans="1:32" x14ac:dyDescent="0.45">
      <c r="A24" s="1">
        <v>20</v>
      </c>
      <c r="B24">
        <v>50</v>
      </c>
      <c r="C24">
        <v>0</v>
      </c>
      <c r="D24">
        <v>93.5</v>
      </c>
      <c r="E24">
        <v>49.8</v>
      </c>
      <c r="F24">
        <v>50.6</v>
      </c>
      <c r="G24">
        <v>93.3</v>
      </c>
      <c r="I24">
        <f t="shared" si="0"/>
        <v>21.601967502984547</v>
      </c>
      <c r="N24">
        <f t="shared" si="1"/>
        <v>71.8</v>
      </c>
      <c r="P24" s="5"/>
      <c r="R24" s="5"/>
      <c r="T24" s="5"/>
      <c r="V24" s="5"/>
      <c r="Z24" s="1">
        <v>10</v>
      </c>
      <c r="AA24">
        <v>10</v>
      </c>
      <c r="AB24">
        <v>0</v>
      </c>
      <c r="AC24">
        <f t="shared" si="9"/>
        <v>72.471428571428575</v>
      </c>
      <c r="AD24">
        <f t="shared" si="8"/>
        <v>58.785714285714292</v>
      </c>
      <c r="AE24">
        <f t="shared" si="8"/>
        <v>41.057142857142857</v>
      </c>
      <c r="AF24">
        <f t="shared" si="10"/>
        <v>84.466666666666654</v>
      </c>
    </row>
    <row r="25" spans="1:32" x14ac:dyDescent="0.45">
      <c r="A25" s="1">
        <v>21</v>
      </c>
      <c r="B25">
        <v>50</v>
      </c>
      <c r="C25">
        <v>0.2</v>
      </c>
      <c r="D25">
        <v>92.7</v>
      </c>
      <c r="E25">
        <v>50</v>
      </c>
      <c r="F25">
        <v>48.3</v>
      </c>
      <c r="G25">
        <v>92.7</v>
      </c>
      <c r="I25">
        <f t="shared" si="0"/>
        <v>21.783293483768727</v>
      </c>
      <c r="N25">
        <f t="shared" si="1"/>
        <v>70.924999999999997</v>
      </c>
      <c r="P25" s="5" cm="1">
        <f t="array" ref="P25">INDEX(LINEST(P16:P21), 1)</f>
        <v>11.073714285714285</v>
      </c>
      <c r="Q25" s="5" cm="1">
        <f t="array" ref="Q25">INDEX(LINEST(Q16:Q20), 1)</f>
        <v>-0.31500000000000045</v>
      </c>
      <c r="R25" s="5" cm="1">
        <f t="array" ref="R25">INDEX(LINEST(R16:R21), 1)</f>
        <v>9.0068571428571449</v>
      </c>
      <c r="S25" s="5" cm="1">
        <f t="array" ref="S25">INDEX(LINEST(S16:S20), 1)</f>
        <v>-0.71499999999999964</v>
      </c>
      <c r="T25" s="5" cm="1">
        <f t="array" ref="T25">INDEX(LINEST(T16:T21), 1)</f>
        <v>3.3617142857142874</v>
      </c>
      <c r="U25" s="5" cm="1">
        <f t="array" ref="U25">INDEX(LINEST(U16:U20), 1)</f>
        <v>-0.92999999999999827</v>
      </c>
      <c r="V25" s="5" cm="1">
        <f t="array" ref="V25">INDEX(LINEST(V16:V20), 1)</f>
        <v>13.331999999999997</v>
      </c>
      <c r="W25" s="5" cm="1">
        <f t="array" ref="W25">INDEX(LINEST(W16:W20), 1)</f>
        <v>-0.54666666666666686</v>
      </c>
      <c r="Z25" s="1">
        <v>11</v>
      </c>
      <c r="AA25">
        <v>10</v>
      </c>
      <c r="AB25">
        <v>0.2</v>
      </c>
      <c r="AC25">
        <f t="shared" si="9"/>
        <v>71.857142857142847</v>
      </c>
      <c r="AD25">
        <f t="shared" si="8"/>
        <v>58.157142857142858</v>
      </c>
      <c r="AE25">
        <f t="shared" si="8"/>
        <v>39.857142857142854</v>
      </c>
      <c r="AF25">
        <f t="shared" si="10"/>
        <v>84.083333333333343</v>
      </c>
    </row>
    <row r="26" spans="1:32" x14ac:dyDescent="0.45">
      <c r="A26" s="1">
        <v>22</v>
      </c>
      <c r="B26">
        <v>50</v>
      </c>
      <c r="C26">
        <v>0.45</v>
      </c>
      <c r="D26">
        <v>93.5</v>
      </c>
      <c r="E26">
        <v>51.6</v>
      </c>
      <c r="F26">
        <v>50.6</v>
      </c>
      <c r="G26">
        <v>93.5</v>
      </c>
      <c r="I26">
        <f t="shared" si="0"/>
        <v>21.202947908250863</v>
      </c>
      <c r="K26" cm="1">
        <f t="array" ref="K26">INDEX(LINEST(K16:K21),1)</f>
        <v>8.6148571428571454</v>
      </c>
      <c r="L26" cm="1">
        <f t="array" ref="L26">INDEX(LINEST(L16:L20),1)</f>
        <v>-0.62666666666666582</v>
      </c>
      <c r="N26">
        <f t="shared" si="1"/>
        <v>72.3</v>
      </c>
      <c r="Z26" s="1">
        <v>12</v>
      </c>
      <c r="AA26">
        <v>10</v>
      </c>
      <c r="AB26">
        <v>0.45</v>
      </c>
      <c r="AC26">
        <f t="shared" si="9"/>
        <v>71.728571428571428</v>
      </c>
      <c r="AD26">
        <f t="shared" si="8"/>
        <v>57.342857142857149</v>
      </c>
      <c r="AE26">
        <f t="shared" si="8"/>
        <v>41.885714285714286</v>
      </c>
      <c r="AF26">
        <f t="shared" si="10"/>
        <v>83.51666666666668</v>
      </c>
    </row>
    <row r="27" spans="1:32" x14ac:dyDescent="0.45">
      <c r="A27" s="1">
        <v>23</v>
      </c>
      <c r="B27">
        <v>50</v>
      </c>
      <c r="C27">
        <v>0.65</v>
      </c>
      <c r="D27">
        <v>94.2</v>
      </c>
      <c r="E27">
        <v>49.4</v>
      </c>
      <c r="F27">
        <v>48.2</v>
      </c>
      <c r="G27">
        <v>94.2</v>
      </c>
      <c r="I27">
        <f t="shared" si="0"/>
        <v>22.703964411529547</v>
      </c>
      <c r="N27">
        <f t="shared" si="1"/>
        <v>71.5</v>
      </c>
      <c r="Z27" s="1">
        <v>13</v>
      </c>
      <c r="AA27">
        <v>10</v>
      </c>
      <c r="AB27">
        <v>0.65</v>
      </c>
      <c r="AC27">
        <f t="shared" si="9"/>
        <v>70.371428571428567</v>
      </c>
      <c r="AD27">
        <f t="shared" si="8"/>
        <v>55.628571428571426</v>
      </c>
      <c r="AE27">
        <f t="shared" si="8"/>
        <v>40.142857142857146</v>
      </c>
      <c r="AF27">
        <f t="shared" si="10"/>
        <v>82.066666666666663</v>
      </c>
    </row>
    <row r="28" spans="1:32" x14ac:dyDescent="0.45">
      <c r="A28" s="1">
        <v>24</v>
      </c>
      <c r="B28">
        <v>50</v>
      </c>
      <c r="C28">
        <v>0.85</v>
      </c>
      <c r="D28">
        <v>94.4</v>
      </c>
      <c r="E28">
        <v>50.2</v>
      </c>
      <c r="F28">
        <v>47.8</v>
      </c>
      <c r="G28">
        <v>94.7</v>
      </c>
      <c r="I28">
        <f t="shared" si="0"/>
        <v>22.791048132984127</v>
      </c>
      <c r="N28">
        <f t="shared" si="1"/>
        <v>71.775000000000006</v>
      </c>
      <c r="Z28" s="1">
        <v>14</v>
      </c>
      <c r="AA28">
        <v>10</v>
      </c>
      <c r="AB28">
        <v>0.85</v>
      </c>
      <c r="AC28">
        <f t="shared" si="9"/>
        <v>68.371428571428581</v>
      </c>
      <c r="AD28">
        <f t="shared" si="8"/>
        <v>55.81428571428571</v>
      </c>
      <c r="AE28">
        <f t="shared" si="8"/>
        <v>39.51428571428572</v>
      </c>
      <c r="AF28">
        <f t="shared" si="10"/>
        <v>81.466666666666669</v>
      </c>
    </row>
    <row r="29" spans="1:32" x14ac:dyDescent="0.45">
      <c r="A29" s="1">
        <v>25</v>
      </c>
      <c r="B29">
        <v>100</v>
      </c>
      <c r="C29">
        <v>0</v>
      </c>
      <c r="D29">
        <v>94.3</v>
      </c>
      <c r="E29">
        <v>49.9</v>
      </c>
      <c r="F29">
        <v>51.8</v>
      </c>
      <c r="G29">
        <v>93.8</v>
      </c>
      <c r="I29">
        <f t="shared" si="0"/>
        <v>21.611166095331356</v>
      </c>
      <c r="N29">
        <f t="shared" si="1"/>
        <v>72.45</v>
      </c>
      <c r="Z29" s="1">
        <v>15</v>
      </c>
      <c r="AA29">
        <v>20</v>
      </c>
      <c r="AB29">
        <v>0</v>
      </c>
      <c r="AC29">
        <f t="shared" si="9"/>
        <v>71.762857142857143</v>
      </c>
      <c r="AD29">
        <f t="shared" si="8"/>
        <v>60.982857142857142</v>
      </c>
      <c r="AE29">
        <f t="shared" si="8"/>
        <v>41.9</v>
      </c>
      <c r="AF29">
        <f>AVERAGE(G19,G55,G91,G127)</f>
        <v>88.15</v>
      </c>
    </row>
    <row r="30" spans="1:32" x14ac:dyDescent="0.45">
      <c r="A30" s="1">
        <v>26</v>
      </c>
      <c r="B30">
        <v>100</v>
      </c>
      <c r="C30">
        <v>0.2</v>
      </c>
      <c r="D30">
        <v>92.8</v>
      </c>
      <c r="E30">
        <v>50.3</v>
      </c>
      <c r="F30">
        <v>49.2</v>
      </c>
      <c r="G30">
        <v>92.8</v>
      </c>
      <c r="I30">
        <f t="shared" si="0"/>
        <v>21.528513069880127</v>
      </c>
      <c r="N30">
        <f t="shared" si="1"/>
        <v>71.275000000000006</v>
      </c>
      <c r="Z30" s="1">
        <v>16</v>
      </c>
      <c r="AA30">
        <v>20</v>
      </c>
      <c r="AB30">
        <v>0.2</v>
      </c>
      <c r="AC30">
        <f t="shared" si="9"/>
        <v>71.862857142857123</v>
      </c>
      <c r="AD30">
        <f t="shared" si="9"/>
        <v>60.842857142857142</v>
      </c>
      <c r="AE30">
        <f t="shared" si="9"/>
        <v>41.2</v>
      </c>
      <c r="AF30">
        <f t="shared" ref="AF30:AF43" si="16">AVERAGE(G20,G56,G92,G128)</f>
        <v>88.300000000000011</v>
      </c>
    </row>
    <row r="31" spans="1:32" x14ac:dyDescent="0.45">
      <c r="A31" s="1">
        <v>27</v>
      </c>
      <c r="B31">
        <v>100</v>
      </c>
      <c r="C31">
        <v>0.45</v>
      </c>
      <c r="D31">
        <v>94.1</v>
      </c>
      <c r="E31">
        <v>51.5</v>
      </c>
      <c r="F31">
        <v>50.7</v>
      </c>
      <c r="G31">
        <v>93.2</v>
      </c>
      <c r="I31">
        <f t="shared" si="0"/>
        <v>21.279259268123038</v>
      </c>
      <c r="N31">
        <f t="shared" si="1"/>
        <v>72.375</v>
      </c>
      <c r="Z31" s="1">
        <v>17</v>
      </c>
      <c r="AA31">
        <v>20</v>
      </c>
      <c r="AB31">
        <v>0.45</v>
      </c>
      <c r="AC31">
        <f t="shared" ref="AC31:AD33" si="17">AVERAGE(D21,D57,D93,D129,D165,D201,D237)</f>
        <v>71.082857142857137</v>
      </c>
      <c r="AD31">
        <f t="shared" si="17"/>
        <v>61.342857142857142</v>
      </c>
      <c r="AE31">
        <f>AVERAGE(F21,F57,F93,F129,F165,F201)</f>
        <v>48.283333333333331</v>
      </c>
      <c r="AF31">
        <f t="shared" si="16"/>
        <v>89.425000000000011</v>
      </c>
    </row>
    <row r="32" spans="1:32" x14ac:dyDescent="0.45">
      <c r="A32" s="1">
        <v>28</v>
      </c>
      <c r="B32">
        <v>100</v>
      </c>
      <c r="C32">
        <v>0.65</v>
      </c>
      <c r="D32">
        <v>94.7</v>
      </c>
      <c r="E32">
        <v>49.4</v>
      </c>
      <c r="F32">
        <v>50.9</v>
      </c>
      <c r="G32">
        <v>95.2</v>
      </c>
      <c r="I32">
        <f t="shared" si="0"/>
        <v>22.406974360676212</v>
      </c>
      <c r="N32">
        <f t="shared" si="1"/>
        <v>72.55</v>
      </c>
      <c r="Z32" s="1">
        <v>18</v>
      </c>
      <c r="AA32">
        <v>20</v>
      </c>
      <c r="AB32">
        <v>0.65</v>
      </c>
      <c r="AC32">
        <f t="shared" si="17"/>
        <v>70.068571428571431</v>
      </c>
      <c r="AD32">
        <f t="shared" si="17"/>
        <v>58.615714285714283</v>
      </c>
      <c r="AE32">
        <f t="shared" ref="AE32:AE43" si="18">AVERAGE(F22,F58,F94,F130,F166,F202)</f>
        <v>44.933333333333337</v>
      </c>
      <c r="AF32">
        <f t="shared" si="16"/>
        <v>88.85</v>
      </c>
    </row>
    <row r="33" spans="1:32" x14ac:dyDescent="0.45">
      <c r="A33" s="1">
        <v>29</v>
      </c>
      <c r="B33">
        <v>100</v>
      </c>
      <c r="C33">
        <v>0.85</v>
      </c>
      <c r="D33">
        <v>94.5</v>
      </c>
      <c r="E33">
        <v>51</v>
      </c>
      <c r="F33">
        <v>48.1</v>
      </c>
      <c r="G33">
        <v>94.1</v>
      </c>
      <c r="I33">
        <f t="shared" si="0"/>
        <v>22.398925755491042</v>
      </c>
      <c r="N33">
        <f t="shared" si="1"/>
        <v>71.924999999999997</v>
      </c>
      <c r="Z33" s="1">
        <v>19</v>
      </c>
      <c r="AA33">
        <v>20</v>
      </c>
      <c r="AB33">
        <v>0.85</v>
      </c>
      <c r="AC33">
        <f t="shared" si="17"/>
        <v>68.378571428571419</v>
      </c>
      <c r="AD33">
        <f t="shared" si="17"/>
        <v>59.31428571428571</v>
      </c>
      <c r="AE33">
        <f t="shared" si="18"/>
        <v>44.266666666666673</v>
      </c>
      <c r="AF33">
        <f t="shared" si="16"/>
        <v>89.399999999999991</v>
      </c>
    </row>
    <row r="34" spans="1:32" x14ac:dyDescent="0.45">
      <c r="Z34" s="1">
        <v>20</v>
      </c>
      <c r="AA34">
        <v>50</v>
      </c>
      <c r="AB34">
        <v>0</v>
      </c>
      <c r="AC34">
        <f>AVERAGE(D24,D60,D96,D132,D168,D204)</f>
        <v>87.816666666666677</v>
      </c>
      <c r="AD34">
        <f>AVERAGE(E24,E60,E96,E132,E168,E204)</f>
        <v>70.449999999999989</v>
      </c>
      <c r="AE34">
        <f t="shared" si="18"/>
        <v>48.466666666666669</v>
      </c>
      <c r="AF34">
        <f t="shared" si="16"/>
        <v>92.075000000000003</v>
      </c>
    </row>
    <row r="35" spans="1:32" x14ac:dyDescent="0.45">
      <c r="Z35" s="1">
        <v>21</v>
      </c>
      <c r="AA35">
        <v>50</v>
      </c>
      <c r="AB35">
        <v>0.2</v>
      </c>
      <c r="AC35">
        <f t="shared" ref="AC35:AD43" si="19">AVERAGE(D25,D61,D97,D133,D169,D205)</f>
        <v>87.649999999999991</v>
      </c>
      <c r="AD35">
        <f t="shared" si="19"/>
        <v>69.916666666666671</v>
      </c>
      <c r="AE35">
        <f t="shared" si="18"/>
        <v>46.016666666666673</v>
      </c>
      <c r="AF35">
        <f t="shared" si="16"/>
        <v>92.674999999999997</v>
      </c>
    </row>
    <row r="36" spans="1:32" x14ac:dyDescent="0.45">
      <c r="Z36" s="1">
        <v>22</v>
      </c>
      <c r="AA36">
        <v>50</v>
      </c>
      <c r="AB36">
        <v>0.45</v>
      </c>
      <c r="AC36">
        <f t="shared" si="19"/>
        <v>86.899999999999991</v>
      </c>
      <c r="AD36">
        <f t="shared" si="19"/>
        <v>69.55</v>
      </c>
      <c r="AE36">
        <f t="shared" si="18"/>
        <v>47.383333333333333</v>
      </c>
      <c r="AF36">
        <f t="shared" si="16"/>
        <v>93.049999999999983</v>
      </c>
    </row>
    <row r="37" spans="1:32" x14ac:dyDescent="0.45">
      <c r="A37" s="1">
        <v>0</v>
      </c>
      <c r="B37" t="s">
        <v>7</v>
      </c>
      <c r="Z37" s="1">
        <v>23</v>
      </c>
      <c r="AA37">
        <v>50</v>
      </c>
      <c r="AB37">
        <v>0.65</v>
      </c>
      <c r="AC37">
        <f t="shared" si="19"/>
        <v>85.75</v>
      </c>
      <c r="AD37">
        <f t="shared" si="19"/>
        <v>68.466666666666669</v>
      </c>
      <c r="AE37">
        <f t="shared" si="18"/>
        <v>45.81666666666667</v>
      </c>
      <c r="AF37">
        <f t="shared" si="16"/>
        <v>93.649999999999991</v>
      </c>
    </row>
    <row r="38" spans="1:32" x14ac:dyDescent="0.45">
      <c r="Z38" s="1">
        <v>24</v>
      </c>
      <c r="AA38">
        <v>50</v>
      </c>
      <c r="AB38">
        <v>0.85</v>
      </c>
      <c r="AC38">
        <f t="shared" si="19"/>
        <v>84.066666666666677</v>
      </c>
      <c r="AD38">
        <f t="shared" si="19"/>
        <v>68.5</v>
      </c>
      <c r="AE38">
        <f t="shared" si="18"/>
        <v>44.233333333333327</v>
      </c>
      <c r="AF38">
        <f t="shared" si="16"/>
        <v>93.6</v>
      </c>
    </row>
    <row r="39" spans="1:32" x14ac:dyDescent="0.4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I39" s="3" t="s">
        <v>45</v>
      </c>
      <c r="J39" s="3"/>
      <c r="K39" t="s">
        <v>25</v>
      </c>
      <c r="L39" t="s">
        <v>26</v>
      </c>
      <c r="N39" s="4" t="s">
        <v>27</v>
      </c>
      <c r="P39" s="3"/>
      <c r="Q39" s="3" t="s">
        <v>3</v>
      </c>
      <c r="R39" s="3"/>
      <c r="S39" s="3" t="s">
        <v>4</v>
      </c>
      <c r="T39" s="3"/>
      <c r="U39" s="3" t="s">
        <v>5</v>
      </c>
      <c r="V39" s="3"/>
      <c r="W39" s="3" t="s">
        <v>6</v>
      </c>
      <c r="Z39" s="1">
        <v>25</v>
      </c>
      <c r="AA39">
        <v>100</v>
      </c>
      <c r="AB39">
        <v>0</v>
      </c>
      <c r="AC39">
        <f t="shared" si="19"/>
        <v>88.816666666666663</v>
      </c>
      <c r="AD39">
        <f t="shared" si="19"/>
        <v>60.04999999999999</v>
      </c>
      <c r="AE39">
        <f t="shared" si="18"/>
        <v>48.449999999999996</v>
      </c>
      <c r="AF39">
        <f t="shared" si="16"/>
        <v>92.85</v>
      </c>
    </row>
    <row r="40" spans="1:32" x14ac:dyDescent="0.45">
      <c r="A40" s="1">
        <v>0</v>
      </c>
      <c r="B40">
        <v>0</v>
      </c>
      <c r="C40">
        <v>0</v>
      </c>
      <c r="D40">
        <v>86.6</v>
      </c>
      <c r="E40">
        <v>87</v>
      </c>
      <c r="F40">
        <v>50.9</v>
      </c>
      <c r="G40">
        <v>88.8</v>
      </c>
      <c r="I40">
        <f>_xlfn.STDEV.P(D40:G40)</f>
        <v>15.855499834442261</v>
      </c>
      <c r="J40">
        <v>2</v>
      </c>
      <c r="K40">
        <f>_xlfn.STDEV.P(D40:G44)</f>
        <v>13.917631802860711</v>
      </c>
      <c r="L40">
        <f>_xlfn.STDEV.P(D40:G40,D45:G45,D50:G50,D55:G55,D60:G60,D65:G65)</f>
        <v>16.674454430522051</v>
      </c>
      <c r="M40">
        <v>0</v>
      </c>
      <c r="N40">
        <f>AVERAGE(D40:G40)</f>
        <v>78.325000000000003</v>
      </c>
      <c r="P40" s="5">
        <f>_xlfn.STDEV.P(D40:D44)</f>
        <v>6.265652400189464</v>
      </c>
      <c r="Q40">
        <f>_xlfn.STDEV.P(D40,D45,D50,D55,D60,D65)</f>
        <v>4.5348343103383879</v>
      </c>
      <c r="R40" s="5">
        <f>_xlfn.STDEV.P(E40:E44)</f>
        <v>6.7607691870082363</v>
      </c>
      <c r="S40">
        <f>_xlfn.STDEV.P(E40,E45,E50,E55,E60,E65)</f>
        <v>7.5773052964464567</v>
      </c>
      <c r="T40" s="5">
        <f>_xlfn.STDEV.P(F40:F44)</f>
        <v>1.0244998779892553</v>
      </c>
      <c r="U40">
        <f>_xlfn.STDEV.P(F40,F45,F50,F55,F60,F65)</f>
        <v>0.62182527020592027</v>
      </c>
      <c r="V40" s="5">
        <f>_xlfn.STDEV.P(G40:G44)</f>
        <v>6.560975537220056</v>
      </c>
      <c r="W40">
        <f>_xlfn.STDEV.P(G40,G45,G50,G55,G60,G65)</f>
        <v>3.4104822076780996</v>
      </c>
      <c r="Z40" s="1">
        <v>26</v>
      </c>
      <c r="AA40">
        <v>100</v>
      </c>
      <c r="AB40">
        <v>0.2</v>
      </c>
      <c r="AC40">
        <f t="shared" si="19"/>
        <v>87.600000000000009</v>
      </c>
      <c r="AD40">
        <f t="shared" si="19"/>
        <v>58.9</v>
      </c>
      <c r="AE40">
        <f t="shared" si="18"/>
        <v>46.616666666666674</v>
      </c>
      <c r="AF40">
        <f t="shared" si="16"/>
        <v>92.8</v>
      </c>
    </row>
    <row r="41" spans="1:32" x14ac:dyDescent="0.45">
      <c r="A41" s="1">
        <v>1</v>
      </c>
      <c r="B41">
        <v>0</v>
      </c>
      <c r="C41">
        <v>0.2</v>
      </c>
      <c r="D41">
        <v>83.1</v>
      </c>
      <c r="E41">
        <v>85.8</v>
      </c>
      <c r="F41">
        <v>51</v>
      </c>
      <c r="G41">
        <v>85.6</v>
      </c>
      <c r="I41">
        <f t="shared" ref="I41:I69" si="20">_xlfn.STDEV.P(D41:G41)</f>
        <v>14.688835045707339</v>
      </c>
      <c r="J41">
        <v>5</v>
      </c>
      <c r="K41">
        <f>_xlfn.STDEV.P(D45:G49)</f>
        <v>14.210070372802516</v>
      </c>
      <c r="L41">
        <f>_xlfn.STDEV.P(D41:G41,D46:G46,D51:G51,D56:G56,D61:G61,D66:G66)</f>
        <v>17.267519283968415</v>
      </c>
      <c r="M41">
        <v>0.2</v>
      </c>
      <c r="N41">
        <f t="shared" ref="N41:N69" si="21">AVERAGE(D41:G41)</f>
        <v>76.375</v>
      </c>
      <c r="P41" s="5">
        <f>_xlfn.STDEV.P(D45:D49)</f>
        <v>2.2692730113408581</v>
      </c>
      <c r="Q41">
        <f t="shared" ref="Q41:Q44" si="22">_xlfn.STDEV.P(D41,D46,D51,D56,D61,D66)</f>
        <v>4.8728556537437306</v>
      </c>
      <c r="R41" s="5">
        <f>_xlfn.STDEV.P(E45:E49)</f>
        <v>0.95414883535012807</v>
      </c>
      <c r="S41">
        <f t="shared" ref="S41:S44" si="23">_xlfn.STDEV.P(E41,E46,E51,E56,E61,E66)</f>
        <v>8.0286293281536452</v>
      </c>
      <c r="T41" s="5">
        <f>_xlfn.STDEV.P(F45:F49)</f>
        <v>2.7766166462081143</v>
      </c>
      <c r="U41">
        <f t="shared" ref="U41:U44" si="24">_xlfn.STDEV.P(F41,F46,F51,F56,F61,F66)</f>
        <v>0.84343872859199898</v>
      </c>
      <c r="V41" s="5">
        <f>_xlfn.STDEV.P(G45:G49)</f>
        <v>3.2338212690252344</v>
      </c>
      <c r="W41">
        <f t="shared" ref="W41:W44" si="25">_xlfn.STDEV.P(G41,G46,G51,G56,G61,G66)</f>
        <v>4.9210432498268784</v>
      </c>
      <c r="Z41" s="1">
        <v>27</v>
      </c>
      <c r="AA41">
        <v>100</v>
      </c>
      <c r="AB41">
        <v>0.45</v>
      </c>
      <c r="AC41">
        <f t="shared" si="19"/>
        <v>86.816666666666663</v>
      </c>
      <c r="AD41">
        <f t="shared" si="19"/>
        <v>59.366666666666667</v>
      </c>
      <c r="AE41">
        <f t="shared" si="18"/>
        <v>46.6</v>
      </c>
      <c r="AF41">
        <f t="shared" si="16"/>
        <v>93.025000000000006</v>
      </c>
    </row>
    <row r="42" spans="1:32" x14ac:dyDescent="0.45">
      <c r="A42" s="1">
        <v>2</v>
      </c>
      <c r="B42">
        <v>0</v>
      </c>
      <c r="C42">
        <v>0.45</v>
      </c>
      <c r="D42">
        <v>79.3</v>
      </c>
      <c r="E42">
        <v>81.5</v>
      </c>
      <c r="F42">
        <v>51.7</v>
      </c>
      <c r="G42">
        <v>82.2</v>
      </c>
      <c r="I42">
        <f t="shared" si="20"/>
        <v>12.732316167924848</v>
      </c>
      <c r="J42">
        <v>10</v>
      </c>
      <c r="K42">
        <f>_xlfn.STDEV.P(D50:G54)</f>
        <v>18.647071485892873</v>
      </c>
      <c r="L42">
        <f t="shared" ref="L42:L44" si="26">_xlfn.STDEV.P(D42:G42,D47:G47,D52:G52,D57:G57,D62:G62,D67:G67)</f>
        <v>16.5090442384369</v>
      </c>
      <c r="M42">
        <v>0.45</v>
      </c>
      <c r="N42">
        <f t="shared" si="21"/>
        <v>73.674999999999997</v>
      </c>
      <c r="P42" s="5">
        <f>_xlfn.STDEV.P(D50:D54)</f>
        <v>1.1267652816802574</v>
      </c>
      <c r="Q42">
        <f t="shared" si="22"/>
        <v>5.9308983767685266</v>
      </c>
      <c r="R42" s="5">
        <f>_xlfn.STDEV.P(E50:E54)</f>
        <v>0.73484692283495345</v>
      </c>
      <c r="S42">
        <f t="shared" si="23"/>
        <v>7.8035782390729791</v>
      </c>
      <c r="T42" s="5">
        <f>_xlfn.STDEV.P(F50:F54)</f>
        <v>1.2877888025604207</v>
      </c>
      <c r="U42">
        <f t="shared" si="24"/>
        <v>0.82411568767174037</v>
      </c>
      <c r="V42" s="5">
        <f>_xlfn.STDEV.P(G50:G54)</f>
        <v>0.63055531081737981</v>
      </c>
      <c r="W42">
        <f t="shared" si="25"/>
        <v>5.3353121329080242</v>
      </c>
      <c r="Z42" s="1">
        <v>28</v>
      </c>
      <c r="AA42">
        <v>100</v>
      </c>
      <c r="AB42">
        <v>0.65</v>
      </c>
      <c r="AC42">
        <f t="shared" si="19"/>
        <v>86.216666666666654</v>
      </c>
      <c r="AD42">
        <f t="shared" si="19"/>
        <v>56.933333333333337</v>
      </c>
      <c r="AE42">
        <f t="shared" si="18"/>
        <v>46.35</v>
      </c>
      <c r="AF42">
        <f t="shared" si="16"/>
        <v>94.4</v>
      </c>
    </row>
    <row r="43" spans="1:32" x14ac:dyDescent="0.45">
      <c r="A43" s="1">
        <v>3</v>
      </c>
      <c r="B43">
        <v>0</v>
      </c>
      <c r="C43">
        <v>0.65</v>
      </c>
      <c r="D43">
        <v>75.2</v>
      </c>
      <c r="E43">
        <v>77.400000000000006</v>
      </c>
      <c r="F43">
        <v>48.7</v>
      </c>
      <c r="G43">
        <v>76.8</v>
      </c>
      <c r="I43">
        <f t="shared" si="20"/>
        <v>12.050181533902295</v>
      </c>
      <c r="J43">
        <v>20</v>
      </c>
      <c r="K43">
        <f>_xlfn.STDEV.P(D55:G59)</f>
        <v>17.187503454545134</v>
      </c>
      <c r="L43">
        <f t="shared" si="26"/>
        <v>17.6624911535718</v>
      </c>
      <c r="M43">
        <v>0.65</v>
      </c>
      <c r="N43">
        <f t="shared" si="21"/>
        <v>69.525000000000006</v>
      </c>
      <c r="P43" s="5">
        <f>_xlfn.STDEV.P(D55:D59)</f>
        <v>1.4358272876638074</v>
      </c>
      <c r="Q43">
        <f t="shared" si="22"/>
        <v>8.0228146903412583</v>
      </c>
      <c r="R43" s="5">
        <f>_xlfn.STDEV.P(E55:E59)</f>
        <v>0.84994117443503214</v>
      </c>
      <c r="S43">
        <f t="shared" si="23"/>
        <v>8.9854821177767992</v>
      </c>
      <c r="T43" s="5">
        <f>_xlfn.STDEV.P(F55:F59)</f>
        <v>1.2915107432770361</v>
      </c>
      <c r="U43">
        <f t="shared" si="24"/>
        <v>1.8839232114570565</v>
      </c>
      <c r="V43" s="5">
        <f>_xlfn.STDEV.P(G55:G59)</f>
        <v>1.4650597257449958</v>
      </c>
      <c r="W43">
        <f t="shared" si="25"/>
        <v>7.7609420963064917</v>
      </c>
      <c r="Z43" s="1">
        <v>29</v>
      </c>
      <c r="AA43">
        <v>100</v>
      </c>
      <c r="AB43">
        <v>0.85</v>
      </c>
      <c r="AC43">
        <f t="shared" si="19"/>
        <v>84.23333333333332</v>
      </c>
      <c r="AD43">
        <f t="shared" si="19"/>
        <v>58.733333333333327</v>
      </c>
      <c r="AE43">
        <f t="shared" si="18"/>
        <v>42.550000000000004</v>
      </c>
      <c r="AF43">
        <f t="shared" si="16"/>
        <v>93.5</v>
      </c>
    </row>
    <row r="44" spans="1:32" x14ac:dyDescent="0.45">
      <c r="A44" s="1">
        <v>4</v>
      </c>
      <c r="B44">
        <v>0</v>
      </c>
      <c r="C44">
        <v>0.85</v>
      </c>
      <c r="D44">
        <v>68.599999999999994</v>
      </c>
      <c r="E44">
        <v>68.3</v>
      </c>
      <c r="F44">
        <v>50.1</v>
      </c>
      <c r="G44">
        <v>70.3</v>
      </c>
      <c r="I44">
        <f t="shared" si="20"/>
        <v>8.2481437305614751</v>
      </c>
      <c r="J44">
        <v>50</v>
      </c>
      <c r="K44">
        <f>_xlfn.STDEV.P(D61:G64)</f>
        <v>18.395837462249332</v>
      </c>
      <c r="L44">
        <f t="shared" si="26"/>
        <v>17.828768399384362</v>
      </c>
      <c r="M44">
        <v>0.85</v>
      </c>
      <c r="N44">
        <f t="shared" si="21"/>
        <v>64.324999999999989</v>
      </c>
      <c r="P44" s="5">
        <f>_xlfn.STDEV.P(D60:D64)</f>
        <v>1.0264501936285086</v>
      </c>
      <c r="Q44">
        <f t="shared" si="22"/>
        <v>9.7985401406988455</v>
      </c>
      <c r="R44" s="5">
        <f>_xlfn.STDEV.P(E60:E64)</f>
        <v>1.0170545708072922</v>
      </c>
      <c r="S44">
        <f t="shared" si="23"/>
        <v>9.5809562269234192</v>
      </c>
      <c r="T44" s="5">
        <f>_xlfn.STDEV.P(F60:F64)</f>
        <v>0.75736384915046029</v>
      </c>
      <c r="U44">
        <f t="shared" si="24"/>
        <v>1.5011106998930273</v>
      </c>
      <c r="V44" s="5">
        <f>_xlfn.STDEV.P(G60:G64)</f>
        <v>0.82365041127896155</v>
      </c>
      <c r="W44">
        <f t="shared" si="25"/>
        <v>9.8280918233852272</v>
      </c>
    </row>
    <row r="45" spans="1:32" x14ac:dyDescent="0.45">
      <c r="A45" s="1">
        <v>5</v>
      </c>
      <c r="B45">
        <v>5</v>
      </c>
      <c r="C45">
        <v>0</v>
      </c>
      <c r="D45">
        <v>79.599999999999994</v>
      </c>
      <c r="E45">
        <v>85</v>
      </c>
      <c r="F45">
        <v>51.1</v>
      </c>
      <c r="G45">
        <v>82.6</v>
      </c>
      <c r="I45">
        <f t="shared" si="20"/>
        <v>13.687654108721523</v>
      </c>
      <c r="J45">
        <v>100</v>
      </c>
      <c r="K45">
        <f>_xlfn.STDEV.P(D65:G69)</f>
        <v>18.452232927209678</v>
      </c>
      <c r="N45">
        <f t="shared" si="21"/>
        <v>74.574999999999989</v>
      </c>
      <c r="P45" s="5">
        <f>_xlfn.STDEV.P(D65:D69)</f>
        <v>0.66753277073114803</v>
      </c>
      <c r="R45" s="5">
        <f>_xlfn.STDEV.P(E65:E69)</f>
        <v>0.84474848327771579</v>
      </c>
      <c r="T45" s="5">
        <f>_xlfn.STDEV.P(F65:F69)</f>
        <v>1.1959933110180847</v>
      </c>
      <c r="V45" s="5">
        <f>_xlfn.STDEV.P(G65:G69)</f>
        <v>0.54626001134990709</v>
      </c>
    </row>
    <row r="46" spans="1:32" x14ac:dyDescent="0.45">
      <c r="A46" s="1">
        <v>6</v>
      </c>
      <c r="B46">
        <v>5</v>
      </c>
      <c r="C46">
        <v>0.2</v>
      </c>
      <c r="D46">
        <v>82.1</v>
      </c>
      <c r="E46">
        <v>83.1</v>
      </c>
      <c r="F46">
        <v>50.2</v>
      </c>
      <c r="G46">
        <v>79.8</v>
      </c>
      <c r="I46">
        <f t="shared" si="20"/>
        <v>13.677901885888787</v>
      </c>
      <c r="K46">
        <f>AVERAGE(K40:K45)</f>
        <v>16.80172458426004</v>
      </c>
      <c r="N46">
        <f t="shared" si="21"/>
        <v>73.8</v>
      </c>
      <c r="P46" s="5">
        <f>AVERAGE(P40:P45)</f>
        <v>2.1319168242056739</v>
      </c>
      <c r="Q46">
        <f>AVERAGE(Q40:Q44)</f>
        <v>6.6319886343781507</v>
      </c>
      <c r="R46" s="5">
        <f>AVERAGE(R40:R45)</f>
        <v>1.8602515289522266</v>
      </c>
      <c r="S46">
        <f>AVERAGE(S40:S44)</f>
        <v>8.3951902416746602</v>
      </c>
      <c r="T46" s="5">
        <f>AVERAGE(T40:T45)</f>
        <v>1.388962205033895</v>
      </c>
      <c r="U46">
        <f>AVERAGE(U40:U44)</f>
        <v>1.1348827195639486</v>
      </c>
      <c r="V46" s="5">
        <f>AVERAGE(V40:V45)</f>
        <v>2.2100537109060894</v>
      </c>
      <c r="W46">
        <f>AVERAGE(W40:W44)</f>
        <v>6.251174302020944</v>
      </c>
    </row>
    <row r="47" spans="1:32" x14ac:dyDescent="0.45">
      <c r="A47" s="1">
        <v>7</v>
      </c>
      <c r="B47">
        <v>5</v>
      </c>
      <c r="C47">
        <v>0.45</v>
      </c>
      <c r="D47">
        <v>81.900000000000006</v>
      </c>
      <c r="E47">
        <v>84.7</v>
      </c>
      <c r="F47">
        <v>52.8</v>
      </c>
      <c r="G47">
        <v>81.2</v>
      </c>
      <c r="I47">
        <f t="shared" si="20"/>
        <v>12.97006168065518</v>
      </c>
      <c r="N47">
        <f t="shared" si="21"/>
        <v>75.150000000000006</v>
      </c>
      <c r="P47" s="5">
        <f>_xlfn.STDEV.P(P40:P45)</f>
        <v>1.9134603875358367</v>
      </c>
      <c r="Q47">
        <f>_xlfn.STDEV.P(Q40:Q44)</f>
        <v>1.9972770569871978</v>
      </c>
      <c r="R47" s="5">
        <f>_xlfn.STDEV.P(R40:R45)</f>
        <v>2.1933834401895105</v>
      </c>
      <c r="S47">
        <f>_xlfn.STDEV.P(S40:S44)</f>
        <v>0.76259988451871896</v>
      </c>
      <c r="T47" s="5">
        <f>_xlfn.STDEV.P(T40:T45)</f>
        <v>0.64734122350893686</v>
      </c>
      <c r="U47">
        <f>_xlfn.STDEV.P(U40:U44)</f>
        <v>0.47747843645507226</v>
      </c>
      <c r="V47" s="5">
        <f>_xlfn.STDEV.P(V40:V45)</f>
        <v>2.1493710541094471</v>
      </c>
      <c r="W47">
        <f>_xlfn.STDEV.P(W40:W44)</f>
        <v>2.2694193729229402</v>
      </c>
    </row>
    <row r="48" spans="1:32" x14ac:dyDescent="0.45">
      <c r="A48" s="1">
        <v>8</v>
      </c>
      <c r="B48">
        <v>5</v>
      </c>
      <c r="C48">
        <v>0.65</v>
      </c>
      <c r="D48">
        <v>78.2</v>
      </c>
      <c r="E48">
        <v>85.7</v>
      </c>
      <c r="F48">
        <v>46.5</v>
      </c>
      <c r="G48">
        <v>77.400000000000006</v>
      </c>
      <c r="I48">
        <f t="shared" si="20"/>
        <v>15.046012760861254</v>
      </c>
      <c r="K48" cm="1">
        <f t="array" ref="K48">INDEX(LINEST(K40:K45),1)</f>
        <v>0.96487825310678721</v>
      </c>
      <c r="L48" cm="1">
        <f t="array" ref="L48">INDEX(LINEST(L40:L44),1)</f>
        <v>0.27035998073280071</v>
      </c>
      <c r="N48">
        <f t="shared" si="21"/>
        <v>71.95</v>
      </c>
      <c r="P48" s="5"/>
      <c r="R48" s="5"/>
      <c r="T48" s="5"/>
      <c r="V48" s="5"/>
    </row>
    <row r="49" spans="1:32" x14ac:dyDescent="0.45">
      <c r="A49" s="1">
        <v>9</v>
      </c>
      <c r="B49">
        <v>5</v>
      </c>
      <c r="C49">
        <v>0.85</v>
      </c>
      <c r="D49">
        <v>76.099999999999994</v>
      </c>
      <c r="E49">
        <v>85.7</v>
      </c>
      <c r="F49">
        <v>45.5</v>
      </c>
      <c r="G49">
        <v>73.400000000000006</v>
      </c>
      <c r="I49">
        <f t="shared" si="20"/>
        <v>14.961513125349297</v>
      </c>
      <c r="N49">
        <f t="shared" si="21"/>
        <v>70.175000000000011</v>
      </c>
      <c r="P49" s="5"/>
      <c r="R49" s="5"/>
      <c r="T49" s="5"/>
      <c r="V49" s="5"/>
    </row>
    <row r="50" spans="1:32" x14ac:dyDescent="0.45">
      <c r="A50" s="1">
        <v>10</v>
      </c>
      <c r="B50">
        <v>10</v>
      </c>
      <c r="C50">
        <v>0</v>
      </c>
      <c r="D50">
        <v>92.9</v>
      </c>
      <c r="E50">
        <v>85.3</v>
      </c>
      <c r="F50">
        <v>49.2</v>
      </c>
      <c r="G50">
        <v>93.1</v>
      </c>
      <c r="I50">
        <f t="shared" si="20"/>
        <v>18.129309832423296</v>
      </c>
      <c r="N50">
        <f t="shared" si="21"/>
        <v>80.125</v>
      </c>
      <c r="P50" s="5"/>
      <c r="R50" s="5"/>
      <c r="T50" s="5"/>
      <c r="V50" s="5"/>
    </row>
    <row r="51" spans="1:32" x14ac:dyDescent="0.45">
      <c r="A51" s="1">
        <v>11</v>
      </c>
      <c r="B51">
        <v>10</v>
      </c>
      <c r="C51">
        <v>0.2</v>
      </c>
      <c r="D51">
        <v>94.1</v>
      </c>
      <c r="E51">
        <v>85.8</v>
      </c>
      <c r="F51">
        <v>48.7</v>
      </c>
      <c r="G51">
        <v>93.7</v>
      </c>
      <c r="I51">
        <f t="shared" si="20"/>
        <v>18.698312089597891</v>
      </c>
      <c r="J51" s="3"/>
      <c r="K51" t="s">
        <v>25</v>
      </c>
      <c r="L51" t="s">
        <v>26</v>
      </c>
      <c r="N51">
        <f t="shared" si="21"/>
        <v>80.574999999999989</v>
      </c>
      <c r="P51" s="3" t="s">
        <v>25</v>
      </c>
      <c r="Q51" s="3" t="s">
        <v>26</v>
      </c>
      <c r="R51" s="3" t="s">
        <v>25</v>
      </c>
      <c r="S51" s="3" t="s">
        <v>26</v>
      </c>
      <c r="T51" s="3" t="s">
        <v>25</v>
      </c>
      <c r="U51" s="3" t="s">
        <v>26</v>
      </c>
      <c r="V51" s="3" t="s">
        <v>25</v>
      </c>
      <c r="W51" s="3" t="s">
        <v>26</v>
      </c>
    </row>
    <row r="52" spans="1:32" x14ac:dyDescent="0.45">
      <c r="A52" s="1">
        <v>12</v>
      </c>
      <c r="B52">
        <v>10</v>
      </c>
      <c r="C52">
        <v>0.45</v>
      </c>
      <c r="D52">
        <v>93.6</v>
      </c>
      <c r="E52">
        <v>86.8</v>
      </c>
      <c r="F52">
        <v>50.5</v>
      </c>
      <c r="G52">
        <v>94.4</v>
      </c>
      <c r="I52">
        <f t="shared" si="20"/>
        <v>18.040146202290089</v>
      </c>
      <c r="J52">
        <v>2</v>
      </c>
      <c r="K52">
        <f>AVERAGE(D40:G44)</f>
        <v>72.444999999999993</v>
      </c>
      <c r="L52">
        <f>AVERAGE(D40:G40,D45:G45,D50:G50,D55:G55,D60:G60,D65:G65)</f>
        <v>77.708333333333329</v>
      </c>
      <c r="M52">
        <v>0</v>
      </c>
      <c r="N52">
        <f t="shared" si="21"/>
        <v>81.324999999999989</v>
      </c>
      <c r="P52" s="5">
        <f>AVERAGE(D40:D44)</f>
        <v>78.559999999999988</v>
      </c>
      <c r="Q52">
        <f>AVERAGE(D40,D45,D50,D55,D60,D65)</f>
        <v>88.516666666666666</v>
      </c>
      <c r="R52" s="5">
        <f>AVERAGE(E40:E44)</f>
        <v>80.000000000000014</v>
      </c>
      <c r="S52">
        <f>AVERAGE(E40,E45,E50,E55,E60,E65)</f>
        <v>82.533333333333331</v>
      </c>
      <c r="T52" s="5">
        <f>AVERAGE(F40:F44)</f>
        <v>50.480000000000004</v>
      </c>
      <c r="U52">
        <f>AVERAGE(F40,F45,F50,F55,F60,F65)</f>
        <v>50.4</v>
      </c>
      <c r="V52" s="5">
        <f>AVERAGE(G40:G44)</f>
        <v>80.739999999999995</v>
      </c>
      <c r="W52">
        <f>AVERAGE(G40,G45,G50,G55,G60,G65)</f>
        <v>89.383333333333326</v>
      </c>
    </row>
    <row r="53" spans="1:32" x14ac:dyDescent="0.45">
      <c r="A53" s="1">
        <v>13</v>
      </c>
      <c r="B53">
        <v>10</v>
      </c>
      <c r="C53">
        <v>0.65</v>
      </c>
      <c r="D53">
        <v>93.6</v>
      </c>
      <c r="E53">
        <v>87.3</v>
      </c>
      <c r="F53">
        <v>47.4</v>
      </c>
      <c r="G53">
        <v>94.6</v>
      </c>
      <c r="I53">
        <f t="shared" si="20"/>
        <v>19.442656068551958</v>
      </c>
      <c r="J53">
        <v>5</v>
      </c>
      <c r="K53">
        <f>AVERAGE(D45:G49)</f>
        <v>73.13000000000001</v>
      </c>
      <c r="L53">
        <f>AVERAGE(D41:G41,D46:G46,D51:G51,D56:G56,D61:G61,D66:G66)</f>
        <v>77.516666666666666</v>
      </c>
      <c r="M53">
        <v>0.2</v>
      </c>
      <c r="N53">
        <f t="shared" si="21"/>
        <v>80.724999999999994</v>
      </c>
      <c r="P53" s="5">
        <f>AVERAGE(D45:D49)</f>
        <v>79.58</v>
      </c>
      <c r="Q53">
        <f t="shared" ref="Q53:Q56" si="27">AVERAGE(D41,D46,D51,D56,D61,D66)</f>
        <v>89.316666666666663</v>
      </c>
      <c r="R53" s="5">
        <f>AVERAGE(E45:E49)</f>
        <v>84.84</v>
      </c>
      <c r="S53">
        <f t="shared" ref="S53:S56" si="28">AVERAGE(E41,E46,E51,E56,E61,E66)</f>
        <v>82.266666666666666</v>
      </c>
      <c r="T53" s="5">
        <f>AVERAGE(F45:F49)</f>
        <v>49.220000000000006</v>
      </c>
      <c r="U53">
        <f t="shared" ref="U53:U56" si="29">AVERAGE(F41,F46,F51,F56,F61,F66)</f>
        <v>49.483333333333341</v>
      </c>
      <c r="V53" s="5">
        <f>AVERAGE(G45:G49)</f>
        <v>78.88</v>
      </c>
      <c r="W53">
        <f t="shared" ref="W53:W56" si="30">AVERAGE(G41,G46,G51,G56,G61,G66)</f>
        <v>89</v>
      </c>
    </row>
    <row r="54" spans="1:32" x14ac:dyDescent="0.45">
      <c r="A54" s="1">
        <v>14</v>
      </c>
      <c r="B54">
        <v>10</v>
      </c>
      <c r="C54">
        <v>0.85</v>
      </c>
      <c r="D54">
        <v>90.9</v>
      </c>
      <c r="E54">
        <v>85.8</v>
      </c>
      <c r="F54">
        <v>46.9</v>
      </c>
      <c r="G54">
        <v>93.1</v>
      </c>
      <c r="I54">
        <f t="shared" si="20"/>
        <v>18.821181551645466</v>
      </c>
      <c r="J54">
        <v>10</v>
      </c>
      <c r="K54">
        <f>AVERAGE(D50:G54)</f>
        <v>80.385000000000005</v>
      </c>
      <c r="L54">
        <f t="shared" ref="L54:L56" si="31">AVERAGE(D42:G42,D47:G47,D52:G52,D57:G57,D62:G62,D67:G67)</f>
        <v>77.925000000000011</v>
      </c>
      <c r="M54">
        <v>0.45</v>
      </c>
      <c r="N54">
        <f t="shared" si="21"/>
        <v>79.174999999999997</v>
      </c>
      <c r="P54" s="5">
        <f>AVERAGE(D50:D54)</f>
        <v>93.02000000000001</v>
      </c>
      <c r="Q54">
        <f t="shared" si="27"/>
        <v>88.86666666666666</v>
      </c>
      <c r="R54" s="5">
        <f>AVERAGE(E50:E54)</f>
        <v>86.2</v>
      </c>
      <c r="S54">
        <f t="shared" si="28"/>
        <v>82.25</v>
      </c>
      <c r="T54" s="5">
        <f>AVERAGE(F50:F54)</f>
        <v>48.540000000000006</v>
      </c>
      <c r="U54">
        <f t="shared" si="29"/>
        <v>51.449999999999996</v>
      </c>
      <c r="V54" s="5">
        <f>AVERAGE(G50:G54)</f>
        <v>93.780000000000015</v>
      </c>
      <c r="W54">
        <f t="shared" si="30"/>
        <v>89.13333333333334</v>
      </c>
    </row>
    <row r="55" spans="1:32" x14ac:dyDescent="0.45">
      <c r="A55" s="1">
        <v>15</v>
      </c>
      <c r="B55">
        <v>20</v>
      </c>
      <c r="C55">
        <v>0</v>
      </c>
      <c r="D55">
        <v>88.6</v>
      </c>
      <c r="E55">
        <v>85.1</v>
      </c>
      <c r="F55">
        <v>50.3</v>
      </c>
      <c r="G55">
        <v>88.9</v>
      </c>
      <c r="I55">
        <f t="shared" si="20"/>
        <v>16.191568021658679</v>
      </c>
      <c r="J55">
        <v>20</v>
      </c>
      <c r="K55">
        <f>AVERAGE(D55:G59)</f>
        <v>79.585000000000008</v>
      </c>
      <c r="L55">
        <f t="shared" si="31"/>
        <v>76.712499999999991</v>
      </c>
      <c r="M55">
        <v>0.65</v>
      </c>
      <c r="N55">
        <f t="shared" si="21"/>
        <v>78.224999999999994</v>
      </c>
      <c r="P55" s="5">
        <f>AVERAGE(D55:D59)</f>
        <v>91.11999999999999</v>
      </c>
      <c r="Q55">
        <f t="shared" si="27"/>
        <v>87.933333333333337</v>
      </c>
      <c r="R55" s="5">
        <f>AVERAGE(E55:E59)</f>
        <v>86.16</v>
      </c>
      <c r="S55">
        <f t="shared" si="28"/>
        <v>81.733333333333348</v>
      </c>
      <c r="T55" s="5">
        <f>AVERAGE(F55:F59)</f>
        <v>50.1</v>
      </c>
      <c r="U55">
        <f t="shared" si="29"/>
        <v>49.15</v>
      </c>
      <c r="V55" s="5">
        <f>AVERAGE(G55:G59)</f>
        <v>90.96</v>
      </c>
      <c r="W55">
        <f t="shared" si="30"/>
        <v>88.033333333333317</v>
      </c>
    </row>
    <row r="56" spans="1:32" x14ac:dyDescent="0.45">
      <c r="A56" s="1">
        <v>16</v>
      </c>
      <c r="B56">
        <v>20</v>
      </c>
      <c r="C56">
        <v>0.2</v>
      </c>
      <c r="D56">
        <v>90.6</v>
      </c>
      <c r="E56">
        <v>85.4</v>
      </c>
      <c r="F56">
        <v>49.2</v>
      </c>
      <c r="G56">
        <v>89.6</v>
      </c>
      <c r="I56">
        <f t="shared" si="20"/>
        <v>17.143220234250101</v>
      </c>
      <c r="J56">
        <v>50</v>
      </c>
      <c r="K56">
        <f>AVERAGE(D60:G64)</f>
        <v>80.925000000000011</v>
      </c>
      <c r="L56">
        <f t="shared" si="31"/>
        <v>75.020833333333357</v>
      </c>
      <c r="M56">
        <v>0.85</v>
      </c>
      <c r="N56">
        <f t="shared" si="21"/>
        <v>78.699999999999989</v>
      </c>
      <c r="P56" s="5">
        <f>AVERAGE(D60:D64)</f>
        <v>92.97999999999999</v>
      </c>
      <c r="Q56">
        <f t="shared" si="27"/>
        <v>85.816666666666677</v>
      </c>
      <c r="R56" s="5">
        <f>AVERAGE(E60:E64)</f>
        <v>88.84</v>
      </c>
      <c r="S56">
        <f t="shared" si="28"/>
        <v>80.483333333333334</v>
      </c>
      <c r="T56" s="5">
        <f>AVERAGE(F60:F64)</f>
        <v>49.620000000000005</v>
      </c>
      <c r="U56">
        <f t="shared" si="29"/>
        <v>48.1</v>
      </c>
      <c r="V56" s="5">
        <f>AVERAGE(G60:G64)</f>
        <v>92.259999999999991</v>
      </c>
      <c r="W56">
        <f t="shared" si="30"/>
        <v>85.683333333333323</v>
      </c>
    </row>
    <row r="57" spans="1:32" x14ac:dyDescent="0.45">
      <c r="A57" s="1">
        <v>17</v>
      </c>
      <c r="B57">
        <v>20</v>
      </c>
      <c r="C57">
        <v>0.45</v>
      </c>
      <c r="D57">
        <v>91.6</v>
      </c>
      <c r="E57">
        <v>86.4</v>
      </c>
      <c r="F57">
        <v>52.1</v>
      </c>
      <c r="G57">
        <v>91.4</v>
      </c>
      <c r="I57">
        <f t="shared" si="20"/>
        <v>16.456970407702624</v>
      </c>
      <c r="J57">
        <v>100</v>
      </c>
      <c r="K57">
        <f>AVERAGE(D65:G69)</f>
        <v>75.39</v>
      </c>
      <c r="L57">
        <f>AVERAGE((L56-L55), (L55-L54), (L54-L53), (L53-L52))</f>
        <v>-0.67187499999999289</v>
      </c>
      <c r="N57">
        <f t="shared" si="21"/>
        <v>80.375</v>
      </c>
      <c r="P57" s="5">
        <f>AVERAGE(D65:D69)</f>
        <v>93.28</v>
      </c>
      <c r="R57" s="5">
        <f>AVERAGE(E65:E69)</f>
        <v>65.08</v>
      </c>
      <c r="T57" s="5">
        <f>AVERAGE(F65:F69)</f>
        <v>50.34</v>
      </c>
      <c r="V57" s="5">
        <f>AVERAGE(G65:G69)</f>
        <v>92.860000000000014</v>
      </c>
    </row>
    <row r="58" spans="1:32" x14ac:dyDescent="0.45">
      <c r="A58" s="1">
        <v>18</v>
      </c>
      <c r="B58">
        <v>20</v>
      </c>
      <c r="C58">
        <v>0.65</v>
      </c>
      <c r="D58">
        <v>92.1</v>
      </c>
      <c r="E58">
        <v>86.4</v>
      </c>
      <c r="F58">
        <v>50.6</v>
      </c>
      <c r="G58">
        <v>92.4</v>
      </c>
      <c r="I58">
        <f t="shared" si="20"/>
        <v>17.356032812829074</v>
      </c>
      <c r="K58">
        <f>AVERAGE(K52:K57)</f>
        <v>76.976666666666659</v>
      </c>
      <c r="N58">
        <f t="shared" si="21"/>
        <v>80.375</v>
      </c>
      <c r="P58" s="5">
        <f>AVERAGE(P52:P57)</f>
        <v>88.089999999999989</v>
      </c>
      <c r="Q58">
        <f>AVERAGE(Q52:Q56)</f>
        <v>88.09</v>
      </c>
      <c r="R58" s="5">
        <f>AVERAGE(R52:R57)</f>
        <v>81.853333333333339</v>
      </c>
      <c r="S58">
        <f>AVERAGE(S52:S56)</f>
        <v>81.853333333333339</v>
      </c>
      <c r="T58" s="5">
        <f>AVERAGE(T52:T57)</f>
        <v>49.716666666666669</v>
      </c>
      <c r="U58">
        <f>AVERAGE(U52:U56)</f>
        <v>49.716666666666669</v>
      </c>
      <c r="V58" s="5">
        <f>AVERAGE(V52:V57)</f>
        <v>88.24666666666667</v>
      </c>
      <c r="W58">
        <f>AVERAGE(W52:W56)</f>
        <v>88.246666666666655</v>
      </c>
      <c r="AA58" s="1" t="s">
        <v>1</v>
      </c>
      <c r="AB58" s="1" t="s">
        <v>2</v>
      </c>
      <c r="AC58" s="1" t="s">
        <v>3</v>
      </c>
      <c r="AD58" s="1" t="s">
        <v>4</v>
      </c>
      <c r="AE58" s="1" t="s">
        <v>5</v>
      </c>
      <c r="AF58" s="1" t="s">
        <v>6</v>
      </c>
    </row>
    <row r="59" spans="1:32" x14ac:dyDescent="0.45">
      <c r="A59" s="1">
        <v>19</v>
      </c>
      <c r="B59">
        <v>20</v>
      </c>
      <c r="C59">
        <v>0.85</v>
      </c>
      <c r="D59">
        <v>92.7</v>
      </c>
      <c r="E59">
        <v>87.5</v>
      </c>
      <c r="F59">
        <v>48.3</v>
      </c>
      <c r="G59">
        <v>92.5</v>
      </c>
      <c r="I59">
        <f t="shared" si="20"/>
        <v>18.563606869355969</v>
      </c>
      <c r="N59">
        <f t="shared" si="21"/>
        <v>80.25</v>
      </c>
      <c r="P59" s="5">
        <f>_xlfn.STDEV.P(P52:P57)</f>
        <v>6.4235893393024464</v>
      </c>
      <c r="Q59">
        <f>_xlfn.STDEV.P(Q52:Q56)</f>
        <v>1.2233197092792618</v>
      </c>
      <c r="R59" s="5">
        <f>_xlfn.STDEV.P(R52:R57)</f>
        <v>7.9577439572336646</v>
      </c>
      <c r="S59">
        <f>_xlfn.STDEV.P(S52:S56)</f>
        <v>0.73237816582539916</v>
      </c>
      <c r="T59" s="5">
        <f>_xlfn.STDEV.P(T52:T57)</f>
        <v>0.6780773472760222</v>
      </c>
      <c r="U59">
        <f>_xlfn.STDEV.P(U52:U56)</f>
        <v>1.1367106540853333</v>
      </c>
      <c r="V59" s="5">
        <f>_xlfn.STDEV.P(V52:V57)</f>
        <v>6.047783799780623</v>
      </c>
      <c r="W59">
        <f>_xlfn.STDEV.P(W52:W56)</f>
        <v>1.3610208586857839</v>
      </c>
      <c r="Z59" s="1">
        <v>0</v>
      </c>
      <c r="AA59">
        <v>2</v>
      </c>
      <c r="AB59">
        <v>0</v>
      </c>
      <c r="AC59">
        <f>AVERAGE(D4,D40,D76,D148,D220)</f>
        <v>60.320000000000007</v>
      </c>
      <c r="AD59">
        <f t="shared" ref="AD59:AF74" si="32">AVERAGE(E4,E40,E76,E148,E220)</f>
        <v>53.61999999999999</v>
      </c>
      <c r="AE59">
        <f t="shared" si="32"/>
        <v>37.6</v>
      </c>
      <c r="AF59">
        <f t="shared" si="32"/>
        <v>62.92</v>
      </c>
    </row>
    <row r="60" spans="1:32" x14ac:dyDescent="0.45">
      <c r="A60" s="1">
        <v>20</v>
      </c>
      <c r="B60">
        <v>50</v>
      </c>
      <c r="C60">
        <v>0</v>
      </c>
      <c r="D60">
        <v>91.1</v>
      </c>
      <c r="E60">
        <v>87.1</v>
      </c>
      <c r="F60">
        <v>50.2</v>
      </c>
      <c r="G60">
        <v>90.8</v>
      </c>
      <c r="I60">
        <f t="shared" si="20"/>
        <v>17.162022025390826</v>
      </c>
      <c r="N60">
        <f t="shared" si="21"/>
        <v>79.8</v>
      </c>
      <c r="P60" s="5"/>
      <c r="R60" s="5"/>
      <c r="T60" s="5"/>
      <c r="V60" s="5"/>
      <c r="Z60" s="1">
        <v>1</v>
      </c>
      <c r="AA60">
        <v>2</v>
      </c>
      <c r="AB60">
        <v>0.2</v>
      </c>
      <c r="AC60">
        <f t="shared" ref="AC60:AF75" si="33">AVERAGE(D5,D41,D77,D149,D221)</f>
        <v>59.760000000000005</v>
      </c>
      <c r="AD60">
        <f t="shared" si="32"/>
        <v>54.779999999999994</v>
      </c>
      <c r="AE60">
        <f t="shared" si="32"/>
        <v>37.319999999999993</v>
      </c>
      <c r="AF60">
        <f t="shared" si="32"/>
        <v>61.58</v>
      </c>
    </row>
    <row r="61" spans="1:32" x14ac:dyDescent="0.45">
      <c r="A61" s="1">
        <v>21</v>
      </c>
      <c r="B61">
        <v>50</v>
      </c>
      <c r="C61">
        <v>0.2</v>
      </c>
      <c r="D61">
        <v>92.8</v>
      </c>
      <c r="E61">
        <v>88.8</v>
      </c>
      <c r="F61">
        <v>48.7</v>
      </c>
      <c r="G61">
        <v>92.6</v>
      </c>
      <c r="I61">
        <f t="shared" si="20"/>
        <v>18.55820236445329</v>
      </c>
      <c r="N61">
        <f t="shared" si="21"/>
        <v>80.724999999999994</v>
      </c>
      <c r="P61" s="5" cm="1">
        <f t="array" ref="P61">INDEX(LINEST(P52:P57), 1)</f>
        <v>3.1971428571428571</v>
      </c>
      <c r="Q61" s="5" cm="1">
        <f t="array" ref="Q61">INDEX(LINEST(Q52:Q56), 1)</f>
        <v>-0.67833333333333001</v>
      </c>
      <c r="R61" s="5" cm="1">
        <f t="array" ref="R61">INDEX(LINEST(R52:R57), 1)</f>
        <v>-1.789714285714288</v>
      </c>
      <c r="S61" s="5" cm="1">
        <f t="array" ref="S61">INDEX(LINEST(S52:S56), 1)</f>
        <v>-0.46333333333333104</v>
      </c>
      <c r="T61" s="5" cm="1">
        <f t="array" ref="T61">INDEX(LINEST(T52:T57), 1)</f>
        <v>5.885714285714249E-2</v>
      </c>
      <c r="U61" s="5" cm="1">
        <f t="array" ref="U61">INDEX(LINEST(U52:U56), 1)</f>
        <v>-0.49333333333333368</v>
      </c>
      <c r="V61" s="5" cm="1">
        <f t="array" ref="V61">INDEX(LINEST(V52:V56), 1)</f>
        <v>3.5119999999999982</v>
      </c>
      <c r="W61" s="5" cm="1">
        <f t="array" ref="W61">INDEX(LINEST(W52:W56), 1)</f>
        <v>-0.83666666666666889</v>
      </c>
      <c r="Z61" s="1">
        <v>2</v>
      </c>
      <c r="AA61">
        <v>2</v>
      </c>
      <c r="AB61">
        <v>0.45</v>
      </c>
      <c r="AC61">
        <f t="shared" si="33"/>
        <v>57.040000000000006</v>
      </c>
      <c r="AD61">
        <f t="shared" si="32"/>
        <v>52.86</v>
      </c>
      <c r="AE61">
        <f t="shared" si="32"/>
        <v>36.159999999999997</v>
      </c>
      <c r="AF61">
        <f t="shared" si="32"/>
        <v>59.120000000000005</v>
      </c>
    </row>
    <row r="62" spans="1:32" x14ac:dyDescent="0.45">
      <c r="A62" s="1">
        <v>22</v>
      </c>
      <c r="B62">
        <v>50</v>
      </c>
      <c r="C62">
        <v>0.45</v>
      </c>
      <c r="D62">
        <v>93.5</v>
      </c>
      <c r="E62">
        <v>88.6</v>
      </c>
      <c r="F62">
        <v>50.7</v>
      </c>
      <c r="G62">
        <v>92.7</v>
      </c>
      <c r="I62">
        <f t="shared" si="20"/>
        <v>17.807494910851453</v>
      </c>
      <c r="K62" cm="1">
        <f t="array" ref="K62">INDEX(LINEST(K52:K57),1)</f>
        <v>1.0660000000000014</v>
      </c>
      <c r="L62" cm="1">
        <f t="array" ref="L62">INDEX(LINEST(L52:L56),1)</f>
        <v>-0.61791666666666156</v>
      </c>
      <c r="N62">
        <f t="shared" si="21"/>
        <v>81.375</v>
      </c>
      <c r="Z62" s="1">
        <v>3</v>
      </c>
      <c r="AA62">
        <v>2</v>
      </c>
      <c r="AB62">
        <v>0.65</v>
      </c>
      <c r="AC62">
        <f t="shared" si="33"/>
        <v>54.620000000000005</v>
      </c>
      <c r="AD62">
        <f t="shared" si="32"/>
        <v>51.5</v>
      </c>
      <c r="AE62">
        <f t="shared" si="32"/>
        <v>34.380000000000003</v>
      </c>
      <c r="AF62">
        <f t="shared" si="32"/>
        <v>57.279999999999994</v>
      </c>
    </row>
    <row r="63" spans="1:32" x14ac:dyDescent="0.45">
      <c r="A63" s="1">
        <v>23</v>
      </c>
      <c r="B63">
        <v>50</v>
      </c>
      <c r="C63">
        <v>0.65</v>
      </c>
      <c r="D63">
        <v>94.1</v>
      </c>
      <c r="E63">
        <v>90</v>
      </c>
      <c r="F63">
        <v>49.6</v>
      </c>
      <c r="G63">
        <v>93.2</v>
      </c>
      <c r="I63">
        <f t="shared" si="20"/>
        <v>18.609859617955227</v>
      </c>
      <c r="N63" s="6">
        <f t="shared" si="21"/>
        <v>81.724999999999994</v>
      </c>
      <c r="Z63" s="1">
        <v>4</v>
      </c>
      <c r="AA63">
        <v>2</v>
      </c>
      <c r="AB63">
        <v>0.85</v>
      </c>
      <c r="AC63">
        <f t="shared" si="33"/>
        <v>50.44</v>
      </c>
      <c r="AD63">
        <f t="shared" si="32"/>
        <v>46.260000000000005</v>
      </c>
      <c r="AE63">
        <f t="shared" si="32"/>
        <v>33.76</v>
      </c>
      <c r="AF63">
        <f t="shared" si="32"/>
        <v>51.48</v>
      </c>
    </row>
    <row r="64" spans="1:32" x14ac:dyDescent="0.45">
      <c r="A64" s="1">
        <v>24</v>
      </c>
      <c r="B64">
        <v>50</v>
      </c>
      <c r="C64">
        <v>0.85</v>
      </c>
      <c r="D64">
        <v>93.4</v>
      </c>
      <c r="E64">
        <v>89.7</v>
      </c>
      <c r="F64">
        <v>48.9</v>
      </c>
      <c r="G64">
        <v>92</v>
      </c>
      <c r="I64">
        <f t="shared" si="20"/>
        <v>18.579962325042541</v>
      </c>
      <c r="N64">
        <f t="shared" si="21"/>
        <v>81</v>
      </c>
      <c r="Z64" s="1">
        <v>5</v>
      </c>
      <c r="AA64">
        <v>5</v>
      </c>
      <c r="AB64">
        <v>0</v>
      </c>
      <c r="AC64">
        <f t="shared" si="33"/>
        <v>61.179999999999993</v>
      </c>
      <c r="AD64">
        <f t="shared" si="32"/>
        <v>60.719999999999992</v>
      </c>
      <c r="AE64">
        <f t="shared" si="32"/>
        <v>40.92</v>
      </c>
      <c r="AF64">
        <f t="shared" si="32"/>
        <v>63.58</v>
      </c>
    </row>
    <row r="65" spans="1:32" x14ac:dyDescent="0.45">
      <c r="A65" s="1">
        <v>25</v>
      </c>
      <c r="B65">
        <v>100</v>
      </c>
      <c r="C65">
        <v>0</v>
      </c>
      <c r="D65">
        <v>92.3</v>
      </c>
      <c r="E65">
        <v>65.7</v>
      </c>
      <c r="F65">
        <v>50.7</v>
      </c>
      <c r="G65">
        <v>92.1</v>
      </c>
      <c r="I65">
        <f t="shared" si="20"/>
        <v>17.808144204267943</v>
      </c>
      <c r="N65">
        <f t="shared" si="21"/>
        <v>75.199999999999989</v>
      </c>
      <c r="Z65" s="1">
        <v>6</v>
      </c>
      <c r="AA65">
        <v>5</v>
      </c>
      <c r="AB65">
        <v>0.2</v>
      </c>
      <c r="AC65">
        <f t="shared" si="33"/>
        <v>61.94</v>
      </c>
      <c r="AD65">
        <f t="shared" si="32"/>
        <v>61.620000000000005</v>
      </c>
      <c r="AE65">
        <f t="shared" si="32"/>
        <v>40.32</v>
      </c>
      <c r="AF65">
        <f t="shared" si="32"/>
        <v>61.52</v>
      </c>
    </row>
    <row r="66" spans="1:32" x14ac:dyDescent="0.45">
      <c r="A66" s="1">
        <v>26</v>
      </c>
      <c r="B66">
        <v>100</v>
      </c>
      <c r="C66">
        <v>0.2</v>
      </c>
      <c r="D66">
        <v>93.2</v>
      </c>
      <c r="E66">
        <v>64.7</v>
      </c>
      <c r="F66">
        <v>49.1</v>
      </c>
      <c r="G66">
        <v>92.7</v>
      </c>
      <c r="I66">
        <f t="shared" si="20"/>
        <v>18.850779161615584</v>
      </c>
      <c r="N66">
        <f t="shared" si="21"/>
        <v>74.924999999999997</v>
      </c>
      <c r="Z66" s="1">
        <v>7</v>
      </c>
      <c r="AA66">
        <v>5</v>
      </c>
      <c r="AB66">
        <v>0.45</v>
      </c>
      <c r="AC66">
        <f t="shared" si="33"/>
        <v>60.86</v>
      </c>
      <c r="AD66">
        <f t="shared" si="32"/>
        <v>61.339999999999996</v>
      </c>
      <c r="AE66">
        <f t="shared" si="32"/>
        <v>41</v>
      </c>
      <c r="AF66">
        <f t="shared" si="32"/>
        <v>61.42</v>
      </c>
    </row>
    <row r="67" spans="1:32" x14ac:dyDescent="0.45">
      <c r="A67" s="1">
        <v>27</v>
      </c>
      <c r="B67">
        <v>100</v>
      </c>
      <c r="C67">
        <v>0.45</v>
      </c>
      <c r="D67">
        <v>93.3</v>
      </c>
      <c r="E67">
        <v>65.5</v>
      </c>
      <c r="F67">
        <v>50.9</v>
      </c>
      <c r="G67">
        <v>92.9</v>
      </c>
      <c r="I67">
        <f t="shared" si="20"/>
        <v>18.198008132760013</v>
      </c>
      <c r="N67">
        <f t="shared" si="21"/>
        <v>75.650000000000006</v>
      </c>
      <c r="Z67" s="1">
        <v>8</v>
      </c>
      <c r="AA67">
        <v>5</v>
      </c>
      <c r="AB67">
        <v>0.65</v>
      </c>
      <c r="AC67">
        <f t="shared" si="33"/>
        <v>59.92</v>
      </c>
      <c r="AD67">
        <f t="shared" si="32"/>
        <v>61.1</v>
      </c>
      <c r="AE67">
        <f t="shared" si="32"/>
        <v>38.4</v>
      </c>
      <c r="AF67">
        <f t="shared" si="32"/>
        <v>61.059999999999988</v>
      </c>
    </row>
    <row r="68" spans="1:32" x14ac:dyDescent="0.45">
      <c r="A68" s="1">
        <v>28</v>
      </c>
      <c r="B68">
        <v>100</v>
      </c>
      <c r="C68">
        <v>0.65</v>
      </c>
      <c r="D68">
        <v>94.4</v>
      </c>
      <c r="E68">
        <v>63.6</v>
      </c>
      <c r="F68">
        <v>52.1</v>
      </c>
      <c r="G68">
        <v>93.8</v>
      </c>
      <c r="I68">
        <f t="shared" si="20"/>
        <v>18.576648648235775</v>
      </c>
      <c r="N68">
        <f t="shared" si="21"/>
        <v>75.974999999999994</v>
      </c>
      <c r="Z68" s="1">
        <v>9</v>
      </c>
      <c r="AA68">
        <v>5</v>
      </c>
      <c r="AB68">
        <v>0.85</v>
      </c>
      <c r="AC68">
        <f t="shared" si="33"/>
        <v>57.559999999999988</v>
      </c>
      <c r="AD68">
        <f t="shared" si="32"/>
        <v>60.54</v>
      </c>
      <c r="AE68">
        <f t="shared" si="32"/>
        <v>38.120000000000005</v>
      </c>
      <c r="AF68">
        <f t="shared" si="32"/>
        <v>58.9</v>
      </c>
    </row>
    <row r="69" spans="1:32" x14ac:dyDescent="0.45">
      <c r="A69" s="1">
        <v>29</v>
      </c>
      <c r="B69">
        <v>100</v>
      </c>
      <c r="C69">
        <v>0.85</v>
      </c>
      <c r="D69">
        <v>93.2</v>
      </c>
      <c r="E69">
        <v>65.900000000000006</v>
      </c>
      <c r="F69">
        <v>48.9</v>
      </c>
      <c r="G69">
        <v>92.8</v>
      </c>
      <c r="I69">
        <f t="shared" si="20"/>
        <v>18.787895039093623</v>
      </c>
      <c r="N69">
        <f t="shared" si="21"/>
        <v>75.2</v>
      </c>
      <c r="Z69" s="1">
        <v>10</v>
      </c>
      <c r="AA69">
        <v>10</v>
      </c>
      <c r="AB69">
        <v>0</v>
      </c>
      <c r="AC69">
        <f t="shared" si="33"/>
        <v>69.56</v>
      </c>
      <c r="AD69">
        <f t="shared" si="32"/>
        <v>62.280000000000008</v>
      </c>
      <c r="AE69">
        <f t="shared" si="32"/>
        <v>40.059999999999995</v>
      </c>
      <c r="AF69">
        <f t="shared" si="32"/>
        <v>70.580000000000013</v>
      </c>
    </row>
    <row r="70" spans="1:32" x14ac:dyDescent="0.45">
      <c r="Z70" s="1">
        <v>11</v>
      </c>
      <c r="AA70">
        <v>10</v>
      </c>
      <c r="AB70">
        <v>0.2</v>
      </c>
      <c r="AC70">
        <f t="shared" si="33"/>
        <v>69.819999999999993</v>
      </c>
      <c r="AD70">
        <f t="shared" si="32"/>
        <v>62.379999999999995</v>
      </c>
      <c r="AE70">
        <f t="shared" si="32"/>
        <v>39.739999999999995</v>
      </c>
      <c r="AF70">
        <f t="shared" si="32"/>
        <v>71.260000000000005</v>
      </c>
    </row>
    <row r="71" spans="1:32" x14ac:dyDescent="0.45">
      <c r="Z71" s="1">
        <v>12</v>
      </c>
      <c r="AA71">
        <v>10</v>
      </c>
      <c r="AB71">
        <v>0.45</v>
      </c>
      <c r="AC71">
        <f t="shared" si="33"/>
        <v>70.960000000000008</v>
      </c>
      <c r="AD71">
        <f t="shared" si="32"/>
        <v>62.6</v>
      </c>
      <c r="AE71">
        <f t="shared" si="32"/>
        <v>41.660000000000011</v>
      </c>
      <c r="AF71">
        <f t="shared" si="32"/>
        <v>71.940000000000012</v>
      </c>
    </row>
    <row r="72" spans="1:32" x14ac:dyDescent="0.45">
      <c r="Z72" s="1">
        <v>13</v>
      </c>
      <c r="AA72">
        <v>10</v>
      </c>
      <c r="AB72">
        <v>0.65</v>
      </c>
      <c r="AC72">
        <f t="shared" si="33"/>
        <v>70.72</v>
      </c>
      <c r="AD72">
        <f t="shared" si="32"/>
        <v>61.179999999999993</v>
      </c>
      <c r="AE72">
        <f t="shared" si="32"/>
        <v>40.299999999999997</v>
      </c>
      <c r="AF72">
        <f t="shared" si="32"/>
        <v>71.679999999999993</v>
      </c>
    </row>
    <row r="73" spans="1:32" x14ac:dyDescent="0.45">
      <c r="A73" s="1">
        <v>0</v>
      </c>
      <c r="B73" t="s">
        <v>8</v>
      </c>
      <c r="Z73" s="1">
        <v>14</v>
      </c>
      <c r="AA73">
        <v>10</v>
      </c>
      <c r="AB73">
        <v>0.85</v>
      </c>
      <c r="AC73">
        <f t="shared" si="33"/>
        <v>69.02</v>
      </c>
      <c r="AD73">
        <f t="shared" si="32"/>
        <v>61.48</v>
      </c>
      <c r="AE73">
        <f t="shared" si="32"/>
        <v>39.680000000000007</v>
      </c>
      <c r="AF73">
        <f t="shared" si="32"/>
        <v>72.66</v>
      </c>
    </row>
    <row r="74" spans="1:32" x14ac:dyDescent="0.45">
      <c r="Z74" s="1">
        <v>15</v>
      </c>
      <c r="AA74">
        <v>20</v>
      </c>
      <c r="AB74">
        <v>0</v>
      </c>
      <c r="AC74">
        <f t="shared" si="33"/>
        <v>67.988</v>
      </c>
      <c r="AD74">
        <f t="shared" si="32"/>
        <v>63.755999999999993</v>
      </c>
      <c r="AE74">
        <f t="shared" si="32"/>
        <v>41.120000000000005</v>
      </c>
      <c r="AF74">
        <f t="shared" si="32"/>
        <v>69.037999999999997</v>
      </c>
    </row>
    <row r="75" spans="1:32" x14ac:dyDescent="0.4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I75" s="3" t="s">
        <v>45</v>
      </c>
      <c r="J75" s="3"/>
      <c r="K75" t="s">
        <v>25</v>
      </c>
      <c r="L75" t="s">
        <v>26</v>
      </c>
      <c r="N75" s="4" t="s">
        <v>27</v>
      </c>
      <c r="P75" s="3"/>
      <c r="Q75" s="3" t="s">
        <v>3</v>
      </c>
      <c r="R75" s="3"/>
      <c r="S75" s="3" t="s">
        <v>4</v>
      </c>
      <c r="T75" s="3"/>
      <c r="U75" s="3" t="s">
        <v>5</v>
      </c>
      <c r="V75" s="3"/>
      <c r="W75" s="3" t="s">
        <v>6</v>
      </c>
      <c r="Z75" s="1">
        <v>16</v>
      </c>
      <c r="AA75">
        <v>20</v>
      </c>
      <c r="AB75">
        <v>0.2</v>
      </c>
      <c r="AC75">
        <f t="shared" si="33"/>
        <v>69.427999999999997</v>
      </c>
      <c r="AD75">
        <f t="shared" si="33"/>
        <v>64.16</v>
      </c>
      <c r="AE75">
        <f t="shared" si="33"/>
        <v>41.14</v>
      </c>
      <c r="AF75">
        <f t="shared" si="33"/>
        <v>69.429999999999993</v>
      </c>
    </row>
    <row r="76" spans="1:32" x14ac:dyDescent="0.45">
      <c r="A76" s="1">
        <v>0</v>
      </c>
      <c r="B76">
        <v>0</v>
      </c>
      <c r="C76">
        <v>0</v>
      </c>
      <c r="D76">
        <v>89.3</v>
      </c>
      <c r="E76">
        <v>89.7</v>
      </c>
      <c r="F76">
        <v>50.1</v>
      </c>
      <c r="G76">
        <v>90.1</v>
      </c>
      <c r="I76">
        <f>_xlfn.STDEV.P(D76:G76)</f>
        <v>17.149635564641006</v>
      </c>
      <c r="J76">
        <v>2</v>
      </c>
      <c r="K76">
        <f>_xlfn.STDEV.P(D76:G80)</f>
        <v>16.70901777484244</v>
      </c>
      <c r="L76">
        <f>_xlfn.STDEV.P(D76:G76,D81:G81,D86:G86,D91:G91,D96:G96,D101:G101)</f>
        <v>17.175321442891942</v>
      </c>
      <c r="M76">
        <v>0</v>
      </c>
      <c r="N76">
        <f>AVERAGE(D76:G76)</f>
        <v>79.8</v>
      </c>
      <c r="P76" s="5">
        <f>_xlfn.STDEV.P(D76:D80)</f>
        <v>2.8075612192791071</v>
      </c>
      <c r="Q76">
        <f>_xlfn.STDEV.P(D76,D81,D86,D91,D96,D101)</f>
        <v>2.060744202143165</v>
      </c>
      <c r="R76" s="5">
        <f>_xlfn.STDEV.P(E76:E80)</f>
        <v>5.4311693031979784</v>
      </c>
      <c r="S76">
        <f>_xlfn.STDEV.P(E76,E81,E86,E91,E96,E101)</f>
        <v>8.9932690879839488</v>
      </c>
      <c r="T76" s="5">
        <f>_xlfn.STDEV.P(F76:F80)</f>
        <v>0.78841613377708175</v>
      </c>
      <c r="U76">
        <f>_xlfn.STDEV.P(F76,F81,F86,F91,F96,F101)</f>
        <v>0.90630507495483514</v>
      </c>
      <c r="V76" s="5">
        <f>_xlfn.STDEV.P(G76:G80)</f>
        <v>4.0706756195992826</v>
      </c>
      <c r="W76">
        <f>_xlfn.STDEV.P(G76,G81,G86,G91,G96,G101)</f>
        <v>3.3509948771471807</v>
      </c>
      <c r="Z76" s="1">
        <v>17</v>
      </c>
      <c r="AA76">
        <v>20</v>
      </c>
      <c r="AB76">
        <v>0.45</v>
      </c>
      <c r="AC76">
        <f t="shared" ref="AC76:AF88" si="34">AVERAGE(D21,D57,D93,D165,D237)</f>
        <v>69.616</v>
      </c>
      <c r="AD76">
        <f t="shared" si="34"/>
        <v>65.84</v>
      </c>
      <c r="AE76">
        <f t="shared" si="34"/>
        <v>42.14</v>
      </c>
      <c r="AF76">
        <f t="shared" si="34"/>
        <v>70.192000000000007</v>
      </c>
    </row>
    <row r="77" spans="1:32" x14ac:dyDescent="0.45">
      <c r="A77" s="1">
        <v>1</v>
      </c>
      <c r="B77">
        <v>0</v>
      </c>
      <c r="C77">
        <v>0.2</v>
      </c>
      <c r="D77">
        <v>91.1</v>
      </c>
      <c r="E77">
        <v>91.1</v>
      </c>
      <c r="F77">
        <v>50</v>
      </c>
      <c r="G77">
        <v>90.9</v>
      </c>
      <c r="I77">
        <f t="shared" ref="I77:I105" si="35">_xlfn.STDEV.P(D77:G77)</f>
        <v>17.768142136982103</v>
      </c>
      <c r="J77">
        <v>5</v>
      </c>
      <c r="K77">
        <f>_xlfn.STDEV.P(D81:G85)</f>
        <v>15.475338445410562</v>
      </c>
      <c r="L77">
        <f>_xlfn.STDEV.P(D77:G77,D82:G82,D87:G87,D92:G92,D97:G97,D102:G102)</f>
        <v>17.735502686858105</v>
      </c>
      <c r="M77">
        <v>0.2</v>
      </c>
      <c r="N77">
        <f t="shared" ref="N77:N105" si="36">AVERAGE(D77:G77)</f>
        <v>80.775000000000006</v>
      </c>
      <c r="P77" s="5">
        <f>_xlfn.STDEV.P(D81:D85)</f>
        <v>3.5855264606470287</v>
      </c>
      <c r="Q77">
        <f t="shared" ref="Q77:Q80" si="37">_xlfn.STDEV.P(D77,D82,D87,D92,D97,D102)</f>
        <v>3.0656248230263881</v>
      </c>
      <c r="R77" s="5">
        <f>_xlfn.STDEV.P(E81:E85)</f>
        <v>0.71105555338524407</v>
      </c>
      <c r="S77">
        <f t="shared" ref="S77:S80" si="38">_xlfn.STDEV.P(E77,E82,E87,E92,E97,E102)</f>
        <v>9.2035772030952305</v>
      </c>
      <c r="T77" s="5">
        <f>_xlfn.STDEV.P(F81:F85)</f>
        <v>1.9925862591115098</v>
      </c>
      <c r="U77">
        <f t="shared" ref="U77:U80" si="39">_xlfn.STDEV.P(F77,F82,F87,F92,F97,F102)</f>
        <v>0.91908771193081562</v>
      </c>
      <c r="V77" s="5">
        <f>_xlfn.STDEV.P(G81:G85)</f>
        <v>3.9802512483510424</v>
      </c>
      <c r="W77">
        <f t="shared" ref="W77:W80" si="40">_xlfn.STDEV.P(G77,G82,G87,G92,G97,G102)</f>
        <v>4.7005023372212262</v>
      </c>
      <c r="Z77" s="1">
        <v>18</v>
      </c>
      <c r="AA77">
        <v>20</v>
      </c>
      <c r="AB77">
        <v>0.65</v>
      </c>
      <c r="AC77">
        <f t="shared" si="34"/>
        <v>69.756</v>
      </c>
      <c r="AD77">
        <f t="shared" si="34"/>
        <v>63.922000000000004</v>
      </c>
      <c r="AE77">
        <f t="shared" si="34"/>
        <v>40.119999999999997</v>
      </c>
      <c r="AF77">
        <f t="shared" si="34"/>
        <v>69.794000000000011</v>
      </c>
    </row>
    <row r="78" spans="1:32" x14ac:dyDescent="0.45">
      <c r="A78" s="1">
        <v>2</v>
      </c>
      <c r="B78">
        <v>0</v>
      </c>
      <c r="C78">
        <v>0.45</v>
      </c>
      <c r="D78">
        <v>89.4</v>
      </c>
      <c r="E78">
        <v>89.3</v>
      </c>
      <c r="F78">
        <v>50.6</v>
      </c>
      <c r="G78">
        <v>88.4</v>
      </c>
      <c r="I78">
        <f t="shared" si="35"/>
        <v>16.6466775964455</v>
      </c>
      <c r="J78">
        <v>10</v>
      </c>
      <c r="K78">
        <f>_xlfn.STDEV.P(D86:G90)</f>
        <v>18.059623473372795</v>
      </c>
      <c r="L78">
        <f t="shared" ref="L78:L80" si="41">_xlfn.STDEV.P(D78:G78,D83:G83,D88:G88,D93:G93,D98:G98,D103:G103)</f>
        <v>16.905016000354056</v>
      </c>
      <c r="M78">
        <v>0.45</v>
      </c>
      <c r="N78">
        <f t="shared" si="36"/>
        <v>79.424999999999997</v>
      </c>
      <c r="P78" s="5">
        <f>_xlfn.STDEV.P(D86:D90)</f>
        <v>0.76681158050723541</v>
      </c>
      <c r="Q78">
        <f t="shared" si="37"/>
        <v>3.3299983316645805</v>
      </c>
      <c r="R78" s="5">
        <f>_xlfn.STDEV.P(E86:E90)</f>
        <v>1.5341447128612087</v>
      </c>
      <c r="S78">
        <f t="shared" si="38"/>
        <v>9.381260872375174</v>
      </c>
      <c r="T78" s="5">
        <f>_xlfn.STDEV.P(F86:F90)</f>
        <v>2.0045947221321336</v>
      </c>
      <c r="U78">
        <f t="shared" si="39"/>
        <v>0.93749074069501515</v>
      </c>
      <c r="V78" s="5">
        <f>_xlfn.STDEV.P(G86:G90)</f>
        <v>0.93252345814998239</v>
      </c>
      <c r="W78">
        <f t="shared" si="40"/>
        <v>5.0563491440630015</v>
      </c>
      <c r="Z78" s="1">
        <v>19</v>
      </c>
      <c r="AA78">
        <v>20</v>
      </c>
      <c r="AB78">
        <v>0.85</v>
      </c>
      <c r="AC78">
        <f t="shared" si="34"/>
        <v>69.429999999999993</v>
      </c>
      <c r="AD78">
        <f t="shared" si="34"/>
        <v>65.239999999999995</v>
      </c>
      <c r="AE78">
        <f t="shared" si="34"/>
        <v>39.700000000000003</v>
      </c>
      <c r="AF78">
        <f t="shared" si="34"/>
        <v>69.975999999999999</v>
      </c>
    </row>
    <row r="79" spans="1:32" x14ac:dyDescent="0.45">
      <c r="A79" s="1">
        <v>3</v>
      </c>
      <c r="B79">
        <v>0</v>
      </c>
      <c r="C79">
        <v>0.65</v>
      </c>
      <c r="D79">
        <v>86.2</v>
      </c>
      <c r="E79">
        <v>86.9</v>
      </c>
      <c r="F79">
        <v>48.9</v>
      </c>
      <c r="G79">
        <v>87.4</v>
      </c>
      <c r="I79">
        <f t="shared" si="35"/>
        <v>16.431144208484085</v>
      </c>
      <c r="J79">
        <v>20</v>
      </c>
      <c r="K79">
        <f>_xlfn.STDEV.P(D91:G95)</f>
        <v>17.320764994653132</v>
      </c>
      <c r="L79">
        <f t="shared" si="41"/>
        <v>17.715211899350464</v>
      </c>
      <c r="M79">
        <v>0.65</v>
      </c>
      <c r="N79">
        <f t="shared" si="36"/>
        <v>77.350000000000009</v>
      </c>
      <c r="P79" s="5">
        <f>_xlfn.STDEV.P(D91:D95)</f>
        <v>0.86579443287653579</v>
      </c>
      <c r="Q79">
        <f t="shared" si="37"/>
        <v>4.4092390373951043</v>
      </c>
      <c r="R79" s="5">
        <f>_xlfn.STDEV.P(E91:E95)</f>
        <v>0.78587530817553752</v>
      </c>
      <c r="S79">
        <f t="shared" si="38"/>
        <v>10.567192415942587</v>
      </c>
      <c r="T79" s="5">
        <f>_xlfn.STDEV.P(F91:F95)</f>
        <v>1.5932357013323537</v>
      </c>
      <c r="U79">
        <f t="shared" si="39"/>
        <v>2.1037004433986208</v>
      </c>
      <c r="V79" s="5">
        <f>_xlfn.STDEV.P(G91:G95)</f>
        <v>1.0480458005259137</v>
      </c>
      <c r="W79">
        <f t="shared" si="40"/>
        <v>6.4848541489638274</v>
      </c>
      <c r="Z79" s="1">
        <v>20</v>
      </c>
      <c r="AA79">
        <v>50</v>
      </c>
      <c r="AB79">
        <v>0</v>
      </c>
      <c r="AC79">
        <f t="shared" si="34"/>
        <v>73.16</v>
      </c>
      <c r="AD79">
        <f t="shared" si="34"/>
        <v>61.98</v>
      </c>
      <c r="AE79">
        <f t="shared" si="34"/>
        <v>40.299999999999997</v>
      </c>
      <c r="AF79">
        <f t="shared" si="34"/>
        <v>73.400000000000006</v>
      </c>
    </row>
    <row r="80" spans="1:32" x14ac:dyDescent="0.45">
      <c r="A80" s="1">
        <v>4</v>
      </c>
      <c r="B80">
        <v>0</v>
      </c>
      <c r="C80">
        <v>0.85</v>
      </c>
      <c r="D80">
        <v>83.2</v>
      </c>
      <c r="E80">
        <v>76.099999999999994</v>
      </c>
      <c r="F80">
        <v>48.5</v>
      </c>
      <c r="G80">
        <v>79.5</v>
      </c>
      <c r="I80">
        <f t="shared" si="35"/>
        <v>13.698791005048573</v>
      </c>
      <c r="J80">
        <v>50</v>
      </c>
      <c r="K80">
        <f>_xlfn.STDEV.P(D97:G100)</f>
        <v>17.667598123047107</v>
      </c>
      <c r="L80">
        <f t="shared" si="41"/>
        <v>17.822549309481204</v>
      </c>
      <c r="M80">
        <v>0.85</v>
      </c>
      <c r="N80">
        <f t="shared" si="36"/>
        <v>71.825000000000003</v>
      </c>
      <c r="P80" s="5">
        <f>_xlfn.STDEV.P(D96:D100)</f>
        <v>0.8772684879784528</v>
      </c>
      <c r="Q80">
        <f t="shared" si="37"/>
        <v>6.4558543629449678</v>
      </c>
      <c r="R80" s="5">
        <f>_xlfn.STDEV.P(E96:E100)</f>
        <v>1.3763720427268218</v>
      </c>
      <c r="S80">
        <f t="shared" si="38"/>
        <v>9.6146878380019913</v>
      </c>
      <c r="T80" s="5">
        <f>_xlfn.STDEV.P(F96:F100)</f>
        <v>1.3365627557282884</v>
      </c>
      <c r="U80">
        <f t="shared" si="39"/>
        <v>0.77674534651540261</v>
      </c>
      <c r="V80" s="5">
        <f>_xlfn.STDEV.P(G96:G100)</f>
        <v>0.76681158050723164</v>
      </c>
      <c r="W80">
        <f t="shared" si="40"/>
        <v>8.4528923386547952</v>
      </c>
      <c r="Z80" s="1">
        <v>21</v>
      </c>
      <c r="AA80">
        <v>50</v>
      </c>
      <c r="AB80">
        <v>0.2</v>
      </c>
      <c r="AC80">
        <f t="shared" si="34"/>
        <v>73.959999999999994</v>
      </c>
      <c r="AD80">
        <f t="shared" si="34"/>
        <v>65.2</v>
      </c>
      <c r="AE80">
        <f t="shared" si="34"/>
        <v>39.239999999999995</v>
      </c>
      <c r="AF80">
        <f t="shared" si="34"/>
        <v>73.94</v>
      </c>
    </row>
    <row r="81" spans="1:32" x14ac:dyDescent="0.45">
      <c r="A81" s="1">
        <v>5</v>
      </c>
      <c r="B81">
        <v>5</v>
      </c>
      <c r="C81">
        <v>0</v>
      </c>
      <c r="D81">
        <v>85.8</v>
      </c>
      <c r="E81">
        <v>89.1</v>
      </c>
      <c r="F81">
        <v>49.7</v>
      </c>
      <c r="G81">
        <v>82.2</v>
      </c>
      <c r="I81">
        <f t="shared" si="35"/>
        <v>15.778307894067755</v>
      </c>
      <c r="J81">
        <v>100</v>
      </c>
      <c r="K81">
        <f>_xlfn.STDEV.P(D101:G105)</f>
        <v>18.788620891379953</v>
      </c>
      <c r="N81">
        <f t="shared" si="36"/>
        <v>76.699999999999989</v>
      </c>
      <c r="P81" s="5">
        <f>_xlfn.STDEV.P(D101:D105)</f>
        <v>0.93080610225761118</v>
      </c>
      <c r="R81" s="5">
        <f>_xlfn.STDEV.P(E101:E105)</f>
        <v>1.857525235360211</v>
      </c>
      <c r="T81" s="5">
        <f>_xlfn.STDEV.P(F101:F105)</f>
        <v>1.7176728442867113</v>
      </c>
      <c r="V81" s="5">
        <f>_xlfn.STDEV.P(G101:G105)</f>
        <v>0.67349832961931189</v>
      </c>
      <c r="Z81" s="1">
        <v>22</v>
      </c>
      <c r="AA81">
        <v>50</v>
      </c>
      <c r="AB81">
        <v>0.45</v>
      </c>
      <c r="AC81">
        <f t="shared" si="34"/>
        <v>74.540000000000006</v>
      </c>
      <c r="AD81">
        <f t="shared" si="34"/>
        <v>65.819999999999993</v>
      </c>
      <c r="AE81">
        <f t="shared" si="34"/>
        <v>40.540000000000006</v>
      </c>
      <c r="AF81">
        <f t="shared" si="34"/>
        <v>74.439999999999984</v>
      </c>
    </row>
    <row r="82" spans="1:32" x14ac:dyDescent="0.45">
      <c r="A82" s="1">
        <v>6</v>
      </c>
      <c r="B82">
        <v>5</v>
      </c>
      <c r="C82">
        <v>0.2</v>
      </c>
      <c r="D82">
        <v>84.3</v>
      </c>
      <c r="E82">
        <v>87.9</v>
      </c>
      <c r="F82">
        <v>49.1</v>
      </c>
      <c r="G82">
        <v>79.2</v>
      </c>
      <c r="I82">
        <f t="shared" si="35"/>
        <v>15.340204529275368</v>
      </c>
      <c r="K82">
        <f>AVERAGE(K76:K81)</f>
        <v>17.336827283784327</v>
      </c>
      <c r="N82">
        <f t="shared" si="36"/>
        <v>75.125</v>
      </c>
      <c r="P82" s="5">
        <f>AVERAGE(P76:P81)</f>
        <v>1.6389613805909953</v>
      </c>
      <c r="Q82">
        <f>AVERAGE(Q76:Q80)</f>
        <v>3.8642921514348414</v>
      </c>
      <c r="R82" s="5">
        <f>AVERAGE(R76:R81)</f>
        <v>1.9493570259511668</v>
      </c>
      <c r="S82">
        <f>AVERAGE(S76:S80)</f>
        <v>9.5519974834797861</v>
      </c>
      <c r="T82" s="5">
        <f>AVERAGE(T76:T81)</f>
        <v>1.5721780693946796</v>
      </c>
      <c r="U82">
        <f>AVERAGE(U76:U80)</f>
        <v>1.1286658634989379</v>
      </c>
      <c r="V82" s="5">
        <f>AVERAGE(V76:V81)</f>
        <v>1.9119676727921275</v>
      </c>
      <c r="W82">
        <f>AVERAGE(W76:W80)</f>
        <v>5.6091185692100058</v>
      </c>
      <c r="Z82" s="1">
        <v>23</v>
      </c>
      <c r="AA82">
        <v>50</v>
      </c>
      <c r="AB82">
        <v>0.65</v>
      </c>
      <c r="AC82">
        <f t="shared" si="34"/>
        <v>74.78</v>
      </c>
      <c r="AD82">
        <f t="shared" si="34"/>
        <v>66.260000000000005</v>
      </c>
      <c r="AE82">
        <f t="shared" si="34"/>
        <v>40.200000000000003</v>
      </c>
      <c r="AF82">
        <f t="shared" si="34"/>
        <v>74.559999999999988</v>
      </c>
    </row>
    <row r="83" spans="1:32" x14ac:dyDescent="0.45">
      <c r="A83" s="1">
        <v>7</v>
      </c>
      <c r="B83">
        <v>5</v>
      </c>
      <c r="C83">
        <v>0.45</v>
      </c>
      <c r="D83">
        <v>84</v>
      </c>
      <c r="E83">
        <v>90.1</v>
      </c>
      <c r="F83">
        <v>52.5</v>
      </c>
      <c r="G83">
        <v>78.7</v>
      </c>
      <c r="I83">
        <f t="shared" si="35"/>
        <v>14.334638990919812</v>
      </c>
      <c r="N83">
        <f t="shared" si="36"/>
        <v>76.325000000000003</v>
      </c>
      <c r="P83" s="5">
        <f>_xlfn.STDEV.P(P76:P81)</f>
        <v>1.1250802606619938</v>
      </c>
      <c r="Q83">
        <f>_xlfn.STDEV.P(Q76:Q80)</f>
        <v>1.4959469507540053</v>
      </c>
      <c r="R83" s="5">
        <f>_xlfn.STDEV.P(R76:R81)</f>
        <v>1.6082725262554718</v>
      </c>
      <c r="S83">
        <f>_xlfn.STDEV.P(S76:S80)</f>
        <v>0.54722498728335933</v>
      </c>
      <c r="T83" s="5">
        <f>_xlfn.STDEV.P(T76:T81)</f>
        <v>0.41935202171256808</v>
      </c>
      <c r="U83">
        <f>_xlfn.STDEV.P(U76:U80)</f>
        <v>0.49080662826613686</v>
      </c>
      <c r="V83" s="5">
        <f>_xlfn.STDEV.P(V76:V81)</f>
        <v>1.4993708519012889</v>
      </c>
      <c r="W83">
        <f>_xlfn.STDEV.P(W76:W80)</f>
        <v>1.7369065697667927</v>
      </c>
      <c r="Z83" s="1">
        <v>24</v>
      </c>
      <c r="AA83">
        <v>50</v>
      </c>
      <c r="AB83">
        <v>0.85</v>
      </c>
      <c r="AC83">
        <f t="shared" si="34"/>
        <v>74.560000000000016</v>
      </c>
      <c r="AD83">
        <f t="shared" si="34"/>
        <v>66.240000000000009</v>
      </c>
      <c r="AE83">
        <f t="shared" si="34"/>
        <v>39.059999999999995</v>
      </c>
      <c r="AF83">
        <f t="shared" si="34"/>
        <v>74.5</v>
      </c>
    </row>
    <row r="84" spans="1:32" x14ac:dyDescent="0.45">
      <c r="A84" s="1">
        <v>8</v>
      </c>
      <c r="B84">
        <v>5</v>
      </c>
      <c r="C84">
        <v>0.65</v>
      </c>
      <c r="D84">
        <v>81.8</v>
      </c>
      <c r="E84">
        <v>89.4</v>
      </c>
      <c r="F84">
        <v>47.8</v>
      </c>
      <c r="G84">
        <v>75.099999999999994</v>
      </c>
      <c r="I84">
        <f t="shared" si="35"/>
        <v>15.690343367816986</v>
      </c>
      <c r="K84" cm="1">
        <f t="array" ref="K84">INDEX(LINEST(K76:K81),1)</f>
        <v>0.46388388962507232</v>
      </c>
      <c r="L84" cm="1">
        <f t="array" ref="L84">INDEX(LINEST(L76:L80),1)</f>
        <v>0.12741649456708828</v>
      </c>
      <c r="N84">
        <f t="shared" si="36"/>
        <v>73.525000000000006</v>
      </c>
      <c r="P84" s="5"/>
      <c r="R84" s="5"/>
      <c r="T84" s="5"/>
      <c r="V84" s="5"/>
      <c r="Z84" s="1">
        <v>25</v>
      </c>
      <c r="AA84">
        <v>100</v>
      </c>
      <c r="AB84">
        <v>0</v>
      </c>
      <c r="AC84">
        <f t="shared" si="34"/>
        <v>74.099999999999994</v>
      </c>
      <c r="AD84">
        <f t="shared" si="34"/>
        <v>50.14</v>
      </c>
      <c r="AE84">
        <f t="shared" si="34"/>
        <v>40.980000000000004</v>
      </c>
      <c r="AF84">
        <f t="shared" si="34"/>
        <v>73.92</v>
      </c>
    </row>
    <row r="85" spans="1:32" x14ac:dyDescent="0.45">
      <c r="A85" s="1">
        <v>9</v>
      </c>
      <c r="B85">
        <v>5</v>
      </c>
      <c r="C85">
        <v>0.85</v>
      </c>
      <c r="D85">
        <v>75.599999999999994</v>
      </c>
      <c r="E85">
        <v>89.1</v>
      </c>
      <c r="F85">
        <v>46.6</v>
      </c>
      <c r="G85">
        <v>70.599999999999994</v>
      </c>
      <c r="I85">
        <f t="shared" si="35"/>
        <v>15.355678916934933</v>
      </c>
      <c r="N85">
        <f t="shared" si="36"/>
        <v>70.474999999999994</v>
      </c>
      <c r="P85" s="5"/>
      <c r="R85" s="5"/>
      <c r="T85" s="5"/>
      <c r="V85" s="5"/>
      <c r="Z85" s="1">
        <v>26</v>
      </c>
      <c r="AA85">
        <v>100</v>
      </c>
      <c r="AB85">
        <v>0.2</v>
      </c>
      <c r="AC85">
        <f t="shared" si="34"/>
        <v>74.11999999999999</v>
      </c>
      <c r="AD85">
        <f t="shared" si="34"/>
        <v>49.32</v>
      </c>
      <c r="AE85">
        <f t="shared" si="34"/>
        <v>39.5</v>
      </c>
      <c r="AF85">
        <f t="shared" si="34"/>
        <v>74.239999999999995</v>
      </c>
    </row>
    <row r="86" spans="1:32" x14ac:dyDescent="0.45">
      <c r="A86" s="1">
        <v>10</v>
      </c>
      <c r="B86">
        <v>10</v>
      </c>
      <c r="C86">
        <v>0</v>
      </c>
      <c r="D86">
        <v>91.7</v>
      </c>
      <c r="E86">
        <v>85</v>
      </c>
      <c r="F86">
        <v>48.4</v>
      </c>
      <c r="G86">
        <v>92.6</v>
      </c>
      <c r="I86">
        <f t="shared" si="35"/>
        <v>18.151360141873671</v>
      </c>
      <c r="N86">
        <f t="shared" si="36"/>
        <v>79.424999999999997</v>
      </c>
      <c r="P86" s="5"/>
      <c r="R86" s="5"/>
      <c r="T86" s="5"/>
      <c r="V86" s="5"/>
      <c r="Z86" s="1">
        <v>27</v>
      </c>
      <c r="AA86">
        <v>100</v>
      </c>
      <c r="AB86">
        <v>0.45</v>
      </c>
      <c r="AC86">
        <f t="shared" si="34"/>
        <v>74.72</v>
      </c>
      <c r="AD86">
        <f t="shared" si="34"/>
        <v>50.54</v>
      </c>
      <c r="AE86">
        <f t="shared" si="34"/>
        <v>39.96</v>
      </c>
      <c r="AF86">
        <f t="shared" si="34"/>
        <v>74.36</v>
      </c>
    </row>
    <row r="87" spans="1:32" x14ac:dyDescent="0.45">
      <c r="A87" s="1">
        <v>11</v>
      </c>
      <c r="B87">
        <v>10</v>
      </c>
      <c r="C87">
        <v>0.2</v>
      </c>
      <c r="D87">
        <v>93.4</v>
      </c>
      <c r="E87">
        <v>81.599999999999994</v>
      </c>
      <c r="F87">
        <v>47.9</v>
      </c>
      <c r="G87">
        <v>92.8</v>
      </c>
      <c r="I87">
        <f t="shared" si="35"/>
        <v>18.518554884223562</v>
      </c>
      <c r="J87" s="3"/>
      <c r="K87" t="s">
        <v>25</v>
      </c>
      <c r="L87" t="s">
        <v>26</v>
      </c>
      <c r="N87">
        <f t="shared" si="36"/>
        <v>78.924999999999997</v>
      </c>
      <c r="P87" s="3" t="s">
        <v>25</v>
      </c>
      <c r="Q87" s="3" t="s">
        <v>26</v>
      </c>
      <c r="R87" s="3" t="s">
        <v>25</v>
      </c>
      <c r="S87" s="3" t="s">
        <v>26</v>
      </c>
      <c r="T87" s="3" t="s">
        <v>25</v>
      </c>
      <c r="U87" s="3" t="s">
        <v>26</v>
      </c>
      <c r="V87" s="3" t="s">
        <v>25</v>
      </c>
      <c r="W87" s="3" t="s">
        <v>26</v>
      </c>
      <c r="Z87" s="1">
        <v>28</v>
      </c>
      <c r="AA87">
        <v>100</v>
      </c>
      <c r="AB87">
        <v>0.65</v>
      </c>
      <c r="AC87">
        <f t="shared" si="34"/>
        <v>75.400000000000006</v>
      </c>
      <c r="AD87">
        <f t="shared" si="34"/>
        <v>48.980000000000004</v>
      </c>
      <c r="AE87">
        <f t="shared" si="34"/>
        <v>41.46</v>
      </c>
      <c r="AF87">
        <f t="shared" si="34"/>
        <v>75.2</v>
      </c>
    </row>
    <row r="88" spans="1:32" x14ac:dyDescent="0.45">
      <c r="A88" s="1">
        <v>12</v>
      </c>
      <c r="B88">
        <v>10</v>
      </c>
      <c r="C88">
        <v>0.45</v>
      </c>
      <c r="D88">
        <v>92.9</v>
      </c>
      <c r="E88">
        <v>83.3</v>
      </c>
      <c r="F88">
        <v>52.7</v>
      </c>
      <c r="G88">
        <v>93.9</v>
      </c>
      <c r="I88">
        <f t="shared" si="35"/>
        <v>16.68712078220814</v>
      </c>
      <c r="J88">
        <v>2</v>
      </c>
      <c r="K88">
        <f>AVERAGE(D76:G80)</f>
        <v>77.835000000000008</v>
      </c>
      <c r="L88">
        <f>AVERAGE(D76:G76,D81:G81,D86:G86,D91:G91,D96:G96,D101:G101)</f>
        <v>78.050000000000011</v>
      </c>
      <c r="M88">
        <v>0</v>
      </c>
      <c r="N88">
        <f t="shared" si="36"/>
        <v>80.699999999999989</v>
      </c>
      <c r="P88" s="5">
        <f>AVERAGE(D76:D80)</f>
        <v>87.839999999999989</v>
      </c>
      <c r="Q88">
        <f>AVERAGE(D76,D81,D86,D91,D96,D101)</f>
        <v>89.7</v>
      </c>
      <c r="R88" s="5">
        <f>AVERAGE(E76:E80)</f>
        <v>86.62</v>
      </c>
      <c r="S88">
        <f>AVERAGE(E76,E81,E86,E91,E96,E101)</f>
        <v>83.366666666666674</v>
      </c>
      <c r="T88" s="5">
        <f>AVERAGE(F76:F80)</f>
        <v>49.62</v>
      </c>
      <c r="U88">
        <f>AVERAGE(F76,F81,F86,F91,F96,F101)</f>
        <v>49.883333333333333</v>
      </c>
      <c r="V88" s="5">
        <f>AVERAGE(G76:G80)</f>
        <v>87.259999999999991</v>
      </c>
      <c r="W88">
        <f>AVERAGE(G76,G81,G86,G91,G96,G101)</f>
        <v>89.25</v>
      </c>
      <c r="Z88" s="1">
        <v>29</v>
      </c>
      <c r="AA88">
        <v>100</v>
      </c>
      <c r="AB88">
        <v>0.85</v>
      </c>
      <c r="AC88">
        <f t="shared" si="34"/>
        <v>74.559999999999988</v>
      </c>
      <c r="AD88">
        <f t="shared" si="34"/>
        <v>51.279999999999994</v>
      </c>
      <c r="AE88">
        <f t="shared" si="34"/>
        <v>38.940000000000005</v>
      </c>
      <c r="AF88">
        <f t="shared" si="34"/>
        <v>74.34</v>
      </c>
    </row>
    <row r="89" spans="1:32" x14ac:dyDescent="0.45">
      <c r="A89" s="1">
        <v>13</v>
      </c>
      <c r="B89">
        <v>10</v>
      </c>
      <c r="C89">
        <v>0.65</v>
      </c>
      <c r="D89">
        <v>92.2</v>
      </c>
      <c r="E89">
        <v>80.8</v>
      </c>
      <c r="F89">
        <v>47.4</v>
      </c>
      <c r="G89">
        <v>93.9</v>
      </c>
      <c r="I89">
        <f t="shared" si="35"/>
        <v>18.690422012356997</v>
      </c>
      <c r="J89">
        <v>5</v>
      </c>
      <c r="K89">
        <f>AVERAGE(D81:G85)</f>
        <v>74.429999999999978</v>
      </c>
      <c r="L89">
        <f>AVERAGE(D77:G77,D82:G82,D87:G87,D92:G92,D97:G97,D102:G102)</f>
        <v>77.883333333333354</v>
      </c>
      <c r="M89">
        <v>0.2</v>
      </c>
      <c r="N89">
        <f t="shared" si="36"/>
        <v>78.575000000000003</v>
      </c>
      <c r="P89" s="5">
        <f>AVERAGE(D81:D85)</f>
        <v>82.3</v>
      </c>
      <c r="Q89">
        <f t="shared" ref="Q89:Q92" si="42">AVERAGE(D77,D82,D87,D92,D97,D102)</f>
        <v>90.716666666666654</v>
      </c>
      <c r="R89" s="5">
        <f>AVERAGE(E81:E85)</f>
        <v>89.12</v>
      </c>
      <c r="S89">
        <f t="shared" ref="S89:S92" si="43">AVERAGE(E77,E82,E87,E92,E97,E102)</f>
        <v>82.149999999999991</v>
      </c>
      <c r="T89" s="5">
        <f>AVERAGE(F81:F85)</f>
        <v>49.14</v>
      </c>
      <c r="U89">
        <f t="shared" ref="U89:U92" si="44">AVERAGE(F77,F82,F87,F92,F97,F102)</f>
        <v>49.18333333333333</v>
      </c>
      <c r="V89" s="5">
        <f>AVERAGE(G81:G85)</f>
        <v>77.160000000000011</v>
      </c>
      <c r="W89">
        <f t="shared" ref="W89:W92" si="45">AVERAGE(G77,G82,G87,G92,G97,G102)</f>
        <v>89.483333333333348</v>
      </c>
    </row>
    <row r="90" spans="1:32" x14ac:dyDescent="0.45">
      <c r="A90" s="1">
        <v>14</v>
      </c>
      <c r="B90">
        <v>10</v>
      </c>
      <c r="C90">
        <v>0.85</v>
      </c>
      <c r="D90">
        <v>91.3</v>
      </c>
      <c r="E90">
        <v>81.400000000000006</v>
      </c>
      <c r="F90">
        <v>47.4</v>
      </c>
      <c r="G90">
        <v>91.4</v>
      </c>
      <c r="I90">
        <f t="shared" si="35"/>
        <v>18.057598816010966</v>
      </c>
      <c r="J90">
        <v>10</v>
      </c>
      <c r="K90">
        <f>AVERAGE(D86:G90)</f>
        <v>79.100000000000009</v>
      </c>
      <c r="L90">
        <f t="shared" ref="L90:L92" si="46">AVERAGE(D78:G78,D83:G83,D88:G88,D93:G93,D98:G98,D103:G103)</f>
        <v>78.595833333333317</v>
      </c>
      <c r="M90">
        <v>0.45</v>
      </c>
      <c r="N90">
        <f t="shared" si="36"/>
        <v>77.875</v>
      </c>
      <c r="P90" s="5">
        <f>AVERAGE(D86:D90)</f>
        <v>92.3</v>
      </c>
      <c r="Q90">
        <f t="shared" si="42"/>
        <v>90.733333333333348</v>
      </c>
      <c r="R90" s="5">
        <f>AVERAGE(E86:E90)</f>
        <v>82.42</v>
      </c>
      <c r="S90">
        <f t="shared" si="43"/>
        <v>82.783333333333317</v>
      </c>
      <c r="T90" s="5">
        <f>AVERAGE(F86:F90)</f>
        <v>48.760000000000005</v>
      </c>
      <c r="U90">
        <f t="shared" si="44"/>
        <v>51.466666666666669</v>
      </c>
      <c r="V90" s="5">
        <f>AVERAGE(G86:G90)</f>
        <v>92.919999999999987</v>
      </c>
      <c r="W90">
        <f t="shared" si="45"/>
        <v>89.399999999999991</v>
      </c>
    </row>
    <row r="91" spans="1:32" x14ac:dyDescent="0.45">
      <c r="A91" s="1">
        <v>15</v>
      </c>
      <c r="B91">
        <v>20</v>
      </c>
      <c r="C91">
        <v>0</v>
      </c>
      <c r="D91">
        <v>88.8</v>
      </c>
      <c r="E91">
        <v>86.9</v>
      </c>
      <c r="F91">
        <v>49.9</v>
      </c>
      <c r="G91">
        <v>88.8</v>
      </c>
      <c r="I91">
        <f t="shared" si="35"/>
        <v>16.588098142945743</v>
      </c>
      <c r="J91">
        <v>20</v>
      </c>
      <c r="K91">
        <f>AVERAGE(D91:G95)</f>
        <v>79.39</v>
      </c>
      <c r="L91">
        <f t="shared" si="46"/>
        <v>77.304166666666674</v>
      </c>
      <c r="M91">
        <v>0.65</v>
      </c>
      <c r="N91">
        <f t="shared" si="36"/>
        <v>78.599999999999994</v>
      </c>
      <c r="P91" s="5">
        <f>AVERAGE(D91:D95)</f>
        <v>90.38000000000001</v>
      </c>
      <c r="Q91">
        <f t="shared" si="42"/>
        <v>89.783333333333346</v>
      </c>
      <c r="R91" s="5">
        <f>AVERAGE(E91:E95)</f>
        <v>87.179999999999993</v>
      </c>
      <c r="S91">
        <f t="shared" si="43"/>
        <v>81.166666666666671</v>
      </c>
      <c r="T91" s="5">
        <f>AVERAGE(F91:F95)</f>
        <v>49.54</v>
      </c>
      <c r="U91">
        <f t="shared" si="44"/>
        <v>49.466666666666669</v>
      </c>
      <c r="V91" s="5">
        <f>AVERAGE(G91:G95)</f>
        <v>90.46</v>
      </c>
      <c r="W91">
        <f t="shared" si="45"/>
        <v>88.8</v>
      </c>
    </row>
    <row r="92" spans="1:32" x14ac:dyDescent="0.45">
      <c r="A92" s="1">
        <v>16</v>
      </c>
      <c r="B92">
        <v>20</v>
      </c>
      <c r="C92">
        <v>0.2</v>
      </c>
      <c r="D92">
        <v>90.2</v>
      </c>
      <c r="E92">
        <v>85.9</v>
      </c>
      <c r="F92">
        <v>50.5</v>
      </c>
      <c r="G92">
        <v>89.8</v>
      </c>
      <c r="I92">
        <f t="shared" si="35"/>
        <v>16.597439561570891</v>
      </c>
      <c r="J92">
        <v>50</v>
      </c>
      <c r="K92">
        <f>AVERAGE(D96:G100)</f>
        <v>79.880000000000024</v>
      </c>
      <c r="L92">
        <f t="shared" si="46"/>
        <v>75.641666666666666</v>
      </c>
      <c r="M92">
        <v>0.85</v>
      </c>
      <c r="N92">
        <f t="shared" si="36"/>
        <v>79.100000000000009</v>
      </c>
      <c r="P92" s="5">
        <f>AVERAGE(D96:D100)</f>
        <v>92.62</v>
      </c>
      <c r="Q92">
        <f t="shared" si="42"/>
        <v>87.88333333333334</v>
      </c>
      <c r="R92" s="5">
        <f>AVERAGE(E96:E100)</f>
        <v>84.84</v>
      </c>
      <c r="S92">
        <f t="shared" si="43"/>
        <v>80.466666666666654</v>
      </c>
      <c r="T92" s="5">
        <f>AVERAGE(F96:F100)</f>
        <v>49.96</v>
      </c>
      <c r="U92">
        <f t="shared" si="44"/>
        <v>47.800000000000004</v>
      </c>
      <c r="V92" s="5">
        <f>AVERAGE(G96:G100)</f>
        <v>92.1</v>
      </c>
      <c r="W92">
        <f t="shared" si="45"/>
        <v>86.416666666666671</v>
      </c>
    </row>
    <row r="93" spans="1:32" x14ac:dyDescent="0.45">
      <c r="A93" s="1">
        <v>17</v>
      </c>
      <c r="B93">
        <v>20</v>
      </c>
      <c r="C93">
        <v>0.45</v>
      </c>
      <c r="D93">
        <v>91.3</v>
      </c>
      <c r="E93">
        <v>88.1</v>
      </c>
      <c r="F93">
        <v>51.8</v>
      </c>
      <c r="G93">
        <v>91.3</v>
      </c>
      <c r="I93">
        <f t="shared" si="35"/>
        <v>16.693318274087957</v>
      </c>
      <c r="J93">
        <v>100</v>
      </c>
      <c r="K93">
        <f>AVERAGE(D101:G105)</f>
        <v>74.335000000000008</v>
      </c>
      <c r="L93">
        <f>AVERAGE((L92-L91), (L91-L90), (L90-L89), (L89-L88))</f>
        <v>-0.60208333333333641</v>
      </c>
      <c r="N93">
        <f t="shared" si="36"/>
        <v>80.625</v>
      </c>
      <c r="P93" s="5">
        <f>AVERAGE(D101:D105)</f>
        <v>93.140000000000015</v>
      </c>
      <c r="R93" s="5">
        <f>AVERAGE(E101:E105)</f>
        <v>61.739999999999995</v>
      </c>
      <c r="T93" s="5">
        <f>AVERAGE(F101:F105)</f>
        <v>50.340000000000011</v>
      </c>
      <c r="V93" s="5">
        <f>AVERAGE(G101:G105)</f>
        <v>92.12</v>
      </c>
    </row>
    <row r="94" spans="1:32" x14ac:dyDescent="0.45">
      <c r="A94" s="1">
        <v>18</v>
      </c>
      <c r="B94">
        <v>20</v>
      </c>
      <c r="C94">
        <v>0.65</v>
      </c>
      <c r="D94">
        <v>90.9</v>
      </c>
      <c r="E94">
        <v>87.1</v>
      </c>
      <c r="F94">
        <v>48</v>
      </c>
      <c r="G94">
        <v>90.7</v>
      </c>
      <c r="I94">
        <f t="shared" si="35"/>
        <v>18.062305362273108</v>
      </c>
      <c r="K94">
        <f>AVERAGE(K88:K93)</f>
        <v>77.495000000000005</v>
      </c>
      <c r="N94">
        <f t="shared" si="36"/>
        <v>79.174999999999997</v>
      </c>
      <c r="P94" s="5">
        <f>AVERAGE(P88:P93)</f>
        <v>89.763333333333335</v>
      </c>
      <c r="Q94">
        <f>AVERAGE(Q88:Q92)</f>
        <v>89.763333333333335</v>
      </c>
      <c r="R94" s="5">
        <f>AVERAGE(R88:R93)</f>
        <v>81.986666666666679</v>
      </c>
      <c r="S94">
        <f>AVERAGE(S88:S92)</f>
        <v>81.98666666666665</v>
      </c>
      <c r="T94" s="5">
        <f>AVERAGE(T88:T93)</f>
        <v>49.56</v>
      </c>
      <c r="U94">
        <f>AVERAGE(U88:U92)</f>
        <v>49.56</v>
      </c>
      <c r="V94" s="5">
        <f>AVERAGE(V88:V93)</f>
        <v>88.67</v>
      </c>
      <c r="W94">
        <f>AVERAGE(W88:W92)</f>
        <v>88.67</v>
      </c>
    </row>
    <row r="95" spans="1:32" x14ac:dyDescent="0.45">
      <c r="A95" s="1">
        <v>19</v>
      </c>
      <c r="B95">
        <v>20</v>
      </c>
      <c r="C95">
        <v>0.85</v>
      </c>
      <c r="D95">
        <v>90.7</v>
      </c>
      <c r="E95">
        <v>87.9</v>
      </c>
      <c r="F95">
        <v>47.5</v>
      </c>
      <c r="G95">
        <v>91.7</v>
      </c>
      <c r="I95">
        <f t="shared" si="35"/>
        <v>18.498851315689834</v>
      </c>
      <c r="N95">
        <f t="shared" si="36"/>
        <v>79.45</v>
      </c>
      <c r="P95" s="5">
        <f>_xlfn.STDEV.P(P88:P93)</f>
        <v>3.7810477677784315</v>
      </c>
      <c r="Q95">
        <f>_xlfn.STDEV.P(Q88:Q92)</f>
        <v>1.0381286582650087</v>
      </c>
      <c r="R95" s="5">
        <f>_xlfn.STDEV.P(R88:R93)</f>
        <v>9.2878032326749409</v>
      </c>
      <c r="S95">
        <f>_xlfn.STDEV.P(S88:S92)</f>
        <v>1.0534282657642691</v>
      </c>
      <c r="T95" s="5">
        <f>_xlfn.STDEV.P(T88:T93)</f>
        <v>0.51458721321074552</v>
      </c>
      <c r="U95">
        <f>_xlfn.STDEV.P(U88:U92)</f>
        <v>1.1822107351154536</v>
      </c>
      <c r="V95" s="5">
        <f>_xlfn.STDEV.P(V88:V93)</f>
        <v>5.4681227735546152</v>
      </c>
      <c r="W95">
        <f>_xlfn.STDEV.P(W88:W92)</f>
        <v>1.151105748593257</v>
      </c>
    </row>
    <row r="96" spans="1:32" x14ac:dyDescent="0.45">
      <c r="A96" s="1">
        <v>20</v>
      </c>
      <c r="B96">
        <v>50</v>
      </c>
      <c r="C96">
        <v>0</v>
      </c>
      <c r="D96">
        <v>91</v>
      </c>
      <c r="E96">
        <v>85.9</v>
      </c>
      <c r="F96">
        <v>49.7</v>
      </c>
      <c r="G96">
        <v>90.7</v>
      </c>
      <c r="I96">
        <f t="shared" si="35"/>
        <v>17.223294545469496</v>
      </c>
      <c r="N96">
        <f t="shared" si="36"/>
        <v>79.325000000000003</v>
      </c>
      <c r="P96" s="5"/>
      <c r="R96" s="5"/>
      <c r="T96" s="5"/>
      <c r="V96" s="5"/>
    </row>
    <row r="97" spans="1:23" x14ac:dyDescent="0.45">
      <c r="A97" s="1">
        <v>21</v>
      </c>
      <c r="B97">
        <v>50</v>
      </c>
      <c r="C97">
        <v>0.2</v>
      </c>
      <c r="D97">
        <v>92.4</v>
      </c>
      <c r="E97">
        <v>83.7</v>
      </c>
      <c r="F97">
        <v>48.2</v>
      </c>
      <c r="G97">
        <v>92.2</v>
      </c>
      <c r="I97">
        <f t="shared" si="35"/>
        <v>18.196617130664716</v>
      </c>
      <c r="N97">
        <f t="shared" si="36"/>
        <v>79.125</v>
      </c>
      <c r="P97" s="5" cm="1">
        <f t="array" ref="P97">INDEX(LINEST(P88:P93), 1)</f>
        <v>1.5868571428571481</v>
      </c>
      <c r="Q97" s="5" cm="1">
        <f t="array" ref="Q97">INDEX(LINEST(Q88:Q92), 1)</f>
        <v>-0.45666666666666333</v>
      </c>
      <c r="R97" s="5" cm="1">
        <f t="array" ref="R97">INDEX(LINEST(R88:R93), 1)</f>
        <v>-3.7851428571428594</v>
      </c>
      <c r="S97" s="5" cm="1">
        <f t="array" ref="S97">INDEX(LINEST(S88:S92), 1)</f>
        <v>-0.67833333333333579</v>
      </c>
      <c r="T97" s="5" cm="1">
        <f t="array" ref="T97">INDEX(LINEST(T88:T93), 1)</f>
        <v>0.19542857142857312</v>
      </c>
      <c r="U97" s="5" cm="1">
        <f t="array" ref="U97">INDEX(LINEST(U88:U92), 1)</f>
        <v>-0.38833333333333181</v>
      </c>
      <c r="V97" s="5" cm="1">
        <f t="array" ref="V97">INDEX(LINEST(V88:V92), 1)</f>
        <v>2.2979999999999996</v>
      </c>
      <c r="W97" s="5" cm="1">
        <f t="array" ref="W97">INDEX(LINEST(W88:W92), 1)</f>
        <v>-0.63500000000000056</v>
      </c>
    </row>
    <row r="98" spans="1:23" x14ac:dyDescent="0.45">
      <c r="A98" s="1">
        <v>22</v>
      </c>
      <c r="B98">
        <v>50</v>
      </c>
      <c r="C98">
        <v>0.45</v>
      </c>
      <c r="D98">
        <v>93.1</v>
      </c>
      <c r="E98">
        <v>83.2</v>
      </c>
      <c r="F98">
        <v>51</v>
      </c>
      <c r="G98">
        <v>92.1</v>
      </c>
      <c r="I98">
        <f t="shared" si="35"/>
        <v>17.096563982274347</v>
      </c>
      <c r="K98" cm="1">
        <f t="array" ref="K98">INDEX(LINEST(K88:K93),1)</f>
        <v>-2.4571428571424955E-2</v>
      </c>
      <c r="L98" cm="1">
        <f t="array" ref="L98">INDEX(LINEST(L88:L92),1)</f>
        <v>-0.53958333333333686</v>
      </c>
      <c r="N98">
        <f t="shared" si="36"/>
        <v>79.849999999999994</v>
      </c>
    </row>
    <row r="99" spans="1:23" x14ac:dyDescent="0.45">
      <c r="A99" s="1">
        <v>23</v>
      </c>
      <c r="B99">
        <v>50</v>
      </c>
      <c r="C99">
        <v>0.65</v>
      </c>
      <c r="D99">
        <v>93.2</v>
      </c>
      <c r="E99">
        <v>84.5</v>
      </c>
      <c r="F99">
        <v>51.9</v>
      </c>
      <c r="G99">
        <v>92.5</v>
      </c>
      <c r="I99">
        <f t="shared" si="35"/>
        <v>16.87637031473292</v>
      </c>
      <c r="N99">
        <f t="shared" si="36"/>
        <v>80.525000000000006</v>
      </c>
    </row>
    <row r="100" spans="1:23" x14ac:dyDescent="0.45">
      <c r="A100" s="1">
        <v>24</v>
      </c>
      <c r="B100">
        <v>50</v>
      </c>
      <c r="C100">
        <v>0.85</v>
      </c>
      <c r="D100">
        <v>93.4</v>
      </c>
      <c r="E100">
        <v>86.9</v>
      </c>
      <c r="F100">
        <v>49</v>
      </c>
      <c r="G100">
        <v>93</v>
      </c>
      <c r="I100">
        <f t="shared" si="35"/>
        <v>18.410917277528569</v>
      </c>
      <c r="N100">
        <f t="shared" si="36"/>
        <v>80.575000000000003</v>
      </c>
    </row>
    <row r="101" spans="1:23" x14ac:dyDescent="0.45">
      <c r="A101" s="1">
        <v>25</v>
      </c>
      <c r="B101">
        <v>100</v>
      </c>
      <c r="C101">
        <v>0</v>
      </c>
      <c r="D101">
        <v>91.6</v>
      </c>
      <c r="E101">
        <v>63.6</v>
      </c>
      <c r="F101">
        <v>51.5</v>
      </c>
      <c r="G101">
        <v>91.1</v>
      </c>
      <c r="I101">
        <f t="shared" si="35"/>
        <v>17.43394677059678</v>
      </c>
      <c r="N101">
        <f t="shared" si="36"/>
        <v>74.449999999999989</v>
      </c>
    </row>
    <row r="102" spans="1:23" x14ac:dyDescent="0.45">
      <c r="A102" s="1">
        <v>26</v>
      </c>
      <c r="B102">
        <v>100</v>
      </c>
      <c r="C102">
        <v>0.2</v>
      </c>
      <c r="D102">
        <v>92.9</v>
      </c>
      <c r="E102">
        <v>62.7</v>
      </c>
      <c r="F102">
        <v>49.4</v>
      </c>
      <c r="G102">
        <v>92</v>
      </c>
      <c r="I102">
        <f t="shared" si="35"/>
        <v>18.800332443869188</v>
      </c>
      <c r="N102">
        <f t="shared" si="36"/>
        <v>74.25</v>
      </c>
    </row>
    <row r="103" spans="1:23" x14ac:dyDescent="0.45">
      <c r="A103" s="1">
        <v>27</v>
      </c>
      <c r="B103">
        <v>100</v>
      </c>
      <c r="C103">
        <v>0.45</v>
      </c>
      <c r="D103">
        <v>93.7</v>
      </c>
      <c r="E103">
        <v>62.7</v>
      </c>
      <c r="F103">
        <v>50.2</v>
      </c>
      <c r="G103">
        <v>92</v>
      </c>
      <c r="I103">
        <f t="shared" si="35"/>
        <v>18.73852982493559</v>
      </c>
      <c r="N103">
        <f t="shared" si="36"/>
        <v>74.650000000000006</v>
      </c>
    </row>
    <row r="104" spans="1:23" x14ac:dyDescent="0.45">
      <c r="A104" s="1">
        <v>28</v>
      </c>
      <c r="B104">
        <v>100</v>
      </c>
      <c r="C104">
        <v>0.65</v>
      </c>
      <c r="D104">
        <v>94.4</v>
      </c>
      <c r="E104">
        <v>58.3</v>
      </c>
      <c r="F104">
        <v>52.8</v>
      </c>
      <c r="G104">
        <v>93.2</v>
      </c>
      <c r="I104">
        <f t="shared" si="35"/>
        <v>19.228283204696179</v>
      </c>
      <c r="N104">
        <f t="shared" si="36"/>
        <v>74.674999999999997</v>
      </c>
    </row>
    <row r="105" spans="1:23" x14ac:dyDescent="0.45">
      <c r="A105" s="1">
        <v>29</v>
      </c>
      <c r="B105">
        <v>100</v>
      </c>
      <c r="C105">
        <v>0.85</v>
      </c>
      <c r="D105">
        <v>93.1</v>
      </c>
      <c r="E105">
        <v>61.4</v>
      </c>
      <c r="F105">
        <v>47.8</v>
      </c>
      <c r="G105">
        <v>92.3</v>
      </c>
      <c r="I105">
        <f t="shared" si="35"/>
        <v>19.649491087557411</v>
      </c>
      <c r="N105">
        <f t="shared" si="36"/>
        <v>73.650000000000006</v>
      </c>
    </row>
    <row r="109" spans="1:23" x14ac:dyDescent="0.45">
      <c r="A109" s="1">
        <v>0</v>
      </c>
      <c r="B109" t="s">
        <v>9</v>
      </c>
    </row>
    <row r="111" spans="1:23" x14ac:dyDescent="0.4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I111" s="3" t="s">
        <v>45</v>
      </c>
      <c r="J111" s="3"/>
      <c r="K111" t="s">
        <v>25</v>
      </c>
      <c r="L111" t="s">
        <v>26</v>
      </c>
      <c r="N111" s="4" t="s">
        <v>27</v>
      </c>
      <c r="P111" s="3"/>
      <c r="Q111" s="3" t="s">
        <v>3</v>
      </c>
      <c r="R111" s="3"/>
      <c r="S111" s="3" t="s">
        <v>4</v>
      </c>
      <c r="T111" s="3"/>
      <c r="U111" s="3" t="s">
        <v>5</v>
      </c>
      <c r="V111" s="3"/>
      <c r="W111" s="3" t="s">
        <v>6</v>
      </c>
    </row>
    <row r="112" spans="1:23" x14ac:dyDescent="0.4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32.358748334105883</v>
      </c>
      <c r="M112">
        <v>0</v>
      </c>
      <c r="N112">
        <f>AVERAGE(D112:G112)</f>
        <v>0</v>
      </c>
      <c r="P112" s="5">
        <f>_xlfn.STDEV.P(D112:D116)</f>
        <v>0</v>
      </c>
      <c r="Q112">
        <f>_xlfn.STDEV.P(D112,D117,D122,D127,D132,D137)</f>
        <v>35.383977070608289</v>
      </c>
      <c r="R112" s="5">
        <f>_xlfn.STDEV.P(E112:E116)</f>
        <v>0</v>
      </c>
      <c r="S112">
        <f>_xlfn.STDEV.P(E112,E117,E122,E127,E132,E137)</f>
        <v>16.990332218320191</v>
      </c>
      <c r="T112" s="5">
        <f>_xlfn.STDEV.P(F112:F116)</f>
        <v>0</v>
      </c>
      <c r="U112">
        <f>_xlfn.STDEV.P(F112,F117,F122,F127,F132,F137)</f>
        <v>18.326726082115403</v>
      </c>
      <c r="V112" s="5">
        <f>_xlfn.STDEV.P(G112:G116)</f>
        <v>0</v>
      </c>
      <c r="W112">
        <f>_xlfn.STDEV.P(G112,G117,G122,G127,G132,G137)</f>
        <v>35.314464301315532</v>
      </c>
    </row>
    <row r="113" spans="1:23" x14ac:dyDescent="0.4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41" si="47">_xlfn.STDEV.P(D113:G113)</f>
        <v>0</v>
      </c>
      <c r="J113">
        <v>5</v>
      </c>
      <c r="K113">
        <f>_xlfn.STDEV.P(D117:G121)</f>
        <v>8.0124450076115536</v>
      </c>
      <c r="L113">
        <f>_xlfn.STDEV.P(D113:G113,D118:G118,D123:G123,D128:G128,D133:G133,D138:G138)</f>
        <v>32.451816579439047</v>
      </c>
      <c r="M113">
        <v>0.2</v>
      </c>
      <c r="N113">
        <f t="shared" ref="N113:N141" si="48">AVERAGE(D113:G113)</f>
        <v>0</v>
      </c>
      <c r="P113" s="5">
        <f>_xlfn.STDEV.P(D117:D121)</f>
        <v>0.49558046773455466</v>
      </c>
      <c r="Q113">
        <f t="shared" ref="Q113:Q116" si="49">_xlfn.STDEV.P(D113,D118,D123,D128,D133,D138)</f>
        <v>35.293094225358018</v>
      </c>
      <c r="R113" s="5">
        <f>_xlfn.STDEV.P(E117:E121)</f>
        <v>2.8923346970916066</v>
      </c>
      <c r="S113">
        <f t="shared" ref="S113:S116" si="50">_xlfn.STDEV.P(E113,E118,E123,E128,E133,E138)</f>
        <v>17.52082094728059</v>
      </c>
      <c r="T113" s="5">
        <f>_xlfn.STDEV.P(F117:F121)</f>
        <v>1.448585516978546</v>
      </c>
      <c r="U113">
        <f t="shared" ref="U113:U116" si="51">_xlfn.STDEV.P(F113,F118,F123,F128,F133,F138)</f>
        <v>17.712958219588518</v>
      </c>
      <c r="V113" s="5">
        <f>_xlfn.STDEV.P(G117:G121)</f>
        <v>0.57758116312774721</v>
      </c>
      <c r="W113">
        <f t="shared" ref="W113:W116" si="52">_xlfn.STDEV.P(G113,G118,G123,G128,G133,G138)</f>
        <v>35.306581854127728</v>
      </c>
    </row>
    <row r="114" spans="1:23" x14ac:dyDescent="0.4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7"/>
        <v>0</v>
      </c>
      <c r="J114">
        <v>10</v>
      </c>
      <c r="K114">
        <f>_xlfn.STDEV.P(D122:G126)</f>
        <v>26.40377387798944</v>
      </c>
      <c r="L114">
        <f t="shared" ref="L114:L116" si="53">_xlfn.STDEV.P(D114:G114,D119:G119,D124:G124,D129:G129,D134:G134,D139:G139)</f>
        <v>32.662312635002877</v>
      </c>
      <c r="M114">
        <v>0.45</v>
      </c>
      <c r="N114">
        <f t="shared" si="48"/>
        <v>0</v>
      </c>
      <c r="P114" s="5">
        <f>_xlfn.STDEV.P(D122:D126)</f>
        <v>0.23151673805580558</v>
      </c>
      <c r="Q114">
        <f t="shared" si="49"/>
        <v>35.527520631507933</v>
      </c>
      <c r="R114" s="5">
        <f>_xlfn.STDEV.P(E122:E126)</f>
        <v>1.7176728442867117</v>
      </c>
      <c r="S114">
        <f t="shared" si="50"/>
        <v>18.060607840146343</v>
      </c>
      <c r="T114" s="5">
        <f>_xlfn.STDEV.P(F122:F126)</f>
        <v>1.3673331708109775</v>
      </c>
      <c r="U114">
        <f t="shared" si="51"/>
        <v>18.446649801221064</v>
      </c>
      <c r="V114" s="5">
        <f>_xlfn.STDEV.P(G122:G126)</f>
        <v>0.45166359162544556</v>
      </c>
      <c r="W114">
        <f t="shared" si="52"/>
        <v>35.627271857384741</v>
      </c>
    </row>
    <row r="115" spans="1:23" x14ac:dyDescent="0.4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7"/>
        <v>0</v>
      </c>
      <c r="J115">
        <v>20</v>
      </c>
      <c r="K115">
        <f>_xlfn.STDEV.P(D127:G131)</f>
        <v>23.259158948680795</v>
      </c>
      <c r="L115">
        <f t="shared" si="53"/>
        <v>32.963998670266527</v>
      </c>
      <c r="M115">
        <v>0.65</v>
      </c>
      <c r="N115">
        <f t="shared" si="48"/>
        <v>0</v>
      </c>
      <c r="P115" s="5">
        <f>_xlfn.STDEV.P(D127:D131)</f>
        <v>0.78383671769061591</v>
      </c>
      <c r="Q115">
        <f t="shared" si="49"/>
        <v>35.71053377117488</v>
      </c>
      <c r="R115" s="5">
        <f>_xlfn.STDEV.P(E127:E131)</f>
        <v>1.8882796403075468</v>
      </c>
      <c r="S115">
        <f t="shared" si="50"/>
        <v>16.916896550162175</v>
      </c>
      <c r="T115" s="5">
        <f>_xlfn.STDEV.P(F127:F131)</f>
        <v>1.0107423014794623</v>
      </c>
      <c r="U115">
        <f t="shared" si="51"/>
        <v>18.281745601069453</v>
      </c>
      <c r="V115" s="5">
        <f>_xlfn.STDEV.P(G127:G131)</f>
        <v>0.83570329663105092</v>
      </c>
      <c r="W115">
        <f t="shared" si="52"/>
        <v>35.896367039948004</v>
      </c>
    </row>
    <row r="116" spans="1:23" x14ac:dyDescent="0.4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7"/>
        <v>0</v>
      </c>
      <c r="J116">
        <v>50</v>
      </c>
      <c r="K116">
        <f>_xlfn.STDEV.P(D133:G136)</f>
        <v>22.298847363709129</v>
      </c>
      <c r="L116">
        <f t="shared" si="53"/>
        <v>33.018801199299915</v>
      </c>
      <c r="M116">
        <v>0.85</v>
      </c>
      <c r="N116">
        <f t="shared" si="48"/>
        <v>0</v>
      </c>
      <c r="P116" s="5">
        <f>_xlfn.STDEV.P(D132:D136)</f>
        <v>0.38781438859331024</v>
      </c>
      <c r="Q116">
        <f t="shared" si="49"/>
        <v>35.639510689994388</v>
      </c>
      <c r="R116" s="5">
        <f>_xlfn.STDEV.P(E132:E136)</f>
        <v>0.72221880341071054</v>
      </c>
      <c r="S116">
        <f t="shared" si="50"/>
        <v>17.53450566422929</v>
      </c>
      <c r="T116" s="5">
        <f>_xlfn.STDEV.P(F132:F136)</f>
        <v>1.0943491216243575</v>
      </c>
      <c r="U116">
        <f t="shared" si="51"/>
        <v>17.765673830920878</v>
      </c>
      <c r="V116" s="5">
        <f>_xlfn.STDEV.P(G132:G136)</f>
        <v>0.61318838867023606</v>
      </c>
      <c r="W116">
        <f t="shared" si="52"/>
        <v>35.832779065480743</v>
      </c>
    </row>
    <row r="117" spans="1:23" x14ac:dyDescent="0.45">
      <c r="A117" s="1">
        <v>5</v>
      </c>
      <c r="B117">
        <v>5</v>
      </c>
      <c r="C117">
        <v>0</v>
      </c>
      <c r="D117">
        <v>49.6</v>
      </c>
      <c r="E117">
        <v>33.4</v>
      </c>
      <c r="F117">
        <v>45.3</v>
      </c>
      <c r="G117">
        <v>48.9</v>
      </c>
      <c r="I117">
        <f t="shared" si="47"/>
        <v>6.5011537437595965</v>
      </c>
      <c r="J117">
        <v>100</v>
      </c>
      <c r="K117">
        <f>_xlfn.STDEV.P(D137:G141)</f>
        <v>22.393483427104425</v>
      </c>
      <c r="N117">
        <f t="shared" si="48"/>
        <v>44.300000000000004</v>
      </c>
      <c r="P117" s="5">
        <f>_xlfn.STDEV.P(D137:D141)</f>
        <v>0.60860496218811921</v>
      </c>
      <c r="R117" s="5">
        <f>_xlfn.STDEV.P(E137:E141)</f>
        <v>0.63371918071019351</v>
      </c>
      <c r="T117" s="5">
        <f>_xlfn.STDEV.P(F137:F141)</f>
        <v>1.4263239463740354</v>
      </c>
      <c r="V117" s="5">
        <f>_xlfn.STDEV.P(G137:G141)</f>
        <v>0.59866518188383122</v>
      </c>
    </row>
    <row r="118" spans="1:23" x14ac:dyDescent="0.45">
      <c r="A118" s="1">
        <v>6</v>
      </c>
      <c r="B118">
        <v>5</v>
      </c>
      <c r="C118">
        <v>0.2</v>
      </c>
      <c r="D118">
        <v>49.7</v>
      </c>
      <c r="E118">
        <v>29.6</v>
      </c>
      <c r="F118">
        <v>43.6</v>
      </c>
      <c r="G118">
        <v>48.6</v>
      </c>
      <c r="I118">
        <f t="shared" si="47"/>
        <v>8.0016795112026333</v>
      </c>
      <c r="K118">
        <f>AVERAGE(K112:K117)</f>
        <v>17.061284770849223</v>
      </c>
      <c r="N118">
        <f t="shared" si="48"/>
        <v>42.875</v>
      </c>
      <c r="P118" s="5">
        <f>AVERAGE(P112:P117)</f>
        <v>0.41789221237706764</v>
      </c>
      <c r="Q118">
        <f>AVERAGE(Q112:Q116)</f>
        <v>35.510927277728698</v>
      </c>
      <c r="R118" s="5">
        <f>AVERAGE(R112:R117)</f>
        <v>1.3090375276344617</v>
      </c>
      <c r="S118">
        <f>AVERAGE(S112:S116)</f>
        <v>17.404632644027718</v>
      </c>
      <c r="T118" s="5">
        <f>AVERAGE(T112:T117)</f>
        <v>1.057889009544563</v>
      </c>
      <c r="U118">
        <f>AVERAGE(U112:U116)</f>
        <v>18.10675070698306</v>
      </c>
      <c r="V118" s="5">
        <f>AVERAGE(V112:V117)</f>
        <v>0.51280027032305175</v>
      </c>
      <c r="W118">
        <f>AVERAGE(W112:W116)</f>
        <v>35.595492823651348</v>
      </c>
    </row>
    <row r="119" spans="1:23" x14ac:dyDescent="0.45">
      <c r="A119" s="1">
        <v>7</v>
      </c>
      <c r="B119">
        <v>5</v>
      </c>
      <c r="C119">
        <v>0.45</v>
      </c>
      <c r="D119">
        <v>48.7</v>
      </c>
      <c r="E119">
        <v>27.5</v>
      </c>
      <c r="F119">
        <v>44.6</v>
      </c>
      <c r="G119">
        <v>47.8</v>
      </c>
      <c r="I119">
        <f t="shared" si="47"/>
        <v>8.5943295259141497</v>
      </c>
      <c r="N119">
        <f t="shared" si="48"/>
        <v>42.150000000000006</v>
      </c>
      <c r="P119" s="5">
        <f>_xlfn.STDEV.P(P112:P117)</f>
        <v>0.25383609968100901</v>
      </c>
      <c r="Q119">
        <f>_xlfn.STDEV.P(Q112:Q116)</f>
        <v>0.15506087792764117</v>
      </c>
      <c r="R119" s="5">
        <f>_xlfn.STDEV.P(R112:R117)</f>
        <v>0.95945509773933046</v>
      </c>
      <c r="S119">
        <f>_xlfn.STDEV.P(S112:S116)</f>
        <v>0.41718138048397696</v>
      </c>
      <c r="T119" s="5">
        <f>_xlfn.STDEV.P(T112:T117)</f>
        <v>0.50113621915751727</v>
      </c>
      <c r="U119">
        <f>_xlfn.STDEV.P(U112:U116)</f>
        <v>0.305270283977152</v>
      </c>
      <c r="V119" s="5">
        <f>_xlfn.STDEV.P(V112:V117)</f>
        <v>0.25580438377128339</v>
      </c>
      <c r="W119">
        <f>_xlfn.STDEV.P(W112:W116)</f>
        <v>0.24911304271595397</v>
      </c>
    </row>
    <row r="120" spans="1:23" x14ac:dyDescent="0.45">
      <c r="A120" s="1">
        <v>8</v>
      </c>
      <c r="B120">
        <v>5</v>
      </c>
      <c r="C120">
        <v>0.65</v>
      </c>
      <c r="D120">
        <v>50</v>
      </c>
      <c r="E120">
        <v>32.4</v>
      </c>
      <c r="F120">
        <v>45</v>
      </c>
      <c r="G120">
        <v>48.7</v>
      </c>
      <c r="I120">
        <f t="shared" si="47"/>
        <v>6.9578642556462524</v>
      </c>
      <c r="K120" cm="1">
        <f t="array" ref="K120">INDEX(LINEST(K112:K117),1)</f>
        <v>4.3337716935573196</v>
      </c>
      <c r="L120" cm="1">
        <f t="array" ref="L120">INDEX(LINEST(L112:L116),1)</f>
        <v>0.18322878212155441</v>
      </c>
      <c r="N120">
        <f t="shared" si="48"/>
        <v>44.025000000000006</v>
      </c>
      <c r="P120" s="5"/>
      <c r="R120" s="5"/>
      <c r="T120" s="5"/>
      <c r="V120" s="5"/>
    </row>
    <row r="121" spans="1:23" x14ac:dyDescent="0.45">
      <c r="A121" s="1">
        <v>9</v>
      </c>
      <c r="B121">
        <v>5</v>
      </c>
      <c r="C121">
        <v>0.85</v>
      </c>
      <c r="D121">
        <v>48.9</v>
      </c>
      <c r="E121">
        <v>25.7</v>
      </c>
      <c r="F121">
        <v>41.3</v>
      </c>
      <c r="G121">
        <v>47.4</v>
      </c>
      <c r="I121">
        <f t="shared" si="47"/>
        <v>9.184599882411872</v>
      </c>
      <c r="N121">
        <f t="shared" si="48"/>
        <v>40.824999999999996</v>
      </c>
      <c r="P121" s="5"/>
      <c r="R121" s="5"/>
      <c r="T121" s="5"/>
      <c r="V121" s="5"/>
    </row>
    <row r="122" spans="1:23" x14ac:dyDescent="0.45">
      <c r="A122" s="1">
        <v>10</v>
      </c>
      <c r="B122">
        <v>10</v>
      </c>
      <c r="C122">
        <v>0</v>
      </c>
      <c r="D122">
        <v>92.4</v>
      </c>
      <c r="E122">
        <v>35</v>
      </c>
      <c r="F122">
        <v>49.3</v>
      </c>
      <c r="G122">
        <v>92.2</v>
      </c>
      <c r="I122">
        <f t="shared" si="47"/>
        <v>25.579716085210965</v>
      </c>
      <c r="N122">
        <f t="shared" si="48"/>
        <v>67.224999999999994</v>
      </c>
      <c r="P122" s="5"/>
      <c r="R122" s="5"/>
      <c r="T122" s="5"/>
      <c r="V122" s="5"/>
    </row>
    <row r="123" spans="1:23" x14ac:dyDescent="0.45">
      <c r="A123" s="1">
        <v>11</v>
      </c>
      <c r="B123">
        <v>10</v>
      </c>
      <c r="C123">
        <v>0.2</v>
      </c>
      <c r="D123">
        <v>92.7</v>
      </c>
      <c r="E123">
        <v>34.6</v>
      </c>
      <c r="F123">
        <v>46.4</v>
      </c>
      <c r="G123">
        <v>92.6</v>
      </c>
      <c r="I123">
        <f t="shared" si="47"/>
        <v>26.406663458301569</v>
      </c>
      <c r="J123" s="3"/>
      <c r="K123" t="s">
        <v>25</v>
      </c>
      <c r="L123" t="s">
        <v>26</v>
      </c>
      <c r="N123">
        <f t="shared" si="48"/>
        <v>66.575000000000003</v>
      </c>
      <c r="P123" s="3" t="s">
        <v>25</v>
      </c>
      <c r="Q123" s="3" t="s">
        <v>26</v>
      </c>
      <c r="R123" s="3" t="s">
        <v>25</v>
      </c>
      <c r="S123" s="3" t="s">
        <v>26</v>
      </c>
      <c r="T123" s="3" t="s">
        <v>25</v>
      </c>
      <c r="U123" s="3" t="s">
        <v>26</v>
      </c>
      <c r="V123" s="3" t="s">
        <v>25</v>
      </c>
      <c r="W123" s="3" t="s">
        <v>26</v>
      </c>
    </row>
    <row r="124" spans="1:23" x14ac:dyDescent="0.45">
      <c r="A124" s="1">
        <v>12</v>
      </c>
      <c r="B124">
        <v>10</v>
      </c>
      <c r="C124">
        <v>0.45</v>
      </c>
      <c r="D124">
        <v>92.3</v>
      </c>
      <c r="E124">
        <v>33.1</v>
      </c>
      <c r="F124">
        <v>48.4</v>
      </c>
      <c r="G124">
        <v>93.1</v>
      </c>
      <c r="I124">
        <f t="shared" si="47"/>
        <v>26.533787422831306</v>
      </c>
      <c r="J124">
        <v>2</v>
      </c>
      <c r="K124">
        <f>AVERAGE(D112:G116)</f>
        <v>0</v>
      </c>
      <c r="L124">
        <f>AVERAGE(D112:G112,D117:G117,D122:G122,D127:G127,D132:G132,D137:G137)</f>
        <v>54.1875</v>
      </c>
      <c r="M124">
        <v>0</v>
      </c>
      <c r="N124">
        <f t="shared" si="48"/>
        <v>66.724999999999994</v>
      </c>
      <c r="P124" s="5">
        <f>AVERAGE(D112:D116)</f>
        <v>0</v>
      </c>
      <c r="Q124">
        <f>AVERAGE(D112,D117,D122,D127,D132,D137)</f>
        <v>70.55</v>
      </c>
      <c r="R124" s="5">
        <f>AVERAGE(E112:E116)</f>
        <v>0</v>
      </c>
      <c r="S124">
        <f>AVERAGE(E112,E117,E122,E127,E132,E137)</f>
        <v>35.216666666666661</v>
      </c>
      <c r="T124" s="5">
        <f>AVERAGE(F112:F116)</f>
        <v>0</v>
      </c>
      <c r="U124">
        <f>AVERAGE(F112,F117,F122,F127,F132,F137)</f>
        <v>40.766666666666666</v>
      </c>
      <c r="V124" s="5">
        <f>AVERAGE(G112:G116)</f>
        <v>0</v>
      </c>
      <c r="W124">
        <f>AVERAGE(G112,G117,G122,G127,G132,G137)</f>
        <v>70.216666666666654</v>
      </c>
    </row>
    <row r="125" spans="1:23" x14ac:dyDescent="0.45">
      <c r="A125" s="1">
        <v>13</v>
      </c>
      <c r="B125">
        <v>10</v>
      </c>
      <c r="C125">
        <v>0.65</v>
      </c>
      <c r="D125">
        <v>92</v>
      </c>
      <c r="E125">
        <v>30.2</v>
      </c>
      <c r="F125">
        <v>50.6</v>
      </c>
      <c r="G125">
        <v>93.1</v>
      </c>
      <c r="I125">
        <f t="shared" si="47"/>
        <v>27.056919170519055</v>
      </c>
      <c r="J125">
        <v>5</v>
      </c>
      <c r="K125">
        <f>AVERAGE(D117:G121)</f>
        <v>42.835000000000001</v>
      </c>
      <c r="L125">
        <f>AVERAGE(D113:G113,D118:G118,D123:G123,D128:G128,D133:G133,D138:G138)</f>
        <v>53.770833333333336</v>
      </c>
      <c r="M125">
        <v>0.2</v>
      </c>
      <c r="N125">
        <f t="shared" si="48"/>
        <v>66.474999999999994</v>
      </c>
      <c r="P125" s="5">
        <f>AVERAGE(D117:D121)</f>
        <v>49.38</v>
      </c>
      <c r="Q125">
        <f t="shared" ref="Q125:Q128" si="54">AVERAGE(D113,D118,D123,D128,D133,D138)</f>
        <v>70.45</v>
      </c>
      <c r="R125" s="5">
        <f>AVERAGE(E117:E121)</f>
        <v>29.72</v>
      </c>
      <c r="S125">
        <f t="shared" ref="S125:S128" si="55">AVERAGE(E113,E118,E123,E128,E133,E138)</f>
        <v>35.150000000000006</v>
      </c>
      <c r="T125" s="5">
        <f>AVERAGE(F117:F121)</f>
        <v>43.96</v>
      </c>
      <c r="U125">
        <f t="shared" ref="U125:U128" si="56">AVERAGE(F113,F118,F123,F128,F133,F138)</f>
        <v>39.366666666666667</v>
      </c>
      <c r="V125" s="5">
        <f>AVERAGE(G117:G121)</f>
        <v>48.28</v>
      </c>
      <c r="W125">
        <f t="shared" ref="W125:W128" si="57">AVERAGE(G113,G118,G123,G128,G133,G138)</f>
        <v>70.11666666666666</v>
      </c>
    </row>
    <row r="126" spans="1:23" x14ac:dyDescent="0.45">
      <c r="A126" s="1">
        <v>14</v>
      </c>
      <c r="B126">
        <v>10</v>
      </c>
      <c r="C126">
        <v>0.85</v>
      </c>
      <c r="D126">
        <v>92.2</v>
      </c>
      <c r="E126">
        <v>32.4</v>
      </c>
      <c r="F126">
        <v>48.7</v>
      </c>
      <c r="G126">
        <v>92</v>
      </c>
      <c r="I126">
        <f t="shared" si="47"/>
        <v>26.411491343731416</v>
      </c>
      <c r="J126">
        <v>10</v>
      </c>
      <c r="K126">
        <f>AVERAGE(D122:G126)</f>
        <v>66.665000000000006</v>
      </c>
      <c r="L126">
        <f t="shared" ref="L126:L128" si="58">AVERAGE(D114:G114,D119:G119,D124:G124,D129:G129,D134:G134,D139:G139)</f>
        <v>54.199999999999989</v>
      </c>
      <c r="M126">
        <v>0.45</v>
      </c>
      <c r="N126">
        <f t="shared" si="48"/>
        <v>66.325000000000003</v>
      </c>
      <c r="P126" s="5">
        <f>AVERAGE(D122:D126)</f>
        <v>92.320000000000007</v>
      </c>
      <c r="Q126">
        <f t="shared" si="54"/>
        <v>70.483333333333334</v>
      </c>
      <c r="R126" s="5">
        <f>AVERAGE(E122:E126)</f>
        <v>33.059999999999995</v>
      </c>
      <c r="S126">
        <f t="shared" si="55"/>
        <v>35.033333333333331</v>
      </c>
      <c r="T126" s="5">
        <f>AVERAGE(F122:F126)</f>
        <v>48.679999999999993</v>
      </c>
      <c r="U126">
        <f t="shared" si="56"/>
        <v>40.93333333333333</v>
      </c>
      <c r="V126" s="5">
        <f>AVERAGE(G122:G126)</f>
        <v>92.6</v>
      </c>
      <c r="W126">
        <f t="shared" si="57"/>
        <v>70.350000000000009</v>
      </c>
    </row>
    <row r="127" spans="1:23" x14ac:dyDescent="0.45">
      <c r="A127" s="1">
        <v>15</v>
      </c>
      <c r="B127">
        <v>20</v>
      </c>
      <c r="C127">
        <v>0</v>
      </c>
      <c r="D127">
        <v>93</v>
      </c>
      <c r="E127">
        <v>43.5</v>
      </c>
      <c r="F127">
        <v>50.4</v>
      </c>
      <c r="G127">
        <v>92.3</v>
      </c>
      <c r="I127">
        <f t="shared" si="47"/>
        <v>22.981187958850153</v>
      </c>
      <c r="J127">
        <v>20</v>
      </c>
      <c r="K127">
        <f>AVERAGE(D127:G131)</f>
        <v>70.455000000000013</v>
      </c>
      <c r="L127">
        <f t="shared" si="58"/>
        <v>54.225000000000001</v>
      </c>
      <c r="M127">
        <v>0.65</v>
      </c>
      <c r="N127">
        <f t="shared" si="48"/>
        <v>69.8</v>
      </c>
      <c r="P127" s="5">
        <f>AVERAGE(D127:D131)</f>
        <v>93.859999999999985</v>
      </c>
      <c r="Q127">
        <f t="shared" si="54"/>
        <v>71.166666666666671</v>
      </c>
      <c r="R127" s="5">
        <f>AVERAGE(E127:E131)</f>
        <v>44.72</v>
      </c>
      <c r="S127">
        <f t="shared" si="55"/>
        <v>34.016666666666666</v>
      </c>
      <c r="T127" s="5">
        <f>AVERAGE(F127:F131)</f>
        <v>49.879999999999995</v>
      </c>
      <c r="U127">
        <f t="shared" si="56"/>
        <v>40.666666666666664</v>
      </c>
      <c r="V127" s="5">
        <f>AVERAGE(G127:G131)</f>
        <v>93.36</v>
      </c>
      <c r="W127">
        <f t="shared" si="57"/>
        <v>71.050000000000011</v>
      </c>
    </row>
    <row r="128" spans="1:23" x14ac:dyDescent="0.45">
      <c r="A128" s="1">
        <v>16</v>
      </c>
      <c r="B128">
        <v>20</v>
      </c>
      <c r="C128">
        <v>0.2</v>
      </c>
      <c r="D128">
        <v>93.2</v>
      </c>
      <c r="E128">
        <v>46.6</v>
      </c>
      <c r="F128">
        <v>49.9</v>
      </c>
      <c r="G128">
        <v>92.6</v>
      </c>
      <c r="I128">
        <f t="shared" si="47"/>
        <v>22.356472776357172</v>
      </c>
      <c r="J128">
        <v>50</v>
      </c>
      <c r="K128">
        <f>AVERAGE(D132:G136)</f>
        <v>71.81</v>
      </c>
      <c r="L128">
        <f t="shared" si="58"/>
        <v>53.529166666666661</v>
      </c>
      <c r="M128">
        <v>0.85</v>
      </c>
      <c r="N128">
        <f t="shared" si="48"/>
        <v>70.575000000000003</v>
      </c>
      <c r="P128" s="5">
        <f>AVERAGE(D132:D136)</f>
        <v>93.939999999999984</v>
      </c>
      <c r="Q128">
        <f t="shared" si="54"/>
        <v>70.716666666666654</v>
      </c>
      <c r="R128" s="5">
        <f>AVERAGE(E132:E136)</f>
        <v>49.679999999999993</v>
      </c>
      <c r="S128">
        <f t="shared" si="55"/>
        <v>33.633333333333333</v>
      </c>
      <c r="T128" s="5">
        <f>AVERAGE(F132:F136)</f>
        <v>49.62</v>
      </c>
      <c r="U128">
        <f t="shared" si="56"/>
        <v>39.25</v>
      </c>
      <c r="V128" s="5">
        <f>AVERAGE(G132:G136)</f>
        <v>94</v>
      </c>
      <c r="W128">
        <f t="shared" si="57"/>
        <v>70.516666666666666</v>
      </c>
    </row>
    <row r="129" spans="1:23" x14ac:dyDescent="0.45">
      <c r="A129" s="1">
        <v>17</v>
      </c>
      <c r="B129">
        <v>20</v>
      </c>
      <c r="C129">
        <v>0.45</v>
      </c>
      <c r="D129">
        <v>93.6</v>
      </c>
      <c r="E129">
        <v>47.4</v>
      </c>
      <c r="F129">
        <v>51.4</v>
      </c>
      <c r="G129">
        <v>93.3</v>
      </c>
      <c r="I129">
        <f t="shared" si="47"/>
        <v>22.070611115236492</v>
      </c>
      <c r="J129">
        <v>100</v>
      </c>
      <c r="K129">
        <f>AVERAGE(D137:G141)</f>
        <v>72.13</v>
      </c>
      <c r="L129">
        <f>AVERAGE((L128-L127), (L127-L126), (L126-L125), (L125-L124))</f>
        <v>-0.16458333333333464</v>
      </c>
      <c r="N129">
        <f t="shared" si="48"/>
        <v>71.424999999999997</v>
      </c>
      <c r="P129" s="5">
        <f>AVERAGE(D137:D141)</f>
        <v>94.54</v>
      </c>
      <c r="R129" s="5">
        <f>AVERAGE(E137:E141)</f>
        <v>50.48</v>
      </c>
      <c r="T129" s="5">
        <f>AVERAGE(F137:F141)</f>
        <v>49.040000000000006</v>
      </c>
      <c r="V129" s="5">
        <f>AVERAGE(G137:G141)</f>
        <v>94.460000000000008</v>
      </c>
    </row>
    <row r="130" spans="1:23" x14ac:dyDescent="0.45">
      <c r="A130" s="1">
        <v>18</v>
      </c>
      <c r="B130">
        <v>20</v>
      </c>
      <c r="C130">
        <v>0.65</v>
      </c>
      <c r="D130">
        <v>95.1</v>
      </c>
      <c r="E130">
        <v>43.2</v>
      </c>
      <c r="F130">
        <v>48.4</v>
      </c>
      <c r="G130">
        <v>94.4</v>
      </c>
      <c r="I130">
        <f t="shared" si="47"/>
        <v>24.545200651043764</v>
      </c>
      <c r="K130">
        <f>AVERAGE(K124:K129)</f>
        <v>53.982499999999995</v>
      </c>
      <c r="N130">
        <f t="shared" si="48"/>
        <v>70.275000000000006</v>
      </c>
      <c r="P130" s="5">
        <f>AVERAGE(P124:P129)</f>
        <v>70.673333333333332</v>
      </c>
      <c r="Q130">
        <f>AVERAGE(Q124:Q128)</f>
        <v>70.673333333333332</v>
      </c>
      <c r="R130" s="5">
        <f>AVERAGE(R124:R129)</f>
        <v>34.61</v>
      </c>
      <c r="S130">
        <f>AVERAGE(S124:S128)</f>
        <v>34.61</v>
      </c>
      <c r="T130" s="5">
        <f>AVERAGE(T124:T129)</f>
        <v>40.196666666666665</v>
      </c>
      <c r="U130">
        <f>AVERAGE(U124:U128)</f>
        <v>40.196666666666665</v>
      </c>
      <c r="V130" s="5">
        <f>AVERAGE(V124:V129)</f>
        <v>70.45</v>
      </c>
      <c r="W130">
        <f>AVERAGE(W124:W128)</f>
        <v>70.45</v>
      </c>
    </row>
    <row r="131" spans="1:23" x14ac:dyDescent="0.45">
      <c r="A131" s="1">
        <v>19</v>
      </c>
      <c r="B131">
        <v>20</v>
      </c>
      <c r="C131">
        <v>0.85</v>
      </c>
      <c r="D131">
        <v>94.4</v>
      </c>
      <c r="E131">
        <v>42.9</v>
      </c>
      <c r="F131">
        <v>49.3</v>
      </c>
      <c r="G131">
        <v>94.2</v>
      </c>
      <c r="I131">
        <f t="shared" si="47"/>
        <v>24.20609427396333</v>
      </c>
      <c r="N131">
        <f t="shared" si="48"/>
        <v>70.2</v>
      </c>
      <c r="P131" s="5">
        <f>_xlfn.STDEV.P(P124:P129)</f>
        <v>35.508875259887077</v>
      </c>
      <c r="Q131">
        <f>_xlfn.STDEV.P(Q124:Q128)</f>
        <v>0.26322782696532948</v>
      </c>
      <c r="R131" s="5">
        <f>_xlfn.STDEV.P(R124:R129)</f>
        <v>17.346184018394361</v>
      </c>
      <c r="S131">
        <f>_xlfn.STDEV.P(S124:S128)</f>
        <v>0.65494698682836583</v>
      </c>
      <c r="T131" s="5">
        <f>_xlfn.STDEV.P(T124:T129)</f>
        <v>18.086239397828258</v>
      </c>
      <c r="U131">
        <f>_xlfn.STDEV.P(U124:U128)</f>
        <v>0.73123943487144438</v>
      </c>
      <c r="V131" s="5">
        <f>_xlfn.STDEV.P(V124:V129)</f>
        <v>35.593268558347724</v>
      </c>
      <c r="W131">
        <f>_xlfn.STDEV.P(W124:W128)</f>
        <v>0.32863353450310634</v>
      </c>
    </row>
    <row r="132" spans="1:23" x14ac:dyDescent="0.45">
      <c r="A132" s="1">
        <v>20</v>
      </c>
      <c r="B132">
        <v>50</v>
      </c>
      <c r="C132">
        <v>0</v>
      </c>
      <c r="D132">
        <v>93.6</v>
      </c>
      <c r="E132">
        <v>49.3</v>
      </c>
      <c r="F132">
        <v>51.2</v>
      </c>
      <c r="G132">
        <v>93.5</v>
      </c>
      <c r="I132">
        <f t="shared" si="47"/>
        <v>21.660447825472147</v>
      </c>
      <c r="N132">
        <f t="shared" si="48"/>
        <v>71.899999999999991</v>
      </c>
      <c r="P132" s="5"/>
      <c r="R132" s="5"/>
      <c r="T132" s="5"/>
      <c r="V132" s="5"/>
    </row>
    <row r="133" spans="1:23" x14ac:dyDescent="0.45">
      <c r="A133" s="1">
        <v>21</v>
      </c>
      <c r="B133">
        <v>50</v>
      </c>
      <c r="C133">
        <v>0.2</v>
      </c>
      <c r="D133">
        <v>93.5</v>
      </c>
      <c r="E133">
        <v>49.8</v>
      </c>
      <c r="F133">
        <v>47.9</v>
      </c>
      <c r="G133">
        <v>93.2</v>
      </c>
      <c r="I133">
        <f t="shared" si="47"/>
        <v>22.260390832148449</v>
      </c>
      <c r="N133">
        <f t="shared" si="48"/>
        <v>71.100000000000009</v>
      </c>
      <c r="P133" s="5" cm="1">
        <f t="array" ref="P133">INDEX(LINEST(P124:P129), 1)</f>
        <v>17.369142857142855</v>
      </c>
      <c r="Q133" s="5" cm="1">
        <f t="array" ref="Q133">INDEX(LINEST(Q124:Q128), 1)</f>
        <v>0.10499999999999828</v>
      </c>
      <c r="R133" s="5" cm="1">
        <f t="array" ref="R133">INDEX(LINEST(R124:R129), 1)</f>
        <v>9.2554285714285722</v>
      </c>
      <c r="S133" s="5" cm="1">
        <f t="array" ref="S133">INDEX(LINEST(S124:S128), 1)</f>
        <v>-0.4299999999999996</v>
      </c>
      <c r="T133" s="5" cm="1">
        <f t="array" ref="T133">INDEX(LINEST(T124:T129), 1)</f>
        <v>7.5251428571428578</v>
      </c>
      <c r="U133" s="5" cm="1">
        <f t="array" ref="U133">INDEX(LINEST(U124:U128), 1)</f>
        <v>-0.17333333333333342</v>
      </c>
      <c r="V133" s="5" cm="1">
        <f t="array" ref="V133">INDEX(LINEST(V124:V128), 1)</f>
        <v>23.307999999999996</v>
      </c>
      <c r="W133" s="5" cm="1">
        <f t="array" ref="W133">INDEX(LINEST(W124:W128), 1)</f>
        <v>0.15333333333333737</v>
      </c>
    </row>
    <row r="134" spans="1:23" x14ac:dyDescent="0.45">
      <c r="A134" s="1">
        <v>22</v>
      </c>
      <c r="B134">
        <v>50</v>
      </c>
      <c r="C134">
        <v>0.45</v>
      </c>
      <c r="D134">
        <v>93.8</v>
      </c>
      <c r="E134">
        <v>50.9</v>
      </c>
      <c r="F134">
        <v>50.1</v>
      </c>
      <c r="G134">
        <v>93.9</v>
      </c>
      <c r="I134">
        <f t="shared" si="47"/>
        <v>21.676874198094175</v>
      </c>
      <c r="K134" cm="1">
        <f t="array" ref="K134">INDEX(LINEST(K124:K129),1)</f>
        <v>12.896142857142854</v>
      </c>
      <c r="L134" cm="1">
        <f t="array" ref="L134">INDEX(LINEST(L124:L128),1)</f>
        <v>-8.6250000000001131E-2</v>
      </c>
      <c r="N134" s="8">
        <f t="shared" si="48"/>
        <v>72.174999999999997</v>
      </c>
    </row>
    <row r="135" spans="1:23" x14ac:dyDescent="0.45">
      <c r="A135" s="1">
        <v>23</v>
      </c>
      <c r="B135">
        <v>50</v>
      </c>
      <c r="C135">
        <v>0.65</v>
      </c>
      <c r="D135">
        <v>94.4</v>
      </c>
      <c r="E135">
        <v>48.7</v>
      </c>
      <c r="F135">
        <v>49.8</v>
      </c>
      <c r="G135">
        <v>94.7</v>
      </c>
      <c r="I135">
        <f t="shared" si="47"/>
        <v>22.653586912451622</v>
      </c>
      <c r="N135">
        <f t="shared" si="48"/>
        <v>71.900000000000006</v>
      </c>
    </row>
    <row r="136" spans="1:23" x14ac:dyDescent="0.45">
      <c r="A136" s="1">
        <v>24</v>
      </c>
      <c r="B136">
        <v>50</v>
      </c>
      <c r="C136">
        <v>0.85</v>
      </c>
      <c r="D136">
        <v>94.4</v>
      </c>
      <c r="E136">
        <v>49.7</v>
      </c>
      <c r="F136">
        <v>49.1</v>
      </c>
      <c r="G136">
        <v>94.7</v>
      </c>
      <c r="I136">
        <f t="shared" si="47"/>
        <v>22.576245812800643</v>
      </c>
      <c r="N136">
        <f t="shared" si="48"/>
        <v>71.975000000000009</v>
      </c>
    </row>
    <row r="137" spans="1:23" x14ac:dyDescent="0.45">
      <c r="A137" s="1">
        <v>25</v>
      </c>
      <c r="B137">
        <v>100</v>
      </c>
      <c r="C137">
        <v>0</v>
      </c>
      <c r="D137">
        <v>94.7</v>
      </c>
      <c r="E137">
        <v>50.1</v>
      </c>
      <c r="F137">
        <v>48.4</v>
      </c>
      <c r="G137">
        <v>94.4</v>
      </c>
      <c r="I137">
        <f t="shared" si="47"/>
        <v>22.658221465949165</v>
      </c>
      <c r="N137">
        <f t="shared" si="48"/>
        <v>71.900000000000006</v>
      </c>
    </row>
    <row r="138" spans="1:23" x14ac:dyDescent="0.45">
      <c r="A138" s="1">
        <v>26</v>
      </c>
      <c r="B138">
        <v>100</v>
      </c>
      <c r="C138">
        <v>0.2</v>
      </c>
      <c r="D138">
        <v>93.6</v>
      </c>
      <c r="E138">
        <v>50.3</v>
      </c>
      <c r="F138">
        <v>48.4</v>
      </c>
      <c r="G138">
        <v>93.7</v>
      </c>
      <c r="I138">
        <f t="shared" si="47"/>
        <v>22.160212092847843</v>
      </c>
      <c r="N138">
        <f t="shared" si="48"/>
        <v>71.5</v>
      </c>
    </row>
    <row r="139" spans="1:23" x14ac:dyDescent="0.45">
      <c r="A139" s="1">
        <v>27</v>
      </c>
      <c r="B139">
        <v>100</v>
      </c>
      <c r="C139">
        <v>0.45</v>
      </c>
      <c r="D139">
        <v>94.5</v>
      </c>
      <c r="E139">
        <v>51.3</v>
      </c>
      <c r="F139">
        <v>51.1</v>
      </c>
      <c r="G139">
        <v>94</v>
      </c>
      <c r="I139">
        <f t="shared" si="47"/>
        <v>21.52584202766527</v>
      </c>
      <c r="N139">
        <f t="shared" si="48"/>
        <v>72.724999999999994</v>
      </c>
    </row>
    <row r="140" spans="1:23" x14ac:dyDescent="0.45">
      <c r="A140" s="1">
        <v>28</v>
      </c>
      <c r="B140">
        <v>100</v>
      </c>
      <c r="C140">
        <v>0.65</v>
      </c>
      <c r="D140" s="6">
        <v>95.5</v>
      </c>
      <c r="E140">
        <v>49.6</v>
      </c>
      <c r="F140">
        <v>50.2</v>
      </c>
      <c r="G140">
        <v>95.4</v>
      </c>
      <c r="I140">
        <f t="shared" si="47"/>
        <v>22.776015345094912</v>
      </c>
      <c r="N140">
        <f t="shared" si="48"/>
        <v>72.675000000000011</v>
      </c>
    </row>
    <row r="141" spans="1:23" x14ac:dyDescent="0.45">
      <c r="A141" s="1">
        <v>29</v>
      </c>
      <c r="B141">
        <v>100</v>
      </c>
      <c r="C141">
        <v>0.85</v>
      </c>
      <c r="D141">
        <v>94.4</v>
      </c>
      <c r="E141">
        <v>51.1</v>
      </c>
      <c r="F141">
        <v>47.1</v>
      </c>
      <c r="G141">
        <v>94.8</v>
      </c>
      <c r="I141">
        <f t="shared" si="47"/>
        <v>22.79435237070798</v>
      </c>
      <c r="N141">
        <f t="shared" si="48"/>
        <v>71.849999999999994</v>
      </c>
    </row>
    <row r="145" spans="1:23" x14ac:dyDescent="0.45">
      <c r="A145" s="1">
        <v>0</v>
      </c>
      <c r="B145" t="s">
        <v>10</v>
      </c>
    </row>
    <row r="147" spans="1:23" x14ac:dyDescent="0.4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I147" s="3" t="s">
        <v>45</v>
      </c>
      <c r="J147" s="3"/>
      <c r="K147" t="s">
        <v>25</v>
      </c>
      <c r="L147" t="s">
        <v>26</v>
      </c>
      <c r="N147" s="4" t="s">
        <v>27</v>
      </c>
      <c r="P147" s="3"/>
      <c r="Q147" s="3" t="s">
        <v>3</v>
      </c>
      <c r="R147" s="3"/>
      <c r="S147" s="3" t="s">
        <v>4</v>
      </c>
      <c r="T147" s="3"/>
      <c r="U147" s="3" t="s">
        <v>5</v>
      </c>
      <c r="V147" s="3"/>
      <c r="W147" s="3" t="s">
        <v>6</v>
      </c>
    </row>
    <row r="148" spans="1:23" x14ac:dyDescent="0.45">
      <c r="A148" s="1">
        <v>0</v>
      </c>
      <c r="B148">
        <v>0</v>
      </c>
      <c r="C148">
        <v>0</v>
      </c>
      <c r="D148">
        <v>82.3</v>
      </c>
      <c r="E148">
        <v>86.5</v>
      </c>
      <c r="F148">
        <v>51.4</v>
      </c>
      <c r="G148">
        <v>90.5</v>
      </c>
      <c r="I148">
        <f>_xlfn.STDEV.P(D148:G148)</f>
        <v>15.44447716823065</v>
      </c>
      <c r="J148">
        <v>2</v>
      </c>
      <c r="K148">
        <f>_xlfn.STDEV.P(D148:G152)</f>
        <v>14.825089375784557</v>
      </c>
      <c r="L148">
        <f>_xlfn.STDEV.P(D148:G148,D153:G153,D158:G158,D163:G163,D168:G168,D173:G173)</f>
        <v>15.484613779132212</v>
      </c>
      <c r="M148">
        <v>0</v>
      </c>
      <c r="N148">
        <f>AVERAGE(D148:G148)</f>
        <v>77.675000000000011</v>
      </c>
      <c r="P148" s="5">
        <f>_xlfn.STDEV.P(D148:D152)</f>
        <v>4.810821135731401</v>
      </c>
      <c r="Q148">
        <f>_xlfn.STDEV.P(D148,D153,D158,D163,D168,D173)</f>
        <v>5.2062195710728743</v>
      </c>
      <c r="R148" s="5">
        <f>_xlfn.STDEV.P(E148:E152)</f>
        <v>1.1781341180018494</v>
      </c>
      <c r="S148">
        <f>_xlfn.STDEV.P(E148,E153,E158,E163,E168,E173)</f>
        <v>5.6092186027407873</v>
      </c>
      <c r="T148" s="5">
        <f>_xlfn.STDEV.P(F148:F152)</f>
        <v>1.5328405005087773</v>
      </c>
      <c r="U148">
        <f>_xlfn.STDEV.P(F148,F153,F158,F163,F168,F173)</f>
        <v>0.41399141161247488</v>
      </c>
      <c r="V148" s="5">
        <f>_xlfn.STDEV.P(G148:G152)</f>
        <v>2.8610487587596274</v>
      </c>
      <c r="W148">
        <f>_xlfn.STDEV.P(G148,G153,G158,G163,G168,G173)</f>
        <v>3.884584919911005</v>
      </c>
    </row>
    <row r="149" spans="1:23" x14ac:dyDescent="0.45">
      <c r="A149" s="1">
        <v>1</v>
      </c>
      <c r="B149">
        <v>0</v>
      </c>
      <c r="C149">
        <v>0.2</v>
      </c>
      <c r="D149">
        <v>80.3</v>
      </c>
      <c r="E149">
        <v>86</v>
      </c>
      <c r="F149">
        <v>53.2</v>
      </c>
      <c r="G149">
        <v>89.1</v>
      </c>
      <c r="I149">
        <f t="shared" ref="I149:I177" si="59">_xlfn.STDEV.P(D149:G149)</f>
        <v>14.183176654050339</v>
      </c>
      <c r="J149">
        <v>5</v>
      </c>
      <c r="K149">
        <f>_xlfn.STDEV.P(D153:G157)</f>
        <v>14.062121994919465</v>
      </c>
      <c r="L149">
        <f>_xlfn.STDEV.P(D149:G149,D154:G154,D159:G159,D164:G164,D169:G169,D174:G174)</f>
        <v>15.503727150448476</v>
      </c>
      <c r="M149">
        <v>0.2</v>
      </c>
      <c r="N149">
        <f t="shared" ref="N149:N177" si="60">AVERAGE(D149:G149)</f>
        <v>77.150000000000006</v>
      </c>
      <c r="P149" s="5">
        <f>_xlfn.STDEV.P(D153:D157)</f>
        <v>1.8704010265181095</v>
      </c>
      <c r="Q149">
        <f t="shared" ref="Q149:Q152" si="61">_xlfn.STDEV.P(D149,D154,D159,D164,D169,D174)</f>
        <v>5.8598682199820482</v>
      </c>
      <c r="R149" s="5">
        <f>_xlfn.STDEV.P(E153:E157)</f>
        <v>0.33105890714493791</v>
      </c>
      <c r="S149">
        <f t="shared" ref="S149:S152" si="62">_xlfn.STDEV.P(E149,E154,E159,E164,E169,E174)</f>
        <v>6.5996632910744406</v>
      </c>
      <c r="T149" s="5">
        <f>_xlfn.STDEV.P(F153:F157)</f>
        <v>0.94952619763753732</v>
      </c>
      <c r="U149">
        <f t="shared" ref="U149:U152" si="63">_xlfn.STDEV.P(F149,F154,F159,F164,F169,F174)</f>
        <v>1.0888321980707398</v>
      </c>
      <c r="V149" s="5">
        <f>_xlfn.STDEV.P(G153:G157)</f>
        <v>1.3130118049735908</v>
      </c>
      <c r="W149">
        <f t="shared" ref="W149:W152" si="64">_xlfn.STDEV.P(G149,G154,G159,G164,G169,G174)</f>
        <v>4.4416275795653526</v>
      </c>
    </row>
    <row r="150" spans="1:23" x14ac:dyDescent="0.45">
      <c r="A150" s="1">
        <v>2</v>
      </c>
      <c r="B150">
        <v>0</v>
      </c>
      <c r="C150">
        <v>0.45</v>
      </c>
      <c r="D150">
        <v>76.8</v>
      </c>
      <c r="E150">
        <v>86.1</v>
      </c>
      <c r="F150">
        <v>50.6</v>
      </c>
      <c r="G150">
        <v>86.9</v>
      </c>
      <c r="I150">
        <f t="shared" si="59"/>
        <v>14.691664303270759</v>
      </c>
      <c r="J150">
        <v>10</v>
      </c>
      <c r="K150">
        <f>_xlfn.STDEV.P(D158:G162)</f>
        <v>14.354107426099386</v>
      </c>
      <c r="L150">
        <f t="shared" ref="L150:L152" si="65">_xlfn.STDEV.P(D150:G150,D155:G155,D160:G160,D165:G165,D170:G170,D175:G175)</f>
        <v>16.396643880854192</v>
      </c>
      <c r="M150">
        <v>0.45</v>
      </c>
      <c r="N150">
        <f t="shared" si="60"/>
        <v>75.099999999999994</v>
      </c>
      <c r="P150" s="5">
        <f>_xlfn.STDEV.P(D158:D162)</f>
        <v>2.3103246525109826</v>
      </c>
      <c r="Q150">
        <f t="shared" si="61"/>
        <v>6.3755827620348198</v>
      </c>
      <c r="R150" s="5">
        <f>_xlfn.STDEV.P(E158:E162)</f>
        <v>0.52383203414835489</v>
      </c>
      <c r="S150">
        <f t="shared" si="62"/>
        <v>5.4825227364376312</v>
      </c>
      <c r="T150" s="5">
        <f>_xlfn.STDEV.P(F158:F162)</f>
        <v>1.1142710621747316</v>
      </c>
      <c r="U150">
        <f t="shared" si="63"/>
        <v>0.94059673730149729</v>
      </c>
      <c r="V150" s="5">
        <f>_xlfn.STDEV.P(G158:G162)</f>
        <v>1.6230834852218814</v>
      </c>
      <c r="W150">
        <f t="shared" si="64"/>
        <v>4.4727880939446871</v>
      </c>
    </row>
    <row r="151" spans="1:23" x14ac:dyDescent="0.45">
      <c r="A151" s="1">
        <v>3</v>
      </c>
      <c r="B151">
        <v>0</v>
      </c>
      <c r="C151">
        <v>0.65</v>
      </c>
      <c r="D151">
        <v>73.900000000000006</v>
      </c>
      <c r="E151">
        <v>85.2</v>
      </c>
      <c r="F151">
        <v>48.7</v>
      </c>
      <c r="G151">
        <v>86.5</v>
      </c>
      <c r="I151">
        <f t="shared" si="59"/>
        <v>15.174546945461016</v>
      </c>
      <c r="J151">
        <v>20</v>
      </c>
      <c r="K151">
        <f>_xlfn.STDEV.P(D163:G167)</f>
        <v>15.038626100811193</v>
      </c>
      <c r="L151">
        <f t="shared" si="65"/>
        <v>15.964830596414814</v>
      </c>
      <c r="M151">
        <v>0.65</v>
      </c>
      <c r="N151">
        <f t="shared" si="60"/>
        <v>73.575000000000003</v>
      </c>
      <c r="P151" s="5">
        <f>_xlfn.STDEV.P(D163:D167)</f>
        <v>0.7838367176906158</v>
      </c>
      <c r="Q151">
        <f t="shared" si="61"/>
        <v>7.5470560853590838</v>
      </c>
      <c r="R151" s="5">
        <f>_xlfn.STDEV.P(E163:E167)</f>
        <v>0.86394444265820813</v>
      </c>
      <c r="S151">
        <f t="shared" si="62"/>
        <v>5.2766782480395147</v>
      </c>
      <c r="T151" s="5">
        <f>_xlfn.STDEV.P(F163:F167)</f>
        <v>1.0650821564555484</v>
      </c>
      <c r="U151">
        <f t="shared" si="63"/>
        <v>1.0776775440218136</v>
      </c>
      <c r="V151" s="5">
        <f>_xlfn.STDEV.P(G163:G167)</f>
        <v>1.1267652816802627</v>
      </c>
      <c r="W151">
        <f t="shared" si="64"/>
        <v>4.4820940046664219</v>
      </c>
    </row>
    <row r="152" spans="1:23" x14ac:dyDescent="0.45">
      <c r="A152" s="1">
        <v>4</v>
      </c>
      <c r="B152">
        <v>0</v>
      </c>
      <c r="C152">
        <v>0.85</v>
      </c>
      <c r="D152">
        <v>68.7</v>
      </c>
      <c r="E152">
        <v>83.2</v>
      </c>
      <c r="F152">
        <v>49.7</v>
      </c>
      <c r="G152">
        <v>82.1</v>
      </c>
      <c r="I152">
        <f t="shared" si="59"/>
        <v>13.518575183797962</v>
      </c>
      <c r="J152">
        <v>50</v>
      </c>
      <c r="K152">
        <f>_xlfn.STDEV.P(D169:G172)</f>
        <v>17.774278070782614</v>
      </c>
      <c r="L152">
        <f t="shared" si="65"/>
        <v>15.789526570026046</v>
      </c>
      <c r="M152">
        <v>0.85</v>
      </c>
      <c r="N152">
        <f t="shared" si="60"/>
        <v>70.925000000000011</v>
      </c>
      <c r="P152" s="5">
        <f>_xlfn.STDEV.P(D168:D172)</f>
        <v>0.84758480401668279</v>
      </c>
      <c r="Q152">
        <f t="shared" si="61"/>
        <v>9.0197314569533837</v>
      </c>
      <c r="R152" s="5">
        <f>_xlfn.STDEV.P(E168:E172)</f>
        <v>1.1513470371699437</v>
      </c>
      <c r="S152">
        <f t="shared" si="62"/>
        <v>3.729462278786166</v>
      </c>
      <c r="T152" s="5">
        <f>_xlfn.STDEV.P(F168:F172)</f>
        <v>0.60530983801686122</v>
      </c>
      <c r="U152">
        <f t="shared" si="63"/>
        <v>0.43204937989385667</v>
      </c>
      <c r="V152" s="5">
        <f>_xlfn.STDEV.P(G168:G172)</f>
        <v>0.62289646009589861</v>
      </c>
      <c r="W152">
        <f t="shared" si="64"/>
        <v>5.1650804016545147</v>
      </c>
    </row>
    <row r="153" spans="1:23" x14ac:dyDescent="0.45">
      <c r="A153" s="1">
        <v>5</v>
      </c>
      <c r="B153">
        <v>5</v>
      </c>
      <c r="C153">
        <v>0</v>
      </c>
      <c r="D153">
        <v>83.1</v>
      </c>
      <c r="E153">
        <v>85.6</v>
      </c>
      <c r="F153">
        <v>51.2</v>
      </c>
      <c r="G153">
        <v>82.9</v>
      </c>
      <c r="I153">
        <f t="shared" si="59"/>
        <v>14.185027317562735</v>
      </c>
      <c r="J153">
        <v>100</v>
      </c>
      <c r="K153">
        <f>_xlfn.STDEV.P(D173:G177)</f>
        <v>17.722919482974582</v>
      </c>
      <c r="N153">
        <f t="shared" si="60"/>
        <v>75.699999999999989</v>
      </c>
      <c r="P153" s="5">
        <f>_xlfn.STDEV.P(D173:D177)</f>
        <v>0.61318838867023517</v>
      </c>
      <c r="R153" s="5">
        <f>_xlfn.STDEV.P(E173:E177)</f>
        <v>3.0142329040736011</v>
      </c>
      <c r="T153" s="5">
        <f>_xlfn.STDEV.P(F173:F177)</f>
        <v>1.1923086848631104</v>
      </c>
      <c r="V153" s="5">
        <f>_xlfn.STDEV.P(G173:G177)</f>
        <v>0.58172158288996112</v>
      </c>
    </row>
    <row r="154" spans="1:23" x14ac:dyDescent="0.45">
      <c r="A154" s="1">
        <v>6</v>
      </c>
      <c r="B154">
        <v>5</v>
      </c>
      <c r="C154">
        <v>0.2</v>
      </c>
      <c r="D154">
        <v>81.2</v>
      </c>
      <c r="E154">
        <v>85.3</v>
      </c>
      <c r="F154">
        <v>51.2</v>
      </c>
      <c r="G154">
        <v>80.099999999999994</v>
      </c>
      <c r="I154">
        <f t="shared" si="59"/>
        <v>13.562540322520775</v>
      </c>
      <c r="K154">
        <f>AVERAGE(K148:K153)</f>
        <v>15.629523741895303</v>
      </c>
      <c r="N154">
        <f t="shared" si="60"/>
        <v>74.449999999999989</v>
      </c>
      <c r="P154" s="5">
        <f>AVERAGE(P148:P153)</f>
        <v>1.8726927875230042</v>
      </c>
      <c r="Q154">
        <f>AVERAGE(Q148:Q152)</f>
        <v>6.801691619080442</v>
      </c>
      <c r="R154" s="5">
        <f>AVERAGE(R148:R153)</f>
        <v>1.1770915738661492</v>
      </c>
      <c r="S154">
        <f>AVERAGE(S148:S152)</f>
        <v>5.339509031415707</v>
      </c>
      <c r="T154" s="5">
        <f>AVERAGE(T148:T153)</f>
        <v>1.0765564066094278</v>
      </c>
      <c r="U154">
        <f>AVERAGE(U148:U152)</f>
        <v>0.79062945418007646</v>
      </c>
      <c r="V154" s="5">
        <f>AVERAGE(V148:V153)</f>
        <v>1.3547545622702035</v>
      </c>
      <c r="W154">
        <f>AVERAGE(W148:W152)</f>
        <v>4.4892349999483958</v>
      </c>
    </row>
    <row r="155" spans="1:23" x14ac:dyDescent="0.45">
      <c r="A155" s="1">
        <v>7</v>
      </c>
      <c r="B155">
        <v>5</v>
      </c>
      <c r="C155">
        <v>0.45</v>
      </c>
      <c r="D155">
        <v>80.599999999999994</v>
      </c>
      <c r="E155">
        <v>85.7</v>
      </c>
      <c r="F155">
        <v>48.7</v>
      </c>
      <c r="G155">
        <v>81.5</v>
      </c>
      <c r="I155">
        <f t="shared" si="59"/>
        <v>14.804792298441752</v>
      </c>
      <c r="N155">
        <f t="shared" si="60"/>
        <v>74.125</v>
      </c>
      <c r="P155" s="5">
        <f>_xlfn.STDEV.P(P148:P153)</f>
        <v>1.4518339173470602</v>
      </c>
      <c r="Q155">
        <f>_xlfn.STDEV.P(Q148:Q152)</f>
        <v>1.3482878060041705</v>
      </c>
      <c r="R155" s="5">
        <f>_xlfn.STDEV.P(R148:R153)</f>
        <v>0.8771480833169748</v>
      </c>
      <c r="S155">
        <f>_xlfn.STDEV.P(S148:S152)</f>
        <v>0.92491980017914188</v>
      </c>
      <c r="T155" s="5">
        <f>_xlfn.STDEV.P(T148:T153)</f>
        <v>0.27729581687227767</v>
      </c>
      <c r="U155">
        <f>_xlfn.STDEV.P(U148:U152)</f>
        <v>0.3047121766968941</v>
      </c>
      <c r="V155" s="5">
        <f>_xlfn.STDEV.P(V148:V153)</f>
        <v>0.76679424185462364</v>
      </c>
      <c r="W155">
        <f>_xlfn.STDEV.P(W148:W152)</f>
        <v>0.40619125724288258</v>
      </c>
    </row>
    <row r="156" spans="1:23" x14ac:dyDescent="0.45">
      <c r="A156" s="1">
        <v>8</v>
      </c>
      <c r="B156">
        <v>5</v>
      </c>
      <c r="C156">
        <v>0.65</v>
      </c>
      <c r="D156">
        <v>80.599999999999994</v>
      </c>
      <c r="E156">
        <v>86.1</v>
      </c>
      <c r="F156">
        <v>50.1</v>
      </c>
      <c r="G156">
        <v>81</v>
      </c>
      <c r="I156">
        <f t="shared" si="59"/>
        <v>14.224714408380985</v>
      </c>
      <c r="K156" cm="1">
        <f t="array" ref="K156">INDEX(LINEST(K148:K153),1)</f>
        <v>0.75171821252146809</v>
      </c>
      <c r="L156" cm="1">
        <f t="array" ref="L156">INDEX(LINEST(L148:L152),1)</f>
        <v>0.1070929027754005</v>
      </c>
      <c r="N156">
        <f t="shared" si="60"/>
        <v>74.449999999999989</v>
      </c>
      <c r="P156" s="5"/>
      <c r="R156" s="5"/>
      <c r="T156" s="5"/>
      <c r="V156" s="5"/>
    </row>
    <row r="157" spans="1:23" x14ac:dyDescent="0.45">
      <c r="A157" s="1">
        <v>9</v>
      </c>
      <c r="B157">
        <v>5</v>
      </c>
      <c r="C157">
        <v>0.85</v>
      </c>
      <c r="D157">
        <v>77.3</v>
      </c>
      <c r="E157">
        <v>86.2</v>
      </c>
      <c r="F157">
        <v>50.9</v>
      </c>
      <c r="G157">
        <v>79</v>
      </c>
      <c r="I157">
        <f t="shared" si="59"/>
        <v>13.385159692734385</v>
      </c>
      <c r="N157">
        <f t="shared" si="60"/>
        <v>73.349999999999994</v>
      </c>
      <c r="P157" s="5"/>
      <c r="R157" s="5"/>
      <c r="T157" s="5"/>
      <c r="V157" s="5"/>
    </row>
    <row r="158" spans="1:23" x14ac:dyDescent="0.45">
      <c r="A158" s="1">
        <v>10</v>
      </c>
      <c r="B158">
        <v>10</v>
      </c>
      <c r="C158">
        <v>0</v>
      </c>
      <c r="D158">
        <v>77</v>
      </c>
      <c r="E158">
        <v>85.1</v>
      </c>
      <c r="F158">
        <v>52.1</v>
      </c>
      <c r="G158">
        <v>87.4</v>
      </c>
      <c r="I158">
        <f t="shared" si="59"/>
        <v>13.995892254515226</v>
      </c>
      <c r="N158">
        <f t="shared" si="60"/>
        <v>75.400000000000006</v>
      </c>
      <c r="P158" s="5"/>
      <c r="R158" s="5"/>
      <c r="T158" s="5"/>
      <c r="V158" s="5"/>
    </row>
    <row r="159" spans="1:23" x14ac:dyDescent="0.45">
      <c r="A159" s="1">
        <v>11</v>
      </c>
      <c r="B159">
        <v>10</v>
      </c>
      <c r="C159">
        <v>0.2</v>
      </c>
      <c r="D159">
        <v>76.2</v>
      </c>
      <c r="E159">
        <v>86.7</v>
      </c>
      <c r="F159">
        <v>51.5</v>
      </c>
      <c r="G159">
        <v>87.5</v>
      </c>
      <c r="I159">
        <f t="shared" si="59"/>
        <v>14.542416408561587</v>
      </c>
      <c r="J159" s="3"/>
      <c r="K159" t="s">
        <v>25</v>
      </c>
      <c r="L159" t="s">
        <v>26</v>
      </c>
      <c r="N159">
        <f t="shared" si="60"/>
        <v>75.474999999999994</v>
      </c>
      <c r="P159" s="3" t="s">
        <v>25</v>
      </c>
      <c r="Q159" s="3" t="s">
        <v>26</v>
      </c>
      <c r="R159" s="3" t="s">
        <v>25</v>
      </c>
      <c r="S159" s="3" t="s">
        <v>26</v>
      </c>
      <c r="T159" s="3" t="s">
        <v>25</v>
      </c>
      <c r="U159" s="3" t="s">
        <v>26</v>
      </c>
      <c r="V159" s="3" t="s">
        <v>25</v>
      </c>
      <c r="W159" s="3" t="s">
        <v>26</v>
      </c>
    </row>
    <row r="160" spans="1:23" x14ac:dyDescent="0.45">
      <c r="A160" s="1">
        <v>12</v>
      </c>
      <c r="B160">
        <v>10</v>
      </c>
      <c r="C160">
        <v>0.45</v>
      </c>
      <c r="D160">
        <v>78.2</v>
      </c>
      <c r="E160">
        <v>85.6</v>
      </c>
      <c r="F160">
        <v>49.3</v>
      </c>
      <c r="G160">
        <v>86</v>
      </c>
      <c r="I160">
        <f t="shared" si="59"/>
        <v>15.03236092568291</v>
      </c>
      <c r="J160">
        <v>2</v>
      </c>
      <c r="K160">
        <f>AVERAGE(D148:G152)</f>
        <v>74.885000000000005</v>
      </c>
      <c r="L160">
        <f>AVERAGE(D148:G148,D153:G153,D158:G158,D163:G163,D168:G168,D173:G173)</f>
        <v>76.99166666666666</v>
      </c>
      <c r="M160">
        <v>0</v>
      </c>
      <c r="N160">
        <f t="shared" si="60"/>
        <v>74.775000000000006</v>
      </c>
      <c r="P160" s="5">
        <f>AVERAGE(D148:D152)</f>
        <v>76.399999999999991</v>
      </c>
      <c r="Q160">
        <f>AVERAGE(D148,D153,D158,D163,D168,D173)</f>
        <v>84.483333333333334</v>
      </c>
      <c r="R160" s="5">
        <f>AVERAGE(E148:E152)</f>
        <v>85.4</v>
      </c>
      <c r="S160">
        <f>AVERAGE(E148,E153,E158,E163,E168,E173)</f>
        <v>83.899999999999991</v>
      </c>
      <c r="T160" s="5">
        <f>AVERAGE(F148:F152)</f>
        <v>50.719999999999992</v>
      </c>
      <c r="U160">
        <f>AVERAGE(F148,F153,F158,F163,F168,F173)</f>
        <v>51.383333333333326</v>
      </c>
      <c r="V160" s="5">
        <f>AVERAGE(G148:G152)</f>
        <v>87.02000000000001</v>
      </c>
      <c r="W160">
        <f>AVERAGE(G148,G153,G158,G163,G168,G173)</f>
        <v>88.199999999999989</v>
      </c>
    </row>
    <row r="161" spans="1:23" x14ac:dyDescent="0.45">
      <c r="A161" s="1">
        <v>13</v>
      </c>
      <c r="B161">
        <v>10</v>
      </c>
      <c r="C161">
        <v>0.65</v>
      </c>
      <c r="D161">
        <v>75.599999999999994</v>
      </c>
      <c r="E161">
        <v>85.8</v>
      </c>
      <c r="F161">
        <v>51.7</v>
      </c>
      <c r="G161">
        <v>84.6</v>
      </c>
      <c r="I161">
        <f t="shared" si="59"/>
        <v>13.699703463944102</v>
      </c>
      <c r="J161">
        <v>5</v>
      </c>
      <c r="K161">
        <f>AVERAGE(D153:G157)</f>
        <v>74.415000000000006</v>
      </c>
      <c r="L161">
        <f>AVERAGE(D149:G149,D154:G154,D159:G159,D164:G164,D169:G169,D174:G174)</f>
        <v>76.783333333333346</v>
      </c>
      <c r="M161">
        <v>0.2</v>
      </c>
      <c r="N161">
        <f t="shared" si="60"/>
        <v>74.424999999999983</v>
      </c>
      <c r="P161" s="5">
        <f>AVERAGE(D153:D157)</f>
        <v>80.56</v>
      </c>
      <c r="Q161">
        <f t="shared" ref="Q161:Q164" si="66">AVERAGE(D149,D154,D159,D164,D169,D174)</f>
        <v>83.98333333333332</v>
      </c>
      <c r="R161" s="5">
        <f>AVERAGE(E153:E157)</f>
        <v>85.779999999999987</v>
      </c>
      <c r="S161">
        <f t="shared" ref="S161:S164" si="67">AVERAGE(E149,E154,E159,E164,E169,E174)</f>
        <v>83.533333333333317</v>
      </c>
      <c r="T161" s="5">
        <f>AVERAGE(F153:F157)</f>
        <v>50.42</v>
      </c>
      <c r="U161">
        <f t="shared" ref="U161:U164" si="68">AVERAGE(F149,F154,F159,F164,F169,F174)</f>
        <v>51.533333333333331</v>
      </c>
      <c r="V161" s="5">
        <f>AVERAGE(G153:G157)</f>
        <v>80.900000000000006</v>
      </c>
      <c r="W161">
        <f t="shared" ref="W161:W164" si="69">AVERAGE(G149,G154,G159,G164,G169,G174)</f>
        <v>88.083333333333329</v>
      </c>
    </row>
    <row r="162" spans="1:23" x14ac:dyDescent="0.45">
      <c r="A162" s="1">
        <v>14</v>
      </c>
      <c r="B162">
        <v>10</v>
      </c>
      <c r="C162">
        <v>0.85</v>
      </c>
      <c r="D162">
        <v>71.400000000000006</v>
      </c>
      <c r="E162">
        <v>86</v>
      </c>
      <c r="F162">
        <v>49.8</v>
      </c>
      <c r="G162">
        <v>83.3</v>
      </c>
      <c r="I162">
        <f t="shared" si="59"/>
        <v>14.276970091724639</v>
      </c>
      <c r="J162">
        <v>10</v>
      </c>
      <c r="K162">
        <f>AVERAGE(D158:G162)</f>
        <v>74.539999999999992</v>
      </c>
      <c r="L162">
        <f t="shared" ref="L162:L164" si="70">AVERAGE(D150:G150,D155:G155,D160:G160,D165:G165,D170:G170,D175:G175)</f>
        <v>76.558333333333351</v>
      </c>
      <c r="M162">
        <v>0.45</v>
      </c>
      <c r="N162">
        <f t="shared" si="60"/>
        <v>72.625</v>
      </c>
      <c r="P162" s="5">
        <f>AVERAGE(D158:D162)</f>
        <v>75.679999999999993</v>
      </c>
      <c r="Q162">
        <f t="shared" si="66"/>
        <v>83.983333333333334</v>
      </c>
      <c r="R162" s="5">
        <f>AVERAGE(E158:E162)</f>
        <v>85.84</v>
      </c>
      <c r="S162">
        <f t="shared" si="67"/>
        <v>84.783333333333317</v>
      </c>
      <c r="T162" s="5">
        <f>AVERAGE(F158:F162)</f>
        <v>50.879999999999995</v>
      </c>
      <c r="U162">
        <f t="shared" si="68"/>
        <v>49.516666666666673</v>
      </c>
      <c r="V162" s="5">
        <f>AVERAGE(G158:G162)</f>
        <v>85.76</v>
      </c>
      <c r="W162">
        <f t="shared" si="69"/>
        <v>87.95</v>
      </c>
    </row>
    <row r="163" spans="1:23" x14ac:dyDescent="0.45">
      <c r="A163" s="1">
        <v>15</v>
      </c>
      <c r="B163">
        <v>20</v>
      </c>
      <c r="C163">
        <v>0</v>
      </c>
      <c r="D163">
        <v>82</v>
      </c>
      <c r="E163">
        <v>87.6</v>
      </c>
      <c r="F163">
        <v>51.7</v>
      </c>
      <c r="G163">
        <v>83.6</v>
      </c>
      <c r="I163">
        <f t="shared" si="59"/>
        <v>14.30565884536607</v>
      </c>
      <c r="J163">
        <v>20</v>
      </c>
      <c r="K163">
        <f>AVERAGE(D163:G167)</f>
        <v>76.634999999999991</v>
      </c>
      <c r="L163">
        <f t="shared" si="70"/>
        <v>76.545833333333334</v>
      </c>
      <c r="M163">
        <v>0.65</v>
      </c>
      <c r="N163">
        <f t="shared" si="60"/>
        <v>76.224999999999994</v>
      </c>
      <c r="P163" s="5">
        <f>AVERAGE(D163:D167)</f>
        <v>82.460000000000008</v>
      </c>
      <c r="Q163">
        <f t="shared" si="66"/>
        <v>83.216666666666654</v>
      </c>
      <c r="R163" s="5">
        <f>AVERAGE(E163:E167)</f>
        <v>87.66</v>
      </c>
      <c r="S163">
        <f t="shared" si="67"/>
        <v>84.8</v>
      </c>
      <c r="T163" s="5">
        <f>AVERAGE(F163:F167)</f>
        <v>50.84</v>
      </c>
      <c r="U163">
        <f t="shared" si="68"/>
        <v>50.516666666666673</v>
      </c>
      <c r="V163" s="5">
        <f>AVERAGE(G163:G167)</f>
        <v>85.58</v>
      </c>
      <c r="W163">
        <f t="shared" si="69"/>
        <v>87.649999999999991</v>
      </c>
    </row>
    <row r="164" spans="1:23" x14ac:dyDescent="0.45">
      <c r="A164" s="1">
        <v>16</v>
      </c>
      <c r="B164">
        <v>20</v>
      </c>
      <c r="C164">
        <v>0.2</v>
      </c>
      <c r="D164">
        <v>82.6</v>
      </c>
      <c r="E164">
        <v>86.2</v>
      </c>
      <c r="F164">
        <v>52.5</v>
      </c>
      <c r="G164">
        <v>85.9</v>
      </c>
      <c r="I164">
        <f t="shared" si="59"/>
        <v>14.100531904860855</v>
      </c>
      <c r="J164">
        <v>50</v>
      </c>
      <c r="K164">
        <f>AVERAGE(D168:G172)</f>
        <v>81.03</v>
      </c>
      <c r="L164">
        <f t="shared" si="70"/>
        <v>75.354166666666643</v>
      </c>
      <c r="M164">
        <v>0.85</v>
      </c>
      <c r="N164">
        <f t="shared" si="60"/>
        <v>76.800000000000011</v>
      </c>
      <c r="P164" s="5">
        <f>AVERAGE(D168:D172)</f>
        <v>91.740000000000009</v>
      </c>
      <c r="Q164">
        <f t="shared" si="66"/>
        <v>80.366666666666674</v>
      </c>
      <c r="R164" s="5">
        <f>AVERAGE(E168:E172)</f>
        <v>88.92</v>
      </c>
      <c r="S164">
        <f t="shared" si="67"/>
        <v>85.166666666666671</v>
      </c>
      <c r="T164" s="5">
        <f>AVERAGE(F168:F172)</f>
        <v>50.66</v>
      </c>
      <c r="U164">
        <f t="shared" si="68"/>
        <v>49.999999999999993</v>
      </c>
      <c r="V164" s="5">
        <f>AVERAGE(G168:G172)</f>
        <v>92.800000000000011</v>
      </c>
      <c r="W164">
        <f t="shared" si="69"/>
        <v>85.883333333333326</v>
      </c>
    </row>
    <row r="165" spans="1:23" x14ac:dyDescent="0.45">
      <c r="A165" s="1">
        <v>17</v>
      </c>
      <c r="B165">
        <v>20</v>
      </c>
      <c r="C165">
        <v>0.45</v>
      </c>
      <c r="D165">
        <v>83.2</v>
      </c>
      <c r="E165">
        <v>88.9</v>
      </c>
      <c r="F165">
        <v>50.1</v>
      </c>
      <c r="G165">
        <v>85.7</v>
      </c>
      <c r="I165">
        <f t="shared" si="59"/>
        <v>15.64726413786126</v>
      </c>
      <c r="J165">
        <v>100</v>
      </c>
      <c r="K165">
        <f>AVERAGE(D173:G177)</f>
        <v>77.174999999999997</v>
      </c>
      <c r="L165">
        <f>AVERAGE((L164-L163), (L163-L162), (L162-L161), (L161-L160))</f>
        <v>-0.40937500000000426</v>
      </c>
      <c r="N165">
        <f t="shared" si="60"/>
        <v>76.975000000000009</v>
      </c>
      <c r="P165" s="5">
        <f>AVERAGE(D173:D177)</f>
        <v>92.4</v>
      </c>
      <c r="R165" s="5">
        <f>AVERAGE(E173:E177)</f>
        <v>73.02000000000001</v>
      </c>
      <c r="T165" s="5">
        <f>AVERAGE(F173:F177)</f>
        <v>50.019999999999996</v>
      </c>
      <c r="V165" s="5">
        <f>AVERAGE(G173:G177)</f>
        <v>93.26</v>
      </c>
    </row>
    <row r="166" spans="1:23" x14ac:dyDescent="0.45">
      <c r="A166" s="1">
        <v>18</v>
      </c>
      <c r="B166">
        <v>20</v>
      </c>
      <c r="C166">
        <v>0.65</v>
      </c>
      <c r="D166">
        <v>83.3</v>
      </c>
      <c r="E166">
        <v>87.9</v>
      </c>
      <c r="F166">
        <v>49.8</v>
      </c>
      <c r="G166">
        <v>87.1</v>
      </c>
      <c r="I166">
        <f t="shared" si="59"/>
        <v>15.814135290935102</v>
      </c>
      <c r="K166">
        <f>AVERAGE(K160:K165)</f>
        <v>76.446666666666673</v>
      </c>
      <c r="N166">
        <f t="shared" si="60"/>
        <v>77.025000000000006</v>
      </c>
      <c r="P166" s="5">
        <f>AVERAGE(P160:P165)</f>
        <v>83.206666666666663</v>
      </c>
      <c r="Q166">
        <f>AVERAGE(Q160:Q164)</f>
        <v>83.206666666666663</v>
      </c>
      <c r="R166" s="5">
        <f>AVERAGE(R160:R165)</f>
        <v>84.436666666666667</v>
      </c>
      <c r="S166">
        <f>AVERAGE(S160:S164)</f>
        <v>84.436666666666667</v>
      </c>
      <c r="T166" s="5">
        <f>AVERAGE(T160:T165)</f>
        <v>50.589999999999996</v>
      </c>
      <c r="U166">
        <f>AVERAGE(U160:U164)</f>
        <v>50.59</v>
      </c>
      <c r="V166" s="5">
        <f>AVERAGE(V160:V165)</f>
        <v>87.553333333333342</v>
      </c>
      <c r="W166">
        <f>AVERAGE(W160:W164)</f>
        <v>87.553333333333313</v>
      </c>
    </row>
    <row r="167" spans="1:23" x14ac:dyDescent="0.45">
      <c r="A167" s="1">
        <v>19</v>
      </c>
      <c r="B167">
        <v>20</v>
      </c>
      <c r="C167">
        <v>0.85</v>
      </c>
      <c r="D167">
        <v>81.2</v>
      </c>
      <c r="E167">
        <v>87.7</v>
      </c>
      <c r="F167">
        <v>50.1</v>
      </c>
      <c r="G167">
        <v>85.6</v>
      </c>
      <c r="I167">
        <f t="shared" si="59"/>
        <v>15.22177716299902</v>
      </c>
      <c r="N167">
        <f t="shared" si="60"/>
        <v>76.150000000000006</v>
      </c>
      <c r="P167" s="5">
        <f>_xlfn.STDEV.P(P160:P165)</f>
        <v>6.6818028172708726</v>
      </c>
      <c r="Q167">
        <f>_xlfn.STDEV.P(Q160:Q164)</f>
        <v>1.4766177569025736</v>
      </c>
      <c r="R167" s="5">
        <f>_xlfn.STDEV.P(R160:R165)</f>
        <v>5.2524967608007325</v>
      </c>
      <c r="S167">
        <f>_xlfn.STDEV.P(S160:S164)</f>
        <v>0.61467245116584546</v>
      </c>
      <c r="T167" s="5">
        <f>_xlfn.STDEV.P(T160:T165)</f>
        <v>0.29501412395567334</v>
      </c>
      <c r="U167">
        <f>_xlfn.STDEV.P(U160:U164)</f>
        <v>0.77778888880952224</v>
      </c>
      <c r="V167" s="5">
        <f>_xlfn.STDEV.P(V160:V165)</f>
        <v>4.3157643844656572</v>
      </c>
      <c r="W167">
        <f>_xlfn.STDEV.P(W160:W164)</f>
        <v>0.85494639208159395</v>
      </c>
    </row>
    <row r="168" spans="1:23" x14ac:dyDescent="0.45">
      <c r="A168" s="1">
        <v>20</v>
      </c>
      <c r="B168">
        <v>50</v>
      </c>
      <c r="C168">
        <v>0</v>
      </c>
      <c r="D168">
        <v>90.2</v>
      </c>
      <c r="E168">
        <v>87.1</v>
      </c>
      <c r="F168">
        <v>51</v>
      </c>
      <c r="G168">
        <v>92.2</v>
      </c>
      <c r="I168">
        <f t="shared" si="59"/>
        <v>16.913215986322655</v>
      </c>
      <c r="N168">
        <f t="shared" si="60"/>
        <v>80.125</v>
      </c>
      <c r="P168" s="5"/>
      <c r="R168" s="5"/>
      <c r="T168" s="5"/>
      <c r="V168" s="5"/>
    </row>
    <row r="169" spans="1:23" x14ac:dyDescent="0.45">
      <c r="A169" s="1">
        <v>21</v>
      </c>
      <c r="B169">
        <v>50</v>
      </c>
      <c r="C169">
        <v>0.2</v>
      </c>
      <c r="D169">
        <v>91.9</v>
      </c>
      <c r="E169">
        <v>88.1</v>
      </c>
      <c r="F169">
        <v>51</v>
      </c>
      <c r="G169">
        <v>92.2</v>
      </c>
      <c r="I169">
        <f t="shared" si="59"/>
        <v>17.280769658785481</v>
      </c>
      <c r="N169">
        <f t="shared" si="60"/>
        <v>80.8</v>
      </c>
      <c r="P169" s="5" cm="1">
        <f t="array" ref="P169">INDEX(LINEST(P160:P165), 1)</f>
        <v>3.4377142857142897</v>
      </c>
      <c r="Q169" s="5" cm="1">
        <f t="array" ref="Q169">INDEX(LINEST(Q160:Q164), 1)</f>
        <v>-0.89999999999999847</v>
      </c>
      <c r="R169" s="5" cm="1">
        <f t="array" ref="R169">INDEX(LINEST(R160:R165), 1)</f>
        <v>-1.4474285714285697</v>
      </c>
      <c r="S169" s="5" cm="1">
        <f t="array" ref="S169">INDEX(LINEST(S160:S164), 1)</f>
        <v>0.38000000000000378</v>
      </c>
      <c r="T169" s="5" cm="1">
        <f t="array" ref="T169">INDEX(LINEST(T160:T165), 1)</f>
        <v>-8.0571428571428197E-2</v>
      </c>
      <c r="U169" s="5" cm="1">
        <f t="array" ref="U169">INDEX(LINEST(U160:U164), 1)</f>
        <v>-0.37833333333333241</v>
      </c>
      <c r="V169" s="5" cm="1">
        <f t="array" ref="V169">INDEX(LINEST(V160:V164), 1)</f>
        <v>1.6239999999999986</v>
      </c>
      <c r="W169" s="5" cm="1">
        <f t="array" ref="W169">INDEX(LINEST(W160:W164), 1)</f>
        <v>-0.50666666666666638</v>
      </c>
    </row>
    <row r="170" spans="1:23" x14ac:dyDescent="0.45">
      <c r="A170" s="1">
        <v>22</v>
      </c>
      <c r="B170">
        <v>50</v>
      </c>
      <c r="C170">
        <v>0.45</v>
      </c>
      <c r="D170">
        <v>92.6</v>
      </c>
      <c r="E170">
        <v>89.4</v>
      </c>
      <c r="F170">
        <v>50.4</v>
      </c>
      <c r="G170">
        <v>93.9</v>
      </c>
      <c r="I170">
        <f t="shared" si="59"/>
        <v>18.07323642848727</v>
      </c>
      <c r="K170" cm="1">
        <f t="array" ref="K170">INDEX(LINEST(K160:K165),1)</f>
        <v>0.9539999999999984</v>
      </c>
      <c r="L170" cm="1">
        <f t="array" ref="L170">INDEX(LINEST(L160:L164),1)</f>
        <v>-0.35125000000000445</v>
      </c>
      <c r="N170">
        <f t="shared" si="60"/>
        <v>81.575000000000003</v>
      </c>
    </row>
    <row r="171" spans="1:23" x14ac:dyDescent="0.45">
      <c r="A171" s="1">
        <v>23</v>
      </c>
      <c r="B171">
        <v>50</v>
      </c>
      <c r="C171">
        <v>0.65</v>
      </c>
      <c r="D171">
        <v>92.4</v>
      </c>
      <c r="E171">
        <v>90.2</v>
      </c>
      <c r="F171">
        <v>51.3</v>
      </c>
      <c r="G171">
        <v>92.9</v>
      </c>
      <c r="I171">
        <f t="shared" si="59"/>
        <v>17.580813405528122</v>
      </c>
      <c r="N171">
        <f t="shared" si="60"/>
        <v>81.700000000000017</v>
      </c>
    </row>
    <row r="172" spans="1:23" x14ac:dyDescent="0.45">
      <c r="A172" s="1">
        <v>24</v>
      </c>
      <c r="B172">
        <v>50</v>
      </c>
      <c r="C172">
        <v>0.85</v>
      </c>
      <c r="D172">
        <v>91.6</v>
      </c>
      <c r="E172">
        <v>89.8</v>
      </c>
      <c r="F172">
        <v>49.6</v>
      </c>
      <c r="G172">
        <v>92.8</v>
      </c>
      <c r="I172">
        <f t="shared" si="59"/>
        <v>18.131395423408573</v>
      </c>
      <c r="N172">
        <f t="shared" si="60"/>
        <v>80.949999999999989</v>
      </c>
    </row>
    <row r="173" spans="1:23" x14ac:dyDescent="0.45">
      <c r="A173" s="1">
        <v>25</v>
      </c>
      <c r="B173">
        <v>100</v>
      </c>
      <c r="C173">
        <v>0</v>
      </c>
      <c r="D173">
        <v>92.3</v>
      </c>
      <c r="E173">
        <v>71.5</v>
      </c>
      <c r="F173">
        <v>50.9</v>
      </c>
      <c r="G173">
        <v>92.6</v>
      </c>
      <c r="I173">
        <f t="shared" si="59"/>
        <v>17.239398916435537</v>
      </c>
      <c r="N173">
        <f t="shared" si="60"/>
        <v>76.825000000000003</v>
      </c>
    </row>
    <row r="174" spans="1:23" x14ac:dyDescent="0.45">
      <c r="A174" s="1">
        <v>26</v>
      </c>
      <c r="B174">
        <v>100</v>
      </c>
      <c r="C174">
        <v>0.2</v>
      </c>
      <c r="D174">
        <v>91.7</v>
      </c>
      <c r="E174">
        <v>68.900000000000006</v>
      </c>
      <c r="F174">
        <v>49.8</v>
      </c>
      <c r="G174">
        <v>93.7</v>
      </c>
      <c r="I174">
        <f t="shared" si="59"/>
        <v>18.00435711154385</v>
      </c>
      <c r="N174">
        <f t="shared" si="60"/>
        <v>76.025000000000006</v>
      </c>
    </row>
    <row r="175" spans="1:23" x14ac:dyDescent="0.45">
      <c r="A175" s="1">
        <v>27</v>
      </c>
      <c r="B175">
        <v>100</v>
      </c>
      <c r="C175">
        <v>0.45</v>
      </c>
      <c r="D175">
        <v>92.5</v>
      </c>
      <c r="E175">
        <v>73</v>
      </c>
      <c r="F175">
        <v>48</v>
      </c>
      <c r="G175">
        <v>93.7</v>
      </c>
      <c r="I175">
        <f t="shared" si="59"/>
        <v>18.547102199535129</v>
      </c>
      <c r="N175">
        <f t="shared" si="60"/>
        <v>76.8</v>
      </c>
    </row>
    <row r="176" spans="1:23" x14ac:dyDescent="0.45">
      <c r="A176" s="1">
        <v>28</v>
      </c>
      <c r="B176">
        <v>100</v>
      </c>
      <c r="C176">
        <v>0.65</v>
      </c>
      <c r="D176">
        <v>93.5</v>
      </c>
      <c r="E176">
        <v>73.599999999999994</v>
      </c>
      <c r="F176">
        <v>51.5</v>
      </c>
      <c r="G176">
        <v>93.8</v>
      </c>
      <c r="I176">
        <f t="shared" si="59"/>
        <v>17.403016979822802</v>
      </c>
      <c r="N176">
        <f t="shared" si="60"/>
        <v>78.099999999999994</v>
      </c>
    </row>
    <row r="177" spans="1:23" x14ac:dyDescent="0.45">
      <c r="A177" s="1">
        <v>29</v>
      </c>
      <c r="B177">
        <v>100</v>
      </c>
      <c r="C177">
        <v>0.85</v>
      </c>
      <c r="D177">
        <v>92</v>
      </c>
      <c r="E177">
        <v>78.099999999999994</v>
      </c>
      <c r="F177">
        <v>49.9</v>
      </c>
      <c r="G177">
        <v>92.5</v>
      </c>
      <c r="I177">
        <f t="shared" si="59"/>
        <v>17.290224839486608</v>
      </c>
      <c r="N177">
        <f t="shared" si="60"/>
        <v>78.125</v>
      </c>
    </row>
    <row r="181" spans="1:23" x14ac:dyDescent="0.45">
      <c r="A181" s="1">
        <v>0</v>
      </c>
      <c r="B181" t="s">
        <v>11</v>
      </c>
    </row>
    <row r="183" spans="1:23" x14ac:dyDescent="0.4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I183" s="3" t="s">
        <v>45</v>
      </c>
      <c r="J183" s="3"/>
      <c r="K183" t="s">
        <v>25</v>
      </c>
      <c r="L183" t="s">
        <v>26</v>
      </c>
      <c r="N183" s="4" t="s">
        <v>27</v>
      </c>
      <c r="P183" s="3"/>
      <c r="Q183" s="3" t="s">
        <v>3</v>
      </c>
      <c r="R183" s="3"/>
      <c r="S183" s="3" t="s">
        <v>4</v>
      </c>
      <c r="T183" s="3"/>
      <c r="U183" s="3" t="s">
        <v>5</v>
      </c>
      <c r="V183" s="3"/>
      <c r="W183" s="3" t="s">
        <v>6</v>
      </c>
    </row>
    <row r="184" spans="1:23" x14ac:dyDescent="0.45">
      <c r="A184" s="1">
        <v>0</v>
      </c>
      <c r="B184">
        <v>0</v>
      </c>
      <c r="C184">
        <v>0</v>
      </c>
      <c r="D184">
        <v>86.8</v>
      </c>
      <c r="E184">
        <v>88.1</v>
      </c>
      <c r="F184">
        <v>51.3</v>
      </c>
      <c r="G184">
        <v>89.1</v>
      </c>
      <c r="I184">
        <f>_xlfn.STDEV.P(D184:G184)</f>
        <v>15.912475451670012</v>
      </c>
      <c r="J184">
        <v>2</v>
      </c>
      <c r="K184">
        <f>_xlfn.STDEV.P(D184:G188)</f>
        <v>13.934112817111764</v>
      </c>
      <c r="L184">
        <f>_xlfn.STDEV.P(D184:G184,D189:G189,D194:G194,D199:G199,D204:G204,D209:G209)</f>
        <v>15.182967430644114</v>
      </c>
      <c r="M184">
        <v>0</v>
      </c>
      <c r="N184">
        <f>AVERAGE(D184:G184)</f>
        <v>78.824999999999989</v>
      </c>
      <c r="P184" s="5">
        <f>_xlfn.STDEV.P(D184:D188)</f>
        <v>6.3863604658678605</v>
      </c>
      <c r="Q184">
        <f>_xlfn.STDEV.P(D184,D189,D194,D199,D204,D209)</f>
        <v>7.1853438794999445</v>
      </c>
      <c r="R184" s="5">
        <f>_xlfn.STDEV.P(E184:E188)</f>
        <v>6.3782129158566008</v>
      </c>
      <c r="S184">
        <f>_xlfn.STDEV.P(E184,E189,E194,E199,E204,E209)</f>
        <v>10.002944011084375</v>
      </c>
      <c r="T184" s="5">
        <f>_xlfn.STDEV.P(F184:F188)</f>
        <v>0.82849260708831807</v>
      </c>
      <c r="U184">
        <f>_xlfn.STDEV.P(F184,F189,F194,F199,F204,F209)</f>
        <v>5.0028880548028374</v>
      </c>
      <c r="V184" s="5">
        <f>_xlfn.STDEV.P(G184:G188)</f>
        <v>6.9912516762021939</v>
      </c>
      <c r="W184">
        <f>_xlfn.STDEV.P(G184,G189,G194,G199,G204,G209)</f>
        <v>8.0856697654278182</v>
      </c>
    </row>
    <row r="185" spans="1:23" x14ac:dyDescent="0.45">
      <c r="A185" s="1">
        <v>1</v>
      </c>
      <c r="B185">
        <v>0</v>
      </c>
      <c r="C185">
        <v>0.2</v>
      </c>
      <c r="D185">
        <v>83.8</v>
      </c>
      <c r="E185">
        <v>84.1</v>
      </c>
      <c r="F185">
        <v>50.6</v>
      </c>
      <c r="G185">
        <v>85.7</v>
      </c>
      <c r="I185">
        <f t="shared" ref="I185:I213" si="71">_xlfn.STDEV.P(D185:G185)</f>
        <v>14.711305176632038</v>
      </c>
      <c r="J185">
        <v>5</v>
      </c>
      <c r="K185">
        <f>_xlfn.STDEV.P(D189:G193)</f>
        <v>13.975600166003602</v>
      </c>
      <c r="L185">
        <f t="shared" ref="L185:L188" si="72">_xlfn.STDEV.P(D185:G185,D190:G190,D195:G195,D200:G200,D205:G205,D210:G210)</f>
        <v>15.181480288496282</v>
      </c>
      <c r="M185">
        <v>0.2</v>
      </c>
      <c r="N185">
        <f t="shared" ref="N185:N213" si="73">AVERAGE(D185:G185)</f>
        <v>76.05</v>
      </c>
      <c r="P185" s="5">
        <f>_xlfn.STDEV.P(D189:D193)</f>
        <v>4.4472913104495415</v>
      </c>
      <c r="Q185">
        <f t="shared" ref="Q185:Q188" si="74">_xlfn.STDEV.P(D185,D190,D195,D200,D205,D210)</f>
        <v>8.1434363480999821</v>
      </c>
      <c r="R185" s="5">
        <f>_xlfn.STDEV.P(E189:E193)</f>
        <v>1.3991425945914164</v>
      </c>
      <c r="S185">
        <f t="shared" ref="S185:S188" si="75">_xlfn.STDEV.P(E185,E190,E195,E200,E205,E210)</f>
        <v>11.31194059390338</v>
      </c>
      <c r="T185" s="5">
        <f>_xlfn.STDEV.P(F189:F193)</f>
        <v>0.99719606898543256</v>
      </c>
      <c r="U185">
        <f t="shared" ref="U185:U188" si="76">_xlfn.STDEV.P(F185,F190,F195,F200,F205,F210)</f>
        <v>6.8263378827075956</v>
      </c>
      <c r="V185" s="5">
        <f>_xlfn.STDEV.P(G189:G193)</f>
        <v>6.3677311501036584</v>
      </c>
      <c r="W185">
        <f t="shared" ref="W185:W188" si="77">_xlfn.STDEV.P(G185,G190,G195,G200,G205,G210)</f>
        <v>9.3720773222020117</v>
      </c>
    </row>
    <row r="186" spans="1:23" x14ac:dyDescent="0.45">
      <c r="A186" s="1">
        <v>2</v>
      </c>
      <c r="B186">
        <v>0</v>
      </c>
      <c r="C186">
        <v>0.45</v>
      </c>
      <c r="D186">
        <v>81</v>
      </c>
      <c r="E186">
        <v>80.099999999999994</v>
      </c>
      <c r="F186">
        <v>51.6</v>
      </c>
      <c r="G186">
        <v>82.4</v>
      </c>
      <c r="I186">
        <f t="shared" si="71"/>
        <v>12.828946761133547</v>
      </c>
      <c r="J186">
        <v>10</v>
      </c>
      <c r="K186">
        <f>_xlfn.STDEV.P(D194:G198)</f>
        <v>11.844745670549496</v>
      </c>
      <c r="L186">
        <f t="shared" si="72"/>
        <v>14.474803299373526</v>
      </c>
      <c r="M186">
        <v>0.45</v>
      </c>
      <c r="N186">
        <f t="shared" si="73"/>
        <v>73.775000000000006</v>
      </c>
      <c r="P186" s="5">
        <f>_xlfn.STDEV.P(D194:D198)</f>
        <v>9.3190986688627451</v>
      </c>
      <c r="Q186">
        <f t="shared" si="74"/>
        <v>9.714036236292289</v>
      </c>
      <c r="R186" s="5">
        <f>_xlfn.STDEV.P(E194:E198)</f>
        <v>5.144939261060328</v>
      </c>
      <c r="S186">
        <f t="shared" si="75"/>
        <v>12.332702686579111</v>
      </c>
      <c r="T186" s="5">
        <f>_xlfn.STDEV.P(F194:F198)</f>
        <v>3.5957752988750449</v>
      </c>
      <c r="U186">
        <f t="shared" si="76"/>
        <v>7.6231372952493937</v>
      </c>
      <c r="V186" s="5">
        <f>_xlfn.STDEV.P(G194:G198)</f>
        <v>8.0208229004260705</v>
      </c>
      <c r="W186">
        <f t="shared" si="77"/>
        <v>10.242951506062852</v>
      </c>
    </row>
    <row r="187" spans="1:23" x14ac:dyDescent="0.45">
      <c r="A187" s="1">
        <v>3</v>
      </c>
      <c r="B187">
        <v>0</v>
      </c>
      <c r="C187">
        <v>0.65</v>
      </c>
      <c r="D187">
        <v>76.900000000000006</v>
      </c>
      <c r="E187">
        <v>77.900000000000006</v>
      </c>
      <c r="F187">
        <v>49.2</v>
      </c>
      <c r="G187">
        <v>77</v>
      </c>
      <c r="I187">
        <f t="shared" si="71"/>
        <v>12.159461336753367</v>
      </c>
      <c r="J187">
        <v>20</v>
      </c>
      <c r="K187">
        <f>_xlfn.STDEV.P(D199:G203)</f>
        <v>14.052601182699226</v>
      </c>
      <c r="L187">
        <f t="shared" si="72"/>
        <v>16.089098707579065</v>
      </c>
      <c r="M187">
        <v>0.65</v>
      </c>
      <c r="N187">
        <f t="shared" si="73"/>
        <v>70.25</v>
      </c>
      <c r="P187" s="5">
        <f>_xlfn.STDEV.P(D199:D203)</f>
        <v>11.456456694807457</v>
      </c>
      <c r="Q187">
        <f t="shared" si="74"/>
        <v>11.401997875616145</v>
      </c>
      <c r="R187" s="5">
        <f>_xlfn.STDEV.P(E199:E203)</f>
        <v>6.9088349234874284</v>
      </c>
      <c r="S187">
        <f t="shared" si="75"/>
        <v>14.767578978589805</v>
      </c>
      <c r="T187" s="5">
        <f>_xlfn.STDEV.P(F199:F203)</f>
        <v>6.0176407337095128</v>
      </c>
      <c r="U187">
        <f t="shared" si="76"/>
        <v>10.280523657220318</v>
      </c>
      <c r="V187" s="5">
        <f>_xlfn.STDEV.P(G199:G203)</f>
        <v>11.272195881903423</v>
      </c>
      <c r="W187">
        <f t="shared" si="77"/>
        <v>11.527214176316262</v>
      </c>
    </row>
    <row r="188" spans="1:23" x14ac:dyDescent="0.45">
      <c r="A188" s="1">
        <v>4</v>
      </c>
      <c r="B188">
        <v>0</v>
      </c>
      <c r="C188">
        <v>0.85</v>
      </c>
      <c r="D188">
        <v>68.400000000000006</v>
      </c>
      <c r="E188">
        <v>69.2</v>
      </c>
      <c r="F188">
        <v>50.6</v>
      </c>
      <c r="G188">
        <v>69.2</v>
      </c>
      <c r="I188">
        <f t="shared" si="71"/>
        <v>7.9452816186714674</v>
      </c>
      <c r="J188">
        <v>50</v>
      </c>
      <c r="K188">
        <f>_xlfn.STDEV.P(D205:G208)</f>
        <v>12.537392509509283</v>
      </c>
      <c r="L188">
        <f t="shared" si="72"/>
        <v>15.543940852377887</v>
      </c>
      <c r="M188">
        <v>0.85</v>
      </c>
      <c r="N188">
        <f t="shared" si="73"/>
        <v>64.350000000000009</v>
      </c>
      <c r="P188" s="5">
        <f>_xlfn.STDEV.P(D204:D208)</f>
        <v>10.950689476010206</v>
      </c>
      <c r="Q188">
        <f t="shared" si="74"/>
        <v>11.562727475239859</v>
      </c>
      <c r="R188" s="5">
        <f>_xlfn.STDEV.P(E204:E208)</f>
        <v>6.9089507162810504</v>
      </c>
      <c r="S188">
        <f t="shared" si="75"/>
        <v>13.317125565726775</v>
      </c>
      <c r="T188" s="5">
        <f>_xlfn.STDEV.P(F204:F208)</f>
        <v>6.0908455898996579</v>
      </c>
      <c r="U188">
        <f t="shared" si="76"/>
        <v>13.098176293752584</v>
      </c>
      <c r="V188" s="5">
        <f>_xlfn.STDEV.P(G204:G208)</f>
        <v>10.088924620592602</v>
      </c>
      <c r="W188">
        <f t="shared" si="77"/>
        <v>11.737747749130708</v>
      </c>
    </row>
    <row r="189" spans="1:23" x14ac:dyDescent="0.45">
      <c r="A189" s="1">
        <v>5</v>
      </c>
      <c r="B189">
        <v>5</v>
      </c>
      <c r="C189">
        <v>0</v>
      </c>
      <c r="D189">
        <v>66.599999999999994</v>
      </c>
      <c r="E189">
        <v>78.2</v>
      </c>
      <c r="F189">
        <v>41.3</v>
      </c>
      <c r="G189">
        <v>69</v>
      </c>
      <c r="I189">
        <f t="shared" si="71"/>
        <v>13.679249796681063</v>
      </c>
      <c r="J189">
        <v>100</v>
      </c>
      <c r="K189">
        <f>_xlfn.STDEV.P(D209:G213)</f>
        <v>14.387921149353016</v>
      </c>
      <c r="N189">
        <f t="shared" si="73"/>
        <v>63.775000000000006</v>
      </c>
      <c r="P189" s="5">
        <f>_xlfn.STDEV.P(D209:D213)</f>
        <v>10.704840026828979</v>
      </c>
      <c r="R189" s="5">
        <f>_xlfn.STDEV.P(E209:E213)</f>
        <v>5.4945791467591381</v>
      </c>
      <c r="T189" s="5">
        <f>_xlfn.STDEV.P(F209:F213)</f>
        <v>8.7212384441660582</v>
      </c>
      <c r="V189" s="5">
        <f>_xlfn.STDEV.P(G209:G213)</f>
        <v>11.288471995801718</v>
      </c>
    </row>
    <row r="190" spans="1:23" x14ac:dyDescent="0.45">
      <c r="A190" s="1">
        <v>6</v>
      </c>
      <c r="B190">
        <v>5</v>
      </c>
      <c r="C190">
        <v>0.2</v>
      </c>
      <c r="D190">
        <v>62.1</v>
      </c>
      <c r="E190">
        <v>80.8</v>
      </c>
      <c r="F190">
        <v>42.9</v>
      </c>
      <c r="G190">
        <v>62.5</v>
      </c>
      <c r="I190">
        <f t="shared" si="71"/>
        <v>13.402308569794958</v>
      </c>
      <c r="K190">
        <f>AVERAGE(K184:K189)</f>
        <v>13.455395582537733</v>
      </c>
      <c r="N190">
        <f t="shared" si="73"/>
        <v>62.075000000000003</v>
      </c>
      <c r="P190" s="5">
        <f>AVERAGE(P184:P189)</f>
        <v>8.8774561071377978</v>
      </c>
      <c r="Q190">
        <f>AVERAGE(Q184:Q188)</f>
        <v>9.6015083629496445</v>
      </c>
      <c r="R190" s="5">
        <f>AVERAGE(R184:R189)</f>
        <v>5.3724432596726608</v>
      </c>
      <c r="S190">
        <f>AVERAGE(S184:S188)</f>
        <v>12.346458367176689</v>
      </c>
      <c r="T190" s="5">
        <f>AVERAGE(T184:T189)</f>
        <v>4.3751981237873379</v>
      </c>
      <c r="U190">
        <f>AVERAGE(U184:U188)</f>
        <v>8.5662126367465454</v>
      </c>
      <c r="V190" s="5">
        <f>AVERAGE(V184:V189)</f>
        <v>9.0048997041716117</v>
      </c>
      <c r="W190">
        <f>AVERAGE(W184:W188)</f>
        <v>10.19313210382793</v>
      </c>
    </row>
    <row r="191" spans="1:23" x14ac:dyDescent="0.45">
      <c r="A191" s="1">
        <v>7</v>
      </c>
      <c r="B191">
        <v>5</v>
      </c>
      <c r="C191">
        <v>0.45</v>
      </c>
      <c r="D191">
        <v>62.5</v>
      </c>
      <c r="E191">
        <v>79</v>
      </c>
      <c r="F191">
        <v>41.2</v>
      </c>
      <c r="G191">
        <v>60.4</v>
      </c>
      <c r="I191">
        <f t="shared" si="71"/>
        <v>13.401935494547049</v>
      </c>
      <c r="N191">
        <f t="shared" si="73"/>
        <v>60.774999999999999</v>
      </c>
      <c r="P191" s="5">
        <f>_xlfn.STDEV.P(P184:P189)</f>
        <v>2.5921624947473632</v>
      </c>
      <c r="Q191">
        <f>_xlfn.STDEV.P(Q184:Q188)</f>
        <v>1.7357782246292273</v>
      </c>
      <c r="R191" s="5">
        <f>_xlfn.STDEV.P(R184:R189)</f>
        <v>1.8967832651442242</v>
      </c>
      <c r="S191">
        <f>_xlfn.STDEV.P(S184:S188)</f>
        <v>1.6350226667865089</v>
      </c>
      <c r="T191" s="5">
        <f>_xlfn.STDEV.P(T184:T189)</f>
        <v>2.8614287883749774</v>
      </c>
      <c r="U191">
        <f>_xlfn.STDEV.P(U184:U188)</f>
        <v>2.8316565540018375</v>
      </c>
      <c r="V191" s="5">
        <f>_xlfn.STDEV.P(V184:V189)</f>
        <v>1.9794059675762838</v>
      </c>
      <c r="W191">
        <f>_xlfn.STDEV.P(W184:W188)</f>
        <v>1.3626168135535099</v>
      </c>
    </row>
    <row r="192" spans="1:23" x14ac:dyDescent="0.45">
      <c r="A192" s="1">
        <v>8</v>
      </c>
      <c r="B192">
        <v>5</v>
      </c>
      <c r="C192">
        <v>0.65</v>
      </c>
      <c r="D192">
        <v>57.3</v>
      </c>
      <c r="E192">
        <v>81.900000000000006</v>
      </c>
      <c r="F192">
        <v>40.700000000000003</v>
      </c>
      <c r="G192">
        <v>54.3</v>
      </c>
      <c r="I192">
        <f t="shared" si="71"/>
        <v>14.861611621893511</v>
      </c>
      <c r="K192" cm="1">
        <f t="array" ref="K192">INDEX(LINEST(K184:K189),1)</f>
        <v>4.6364058249437285E-3</v>
      </c>
      <c r="L192" cm="1">
        <f t="array" ref="L192">INDEX(LINEST(L184:L188),1)</f>
        <v>0.16295652625503293</v>
      </c>
      <c r="N192">
        <f t="shared" si="73"/>
        <v>58.55</v>
      </c>
      <c r="P192" s="5"/>
      <c r="R192" s="5"/>
      <c r="T192" s="5"/>
      <c r="V192" s="5"/>
    </row>
    <row r="193" spans="1:23" x14ac:dyDescent="0.45">
      <c r="A193" s="1">
        <v>9</v>
      </c>
      <c r="B193">
        <v>5</v>
      </c>
      <c r="C193">
        <v>0.85</v>
      </c>
      <c r="D193">
        <v>53.8</v>
      </c>
      <c r="E193">
        <v>78.7</v>
      </c>
      <c r="F193">
        <v>43.2</v>
      </c>
      <c r="G193">
        <v>50.8</v>
      </c>
      <c r="I193">
        <f t="shared" si="71"/>
        <v>13.317727846746234</v>
      </c>
      <c r="N193">
        <f t="shared" si="73"/>
        <v>56.625</v>
      </c>
      <c r="P193" s="5"/>
      <c r="R193" s="5"/>
      <c r="T193" s="5"/>
      <c r="V193" s="5"/>
    </row>
    <row r="194" spans="1:23" x14ac:dyDescent="0.45">
      <c r="A194" s="1">
        <v>10</v>
      </c>
      <c r="B194">
        <v>10</v>
      </c>
      <c r="C194">
        <v>0</v>
      </c>
      <c r="D194">
        <v>67.099999999999994</v>
      </c>
      <c r="E194">
        <v>65.099999999999994</v>
      </c>
      <c r="F194">
        <v>37.799999999999997</v>
      </c>
      <c r="G194">
        <v>66.5</v>
      </c>
      <c r="I194">
        <f t="shared" si="71"/>
        <v>12.333364301762906</v>
      </c>
      <c r="N194">
        <f t="shared" si="73"/>
        <v>59.125</v>
      </c>
      <c r="P194" s="5"/>
      <c r="R194" s="5"/>
      <c r="T194" s="5"/>
      <c r="V194" s="5"/>
    </row>
    <row r="195" spans="1:23" x14ac:dyDescent="0.45">
      <c r="A195" s="1">
        <v>11</v>
      </c>
      <c r="B195">
        <v>10</v>
      </c>
      <c r="C195">
        <v>0.2</v>
      </c>
      <c r="D195">
        <v>61.2</v>
      </c>
      <c r="E195">
        <v>60.6</v>
      </c>
      <c r="F195">
        <v>33.9</v>
      </c>
      <c r="G195">
        <v>60.8</v>
      </c>
      <c r="I195">
        <f t="shared" si="71"/>
        <v>11.678907269089857</v>
      </c>
      <c r="J195" s="3"/>
      <c r="K195" t="s">
        <v>25</v>
      </c>
      <c r="L195" t="s">
        <v>26</v>
      </c>
      <c r="N195">
        <f t="shared" si="73"/>
        <v>54.125</v>
      </c>
      <c r="P195" s="3" t="s">
        <v>25</v>
      </c>
      <c r="Q195" s="3" t="s">
        <v>26</v>
      </c>
      <c r="R195" s="3" t="s">
        <v>25</v>
      </c>
      <c r="S195" s="3" t="s">
        <v>26</v>
      </c>
      <c r="T195" s="3" t="s">
        <v>25</v>
      </c>
      <c r="U195" s="3" t="s">
        <v>26</v>
      </c>
      <c r="V195" s="3" t="s">
        <v>25</v>
      </c>
      <c r="W195" s="3" t="s">
        <v>26</v>
      </c>
    </row>
    <row r="196" spans="1:23" x14ac:dyDescent="0.45">
      <c r="A196" s="1">
        <v>12</v>
      </c>
      <c r="B196">
        <v>10</v>
      </c>
      <c r="C196">
        <v>0.45</v>
      </c>
      <c r="D196">
        <v>55</v>
      </c>
      <c r="E196">
        <v>55.3</v>
      </c>
      <c r="F196">
        <v>36.5</v>
      </c>
      <c r="G196">
        <v>54.8</v>
      </c>
      <c r="I196">
        <f t="shared" si="71"/>
        <v>8.0271414588257404</v>
      </c>
      <c r="J196">
        <v>2</v>
      </c>
      <c r="K196">
        <f>AVERAGE(D184:G188)</f>
        <v>72.650000000000006</v>
      </c>
      <c r="L196">
        <f>AVERAGE(D184:G184,D189:G189,D194:G194,D199:G199,D204:G204,D209:G209)</f>
        <v>63.099999999999994</v>
      </c>
      <c r="M196">
        <v>0</v>
      </c>
      <c r="N196">
        <f t="shared" si="73"/>
        <v>50.400000000000006</v>
      </c>
      <c r="P196" s="5">
        <f>AVERAGE(D184:D188)</f>
        <v>79.38</v>
      </c>
      <c r="Q196">
        <f>AVERAGE(D184,D189,D194,D199,D204,D209)</f>
        <v>70.849999999999994</v>
      </c>
      <c r="R196" s="5">
        <f>AVERAGE(E184:E188)</f>
        <v>79.88</v>
      </c>
      <c r="S196">
        <f>AVERAGE(E184,E189,E194,E199,E204,E209)</f>
        <v>69.833333333333329</v>
      </c>
      <c r="T196" s="5">
        <f>AVERAGE(F184:F188)</f>
        <v>50.66</v>
      </c>
      <c r="U196">
        <f>AVERAGE(F184,F189,F194,F199,F204,F209)</f>
        <v>40.533333333333331</v>
      </c>
      <c r="V196" s="5">
        <f>AVERAGE(G184:G188)</f>
        <v>80.680000000000007</v>
      </c>
      <c r="W196">
        <f>AVERAGE(G184,G189,G194,G199,G204,G209)</f>
        <v>71.183333333333337</v>
      </c>
    </row>
    <row r="197" spans="1:23" x14ac:dyDescent="0.45">
      <c r="A197" s="1">
        <v>13</v>
      </c>
      <c r="B197">
        <v>10</v>
      </c>
      <c r="C197">
        <v>0.65</v>
      </c>
      <c r="D197">
        <v>47</v>
      </c>
      <c r="E197">
        <v>53.3</v>
      </c>
      <c r="F197">
        <v>28.9</v>
      </c>
      <c r="G197">
        <v>47.4</v>
      </c>
      <c r="I197">
        <f t="shared" si="71"/>
        <v>9.1510928309136848</v>
      </c>
      <c r="J197">
        <v>5</v>
      </c>
      <c r="K197">
        <f>AVERAGE(D189:G193)</f>
        <v>60.36</v>
      </c>
      <c r="L197">
        <f t="shared" ref="L197:L200" si="78">AVERAGE(D185:G185,D190:G190,D195:G195,D200:G200,D205:G205,D210:G210)</f>
        <v>58.73749999999999</v>
      </c>
      <c r="M197">
        <v>0.2</v>
      </c>
      <c r="N197">
        <f t="shared" si="73"/>
        <v>44.15</v>
      </c>
      <c r="P197" s="5">
        <f>AVERAGE(D189:D193)</f>
        <v>60.46</v>
      </c>
      <c r="Q197">
        <f t="shared" ref="Q197:Q200" si="79">AVERAGE(D185,D190,D195,D200,D205,D210)</f>
        <v>65.63333333333334</v>
      </c>
      <c r="R197" s="5">
        <f>AVERAGE(E189:E193)</f>
        <v>79.72</v>
      </c>
      <c r="S197">
        <f t="shared" ref="S197:S200" si="80">AVERAGE(E185,E190,E195,E200,E205,E210)</f>
        <v>66.600000000000009</v>
      </c>
      <c r="T197" s="5">
        <f>AVERAGE(F189:F193)</f>
        <v>41.86</v>
      </c>
      <c r="U197">
        <f t="shared" ref="U197:U200" si="81">AVERAGE(F185,F190,F195,F200,F205,F210)</f>
        <v>37.666666666666664</v>
      </c>
      <c r="V197" s="5">
        <f>AVERAGE(G189:G193)</f>
        <v>59.4</v>
      </c>
      <c r="W197">
        <f t="shared" ref="W197:W200" si="82">AVERAGE(G185,G190,G195,G200,G205,G210)</f>
        <v>65.05</v>
      </c>
    </row>
    <row r="198" spans="1:23" x14ac:dyDescent="0.45">
      <c r="A198" s="1">
        <v>14</v>
      </c>
      <c r="B198">
        <v>10</v>
      </c>
      <c r="C198">
        <v>0.85</v>
      </c>
      <c r="D198">
        <v>41.3</v>
      </c>
      <c r="E198">
        <v>50.9</v>
      </c>
      <c r="F198">
        <v>29.5</v>
      </c>
      <c r="G198">
        <v>45.1</v>
      </c>
      <c r="I198">
        <f t="shared" si="71"/>
        <v>7.82943165242538</v>
      </c>
      <c r="J198">
        <v>10</v>
      </c>
      <c r="K198">
        <f>AVERAGE(D194:G198)</f>
        <v>49.899999999999991</v>
      </c>
      <c r="L198">
        <f t="shared" si="78"/>
        <v>54.908333333333331</v>
      </c>
      <c r="M198">
        <v>0.45</v>
      </c>
      <c r="N198">
        <f t="shared" si="73"/>
        <v>41.699999999999996</v>
      </c>
      <c r="P198" s="5">
        <f>AVERAGE(D194:D198)</f>
        <v>54.320000000000007</v>
      </c>
      <c r="Q198">
        <f t="shared" si="79"/>
        <v>60.35</v>
      </c>
      <c r="R198" s="5">
        <f>AVERAGE(E194:E198)</f>
        <v>57.04</v>
      </c>
      <c r="S198">
        <f t="shared" si="80"/>
        <v>62.166666666666664</v>
      </c>
      <c r="T198" s="5">
        <f>AVERAGE(F194:F198)</f>
        <v>33.32</v>
      </c>
      <c r="U198">
        <f t="shared" si="81"/>
        <v>37.033333333333331</v>
      </c>
      <c r="V198" s="5">
        <f>AVERAGE(G194:G198)</f>
        <v>54.92</v>
      </c>
      <c r="W198">
        <f t="shared" si="82"/>
        <v>60.083333333333336</v>
      </c>
    </row>
    <row r="199" spans="1:23" x14ac:dyDescent="0.45">
      <c r="A199" s="1">
        <v>15</v>
      </c>
      <c r="B199">
        <v>20</v>
      </c>
      <c r="C199">
        <v>0</v>
      </c>
      <c r="D199">
        <v>69.400000000000006</v>
      </c>
      <c r="E199">
        <v>64.599999999999994</v>
      </c>
      <c r="F199">
        <v>37.299999999999997</v>
      </c>
      <c r="G199">
        <v>69.099999999999994</v>
      </c>
      <c r="I199">
        <f t="shared" si="71"/>
        <v>13.300187968596516</v>
      </c>
      <c r="J199">
        <v>20</v>
      </c>
      <c r="K199">
        <f>AVERAGE(D199:G203)</f>
        <v>47.92</v>
      </c>
      <c r="L199">
        <f t="shared" si="78"/>
        <v>48.991666666666667</v>
      </c>
      <c r="M199">
        <v>0.65</v>
      </c>
      <c r="N199">
        <f t="shared" si="73"/>
        <v>60.1</v>
      </c>
      <c r="P199" s="5">
        <f>AVERAGE(D199:D203)</f>
        <v>54.340000000000011</v>
      </c>
      <c r="Q199">
        <f t="shared" si="79"/>
        <v>53.133333333333333</v>
      </c>
      <c r="R199" s="5">
        <f>AVERAGE(E199:E203)</f>
        <v>53.9</v>
      </c>
      <c r="S199">
        <f t="shared" si="80"/>
        <v>59.283333333333339</v>
      </c>
      <c r="T199" s="5">
        <f>AVERAGE(F199:F203)</f>
        <v>29.6</v>
      </c>
      <c r="U199">
        <f t="shared" si="81"/>
        <v>31.25</v>
      </c>
      <c r="V199" s="5">
        <f>AVERAGE(G199:G203)</f>
        <v>53.839999999999996</v>
      </c>
      <c r="W199">
        <f t="shared" si="82"/>
        <v>52.300000000000004</v>
      </c>
    </row>
    <row r="200" spans="1:23" x14ac:dyDescent="0.45">
      <c r="A200" s="1">
        <v>16</v>
      </c>
      <c r="B200">
        <v>20</v>
      </c>
      <c r="C200">
        <v>0.2</v>
      </c>
      <c r="D200">
        <v>62.7</v>
      </c>
      <c r="E200">
        <v>58.5</v>
      </c>
      <c r="F200">
        <v>32.799999999999997</v>
      </c>
      <c r="G200">
        <v>61.7</v>
      </c>
      <c r="I200">
        <f t="shared" si="71"/>
        <v>12.294790563486645</v>
      </c>
      <c r="J200">
        <v>50</v>
      </c>
      <c r="K200">
        <f>AVERAGE(D204:G208)</f>
        <v>47.590000000000011</v>
      </c>
      <c r="L200">
        <f t="shared" si="78"/>
        <v>44.391666666666673</v>
      </c>
      <c r="M200">
        <v>0.85</v>
      </c>
      <c r="N200">
        <f t="shared" si="73"/>
        <v>53.924999999999997</v>
      </c>
      <c r="P200" s="5">
        <f>AVERAGE(D204:D208)</f>
        <v>53.679999999999993</v>
      </c>
      <c r="Q200">
        <f t="shared" si="79"/>
        <v>46</v>
      </c>
      <c r="R200" s="5">
        <f>AVERAGE(E204:E208)</f>
        <v>53.779999999999994</v>
      </c>
      <c r="S200">
        <f t="shared" si="80"/>
        <v>55.75</v>
      </c>
      <c r="T200" s="5">
        <f>AVERAGE(F204:F208)</f>
        <v>29.339999999999996</v>
      </c>
      <c r="U200">
        <f t="shared" si="81"/>
        <v>29.833333333333332</v>
      </c>
      <c r="V200" s="5">
        <f>AVERAGE(G204:G208)</f>
        <v>53.56</v>
      </c>
      <c r="W200">
        <f t="shared" si="82"/>
        <v>45.983333333333327</v>
      </c>
    </row>
    <row r="201" spans="1:23" x14ac:dyDescent="0.45">
      <c r="A201" s="1">
        <v>17</v>
      </c>
      <c r="B201">
        <v>20</v>
      </c>
      <c r="C201">
        <v>0.45</v>
      </c>
      <c r="D201">
        <v>55.9</v>
      </c>
      <c r="E201">
        <v>52.8</v>
      </c>
      <c r="F201">
        <v>32.700000000000003</v>
      </c>
      <c r="G201">
        <v>55.7</v>
      </c>
      <c r="I201">
        <f t="shared" si="71"/>
        <v>9.6478948481003233</v>
      </c>
      <c r="J201">
        <v>100</v>
      </c>
      <c r="K201">
        <f>AVERAGE(D209:G213)</f>
        <v>45.734999999999999</v>
      </c>
      <c r="L201">
        <f>AVERAGE((L200-L199), (L199-L198), (L198-L197), (L197-L196))</f>
        <v>-4.6770833333333304</v>
      </c>
      <c r="N201">
        <f t="shared" si="73"/>
        <v>49.274999999999991</v>
      </c>
      <c r="P201" s="5">
        <f>AVERAGE(D209:D213)</f>
        <v>52.98</v>
      </c>
      <c r="R201" s="5">
        <f>AVERAGE(E209:E213)</f>
        <v>52.04</v>
      </c>
      <c r="T201" s="5">
        <f>AVERAGE(F209:F213)</f>
        <v>26.8</v>
      </c>
      <c r="V201" s="5">
        <f>AVERAGE(G209:G213)</f>
        <v>51.12</v>
      </c>
    </row>
    <row r="202" spans="1:23" x14ac:dyDescent="0.45">
      <c r="A202" s="1">
        <v>18</v>
      </c>
      <c r="B202">
        <v>20</v>
      </c>
      <c r="C202">
        <v>0.65</v>
      </c>
      <c r="D202">
        <v>46.6</v>
      </c>
      <c r="E202">
        <v>47.5</v>
      </c>
      <c r="F202">
        <v>24</v>
      </c>
      <c r="G202">
        <v>44.9</v>
      </c>
      <c r="I202">
        <f t="shared" si="71"/>
        <v>9.7155802708844892</v>
      </c>
      <c r="K202">
        <f>AVERAGE(K196:K201)</f>
        <v>54.025833333333338</v>
      </c>
      <c r="N202">
        <f t="shared" si="73"/>
        <v>40.75</v>
      </c>
      <c r="P202" s="5">
        <f>AVERAGE(P196:P201)</f>
        <v>59.193333333333335</v>
      </c>
      <c r="Q202">
        <f>AVERAGE(Q196:Q200)</f>
        <v>59.193333333333342</v>
      </c>
      <c r="R202" s="5">
        <f>AVERAGE(R196:R201)</f>
        <v>62.726666666666659</v>
      </c>
      <c r="S202">
        <f>AVERAGE(S196:S200)</f>
        <v>62.726666666666667</v>
      </c>
      <c r="T202" s="5">
        <f>AVERAGE(T196:T201)</f>
        <v>35.263333333333335</v>
      </c>
      <c r="U202">
        <f>AVERAGE(U196:U200)</f>
        <v>35.263333333333335</v>
      </c>
      <c r="V202" s="5">
        <f>AVERAGE(V196:V201)</f>
        <v>58.919999999999995</v>
      </c>
      <c r="W202">
        <f>AVERAGE(W196:W200)</f>
        <v>58.92</v>
      </c>
    </row>
    <row r="203" spans="1:23" x14ac:dyDescent="0.45">
      <c r="A203" s="1">
        <v>19</v>
      </c>
      <c r="B203">
        <v>20</v>
      </c>
      <c r="C203">
        <v>0.85</v>
      </c>
      <c r="D203">
        <v>37.1</v>
      </c>
      <c r="E203">
        <v>46.1</v>
      </c>
      <c r="F203">
        <v>21.2</v>
      </c>
      <c r="G203">
        <v>37.799999999999997</v>
      </c>
      <c r="I203">
        <f t="shared" si="71"/>
        <v>9.0095782365214045</v>
      </c>
      <c r="N203">
        <f t="shared" si="73"/>
        <v>35.549999999999997</v>
      </c>
      <c r="P203" s="5">
        <f>_xlfn.STDEV.P(P196:P201)</f>
        <v>9.3578178842909079</v>
      </c>
      <c r="Q203">
        <f>_xlfn.STDEV.P(Q196:Q200)</f>
        <v>8.8258370707824998</v>
      </c>
      <c r="R203" s="5">
        <f>_xlfn.STDEV.P(R196:R201)</f>
        <v>12.162141624273618</v>
      </c>
      <c r="S203">
        <f>_xlfn.STDEV.P(S196:S200)</f>
        <v>5.0269562250818218</v>
      </c>
      <c r="T203" s="5">
        <f>_xlfn.STDEV.P(T196:T201)</f>
        <v>8.3977887301095748</v>
      </c>
      <c r="U203">
        <f>_xlfn.STDEV.P(U196:U200)</f>
        <v>4.0564406948840137</v>
      </c>
      <c r="V203" s="5">
        <f>_xlfn.STDEV.P(V196:V201)</f>
        <v>10.042443261809675</v>
      </c>
      <c r="W203">
        <f>_xlfn.STDEV.P(W196:W200)</f>
        <v>8.9498752319050077</v>
      </c>
    </row>
    <row r="204" spans="1:23" x14ac:dyDescent="0.45">
      <c r="A204" s="1">
        <v>20</v>
      </c>
      <c r="B204">
        <v>50</v>
      </c>
      <c r="C204">
        <v>0</v>
      </c>
      <c r="D204">
        <v>67.5</v>
      </c>
      <c r="E204">
        <v>63.5</v>
      </c>
      <c r="F204">
        <v>38.1</v>
      </c>
      <c r="G204">
        <v>66.8</v>
      </c>
      <c r="I204">
        <f t="shared" si="71"/>
        <v>12.146475826345709</v>
      </c>
      <c r="N204">
        <f t="shared" si="73"/>
        <v>58.974999999999994</v>
      </c>
      <c r="P204" s="5"/>
      <c r="R204" s="5"/>
      <c r="T204" s="5"/>
      <c r="V204" s="5"/>
    </row>
    <row r="205" spans="1:23" x14ac:dyDescent="0.45">
      <c r="A205" s="1">
        <v>21</v>
      </c>
      <c r="B205">
        <v>50</v>
      </c>
      <c r="C205">
        <v>0.2</v>
      </c>
      <c r="D205">
        <v>62.6</v>
      </c>
      <c r="E205">
        <v>59.1</v>
      </c>
      <c r="F205">
        <v>32</v>
      </c>
      <c r="G205">
        <v>62</v>
      </c>
      <c r="I205">
        <f t="shared" si="71"/>
        <v>12.727406452219558</v>
      </c>
      <c r="N205">
        <f t="shared" si="73"/>
        <v>53.924999999999997</v>
      </c>
      <c r="P205" s="5" cm="1">
        <f t="array" ref="P205">INDEX(LINEST(P196:P201), 1)</f>
        <v>-4.3520000000000012</v>
      </c>
      <c r="Q205" s="5" cm="1">
        <f t="array" ref="Q205">INDEX(LINEST(Q196:Q200), 1)</f>
        <v>-6.22</v>
      </c>
      <c r="R205" s="5" cm="1">
        <f t="array" ref="R205">INDEX(LINEST(R196:R201), 1)</f>
        <v>-6.2902857142857149</v>
      </c>
      <c r="S205" s="5" cm="1">
        <f t="array" ref="S205">INDEX(LINEST(S196:S200), 1)</f>
        <v>-3.548333333333332</v>
      </c>
      <c r="T205" s="5" cm="1">
        <f t="array" ref="T205">INDEX(LINEST(T196:T201), 1)</f>
        <v>-4.588000000000001</v>
      </c>
      <c r="U205" s="5" cm="1">
        <f t="array" ref="U205">INDEX(LINEST(U196:U200), 1)</f>
        <v>-2.7816666666666667</v>
      </c>
      <c r="V205" s="5" cm="1">
        <f t="array" ref="V205">INDEX(LINEST(V196:V201), 1)</f>
        <v>-4.7542857142857153</v>
      </c>
      <c r="W205" s="5" cm="1">
        <f t="array" ref="W205">INDEX(LINEST(W196:W200), 1)</f>
        <v>-6.3149999999999995</v>
      </c>
    </row>
    <row r="206" spans="1:23" x14ac:dyDescent="0.45">
      <c r="A206" s="1">
        <v>22</v>
      </c>
      <c r="B206">
        <v>50</v>
      </c>
      <c r="C206">
        <v>0.45</v>
      </c>
      <c r="D206">
        <v>54.9</v>
      </c>
      <c r="E206">
        <v>53.6</v>
      </c>
      <c r="F206">
        <v>31.5</v>
      </c>
      <c r="G206">
        <v>53.9</v>
      </c>
      <c r="I206">
        <f t="shared" si="71"/>
        <v>9.8123328011232953</v>
      </c>
      <c r="K206" cm="1">
        <f t="array" ref="K206">INDEX(LINEST(K196:K201),1)</f>
        <v>-4.9961428571428579</v>
      </c>
      <c r="L206" s="6" cm="1">
        <f t="array" ref="L206">INDEX(LINEST(L196:L200),1)</f>
        <v>-4.7162499999999961</v>
      </c>
      <c r="N206">
        <f t="shared" si="73"/>
        <v>48.475000000000001</v>
      </c>
    </row>
    <row r="207" spans="1:23" x14ac:dyDescent="0.45">
      <c r="A207" s="1">
        <v>23</v>
      </c>
      <c r="B207">
        <v>50</v>
      </c>
      <c r="C207">
        <v>0.65</v>
      </c>
      <c r="D207">
        <v>46.2</v>
      </c>
      <c r="E207">
        <v>48</v>
      </c>
      <c r="F207">
        <v>24.1</v>
      </c>
      <c r="G207">
        <v>45.7</v>
      </c>
      <c r="I207">
        <f t="shared" si="71"/>
        <v>9.7946413921082591</v>
      </c>
      <c r="N207">
        <f t="shared" si="73"/>
        <v>41</v>
      </c>
    </row>
    <row r="208" spans="1:23" x14ac:dyDescent="0.45">
      <c r="A208" s="1">
        <v>24</v>
      </c>
      <c r="B208">
        <v>50</v>
      </c>
      <c r="C208">
        <v>0.85</v>
      </c>
      <c r="D208">
        <v>37.200000000000003</v>
      </c>
      <c r="E208">
        <v>44.7</v>
      </c>
      <c r="F208">
        <v>21</v>
      </c>
      <c r="G208">
        <v>39.4</v>
      </c>
      <c r="I208">
        <f t="shared" si="71"/>
        <v>8.8454437424020576</v>
      </c>
      <c r="N208">
        <f t="shared" si="73"/>
        <v>35.575000000000003</v>
      </c>
    </row>
    <row r="209" spans="1:23" x14ac:dyDescent="0.45">
      <c r="A209" s="1">
        <v>25</v>
      </c>
      <c r="B209">
        <v>100</v>
      </c>
      <c r="C209">
        <v>0</v>
      </c>
      <c r="D209">
        <v>67.7</v>
      </c>
      <c r="E209">
        <v>59.5</v>
      </c>
      <c r="F209">
        <v>37.4</v>
      </c>
      <c r="G209">
        <v>66.599999999999994</v>
      </c>
      <c r="I209">
        <f t="shared" si="71"/>
        <v>12.191185340236609</v>
      </c>
      <c r="N209">
        <f t="shared" si="73"/>
        <v>57.8</v>
      </c>
    </row>
    <row r="210" spans="1:23" x14ac:dyDescent="0.45">
      <c r="A210" s="1">
        <v>26</v>
      </c>
      <c r="B210">
        <v>100</v>
      </c>
      <c r="C210">
        <v>0.2</v>
      </c>
      <c r="D210">
        <v>61.4</v>
      </c>
      <c r="E210">
        <v>56.5</v>
      </c>
      <c r="F210">
        <v>33.799999999999997</v>
      </c>
      <c r="G210">
        <v>57.6</v>
      </c>
      <c r="I210">
        <f t="shared" si="71"/>
        <v>10.848819060155835</v>
      </c>
      <c r="N210">
        <f t="shared" si="73"/>
        <v>52.324999999999996</v>
      </c>
    </row>
    <row r="211" spans="1:23" x14ac:dyDescent="0.45">
      <c r="A211" s="1">
        <v>27</v>
      </c>
      <c r="B211">
        <v>100</v>
      </c>
      <c r="C211">
        <v>0.45</v>
      </c>
      <c r="D211">
        <v>52.8</v>
      </c>
      <c r="E211">
        <v>52.2</v>
      </c>
      <c r="F211">
        <v>28.7</v>
      </c>
      <c r="G211">
        <v>53.3</v>
      </c>
      <c r="I211">
        <f t="shared" si="71"/>
        <v>10.428446672443602</v>
      </c>
      <c r="N211">
        <f t="shared" si="73"/>
        <v>46.75</v>
      </c>
    </row>
    <row r="212" spans="1:23" x14ac:dyDescent="0.45">
      <c r="A212" s="1">
        <v>28</v>
      </c>
      <c r="B212">
        <v>100</v>
      </c>
      <c r="C212">
        <v>0.65</v>
      </c>
      <c r="D212">
        <v>44.8</v>
      </c>
      <c r="E212">
        <v>47.1</v>
      </c>
      <c r="F212">
        <v>20.6</v>
      </c>
      <c r="G212">
        <v>44.5</v>
      </c>
      <c r="I212">
        <f t="shared" si="71"/>
        <v>10.814457915217012</v>
      </c>
      <c r="N212">
        <f t="shared" si="73"/>
        <v>39.25</v>
      </c>
    </row>
    <row r="213" spans="1:23" x14ac:dyDescent="0.45">
      <c r="A213" s="1">
        <v>29</v>
      </c>
      <c r="B213">
        <v>100</v>
      </c>
      <c r="C213">
        <v>0.85</v>
      </c>
      <c r="D213">
        <v>38.200000000000003</v>
      </c>
      <c r="E213">
        <v>44.9</v>
      </c>
      <c r="F213">
        <v>13.5</v>
      </c>
      <c r="G213">
        <v>33.6</v>
      </c>
      <c r="I213">
        <f t="shared" si="71"/>
        <v>11.709504686364841</v>
      </c>
      <c r="N213">
        <f t="shared" si="73"/>
        <v>32.549999999999997</v>
      </c>
    </row>
    <row r="217" spans="1:23" x14ac:dyDescent="0.45">
      <c r="A217" s="1">
        <v>0</v>
      </c>
      <c r="B217" t="s">
        <v>12</v>
      </c>
    </row>
    <row r="218" spans="1:23" x14ac:dyDescent="0.45">
      <c r="P218" t="s">
        <v>29</v>
      </c>
    </row>
    <row r="219" spans="1:23" x14ac:dyDescent="0.4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I219" s="3" t="s">
        <v>45</v>
      </c>
      <c r="J219" s="3"/>
      <c r="K219" t="s">
        <v>25</v>
      </c>
      <c r="L219" t="s">
        <v>26</v>
      </c>
      <c r="N219" s="4" t="s">
        <v>27</v>
      </c>
      <c r="P219" s="3"/>
      <c r="Q219" s="3" t="s">
        <v>3</v>
      </c>
      <c r="R219" s="3"/>
      <c r="S219" s="3" t="s">
        <v>4</v>
      </c>
      <c r="T219" s="3"/>
      <c r="U219" s="3" t="s">
        <v>5</v>
      </c>
      <c r="V219" s="3"/>
      <c r="W219" s="3" t="s">
        <v>6</v>
      </c>
    </row>
    <row r="220" spans="1:23" x14ac:dyDescent="0.45">
      <c r="A220" s="1">
        <v>0</v>
      </c>
      <c r="B220">
        <v>0</v>
      </c>
      <c r="C220">
        <v>0</v>
      </c>
      <c r="D220">
        <v>0.1</v>
      </c>
      <c r="E220">
        <v>0.4</v>
      </c>
      <c r="F220">
        <v>0.1</v>
      </c>
      <c r="G220">
        <v>0</v>
      </c>
      <c r="I220">
        <f>_xlfn.STDEV.P(D220:G220)</f>
        <v>0.15000000000000005</v>
      </c>
      <c r="J220">
        <v>2</v>
      </c>
      <c r="K220">
        <f>_xlfn.STDEV.P(D220:G224)</f>
        <v>0.10049875621120892</v>
      </c>
      <c r="L220">
        <f>_xlfn.STDEV.P(D220:F220,D225:F225,D230:G230,D235:G235, E240:E244)</f>
        <v>6.9549734690851732</v>
      </c>
      <c r="M220">
        <v>0</v>
      </c>
      <c r="N220">
        <f>AVERAGEIF(D220:G220, "&lt;&gt;0", D220:G220)</f>
        <v>0.19999999999999998</v>
      </c>
      <c r="P220" s="5">
        <f>_xlfn.STDEV.P(D220:D224)</f>
        <v>4.8989794855663557E-2</v>
      </c>
      <c r="Q220">
        <f>_xlfn.STDEV.P(D220,D225,D230,D235,D240,D245)</f>
        <v>1.4381315038000604</v>
      </c>
      <c r="R220" s="5">
        <f>_xlfn.STDEV.P(E220:E224)</f>
        <v>0.16</v>
      </c>
      <c r="S220">
        <f>_xlfn.STDEV.P(E220,E225,E230,E235,E240,E245)</f>
        <v>8.3887755695068851</v>
      </c>
      <c r="T220" s="5">
        <f>_xlfn.STDEV.P(F220:F224)</f>
        <v>6.3245553203367597E-2</v>
      </c>
      <c r="U220">
        <f>_xlfn.STDEV.P(F220,F225,F230,F235,F240,F245)</f>
        <v>2.1763884457207237</v>
      </c>
      <c r="V220" s="5">
        <f>_xlfn.STDEV.P(G220:G224)</f>
        <v>0</v>
      </c>
      <c r="W220">
        <f>_xlfn.STDEV.P(G220,G225,G230,G235,G240,G245)</f>
        <v>3.3282648966424264</v>
      </c>
    </row>
    <row r="221" spans="1:23" x14ac:dyDescent="0.45">
      <c r="A221" s="1">
        <v>1</v>
      </c>
      <c r="B221">
        <v>0</v>
      </c>
      <c r="C221">
        <v>0.2</v>
      </c>
      <c r="D221">
        <v>0.1</v>
      </c>
      <c r="E221">
        <v>0</v>
      </c>
      <c r="F221">
        <v>0.2</v>
      </c>
      <c r="G221">
        <v>0</v>
      </c>
      <c r="I221">
        <f t="shared" ref="I221:I239" si="83">_xlfn.STDEV.P(D221:G221)</f>
        <v>8.2915619758885006E-2</v>
      </c>
      <c r="J221">
        <v>5</v>
      </c>
      <c r="K221">
        <f>_xlfn.STDEV.P(D225:G229)</f>
        <v>9.1240396754946236</v>
      </c>
      <c r="L221">
        <f t="shared" ref="L221:L224" si="84">_xlfn.STDEV.P(D221:F221,D226:F226,D231:G231,D236:G236, E241:E245)</f>
        <v>7.8644115466491975</v>
      </c>
      <c r="M221">
        <v>0.2</v>
      </c>
      <c r="N221">
        <f t="shared" ref="N221:N249" si="85">AVERAGEIF(D221:G221, "&lt;&gt;0", D221:G221)</f>
        <v>0.15000000000000002</v>
      </c>
      <c r="P221" s="5">
        <f>_xlfn.STDEV.P(D225:D229)</f>
        <v>1.337161172035743</v>
      </c>
      <c r="Q221">
        <f t="shared" ref="Q221:Q224" si="86">_xlfn.STDEV.P(D221,D226,D231,D236,D241,D246)</f>
        <v>1.5238839267549951</v>
      </c>
      <c r="R221" s="5">
        <f>_xlfn.STDEV.P(E225:E229)</f>
        <v>2.0730653631759903</v>
      </c>
      <c r="S221">
        <f t="shared" ref="S221:S224" si="87">_xlfn.STDEV.P(E221,E226,E231,E236,E241,E246)</f>
        <v>9.3790546787331781</v>
      </c>
      <c r="T221" s="5">
        <f>_xlfn.STDEV.P(F225:F229)</f>
        <v>0.75630681604756178</v>
      </c>
      <c r="U221">
        <f t="shared" ref="U221:U224" si="88">_xlfn.STDEV.P(F221,F226,F231,F236,F241,F246)</f>
        <v>1.6707450101343679</v>
      </c>
      <c r="V221" s="5">
        <f>_xlfn.STDEV.P(G225:G229)</f>
        <v>1.7458522274236186</v>
      </c>
      <c r="W221">
        <f t="shared" ref="W221:W224" si="89">_xlfn.STDEV.P(G221,G226,G231,G236,G241,G246)</f>
        <v>3.3322185635932637</v>
      </c>
    </row>
    <row r="222" spans="1:23" x14ac:dyDescent="0.45">
      <c r="A222" s="1">
        <v>2</v>
      </c>
      <c r="B222">
        <v>0</v>
      </c>
      <c r="C222">
        <v>0.45</v>
      </c>
      <c r="D222">
        <v>0.1</v>
      </c>
      <c r="E222">
        <v>0.2</v>
      </c>
      <c r="F222">
        <v>0</v>
      </c>
      <c r="G222">
        <v>0</v>
      </c>
      <c r="I222">
        <f t="shared" si="83"/>
        <v>8.2915619758885006E-2</v>
      </c>
      <c r="J222">
        <v>10</v>
      </c>
      <c r="K222">
        <f>_xlfn.STDEV.P(D230:G234)</f>
        <v>4.574286829659898</v>
      </c>
      <c r="L222">
        <f t="shared" si="84"/>
        <v>8.2227638895555977</v>
      </c>
      <c r="M222">
        <v>0.45</v>
      </c>
      <c r="N222">
        <f t="shared" si="85"/>
        <v>0.15000000000000002</v>
      </c>
      <c r="P222" s="5">
        <f>_xlfn.STDEV.P(D230:D234)</f>
        <v>1.1271202242884306</v>
      </c>
      <c r="Q222">
        <f t="shared" si="86"/>
        <v>1.5232275674442812</v>
      </c>
      <c r="R222" s="5">
        <f>_xlfn.STDEV.P(E230:E234)</f>
        <v>1.487817193071773</v>
      </c>
      <c r="S222">
        <f t="shared" si="87"/>
        <v>10.195655392807707</v>
      </c>
      <c r="T222" s="5">
        <f>_xlfn.STDEV.P(F230:F234)</f>
        <v>1.1565465835840778</v>
      </c>
      <c r="U222">
        <f t="shared" si="88"/>
        <v>2.2396056200441481</v>
      </c>
      <c r="V222" s="5">
        <f>_xlfn.STDEV.P(G230:G234)</f>
        <v>2.4375397432657357</v>
      </c>
      <c r="W222">
        <f t="shared" si="89"/>
        <v>3.2519054243456842</v>
      </c>
    </row>
    <row r="223" spans="1:23" x14ac:dyDescent="0.45">
      <c r="A223" s="1">
        <v>3</v>
      </c>
      <c r="B223">
        <v>0</v>
      </c>
      <c r="C223">
        <v>0.65</v>
      </c>
      <c r="D223">
        <v>0</v>
      </c>
      <c r="E223">
        <v>0</v>
      </c>
      <c r="F223">
        <v>0.1</v>
      </c>
      <c r="G223">
        <v>0</v>
      </c>
      <c r="I223">
        <f t="shared" si="83"/>
        <v>4.330127018922194E-2</v>
      </c>
      <c r="J223">
        <v>20</v>
      </c>
      <c r="K223">
        <f>_xlfn.STDEV.P(D235:G239)</f>
        <v>5.9421303208529501</v>
      </c>
      <c r="L223">
        <f t="shared" si="84"/>
        <v>7.2272604511535956</v>
      </c>
      <c r="M223">
        <v>0.65</v>
      </c>
      <c r="N223">
        <f t="shared" si="85"/>
        <v>0.1</v>
      </c>
      <c r="P223" s="5">
        <f>_xlfn.STDEV.P(D235:D239)</f>
        <v>0.21075103795711203</v>
      </c>
      <c r="Q223">
        <f t="shared" si="86"/>
        <v>2.2277542254227436</v>
      </c>
      <c r="R223" s="5">
        <f>_xlfn.STDEV.P(E235:E239)</f>
        <v>2.3160518128919287</v>
      </c>
      <c r="S223">
        <f t="shared" si="87"/>
        <v>9.211424820418511</v>
      </c>
      <c r="T223" s="5">
        <f>_xlfn.STDEV.P(F235:F239)</f>
        <v>0.62289646009590083</v>
      </c>
      <c r="U223">
        <f t="shared" si="88"/>
        <v>1.9633446519198359</v>
      </c>
      <c r="V223" s="5">
        <f>_xlfn.STDEV.P(G235:G239)</f>
        <v>0.20832666655999701</v>
      </c>
      <c r="W223">
        <f t="shared" si="89"/>
        <v>4.2380043128288056</v>
      </c>
    </row>
    <row r="224" spans="1:23" x14ac:dyDescent="0.45">
      <c r="A224" s="1">
        <v>4</v>
      </c>
      <c r="B224">
        <v>0</v>
      </c>
      <c r="C224">
        <v>0.85</v>
      </c>
      <c r="D224">
        <v>0</v>
      </c>
      <c r="E224">
        <v>0</v>
      </c>
      <c r="F224">
        <v>0.1</v>
      </c>
      <c r="G224">
        <v>0</v>
      </c>
      <c r="I224">
        <f t="shared" si="83"/>
        <v>4.330127018922194E-2</v>
      </c>
      <c r="J224">
        <v>50</v>
      </c>
      <c r="K224">
        <f>_xlfn.STDEV.P(E240:E244)</f>
        <v>6.4093681435848229</v>
      </c>
      <c r="L224">
        <f t="shared" si="84"/>
        <v>7.4273060998101474</v>
      </c>
      <c r="M224">
        <v>0.85</v>
      </c>
      <c r="N224">
        <f t="shared" si="85"/>
        <v>0.1</v>
      </c>
      <c r="P224" s="5">
        <f>_xlfn.STDEV.P(D240:D244)</f>
        <v>0</v>
      </c>
      <c r="Q224">
        <f t="shared" si="86"/>
        <v>2.8401511110033093</v>
      </c>
      <c r="R224" s="5">
        <f>_xlfn.STDEV.P(E240:E244)</f>
        <v>6.4093681435848229</v>
      </c>
      <c r="S224">
        <f t="shared" si="87"/>
        <v>9.4404566744528999</v>
      </c>
      <c r="T224" s="5">
        <f>_xlfn.STDEV.P(F240:F244)</f>
        <v>0</v>
      </c>
      <c r="U224">
        <f t="shared" si="88"/>
        <v>2.4217188569737451</v>
      </c>
      <c r="V224" s="5">
        <f>_xlfn.STDEV.P(G240:G244)</f>
        <v>0</v>
      </c>
      <c r="W224">
        <f t="shared" si="89"/>
        <v>5.566646706551043</v>
      </c>
    </row>
    <row r="225" spans="1:23" x14ac:dyDescent="0.45">
      <c r="A225" s="1">
        <v>5</v>
      </c>
      <c r="B225">
        <v>5</v>
      </c>
      <c r="C225">
        <v>0</v>
      </c>
      <c r="D225">
        <v>3.6</v>
      </c>
      <c r="E225">
        <v>22.4</v>
      </c>
      <c r="F225">
        <v>4.4000000000000004</v>
      </c>
      <c r="G225">
        <v>8.9</v>
      </c>
      <c r="I225">
        <f t="shared" si="83"/>
        <v>7.536038415507182</v>
      </c>
      <c r="J225">
        <v>100</v>
      </c>
      <c r="L225">
        <f>AVERAGE((L224-L223), (L223-L222), (L222-L221), (L221-L220))</f>
        <v>0.11808315768124356</v>
      </c>
      <c r="N225">
        <f t="shared" si="85"/>
        <v>9.8249999999999993</v>
      </c>
      <c r="P225" s="5">
        <f>_xlfn.STDEV.P(D245:D249)</f>
        <v>0</v>
      </c>
      <c r="R225" s="5">
        <f>_xlfn.STDEV.P(E245:E249)</f>
        <v>0</v>
      </c>
      <c r="T225" s="5">
        <f>_xlfn.STDEV.P(F245:F249)</f>
        <v>0</v>
      </c>
      <c r="V225" s="5">
        <f>_xlfn.STDEV.P(G245:G249)</f>
        <v>0</v>
      </c>
    </row>
    <row r="226" spans="1:23" x14ac:dyDescent="0.45">
      <c r="A226" s="1">
        <v>6</v>
      </c>
      <c r="B226">
        <v>5</v>
      </c>
      <c r="C226">
        <v>0.2</v>
      </c>
      <c r="D226">
        <v>4</v>
      </c>
      <c r="E226">
        <v>26.3</v>
      </c>
      <c r="F226">
        <v>3.1</v>
      </c>
      <c r="G226">
        <v>8.6</v>
      </c>
      <c r="I226">
        <f t="shared" si="83"/>
        <v>9.3576172180742692</v>
      </c>
      <c r="K226">
        <f>AVERAGE(K220:K224)</f>
        <v>5.2300647451607007</v>
      </c>
      <c r="N226">
        <f t="shared" si="85"/>
        <v>10.5</v>
      </c>
      <c r="P226" s="5">
        <f>AVERAGE(P220:P225)</f>
        <v>0.45400370485615821</v>
      </c>
      <c r="Q226">
        <f>AVERAGE(Q220:Q224)</f>
        <v>1.9106296668850782</v>
      </c>
      <c r="R226" s="5">
        <f>AVERAGE(R220:R225)</f>
        <v>2.0743837521207524</v>
      </c>
      <c r="S226">
        <f>AVERAGE(S220:S224)</f>
        <v>9.3230734271838376</v>
      </c>
      <c r="T226" s="5">
        <f>AVERAGE(T220:T225)</f>
        <v>0.43316590215515133</v>
      </c>
      <c r="U226">
        <f>AVERAGE(U220:U224)</f>
        <v>2.0943605169585644</v>
      </c>
      <c r="V226" s="5">
        <f>AVERAGE(V220:V225)</f>
        <v>0.73195310620822518</v>
      </c>
      <c r="W226">
        <f>AVERAGE(W220:W224)</f>
        <v>3.9434079807922453</v>
      </c>
    </row>
    <row r="227" spans="1:23" x14ac:dyDescent="0.45">
      <c r="A227" s="1">
        <v>7</v>
      </c>
      <c r="B227">
        <v>5</v>
      </c>
      <c r="C227">
        <v>0.45</v>
      </c>
      <c r="D227">
        <v>3.7</v>
      </c>
      <c r="E227">
        <v>28.9</v>
      </c>
      <c r="F227">
        <v>2.2999999999999998</v>
      </c>
      <c r="G227">
        <v>7.6</v>
      </c>
      <c r="I227">
        <f t="shared" si="83"/>
        <v>10.728321164096458</v>
      </c>
      <c r="N227">
        <f t="shared" si="85"/>
        <v>10.625</v>
      </c>
      <c r="P227" s="5">
        <f>_xlfn.STDEV.P(P220:P225)</f>
        <v>0.55804716286070577</v>
      </c>
      <c r="Q227">
        <f>_xlfn.STDEV.P(Q220:Q224)</f>
        <v>0.54543290494468055</v>
      </c>
      <c r="R227" s="5">
        <f>_xlfn.STDEV.P(R220:R225)</f>
        <v>2.1276939117905909</v>
      </c>
      <c r="S227">
        <f>_xlfn.STDEV.P(S220:S224)</f>
        <v>0.57683444977720555</v>
      </c>
      <c r="T227" s="5">
        <f>_xlfn.STDEV.P(T220:T225)</f>
        <v>0.4426819413643559</v>
      </c>
      <c r="U227">
        <f>_xlfn.STDEV.P(U220:U224)</f>
        <v>0.25752804055427003</v>
      </c>
      <c r="V227" s="5">
        <f>_xlfn.STDEV.P(V220:V225)</f>
        <v>0.98475613748385971</v>
      </c>
      <c r="W227">
        <f>_xlfn.STDEV.P(W220:W224)</f>
        <v>0.88902421371950524</v>
      </c>
    </row>
    <row r="228" spans="1:23" x14ac:dyDescent="0.45">
      <c r="A228" s="1">
        <v>8</v>
      </c>
      <c r="B228">
        <v>5</v>
      </c>
      <c r="C228">
        <v>0.65</v>
      </c>
      <c r="D228">
        <v>4.5</v>
      </c>
      <c r="E228">
        <v>25.7</v>
      </c>
      <c r="F228">
        <v>2.8</v>
      </c>
      <c r="G228">
        <v>11</v>
      </c>
      <c r="I228">
        <f t="shared" si="83"/>
        <v>9.0219177562201267</v>
      </c>
      <c r="K228" cm="1">
        <f t="array" ref="K228">INDEX(LINEST(K220:K224),1)</f>
        <v>0.94358294201055559</v>
      </c>
      <c r="L228" cm="1">
        <f t="array" ref="L228">INDEX(LINEST(L220:L224),1)</f>
        <v>3.075141659543466E-2</v>
      </c>
      <c r="N228">
        <f t="shared" si="85"/>
        <v>11</v>
      </c>
      <c r="P228" s="5"/>
      <c r="R228" s="5"/>
      <c r="T228" s="5"/>
      <c r="V228" s="5"/>
    </row>
    <row r="229" spans="1:23" x14ac:dyDescent="0.45">
      <c r="A229" s="1">
        <v>9</v>
      </c>
      <c r="B229">
        <v>5</v>
      </c>
      <c r="C229">
        <v>0.85</v>
      </c>
      <c r="D229">
        <v>7.2</v>
      </c>
      <c r="E229">
        <v>26.1</v>
      </c>
      <c r="F229">
        <v>3.9</v>
      </c>
      <c r="G229">
        <v>12.4</v>
      </c>
      <c r="I229">
        <f t="shared" si="83"/>
        <v>8.4702420272386547</v>
      </c>
      <c r="N229">
        <f t="shared" si="85"/>
        <v>12.4</v>
      </c>
      <c r="P229" s="5"/>
      <c r="R229" s="5"/>
      <c r="T229" s="5"/>
      <c r="V229" s="5"/>
    </row>
    <row r="230" spans="1:23" x14ac:dyDescent="0.45">
      <c r="A230" s="1">
        <v>10</v>
      </c>
      <c r="B230">
        <v>10</v>
      </c>
      <c r="C230">
        <v>0</v>
      </c>
      <c r="D230">
        <v>2.7</v>
      </c>
      <c r="E230">
        <v>11.8</v>
      </c>
      <c r="F230">
        <v>4.7</v>
      </c>
      <c r="G230">
        <v>4.8</v>
      </c>
      <c r="I230">
        <f t="shared" si="83"/>
        <v>3.4518111188186413</v>
      </c>
      <c r="N230">
        <f t="shared" si="85"/>
        <v>6</v>
      </c>
      <c r="P230" s="5" t="s">
        <v>30</v>
      </c>
      <c r="R230" s="5"/>
      <c r="T230" s="5"/>
      <c r="V230" s="5"/>
    </row>
    <row r="231" spans="1:23" x14ac:dyDescent="0.45">
      <c r="A231" s="1">
        <v>11</v>
      </c>
      <c r="B231">
        <v>10</v>
      </c>
      <c r="C231">
        <v>0.2</v>
      </c>
      <c r="D231">
        <v>2.5</v>
      </c>
      <c r="E231">
        <v>15.5</v>
      </c>
      <c r="F231">
        <v>2.7</v>
      </c>
      <c r="G231">
        <v>5.2</v>
      </c>
      <c r="I231">
        <f t="shared" si="83"/>
        <v>5.3180706087828504</v>
      </c>
      <c r="J231" s="3"/>
      <c r="K231" t="s">
        <v>25</v>
      </c>
      <c r="L231" t="s">
        <v>26</v>
      </c>
      <c r="N231">
        <f t="shared" si="85"/>
        <v>6.4749999999999996</v>
      </c>
      <c r="P231" s="3" t="s">
        <v>25</v>
      </c>
      <c r="Q231" s="3" t="s">
        <v>26</v>
      </c>
      <c r="R231" s="3" t="s">
        <v>25</v>
      </c>
      <c r="S231" s="3" t="s">
        <v>26</v>
      </c>
      <c r="T231" s="3" t="s">
        <v>25</v>
      </c>
      <c r="U231" s="3" t="s">
        <v>26</v>
      </c>
      <c r="V231" s="3" t="s">
        <v>25</v>
      </c>
      <c r="W231" s="3" t="s">
        <v>26</v>
      </c>
    </row>
    <row r="232" spans="1:23" x14ac:dyDescent="0.45">
      <c r="A232" s="1">
        <v>12</v>
      </c>
      <c r="B232">
        <v>10</v>
      </c>
      <c r="C232">
        <v>0.45</v>
      </c>
      <c r="D232">
        <v>3.1</v>
      </c>
      <c r="E232">
        <v>16.100000000000001</v>
      </c>
      <c r="F232">
        <v>4.9000000000000004</v>
      </c>
      <c r="G232">
        <v>6.5</v>
      </c>
      <c r="I232">
        <f t="shared" si="83"/>
        <v>5.0246890451051796</v>
      </c>
      <c r="J232">
        <v>2</v>
      </c>
      <c r="K232">
        <f>AVERAGE(D220:G224)</f>
        <v>7.0000000000000007E-2</v>
      </c>
      <c r="L232">
        <f>AVERAGE(D220:G220,D225:G225,D230:G230,D235:G235, E240:E244)</f>
        <v>6.9147619047619049</v>
      </c>
      <c r="M232">
        <v>0</v>
      </c>
      <c r="N232">
        <f t="shared" si="85"/>
        <v>7.65</v>
      </c>
      <c r="P232" s="5">
        <f>AVERAGE(D220:D224)</f>
        <v>6.0000000000000012E-2</v>
      </c>
      <c r="Q232">
        <f>AVERAGE(D220,D225,D230,D235)</f>
        <v>1.76</v>
      </c>
      <c r="R232" s="5">
        <f>AVERAGE(E220:E224)</f>
        <v>0.12000000000000002</v>
      </c>
      <c r="S232">
        <f>AVERAGE(E220,E225,E230,E235,E240)</f>
        <v>9.2959999999999994</v>
      </c>
      <c r="T232" s="5">
        <f>AVERAGE(F220:F224)</f>
        <v>0.1</v>
      </c>
      <c r="U232">
        <f t="shared" ref="U232:U235" si="90">AVERAGE(F220,F225,F230,F235)</f>
        <v>3.3</v>
      </c>
      <c r="V232" s="5">
        <f>AVERAGE(G220:G224)</f>
        <v>0</v>
      </c>
      <c r="W232">
        <f>AVERAGE(G220,G225,G230,G235)</f>
        <v>3.7474999999999996</v>
      </c>
    </row>
    <row r="233" spans="1:23" x14ac:dyDescent="0.45">
      <c r="A233" s="1">
        <v>13</v>
      </c>
      <c r="B233">
        <v>10</v>
      </c>
      <c r="C233">
        <v>0.65</v>
      </c>
      <c r="D233">
        <v>5.3</v>
      </c>
      <c r="E233">
        <v>14.5</v>
      </c>
      <c r="F233">
        <v>5</v>
      </c>
      <c r="G233">
        <v>6.5</v>
      </c>
      <c r="I233">
        <f t="shared" si="83"/>
        <v>3.8944672292882379</v>
      </c>
      <c r="J233">
        <v>5</v>
      </c>
      <c r="K233">
        <f>AVERAGE(D225:G229)</f>
        <v>10.869999999999997</v>
      </c>
      <c r="L233">
        <f t="shared" ref="L233:L236" si="91">AVERAGE(D221:G221,D226:G226,D231:G231,D236:G236, E241:E245)</f>
        <v>7.2614285714285716</v>
      </c>
      <c r="M233">
        <v>0.2</v>
      </c>
      <c r="N233">
        <f t="shared" si="85"/>
        <v>7.8250000000000002</v>
      </c>
      <c r="P233" s="5">
        <f>AVERAGE(D225:D229)</f>
        <v>4.5999999999999996</v>
      </c>
      <c r="Q233">
        <f t="shared" ref="Q233:Q236" si="92">AVERAGE(D221,D226,D231,D236)</f>
        <v>1.8099999999999998</v>
      </c>
      <c r="R233" s="5">
        <f>AVERAGE(E225:E229)</f>
        <v>25.880000000000003</v>
      </c>
      <c r="S233">
        <f t="shared" ref="S233:S236" si="93">AVERAGE(E221,E226,E231,E236,E241)</f>
        <v>14.52</v>
      </c>
      <c r="T233" s="5">
        <f>AVERAGE(F225:F229)</f>
        <v>3.3</v>
      </c>
      <c r="U233">
        <f t="shared" si="90"/>
        <v>2.5249999999999999</v>
      </c>
      <c r="V233" s="5">
        <f>AVERAGE(G225:G229)</f>
        <v>9.6999999999999993</v>
      </c>
      <c r="W233">
        <f t="shared" ref="W233:W236" si="94">AVERAGE(G221,G226,G231,G236)</f>
        <v>3.6125000000000003</v>
      </c>
    </row>
    <row r="234" spans="1:23" x14ac:dyDescent="0.45">
      <c r="A234" s="1">
        <v>14</v>
      </c>
      <c r="B234">
        <v>10</v>
      </c>
      <c r="C234">
        <v>0.85</v>
      </c>
      <c r="D234">
        <v>4.7</v>
      </c>
      <c r="E234">
        <v>15</v>
      </c>
      <c r="F234">
        <v>6.3</v>
      </c>
      <c r="G234">
        <v>11.6</v>
      </c>
      <c r="I234">
        <f t="shared" si="83"/>
        <v>4.1200728148905306</v>
      </c>
      <c r="J234">
        <v>10</v>
      </c>
      <c r="K234">
        <f>AVERAGE(D230:G234)</f>
        <v>7.4700000000000006</v>
      </c>
      <c r="L234">
        <f t="shared" si="91"/>
        <v>6.9352380952380948</v>
      </c>
      <c r="M234">
        <v>0.45</v>
      </c>
      <c r="N234">
        <f t="shared" si="85"/>
        <v>9.4</v>
      </c>
      <c r="P234" s="5">
        <f>AVERAGE(D230:D234)</f>
        <v>3.66</v>
      </c>
      <c r="Q234">
        <f t="shared" si="92"/>
        <v>1.9700000000000002</v>
      </c>
      <c r="R234" s="5">
        <f>AVERAGE(E230:E234)</f>
        <v>14.580000000000002</v>
      </c>
      <c r="S234">
        <f t="shared" si="93"/>
        <v>15.74</v>
      </c>
      <c r="T234" s="5">
        <f>AVERAGE(F230:F234)</f>
        <v>4.7200000000000006</v>
      </c>
      <c r="U234">
        <f t="shared" si="90"/>
        <v>3.0750000000000002</v>
      </c>
      <c r="V234" s="5">
        <f>AVERAGE(G230:G234)</f>
        <v>6.92</v>
      </c>
      <c r="W234">
        <f t="shared" si="94"/>
        <v>3.7399999999999998</v>
      </c>
    </row>
    <row r="235" spans="1:23" x14ac:dyDescent="0.45">
      <c r="A235" s="1">
        <v>15</v>
      </c>
      <c r="B235">
        <v>20</v>
      </c>
      <c r="C235">
        <v>0</v>
      </c>
      <c r="D235">
        <v>0.64</v>
      </c>
      <c r="E235">
        <v>11.88</v>
      </c>
      <c r="F235">
        <v>4</v>
      </c>
      <c r="G235">
        <v>1.29</v>
      </c>
      <c r="I235">
        <f t="shared" si="83"/>
        <v>4.4695938014544456</v>
      </c>
      <c r="J235">
        <v>20</v>
      </c>
      <c r="K235">
        <f>AVERAGE(D235:G239)</f>
        <v>5.1715</v>
      </c>
      <c r="L235">
        <f t="shared" si="91"/>
        <v>5.9695238095238095</v>
      </c>
      <c r="M235">
        <v>0.65</v>
      </c>
      <c r="N235">
        <f t="shared" si="85"/>
        <v>4.4525000000000006</v>
      </c>
      <c r="P235" s="5">
        <f>AVERAGE(D235:D239)</f>
        <v>0.77799999999999991</v>
      </c>
      <c r="Q235">
        <f t="shared" si="92"/>
        <v>2.72</v>
      </c>
      <c r="R235" s="5">
        <f>AVERAGE(E235:E239)</f>
        <v>14.998000000000001</v>
      </c>
      <c r="S235">
        <f t="shared" si="93"/>
        <v>14.042000000000002</v>
      </c>
      <c r="T235" s="5"/>
      <c r="U235">
        <f t="shared" si="90"/>
        <v>2.8250000000000002</v>
      </c>
      <c r="V235" s="5">
        <f>AVERAGE(G235:G239)</f>
        <v>0.90999999999999992</v>
      </c>
      <c r="W235">
        <f t="shared" si="94"/>
        <v>4.5925000000000002</v>
      </c>
    </row>
    <row r="236" spans="1:23" x14ac:dyDescent="0.45">
      <c r="A236" s="1">
        <v>16</v>
      </c>
      <c r="B236">
        <v>20</v>
      </c>
      <c r="C236">
        <v>0.2</v>
      </c>
      <c r="D236">
        <v>0.64</v>
      </c>
      <c r="E236">
        <v>15.4</v>
      </c>
      <c r="F236">
        <v>4.0999999999999996</v>
      </c>
      <c r="G236">
        <v>0.65</v>
      </c>
      <c r="I236">
        <f t="shared" si="83"/>
        <v>6.0569397182075386</v>
      </c>
      <c r="J236">
        <v>50</v>
      </c>
      <c r="K236">
        <f>AVERAGE(E240:E244)</f>
        <v>12.700000000000001</v>
      </c>
      <c r="L236">
        <f t="shared" si="91"/>
        <v>5.925238095238095</v>
      </c>
      <c r="M236">
        <v>0.85</v>
      </c>
      <c r="N236">
        <f t="shared" si="85"/>
        <v>5.1974999999999998</v>
      </c>
      <c r="P236" s="5"/>
      <c r="Q236">
        <f t="shared" si="92"/>
        <v>3.1125000000000003</v>
      </c>
      <c r="R236" s="5">
        <f>AVERAGE(E240:E244)</f>
        <v>12.700000000000001</v>
      </c>
      <c r="S236">
        <f t="shared" si="93"/>
        <v>14.679999999999998</v>
      </c>
      <c r="T236" s="5"/>
      <c r="U236">
        <f>AVERAGE(F224,F229,F234,F239)</f>
        <v>3.4250000000000003</v>
      </c>
      <c r="V236" s="5"/>
      <c r="W236">
        <f t="shared" si="94"/>
        <v>6.22</v>
      </c>
    </row>
    <row r="237" spans="1:23" x14ac:dyDescent="0.45">
      <c r="A237" s="1">
        <v>17</v>
      </c>
      <c r="B237">
        <v>20</v>
      </c>
      <c r="C237">
        <v>0.45</v>
      </c>
      <c r="D237">
        <v>0.98</v>
      </c>
      <c r="E237">
        <v>17.2</v>
      </c>
      <c r="F237">
        <v>5.0999999999999996</v>
      </c>
      <c r="G237">
        <v>0.86</v>
      </c>
      <c r="I237">
        <f t="shared" si="83"/>
        <v>6.6683037573283945</v>
      </c>
      <c r="J237">
        <v>100</v>
      </c>
      <c r="L237">
        <f>AVERAGE((L236-L235), (L235-L234), (L234-L233), (L233-L232))</f>
        <v>-0.24738095238095248</v>
      </c>
      <c r="N237">
        <f t="shared" si="85"/>
        <v>6.0350000000000001</v>
      </c>
      <c r="P237" s="5"/>
      <c r="R237" s="5"/>
      <c r="T237" s="5"/>
      <c r="V237" s="5"/>
    </row>
    <row r="238" spans="1:23" x14ac:dyDescent="0.45">
      <c r="A238" s="1">
        <v>18</v>
      </c>
      <c r="B238">
        <v>20</v>
      </c>
      <c r="C238">
        <v>0.65</v>
      </c>
      <c r="D238">
        <v>1.08</v>
      </c>
      <c r="E238">
        <v>12.81</v>
      </c>
      <c r="F238">
        <v>3.4</v>
      </c>
      <c r="G238">
        <v>0.87</v>
      </c>
      <c r="I238">
        <f t="shared" si="83"/>
        <v>4.8768073572779151</v>
      </c>
      <c r="K238">
        <f>AVERAGE(K232:K236)</f>
        <v>7.2563000000000004</v>
      </c>
      <c r="N238">
        <f t="shared" si="85"/>
        <v>4.54</v>
      </c>
      <c r="P238" s="5">
        <f>AVERAGE(P232:P237)</f>
        <v>2.2745000000000002</v>
      </c>
      <c r="Q238">
        <f>AVERAGE(Q232:Q236)</f>
        <v>2.2745000000000002</v>
      </c>
      <c r="R238" s="5">
        <f>AVERAGE(R232:R237)</f>
        <v>13.655600000000002</v>
      </c>
      <c r="S238">
        <f>AVERAGE(S232:S236)</f>
        <v>13.655599999999998</v>
      </c>
      <c r="T238" s="5">
        <f>AVERAGE(T232:T237)</f>
        <v>2.706666666666667</v>
      </c>
      <c r="U238">
        <f>AVERAGE(U232:U236)</f>
        <v>3.03</v>
      </c>
      <c r="V238" s="5">
        <f>AVERAGE(V232:V237)</f>
        <v>4.3824999999999994</v>
      </c>
      <c r="W238">
        <f>AVERAGE(W232:W236)</f>
        <v>4.3824999999999994</v>
      </c>
    </row>
    <row r="239" spans="1:23" x14ac:dyDescent="0.45">
      <c r="A239" s="1">
        <v>19</v>
      </c>
      <c r="B239">
        <v>20</v>
      </c>
      <c r="C239">
        <v>0.85</v>
      </c>
      <c r="D239">
        <v>0.55000000000000004</v>
      </c>
      <c r="E239">
        <v>17.7</v>
      </c>
      <c r="F239">
        <v>3.4</v>
      </c>
      <c r="G239">
        <v>0.88</v>
      </c>
      <c r="I239">
        <f t="shared" si="83"/>
        <v>7.0538407091456214</v>
      </c>
      <c r="N239">
        <f t="shared" si="85"/>
        <v>5.6324999999999994</v>
      </c>
      <c r="P239" s="5">
        <f>_xlfn.STDEV.P(P232:P237)</f>
        <v>1.9020438349312556</v>
      </c>
      <c r="Q239">
        <f>_xlfn.STDEV.P(Q232:Q236)</f>
        <v>0.54293738128811808</v>
      </c>
      <c r="R239" s="5">
        <f>_xlfn.STDEV.P(R232:R237)</f>
        <v>8.2002213043307552</v>
      </c>
      <c r="S239">
        <f>_xlfn.STDEV.P(S232:S236)</f>
        <v>2.2492986995950579</v>
      </c>
      <c r="T239" s="5">
        <f>_xlfn.STDEV.P(T232:T237)</f>
        <v>1.9322065682069869</v>
      </c>
      <c r="U239">
        <f>_xlfn.STDEV.P(U232:U236)</f>
        <v>0.32496153618544282</v>
      </c>
      <c r="V239" s="5">
        <f>_xlfn.STDEV.P(V232:V237)</f>
        <v>4.0613813844552942</v>
      </c>
      <c r="W239">
        <f>_xlfn.STDEV.P(W232:W236)</f>
        <v>0.98279575701159971</v>
      </c>
    </row>
    <row r="240" spans="1:23" x14ac:dyDescent="0.45">
      <c r="A240" s="1">
        <v>20</v>
      </c>
      <c r="B240">
        <v>50</v>
      </c>
      <c r="C240">
        <v>0</v>
      </c>
      <c r="D240">
        <v>0</v>
      </c>
      <c r="E240">
        <v>0</v>
      </c>
      <c r="F240">
        <v>0</v>
      </c>
      <c r="G240">
        <v>0</v>
      </c>
      <c r="I240">
        <f>_xlfn.STDEV.P(E240:E240)</f>
        <v>0</v>
      </c>
      <c r="N240" t="e">
        <f t="shared" si="85"/>
        <v>#DIV/0!</v>
      </c>
      <c r="P240" s="5"/>
      <c r="R240" s="5"/>
      <c r="T240" s="5"/>
      <c r="V240" s="5"/>
    </row>
    <row r="241" spans="1:25" x14ac:dyDescent="0.45">
      <c r="A241" s="1">
        <v>21</v>
      </c>
      <c r="B241">
        <v>50</v>
      </c>
      <c r="C241">
        <v>0.2</v>
      </c>
      <c r="D241">
        <v>0</v>
      </c>
      <c r="E241">
        <v>15.4</v>
      </c>
      <c r="F241">
        <v>0</v>
      </c>
      <c r="G241">
        <v>0</v>
      </c>
      <c r="I241">
        <f t="shared" ref="I241:I244" si="95">_xlfn.STDEV.P(E241:E241)</f>
        <v>0</v>
      </c>
      <c r="N241">
        <f t="shared" si="85"/>
        <v>15.4</v>
      </c>
      <c r="P241" s="5" cm="1">
        <f t="array" ref="P241">INDEX(LINEST(P232:P235), 1)</f>
        <v>0.12139999999999994</v>
      </c>
      <c r="Q241" s="5" cm="1">
        <f t="array" ref="Q241">INDEX(LINEST(Q232:Q236), 1)</f>
        <v>0.36150000000000004</v>
      </c>
      <c r="R241" s="5" cm="1">
        <f t="array" ref="R241">INDEX(LINEST(R232:R236), 1)</f>
        <v>1.4278000000000002</v>
      </c>
      <c r="S241" s="5" cm="1">
        <f t="array" ref="S241">INDEX(LINEST(S232:S236), 1)</f>
        <v>1.0289999999999999</v>
      </c>
      <c r="T241" s="5" cm="1">
        <f t="array" ref="T241">INDEX(LINEST(T232:T234), 1)</f>
        <v>2.31</v>
      </c>
      <c r="U241" s="5" cm="1">
        <f t="array" ref="U241">INDEX(LINEST(U232:U236), 1)</f>
        <v>5.500000000000009E-2</v>
      </c>
      <c r="V241" s="5" cm="1">
        <f t="array" ref="V241">INDEX(LINEST(V232:V235), 1)</f>
        <v>-5.0000000000004208E-3</v>
      </c>
      <c r="W241" s="5" cm="1">
        <f t="array" ref="W241">INDEX(LINEST(W232:W236), 1)</f>
        <v>0.59250000000000003</v>
      </c>
      <c r="Y241" t="s">
        <v>33</v>
      </c>
    </row>
    <row r="242" spans="1:25" x14ac:dyDescent="0.45">
      <c r="A242" s="1">
        <v>22</v>
      </c>
      <c r="B242">
        <v>50</v>
      </c>
      <c r="C242">
        <v>0.45</v>
      </c>
      <c r="D242">
        <v>0</v>
      </c>
      <c r="E242">
        <v>16.3</v>
      </c>
      <c r="F242">
        <v>0</v>
      </c>
      <c r="G242">
        <v>0</v>
      </c>
      <c r="I242">
        <f t="shared" si="95"/>
        <v>0</v>
      </c>
      <c r="K242" cm="1">
        <f t="array" ref="K242">INDEX(LINEST(K232:K236),1)</f>
        <v>1.9561500000000005</v>
      </c>
      <c r="L242" cm="1">
        <f t="array" ref="L242">INDEX(LINEST(L232:L236),1)</f>
        <v>-0.32709523809523811</v>
      </c>
      <c r="N242">
        <f t="shared" si="85"/>
        <v>16.3</v>
      </c>
    </row>
    <row r="243" spans="1:25" x14ac:dyDescent="0.45">
      <c r="A243" s="1">
        <v>23</v>
      </c>
      <c r="B243">
        <v>50</v>
      </c>
      <c r="C243">
        <v>0.65</v>
      </c>
      <c r="D243">
        <v>0</v>
      </c>
      <c r="E243">
        <v>17.2</v>
      </c>
      <c r="F243">
        <v>0</v>
      </c>
      <c r="G243">
        <v>0</v>
      </c>
      <c r="I243">
        <f t="shared" si="95"/>
        <v>0</v>
      </c>
      <c r="N243">
        <f t="shared" si="85"/>
        <v>17.2</v>
      </c>
    </row>
    <row r="244" spans="1:25" x14ac:dyDescent="0.45">
      <c r="A244" s="1">
        <v>24</v>
      </c>
      <c r="B244">
        <v>50</v>
      </c>
      <c r="C244">
        <v>0.85</v>
      </c>
      <c r="D244">
        <v>0</v>
      </c>
      <c r="E244">
        <v>14.6</v>
      </c>
      <c r="F244">
        <v>0</v>
      </c>
      <c r="G244">
        <v>0</v>
      </c>
      <c r="I244">
        <f t="shared" si="95"/>
        <v>0</v>
      </c>
      <c r="N244">
        <f t="shared" si="85"/>
        <v>14.6</v>
      </c>
    </row>
    <row r="245" spans="1:25" x14ac:dyDescent="0.45">
      <c r="A245" s="1">
        <v>25</v>
      </c>
      <c r="B245">
        <v>100</v>
      </c>
      <c r="C245">
        <v>0</v>
      </c>
      <c r="D245">
        <v>0</v>
      </c>
      <c r="E245">
        <v>0</v>
      </c>
      <c r="F245">
        <v>0</v>
      </c>
      <c r="G245">
        <v>0</v>
      </c>
      <c r="N245" t="e">
        <f t="shared" si="85"/>
        <v>#DIV/0!</v>
      </c>
    </row>
    <row r="246" spans="1:25" x14ac:dyDescent="0.45">
      <c r="A246" s="1">
        <v>26</v>
      </c>
      <c r="B246">
        <v>100</v>
      </c>
      <c r="C246">
        <v>0.2</v>
      </c>
      <c r="D246">
        <v>0</v>
      </c>
      <c r="E246">
        <v>0</v>
      </c>
      <c r="F246">
        <v>0</v>
      </c>
      <c r="G246">
        <v>0</v>
      </c>
      <c r="N246" t="e">
        <f t="shared" si="85"/>
        <v>#DIV/0!</v>
      </c>
    </row>
    <row r="247" spans="1:25" x14ac:dyDescent="0.45">
      <c r="A247" s="1">
        <v>27</v>
      </c>
      <c r="B247">
        <v>100</v>
      </c>
      <c r="C247">
        <v>0.45</v>
      </c>
      <c r="D247">
        <v>0</v>
      </c>
      <c r="E247">
        <v>0</v>
      </c>
      <c r="F247">
        <v>0</v>
      </c>
      <c r="G247">
        <v>0</v>
      </c>
      <c r="N247" t="e">
        <f t="shared" si="85"/>
        <v>#DIV/0!</v>
      </c>
    </row>
    <row r="248" spans="1:25" x14ac:dyDescent="0.45">
      <c r="A248" s="1">
        <v>28</v>
      </c>
      <c r="B248">
        <v>100</v>
      </c>
      <c r="C248">
        <v>0.65</v>
      </c>
      <c r="D248">
        <v>0</v>
      </c>
      <c r="E248">
        <v>0</v>
      </c>
      <c r="F248">
        <v>0</v>
      </c>
      <c r="G248">
        <v>0</v>
      </c>
      <c r="N248" t="e">
        <f t="shared" si="85"/>
        <v>#DIV/0!</v>
      </c>
    </row>
    <row r="249" spans="1:25" x14ac:dyDescent="0.45">
      <c r="A249" s="1">
        <v>29</v>
      </c>
      <c r="B249">
        <v>100</v>
      </c>
      <c r="C249">
        <v>0.85</v>
      </c>
      <c r="D249">
        <v>0</v>
      </c>
      <c r="E249">
        <v>0</v>
      </c>
      <c r="F249">
        <v>0</v>
      </c>
      <c r="G249">
        <v>0</v>
      </c>
      <c r="N249" t="e">
        <f t="shared" si="85"/>
        <v>#DIV/0!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49"/>
  <sheetViews>
    <sheetView workbookViewId="0">
      <selection activeCell="E21" sqref="A1:XFD1048576"/>
    </sheetView>
  </sheetViews>
  <sheetFormatPr defaultRowHeight="14.25" x14ac:dyDescent="0.45"/>
  <sheetData>
    <row r="1" spans="1:7" x14ac:dyDescent="0.45">
      <c r="A1" s="1">
        <v>0</v>
      </c>
      <c r="B1" t="s">
        <v>0</v>
      </c>
    </row>
    <row r="3" spans="1:7" x14ac:dyDescent="0.4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</row>
    <row r="4" spans="1:7" x14ac:dyDescent="0.45">
      <c r="A4" s="1">
        <v>0</v>
      </c>
      <c r="B4">
        <v>2</v>
      </c>
      <c r="C4">
        <v>0</v>
      </c>
      <c r="D4">
        <v>10.6</v>
      </c>
      <c r="E4">
        <v>89.8</v>
      </c>
      <c r="F4">
        <v>32</v>
      </c>
      <c r="G4">
        <v>12.3</v>
      </c>
    </row>
    <row r="5" spans="1:7" x14ac:dyDescent="0.45">
      <c r="A5" s="1">
        <v>1</v>
      </c>
      <c r="B5">
        <v>2</v>
      </c>
      <c r="C5">
        <v>0.2</v>
      </c>
      <c r="D5">
        <v>13.4</v>
      </c>
      <c r="E5">
        <v>78</v>
      </c>
      <c r="F5">
        <v>37.799999999999997</v>
      </c>
      <c r="G5">
        <v>18.2</v>
      </c>
    </row>
    <row r="6" spans="1:7" x14ac:dyDescent="0.45">
      <c r="A6" s="1">
        <v>2</v>
      </c>
      <c r="B6">
        <v>2</v>
      </c>
      <c r="C6">
        <v>0.45</v>
      </c>
      <c r="D6">
        <v>18.3</v>
      </c>
      <c r="E6">
        <v>85.1</v>
      </c>
      <c r="F6">
        <v>45.1</v>
      </c>
      <c r="G6">
        <v>22.2</v>
      </c>
    </row>
    <row r="7" spans="1:7" x14ac:dyDescent="0.45">
      <c r="A7" s="1">
        <v>3</v>
      </c>
      <c r="B7">
        <v>2</v>
      </c>
      <c r="C7">
        <v>0.65</v>
      </c>
      <c r="D7">
        <v>24.9</v>
      </c>
      <c r="E7">
        <v>85.5</v>
      </c>
      <c r="F7">
        <v>51</v>
      </c>
      <c r="G7">
        <v>32.299999999999997</v>
      </c>
    </row>
    <row r="8" spans="1:7" x14ac:dyDescent="0.45">
      <c r="A8" s="1">
        <v>4</v>
      </c>
      <c r="B8">
        <v>2</v>
      </c>
      <c r="C8">
        <v>0.85</v>
      </c>
      <c r="D8">
        <v>33.9</v>
      </c>
      <c r="E8">
        <v>94.3</v>
      </c>
      <c r="F8">
        <v>59.6</v>
      </c>
      <c r="G8">
        <v>45.5</v>
      </c>
    </row>
    <row r="9" spans="1:7" x14ac:dyDescent="0.45">
      <c r="A9" s="1">
        <v>5</v>
      </c>
      <c r="B9">
        <v>5</v>
      </c>
      <c r="C9">
        <v>0</v>
      </c>
      <c r="D9">
        <v>5.9</v>
      </c>
      <c r="E9">
        <v>65.2</v>
      </c>
      <c r="F9">
        <v>2.5</v>
      </c>
      <c r="G9">
        <v>9.6999999999999993</v>
      </c>
    </row>
    <row r="10" spans="1:7" x14ac:dyDescent="0.45">
      <c r="A10" s="1">
        <v>6</v>
      </c>
      <c r="B10">
        <v>5</v>
      </c>
      <c r="C10">
        <v>0.2</v>
      </c>
      <c r="D10">
        <v>6.1</v>
      </c>
      <c r="E10">
        <v>57.4</v>
      </c>
      <c r="F10">
        <v>3.2</v>
      </c>
      <c r="G10">
        <v>11.6</v>
      </c>
    </row>
    <row r="11" spans="1:7" x14ac:dyDescent="0.45">
      <c r="A11" s="1">
        <v>7</v>
      </c>
      <c r="B11">
        <v>5</v>
      </c>
      <c r="C11">
        <v>0.45</v>
      </c>
      <c r="D11">
        <v>7</v>
      </c>
      <c r="E11">
        <v>72.3</v>
      </c>
      <c r="F11">
        <v>6.9</v>
      </c>
      <c r="G11">
        <v>13.7</v>
      </c>
    </row>
    <row r="12" spans="1:7" x14ac:dyDescent="0.45">
      <c r="A12" s="1">
        <v>8</v>
      </c>
      <c r="B12">
        <v>5</v>
      </c>
      <c r="C12">
        <v>0.65</v>
      </c>
      <c r="D12">
        <v>11.9</v>
      </c>
      <c r="E12">
        <v>72.2</v>
      </c>
      <c r="F12">
        <v>7.8</v>
      </c>
      <c r="G12">
        <v>12.9</v>
      </c>
    </row>
    <row r="13" spans="1:7" x14ac:dyDescent="0.45">
      <c r="A13" s="1">
        <v>9</v>
      </c>
      <c r="B13">
        <v>5</v>
      </c>
      <c r="C13">
        <v>0.85</v>
      </c>
      <c r="D13">
        <v>13.7</v>
      </c>
      <c r="E13">
        <v>77.7</v>
      </c>
      <c r="F13">
        <v>13.3</v>
      </c>
      <c r="G13">
        <v>16</v>
      </c>
    </row>
    <row r="14" spans="1:7" x14ac:dyDescent="0.45">
      <c r="A14" s="1">
        <v>10</v>
      </c>
      <c r="B14">
        <v>10</v>
      </c>
      <c r="C14">
        <v>0</v>
      </c>
      <c r="D14">
        <v>0</v>
      </c>
      <c r="E14">
        <v>20.5</v>
      </c>
      <c r="F14">
        <v>0</v>
      </c>
      <c r="G14">
        <v>0</v>
      </c>
    </row>
    <row r="15" spans="1:7" x14ac:dyDescent="0.45">
      <c r="A15" s="1">
        <v>11</v>
      </c>
      <c r="B15">
        <v>10</v>
      </c>
      <c r="C15">
        <v>0.2</v>
      </c>
      <c r="D15">
        <v>0.1</v>
      </c>
      <c r="E15">
        <v>22.7</v>
      </c>
      <c r="F15">
        <v>0</v>
      </c>
      <c r="G15">
        <v>0</v>
      </c>
    </row>
    <row r="16" spans="1:7" x14ac:dyDescent="0.45">
      <c r="A16" s="1">
        <v>12</v>
      </c>
      <c r="B16">
        <v>10</v>
      </c>
      <c r="C16">
        <v>0.45</v>
      </c>
      <c r="D16">
        <v>0.1</v>
      </c>
      <c r="E16">
        <v>28.7</v>
      </c>
      <c r="F16">
        <v>0</v>
      </c>
      <c r="G16">
        <v>0</v>
      </c>
    </row>
    <row r="17" spans="1:7" x14ac:dyDescent="0.45">
      <c r="A17" s="1">
        <v>13</v>
      </c>
      <c r="B17">
        <v>10</v>
      </c>
      <c r="C17">
        <v>0.65</v>
      </c>
      <c r="D17">
        <v>0.3</v>
      </c>
      <c r="E17">
        <v>32.799999999999997</v>
      </c>
      <c r="F17">
        <v>0</v>
      </c>
      <c r="G17">
        <v>0</v>
      </c>
    </row>
    <row r="18" spans="1:7" x14ac:dyDescent="0.45">
      <c r="A18" s="1">
        <v>14</v>
      </c>
      <c r="B18">
        <v>10</v>
      </c>
      <c r="C18">
        <v>0.85</v>
      </c>
      <c r="D18">
        <v>0.7</v>
      </c>
      <c r="E18">
        <v>32.299999999999997</v>
      </c>
      <c r="F18">
        <v>0.2</v>
      </c>
      <c r="G18">
        <v>0</v>
      </c>
    </row>
    <row r="19" spans="1:7" x14ac:dyDescent="0.45">
      <c r="A19" s="1">
        <v>15</v>
      </c>
      <c r="B19">
        <v>20</v>
      </c>
      <c r="C19">
        <v>0</v>
      </c>
      <c r="D19">
        <v>0</v>
      </c>
      <c r="E19">
        <v>8.5</v>
      </c>
      <c r="F19">
        <v>0</v>
      </c>
      <c r="G19">
        <v>0</v>
      </c>
    </row>
    <row r="20" spans="1:7" x14ac:dyDescent="0.45">
      <c r="A20" s="1">
        <v>16</v>
      </c>
      <c r="B20">
        <v>20</v>
      </c>
      <c r="C20">
        <v>0.2</v>
      </c>
      <c r="D20">
        <v>0</v>
      </c>
      <c r="E20">
        <v>8.3000000000000007</v>
      </c>
      <c r="F20">
        <v>0</v>
      </c>
      <c r="G20">
        <v>0</v>
      </c>
    </row>
    <row r="21" spans="1:7" x14ac:dyDescent="0.45">
      <c r="A21" s="1">
        <v>17</v>
      </c>
      <c r="B21">
        <v>20</v>
      </c>
      <c r="C21">
        <v>0.45</v>
      </c>
      <c r="D21">
        <v>0</v>
      </c>
      <c r="E21">
        <v>11.5</v>
      </c>
      <c r="F21">
        <v>0</v>
      </c>
      <c r="G21">
        <v>0</v>
      </c>
    </row>
    <row r="22" spans="1:7" x14ac:dyDescent="0.45">
      <c r="A22" s="1">
        <v>18</v>
      </c>
      <c r="B22">
        <v>20</v>
      </c>
      <c r="C22">
        <v>0.65</v>
      </c>
      <c r="D22">
        <v>0</v>
      </c>
      <c r="E22">
        <v>16.399999999999999</v>
      </c>
      <c r="F22">
        <v>0</v>
      </c>
      <c r="G22">
        <v>0</v>
      </c>
    </row>
    <row r="23" spans="1:7" x14ac:dyDescent="0.45">
      <c r="A23" s="1">
        <v>19</v>
      </c>
      <c r="B23">
        <v>20</v>
      </c>
      <c r="C23">
        <v>0.85</v>
      </c>
      <c r="D23">
        <v>0</v>
      </c>
      <c r="E23">
        <v>21</v>
      </c>
      <c r="F23">
        <v>0</v>
      </c>
      <c r="G23">
        <v>0</v>
      </c>
    </row>
    <row r="24" spans="1:7" x14ac:dyDescent="0.45">
      <c r="A24" s="1">
        <v>20</v>
      </c>
      <c r="B24">
        <v>50</v>
      </c>
      <c r="C24">
        <v>0</v>
      </c>
      <c r="D24">
        <v>0</v>
      </c>
      <c r="E24">
        <v>2.2000000000000002</v>
      </c>
      <c r="F24">
        <v>0</v>
      </c>
      <c r="G24">
        <v>0</v>
      </c>
    </row>
    <row r="25" spans="1:7" x14ac:dyDescent="0.45">
      <c r="A25" s="1">
        <v>21</v>
      </c>
      <c r="B25">
        <v>50</v>
      </c>
      <c r="C25">
        <v>0.2</v>
      </c>
      <c r="D25">
        <v>0</v>
      </c>
      <c r="E25">
        <v>6</v>
      </c>
      <c r="F25">
        <v>0</v>
      </c>
      <c r="G25">
        <v>0</v>
      </c>
    </row>
    <row r="26" spans="1:7" x14ac:dyDescent="0.45">
      <c r="A26" s="1">
        <v>22</v>
      </c>
      <c r="B26">
        <v>50</v>
      </c>
      <c r="C26">
        <v>0.45</v>
      </c>
      <c r="D26">
        <v>0</v>
      </c>
      <c r="E26">
        <v>3.8</v>
      </c>
      <c r="F26">
        <v>0</v>
      </c>
      <c r="G26">
        <v>0</v>
      </c>
    </row>
    <row r="27" spans="1:7" x14ac:dyDescent="0.45">
      <c r="A27" s="1">
        <v>23</v>
      </c>
      <c r="B27">
        <v>50</v>
      </c>
      <c r="C27">
        <v>0.65</v>
      </c>
      <c r="D27">
        <v>0</v>
      </c>
      <c r="E27">
        <v>6.5</v>
      </c>
      <c r="F27">
        <v>0</v>
      </c>
      <c r="G27">
        <v>0</v>
      </c>
    </row>
    <row r="28" spans="1:7" x14ac:dyDescent="0.45">
      <c r="A28" s="1">
        <v>24</v>
      </c>
      <c r="B28">
        <v>50</v>
      </c>
      <c r="C28">
        <v>0.85</v>
      </c>
      <c r="D28">
        <v>0</v>
      </c>
      <c r="E28">
        <v>9.5</v>
      </c>
      <c r="F28">
        <v>0</v>
      </c>
      <c r="G28">
        <v>0</v>
      </c>
    </row>
    <row r="29" spans="1:7" x14ac:dyDescent="0.45">
      <c r="A29" s="1">
        <v>25</v>
      </c>
      <c r="B29">
        <v>100</v>
      </c>
      <c r="C29">
        <v>0</v>
      </c>
      <c r="D29">
        <v>0</v>
      </c>
      <c r="E29">
        <v>1.2</v>
      </c>
      <c r="F29">
        <v>0</v>
      </c>
      <c r="G29">
        <v>0</v>
      </c>
    </row>
    <row r="30" spans="1:7" x14ac:dyDescent="0.45">
      <c r="A30" s="1">
        <v>26</v>
      </c>
      <c r="B30">
        <v>100</v>
      </c>
      <c r="C30">
        <v>0.2</v>
      </c>
      <c r="D30">
        <v>0</v>
      </c>
      <c r="E30">
        <v>1.5</v>
      </c>
      <c r="F30">
        <v>0</v>
      </c>
      <c r="G30">
        <v>0</v>
      </c>
    </row>
    <row r="31" spans="1:7" x14ac:dyDescent="0.45">
      <c r="A31" s="1">
        <v>27</v>
      </c>
      <c r="B31">
        <v>100</v>
      </c>
      <c r="C31">
        <v>0.45</v>
      </c>
      <c r="D31">
        <v>0</v>
      </c>
      <c r="E31">
        <v>1.7</v>
      </c>
      <c r="F31">
        <v>0</v>
      </c>
      <c r="G31">
        <v>0</v>
      </c>
    </row>
    <row r="32" spans="1:7" x14ac:dyDescent="0.45">
      <c r="A32" s="1">
        <v>28</v>
      </c>
      <c r="B32">
        <v>100</v>
      </c>
      <c r="C32">
        <v>0.65</v>
      </c>
      <c r="D32">
        <v>0</v>
      </c>
      <c r="E32">
        <v>1.6</v>
      </c>
      <c r="F32">
        <v>0</v>
      </c>
      <c r="G32">
        <v>0</v>
      </c>
    </row>
    <row r="33" spans="1:7" x14ac:dyDescent="0.45">
      <c r="A33" s="1">
        <v>29</v>
      </c>
      <c r="B33">
        <v>100</v>
      </c>
      <c r="C33">
        <v>0.85</v>
      </c>
      <c r="D33">
        <v>0</v>
      </c>
      <c r="E33">
        <v>1.8</v>
      </c>
      <c r="F33">
        <v>0</v>
      </c>
      <c r="G33">
        <v>0</v>
      </c>
    </row>
    <row r="37" spans="1:7" x14ac:dyDescent="0.45">
      <c r="A37" s="1">
        <v>0</v>
      </c>
      <c r="B37" t="s">
        <v>7</v>
      </c>
    </row>
    <row r="39" spans="1:7" x14ac:dyDescent="0.4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 x14ac:dyDescent="0.45">
      <c r="A40" s="1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45">
      <c r="A41" s="1">
        <v>1</v>
      </c>
      <c r="B41">
        <v>0</v>
      </c>
      <c r="C41">
        <v>0.2</v>
      </c>
      <c r="D41">
        <v>0</v>
      </c>
      <c r="E41">
        <v>0</v>
      </c>
      <c r="F41">
        <v>0</v>
      </c>
      <c r="G41">
        <v>0</v>
      </c>
    </row>
    <row r="42" spans="1:7" x14ac:dyDescent="0.45">
      <c r="A42" s="1">
        <v>2</v>
      </c>
      <c r="B42">
        <v>0</v>
      </c>
      <c r="C42">
        <v>0.45</v>
      </c>
      <c r="D42">
        <v>0</v>
      </c>
      <c r="E42">
        <v>0</v>
      </c>
      <c r="F42">
        <v>0</v>
      </c>
      <c r="G42">
        <v>0</v>
      </c>
    </row>
    <row r="43" spans="1:7" x14ac:dyDescent="0.45">
      <c r="A43" s="1">
        <v>3</v>
      </c>
      <c r="B43">
        <v>0</v>
      </c>
      <c r="C43">
        <v>0.65</v>
      </c>
      <c r="D43">
        <v>0</v>
      </c>
      <c r="E43">
        <v>0</v>
      </c>
      <c r="F43">
        <v>0</v>
      </c>
      <c r="G43">
        <v>0</v>
      </c>
    </row>
    <row r="44" spans="1:7" x14ac:dyDescent="0.45">
      <c r="A44" s="1">
        <v>4</v>
      </c>
      <c r="B44">
        <v>0</v>
      </c>
      <c r="C44">
        <v>0.85</v>
      </c>
      <c r="D44">
        <v>0</v>
      </c>
      <c r="E44">
        <v>0</v>
      </c>
      <c r="F44">
        <v>0</v>
      </c>
      <c r="G44">
        <v>0</v>
      </c>
    </row>
    <row r="45" spans="1:7" x14ac:dyDescent="0.45">
      <c r="A45" s="1">
        <v>5</v>
      </c>
      <c r="B45">
        <v>5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45">
      <c r="A46" s="1">
        <v>6</v>
      </c>
      <c r="B46">
        <v>5</v>
      </c>
      <c r="C46">
        <v>0.2</v>
      </c>
      <c r="D46">
        <v>0</v>
      </c>
      <c r="E46">
        <v>0</v>
      </c>
      <c r="F46">
        <v>0</v>
      </c>
      <c r="G46">
        <v>0</v>
      </c>
    </row>
    <row r="47" spans="1:7" x14ac:dyDescent="0.45">
      <c r="A47" s="1">
        <v>7</v>
      </c>
      <c r="B47">
        <v>5</v>
      </c>
      <c r="C47">
        <v>0.45</v>
      </c>
      <c r="D47">
        <v>0</v>
      </c>
      <c r="E47">
        <v>0</v>
      </c>
      <c r="F47">
        <v>0</v>
      </c>
      <c r="G47">
        <v>0</v>
      </c>
    </row>
    <row r="48" spans="1:7" x14ac:dyDescent="0.45">
      <c r="A48" s="1">
        <v>8</v>
      </c>
      <c r="B48">
        <v>5</v>
      </c>
      <c r="C48">
        <v>0.65</v>
      </c>
      <c r="D48">
        <v>0</v>
      </c>
      <c r="E48">
        <v>0</v>
      </c>
      <c r="F48">
        <v>0</v>
      </c>
      <c r="G48">
        <v>0</v>
      </c>
    </row>
    <row r="49" spans="1:7" x14ac:dyDescent="0.45">
      <c r="A49" s="1">
        <v>9</v>
      </c>
      <c r="B49">
        <v>5</v>
      </c>
      <c r="C49">
        <v>0.85</v>
      </c>
      <c r="D49">
        <v>0</v>
      </c>
      <c r="E49">
        <v>0</v>
      </c>
      <c r="F49">
        <v>0</v>
      </c>
      <c r="G49">
        <v>0</v>
      </c>
    </row>
    <row r="50" spans="1:7" x14ac:dyDescent="0.45">
      <c r="A50" s="1">
        <v>10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45">
      <c r="A51" s="1">
        <v>11</v>
      </c>
      <c r="B51">
        <v>10</v>
      </c>
      <c r="C51">
        <v>0.2</v>
      </c>
      <c r="D51">
        <v>0</v>
      </c>
      <c r="E51">
        <v>0</v>
      </c>
      <c r="F51">
        <v>0</v>
      </c>
      <c r="G51">
        <v>0</v>
      </c>
    </row>
    <row r="52" spans="1:7" x14ac:dyDescent="0.45">
      <c r="A52" s="1">
        <v>12</v>
      </c>
      <c r="B52">
        <v>10</v>
      </c>
      <c r="C52">
        <v>0.45</v>
      </c>
      <c r="D52">
        <v>0</v>
      </c>
      <c r="E52">
        <v>0</v>
      </c>
      <c r="F52">
        <v>0</v>
      </c>
      <c r="G52">
        <v>0</v>
      </c>
    </row>
    <row r="53" spans="1:7" x14ac:dyDescent="0.45">
      <c r="A53" s="1">
        <v>13</v>
      </c>
      <c r="B53">
        <v>10</v>
      </c>
      <c r="C53">
        <v>0.65</v>
      </c>
      <c r="D53">
        <v>0</v>
      </c>
      <c r="E53">
        <v>0</v>
      </c>
      <c r="F53">
        <v>0</v>
      </c>
      <c r="G53">
        <v>0</v>
      </c>
    </row>
    <row r="54" spans="1:7" x14ac:dyDescent="0.45">
      <c r="A54" s="1">
        <v>14</v>
      </c>
      <c r="B54">
        <v>10</v>
      </c>
      <c r="C54">
        <v>0.85</v>
      </c>
      <c r="D54">
        <v>0</v>
      </c>
      <c r="E54">
        <v>0</v>
      </c>
      <c r="F54">
        <v>0</v>
      </c>
      <c r="G54">
        <v>0</v>
      </c>
    </row>
    <row r="55" spans="1:7" x14ac:dyDescent="0.45">
      <c r="A55" s="1">
        <v>15</v>
      </c>
      <c r="B55">
        <v>20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45">
      <c r="A56" s="1">
        <v>16</v>
      </c>
      <c r="B56">
        <v>20</v>
      </c>
      <c r="C56">
        <v>0.2</v>
      </c>
      <c r="D56">
        <v>0</v>
      </c>
      <c r="E56">
        <v>0</v>
      </c>
      <c r="F56">
        <v>0</v>
      </c>
      <c r="G56">
        <v>0</v>
      </c>
    </row>
    <row r="57" spans="1:7" x14ac:dyDescent="0.45">
      <c r="A57" s="1">
        <v>17</v>
      </c>
      <c r="B57">
        <v>20</v>
      </c>
      <c r="C57">
        <v>0.45</v>
      </c>
      <c r="D57">
        <v>0</v>
      </c>
      <c r="E57">
        <v>0</v>
      </c>
      <c r="F57">
        <v>0</v>
      </c>
      <c r="G57">
        <v>0</v>
      </c>
    </row>
    <row r="58" spans="1:7" x14ac:dyDescent="0.45">
      <c r="A58" s="1">
        <v>18</v>
      </c>
      <c r="B58">
        <v>20</v>
      </c>
      <c r="C58">
        <v>0.65</v>
      </c>
      <c r="D58">
        <v>0</v>
      </c>
      <c r="E58">
        <v>0</v>
      </c>
      <c r="F58">
        <v>0</v>
      </c>
      <c r="G58">
        <v>0</v>
      </c>
    </row>
    <row r="59" spans="1:7" x14ac:dyDescent="0.45">
      <c r="A59" s="1">
        <v>19</v>
      </c>
      <c r="B59">
        <v>20</v>
      </c>
      <c r="C59">
        <v>0.85</v>
      </c>
      <c r="D59">
        <v>0</v>
      </c>
      <c r="E59">
        <v>0</v>
      </c>
      <c r="F59">
        <v>0</v>
      </c>
      <c r="G59">
        <v>0</v>
      </c>
    </row>
    <row r="60" spans="1:7" x14ac:dyDescent="0.4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45">
      <c r="A61" s="1">
        <v>21</v>
      </c>
      <c r="B61">
        <v>50</v>
      </c>
      <c r="C61">
        <v>0.2</v>
      </c>
      <c r="D61">
        <v>0</v>
      </c>
      <c r="E61">
        <v>0</v>
      </c>
      <c r="F61">
        <v>0</v>
      </c>
      <c r="G61">
        <v>0</v>
      </c>
    </row>
    <row r="62" spans="1:7" x14ac:dyDescent="0.45">
      <c r="A62" s="1">
        <v>22</v>
      </c>
      <c r="B62">
        <v>50</v>
      </c>
      <c r="C62">
        <v>0.45</v>
      </c>
      <c r="D62">
        <v>0</v>
      </c>
      <c r="E62">
        <v>0</v>
      </c>
      <c r="F62">
        <v>0</v>
      </c>
      <c r="G62">
        <v>0</v>
      </c>
    </row>
    <row r="63" spans="1:7" x14ac:dyDescent="0.45">
      <c r="A63" s="1">
        <v>23</v>
      </c>
      <c r="B63">
        <v>50</v>
      </c>
      <c r="C63">
        <v>0.65</v>
      </c>
      <c r="D63">
        <v>0</v>
      </c>
      <c r="E63">
        <v>0</v>
      </c>
      <c r="F63">
        <v>0</v>
      </c>
      <c r="G63">
        <v>0</v>
      </c>
    </row>
    <row r="64" spans="1:7" x14ac:dyDescent="0.45">
      <c r="A64" s="1">
        <v>24</v>
      </c>
      <c r="B64">
        <v>50</v>
      </c>
      <c r="C64">
        <v>0.85</v>
      </c>
      <c r="D64">
        <v>0</v>
      </c>
      <c r="E64">
        <v>0</v>
      </c>
      <c r="F64">
        <v>0</v>
      </c>
      <c r="G64">
        <v>0</v>
      </c>
    </row>
    <row r="65" spans="1:7" x14ac:dyDescent="0.4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45">
      <c r="A66" s="1">
        <v>26</v>
      </c>
      <c r="B66">
        <v>100</v>
      </c>
      <c r="C66">
        <v>0.2</v>
      </c>
      <c r="D66">
        <v>0</v>
      </c>
      <c r="E66">
        <v>0</v>
      </c>
      <c r="F66">
        <v>0</v>
      </c>
      <c r="G66">
        <v>0</v>
      </c>
    </row>
    <row r="67" spans="1:7" x14ac:dyDescent="0.4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0</v>
      </c>
    </row>
    <row r="68" spans="1:7" x14ac:dyDescent="0.4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0</v>
      </c>
    </row>
    <row r="69" spans="1:7" x14ac:dyDescent="0.4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0</v>
      </c>
    </row>
    <row r="73" spans="1:7" x14ac:dyDescent="0.45">
      <c r="A73" s="1">
        <v>0</v>
      </c>
      <c r="B73" t="s">
        <v>8</v>
      </c>
    </row>
    <row r="75" spans="1:7" x14ac:dyDescent="0.4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</row>
    <row r="76" spans="1:7" x14ac:dyDescent="0.45">
      <c r="A76" s="1">
        <v>0</v>
      </c>
      <c r="B76">
        <v>0</v>
      </c>
      <c r="C76">
        <v>0</v>
      </c>
      <c r="D76">
        <v>0.7</v>
      </c>
      <c r="E76">
        <v>1.5</v>
      </c>
      <c r="F76">
        <v>0.5</v>
      </c>
      <c r="G76">
        <v>0.5</v>
      </c>
    </row>
    <row r="77" spans="1:7" x14ac:dyDescent="0.45">
      <c r="A77" s="1">
        <v>1</v>
      </c>
      <c r="B77">
        <v>0</v>
      </c>
      <c r="C77">
        <v>0.2</v>
      </c>
      <c r="D77">
        <v>0.2</v>
      </c>
      <c r="E77">
        <v>0</v>
      </c>
      <c r="F77">
        <v>0.6</v>
      </c>
      <c r="G77">
        <v>0.1</v>
      </c>
    </row>
    <row r="78" spans="1:7" x14ac:dyDescent="0.45">
      <c r="A78" s="1">
        <v>2</v>
      </c>
      <c r="B78">
        <v>0</v>
      </c>
      <c r="C78">
        <v>0.45</v>
      </c>
      <c r="D78">
        <v>0</v>
      </c>
      <c r="E78">
        <v>0.1</v>
      </c>
      <c r="F78">
        <v>0.6</v>
      </c>
      <c r="G78">
        <v>0.2</v>
      </c>
    </row>
    <row r="79" spans="1:7" x14ac:dyDescent="0.45">
      <c r="A79" s="1">
        <v>3</v>
      </c>
      <c r="B79">
        <v>0</v>
      </c>
      <c r="C79">
        <v>0.65</v>
      </c>
      <c r="D79">
        <v>0.9</v>
      </c>
      <c r="E79">
        <v>0.2</v>
      </c>
      <c r="F79">
        <v>0.5</v>
      </c>
      <c r="G79">
        <v>0.2</v>
      </c>
    </row>
    <row r="80" spans="1:7" x14ac:dyDescent="0.45">
      <c r="A80" s="1">
        <v>4</v>
      </c>
      <c r="B80">
        <v>0</v>
      </c>
      <c r="C80">
        <v>0.85</v>
      </c>
      <c r="D80">
        <v>0.1</v>
      </c>
      <c r="E80">
        <v>2.7</v>
      </c>
      <c r="F80">
        <v>0.2</v>
      </c>
      <c r="G80">
        <v>0</v>
      </c>
    </row>
    <row r="81" spans="1:7" x14ac:dyDescent="0.45">
      <c r="A81" s="1">
        <v>5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45">
      <c r="A82" s="1">
        <v>6</v>
      </c>
      <c r="B82">
        <v>5</v>
      </c>
      <c r="C82">
        <v>0.2</v>
      </c>
      <c r="D82">
        <v>0</v>
      </c>
      <c r="E82">
        <v>0</v>
      </c>
      <c r="F82">
        <v>0</v>
      </c>
      <c r="G82">
        <v>0</v>
      </c>
    </row>
    <row r="83" spans="1:7" x14ac:dyDescent="0.45">
      <c r="A83" s="1">
        <v>7</v>
      </c>
      <c r="B83">
        <v>5</v>
      </c>
      <c r="C83">
        <v>0.45</v>
      </c>
      <c r="D83">
        <v>0</v>
      </c>
      <c r="E83">
        <v>0</v>
      </c>
      <c r="F83">
        <v>0</v>
      </c>
      <c r="G83">
        <v>0</v>
      </c>
    </row>
    <row r="84" spans="1:7" x14ac:dyDescent="0.45">
      <c r="A84" s="1">
        <v>8</v>
      </c>
      <c r="B84">
        <v>5</v>
      </c>
      <c r="C84">
        <v>0.65</v>
      </c>
      <c r="D84">
        <v>0</v>
      </c>
      <c r="E84">
        <v>0</v>
      </c>
      <c r="F84">
        <v>0</v>
      </c>
      <c r="G84">
        <v>0</v>
      </c>
    </row>
    <row r="85" spans="1:7" x14ac:dyDescent="0.45">
      <c r="A85" s="1">
        <v>9</v>
      </c>
      <c r="B85">
        <v>5</v>
      </c>
      <c r="C85">
        <v>0.85</v>
      </c>
      <c r="D85">
        <v>0</v>
      </c>
      <c r="E85">
        <v>0</v>
      </c>
      <c r="F85">
        <v>0</v>
      </c>
      <c r="G85">
        <v>0</v>
      </c>
    </row>
    <row r="86" spans="1:7" x14ac:dyDescent="0.45">
      <c r="A86" s="1">
        <v>10</v>
      </c>
      <c r="B86">
        <v>10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45">
      <c r="A87" s="1">
        <v>11</v>
      </c>
      <c r="B87">
        <v>10</v>
      </c>
      <c r="C87">
        <v>0.2</v>
      </c>
      <c r="D87">
        <v>0</v>
      </c>
      <c r="E87">
        <v>0</v>
      </c>
      <c r="F87">
        <v>0</v>
      </c>
      <c r="G87">
        <v>0</v>
      </c>
    </row>
    <row r="88" spans="1:7" x14ac:dyDescent="0.45">
      <c r="A88" s="1">
        <v>12</v>
      </c>
      <c r="B88">
        <v>10</v>
      </c>
      <c r="C88">
        <v>0.45</v>
      </c>
      <c r="D88">
        <v>0</v>
      </c>
      <c r="E88">
        <v>0</v>
      </c>
      <c r="F88">
        <v>0</v>
      </c>
      <c r="G88">
        <v>0</v>
      </c>
    </row>
    <row r="89" spans="1:7" x14ac:dyDescent="0.45">
      <c r="A89" s="1">
        <v>13</v>
      </c>
      <c r="B89">
        <v>10</v>
      </c>
      <c r="C89">
        <v>0.65</v>
      </c>
      <c r="D89">
        <v>0</v>
      </c>
      <c r="E89">
        <v>0</v>
      </c>
      <c r="F89">
        <v>0</v>
      </c>
      <c r="G89">
        <v>0</v>
      </c>
    </row>
    <row r="90" spans="1:7" x14ac:dyDescent="0.45">
      <c r="A90" s="1">
        <v>14</v>
      </c>
      <c r="B90">
        <v>10</v>
      </c>
      <c r="C90">
        <v>0.85</v>
      </c>
      <c r="D90">
        <v>0</v>
      </c>
      <c r="E90">
        <v>0</v>
      </c>
      <c r="F90">
        <v>0</v>
      </c>
      <c r="G90">
        <v>0</v>
      </c>
    </row>
    <row r="91" spans="1:7" x14ac:dyDescent="0.45">
      <c r="A91" s="1">
        <v>15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45">
      <c r="A92" s="1">
        <v>16</v>
      </c>
      <c r="B92">
        <v>20</v>
      </c>
      <c r="C92">
        <v>0.2</v>
      </c>
      <c r="D92">
        <v>0</v>
      </c>
      <c r="E92">
        <v>0</v>
      </c>
      <c r="F92">
        <v>0</v>
      </c>
      <c r="G92">
        <v>0</v>
      </c>
    </row>
    <row r="93" spans="1:7" x14ac:dyDescent="0.45">
      <c r="A93" s="1">
        <v>17</v>
      </c>
      <c r="B93">
        <v>20</v>
      </c>
      <c r="C93">
        <v>0.45</v>
      </c>
      <c r="D93">
        <v>0</v>
      </c>
      <c r="E93">
        <v>0</v>
      </c>
      <c r="F93">
        <v>0</v>
      </c>
      <c r="G93">
        <v>0</v>
      </c>
    </row>
    <row r="94" spans="1:7" x14ac:dyDescent="0.45">
      <c r="A94" s="1">
        <v>18</v>
      </c>
      <c r="B94">
        <v>20</v>
      </c>
      <c r="C94">
        <v>0.65</v>
      </c>
      <c r="D94">
        <v>0</v>
      </c>
      <c r="E94">
        <v>0</v>
      </c>
      <c r="F94">
        <v>0</v>
      </c>
      <c r="G94">
        <v>0</v>
      </c>
    </row>
    <row r="95" spans="1:7" x14ac:dyDescent="0.45">
      <c r="A95" s="1">
        <v>19</v>
      </c>
      <c r="B95">
        <v>20</v>
      </c>
      <c r="C95">
        <v>0.85</v>
      </c>
      <c r="D95">
        <v>0</v>
      </c>
      <c r="E95">
        <v>0</v>
      </c>
      <c r="F95">
        <v>0</v>
      </c>
      <c r="G95">
        <v>0</v>
      </c>
    </row>
    <row r="96" spans="1:7" x14ac:dyDescent="0.45">
      <c r="A96" s="1">
        <v>20</v>
      </c>
      <c r="B96">
        <v>50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45">
      <c r="A97" s="1">
        <v>21</v>
      </c>
      <c r="B97">
        <v>50</v>
      </c>
      <c r="C97">
        <v>0.2</v>
      </c>
      <c r="D97">
        <v>0</v>
      </c>
      <c r="E97">
        <v>0</v>
      </c>
      <c r="F97">
        <v>0</v>
      </c>
      <c r="G97">
        <v>0</v>
      </c>
    </row>
    <row r="98" spans="1:7" x14ac:dyDescent="0.45">
      <c r="A98" s="1">
        <v>22</v>
      </c>
      <c r="B98">
        <v>50</v>
      </c>
      <c r="C98">
        <v>0.45</v>
      </c>
      <c r="D98">
        <v>0</v>
      </c>
      <c r="E98">
        <v>0</v>
      </c>
      <c r="F98">
        <v>0</v>
      </c>
      <c r="G98">
        <v>0</v>
      </c>
    </row>
    <row r="99" spans="1:7" x14ac:dyDescent="0.45">
      <c r="A99" s="1">
        <v>23</v>
      </c>
      <c r="B99">
        <v>50</v>
      </c>
      <c r="C99">
        <v>0.65</v>
      </c>
      <c r="D99">
        <v>0</v>
      </c>
      <c r="E99">
        <v>0</v>
      </c>
      <c r="F99">
        <v>0</v>
      </c>
      <c r="G99">
        <v>0</v>
      </c>
    </row>
    <row r="100" spans="1:7" x14ac:dyDescent="0.45">
      <c r="A100" s="1">
        <v>24</v>
      </c>
      <c r="B100">
        <v>50</v>
      </c>
      <c r="C100">
        <v>0.85</v>
      </c>
      <c r="D100">
        <v>0</v>
      </c>
      <c r="E100">
        <v>0</v>
      </c>
      <c r="F100">
        <v>0</v>
      </c>
      <c r="G100">
        <v>0</v>
      </c>
    </row>
    <row r="101" spans="1:7" x14ac:dyDescent="0.4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4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45">
      <c r="A103" s="1">
        <v>27</v>
      </c>
      <c r="B103">
        <v>100</v>
      </c>
      <c r="C103">
        <v>0.45</v>
      </c>
      <c r="D103">
        <v>0</v>
      </c>
      <c r="E103">
        <v>0</v>
      </c>
      <c r="F103">
        <v>0</v>
      </c>
      <c r="G103">
        <v>0</v>
      </c>
    </row>
    <row r="104" spans="1:7" x14ac:dyDescent="0.4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0</v>
      </c>
    </row>
    <row r="105" spans="1:7" x14ac:dyDescent="0.45">
      <c r="A105" s="1">
        <v>29</v>
      </c>
      <c r="B105">
        <v>100</v>
      </c>
      <c r="C105">
        <v>0.85</v>
      </c>
      <c r="D105">
        <v>0</v>
      </c>
      <c r="E105">
        <v>0</v>
      </c>
      <c r="F105">
        <v>0</v>
      </c>
      <c r="G105">
        <v>0</v>
      </c>
    </row>
    <row r="109" spans="1:7" x14ac:dyDescent="0.45">
      <c r="A109" s="1">
        <v>0</v>
      </c>
      <c r="B109" t="s">
        <v>9</v>
      </c>
    </row>
    <row r="111" spans="1:7" x14ac:dyDescent="0.4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</row>
    <row r="112" spans="1:7" x14ac:dyDescent="0.4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4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4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4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4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45">
      <c r="A117" s="1">
        <v>5</v>
      </c>
      <c r="B117">
        <v>5</v>
      </c>
      <c r="C117">
        <v>0</v>
      </c>
      <c r="D117">
        <v>4.0999999999999996</v>
      </c>
      <c r="E117">
        <v>44.4</v>
      </c>
      <c r="F117">
        <v>9.1999999999999993</v>
      </c>
      <c r="G117">
        <v>8.6</v>
      </c>
    </row>
    <row r="118" spans="1:7" x14ac:dyDescent="0.45">
      <c r="A118" s="1">
        <v>6</v>
      </c>
      <c r="B118">
        <v>5</v>
      </c>
      <c r="C118">
        <v>0.2</v>
      </c>
      <c r="D118">
        <v>3.3</v>
      </c>
      <c r="E118">
        <v>52</v>
      </c>
      <c r="F118">
        <v>12.9</v>
      </c>
      <c r="G118">
        <v>10.5</v>
      </c>
    </row>
    <row r="119" spans="1:7" x14ac:dyDescent="0.45">
      <c r="A119" s="1">
        <v>7</v>
      </c>
      <c r="B119">
        <v>5</v>
      </c>
      <c r="C119">
        <v>0.45</v>
      </c>
      <c r="D119">
        <v>3.1</v>
      </c>
      <c r="E119">
        <v>56</v>
      </c>
      <c r="F119">
        <v>14.1</v>
      </c>
      <c r="G119">
        <v>9.6999999999999993</v>
      </c>
    </row>
    <row r="120" spans="1:7" x14ac:dyDescent="0.45">
      <c r="A120" s="1">
        <v>8</v>
      </c>
      <c r="B120">
        <v>5</v>
      </c>
      <c r="C120">
        <v>0.65</v>
      </c>
      <c r="D120">
        <v>5.3</v>
      </c>
      <c r="E120">
        <v>43.6</v>
      </c>
      <c r="F120">
        <v>10.4</v>
      </c>
      <c r="G120">
        <v>11.1</v>
      </c>
    </row>
    <row r="121" spans="1:7" x14ac:dyDescent="0.45">
      <c r="A121" s="1">
        <v>9</v>
      </c>
      <c r="B121">
        <v>5</v>
      </c>
      <c r="C121">
        <v>0.85</v>
      </c>
      <c r="D121">
        <v>3.1</v>
      </c>
      <c r="E121">
        <v>50.7</v>
      </c>
      <c r="F121">
        <v>15.4</v>
      </c>
      <c r="G121">
        <v>10.8</v>
      </c>
    </row>
    <row r="122" spans="1:7" x14ac:dyDescent="0.45">
      <c r="A122" s="1">
        <v>10</v>
      </c>
      <c r="B122">
        <v>10</v>
      </c>
      <c r="C122">
        <v>0</v>
      </c>
      <c r="D122">
        <v>0</v>
      </c>
      <c r="E122">
        <v>42</v>
      </c>
      <c r="F122">
        <v>0</v>
      </c>
      <c r="G122">
        <v>0</v>
      </c>
    </row>
    <row r="123" spans="1:7" x14ac:dyDescent="0.45">
      <c r="A123" s="1">
        <v>11</v>
      </c>
      <c r="B123">
        <v>10</v>
      </c>
      <c r="C123">
        <v>0.2</v>
      </c>
      <c r="D123">
        <v>0</v>
      </c>
      <c r="E123">
        <v>42.1</v>
      </c>
      <c r="F123">
        <v>0</v>
      </c>
      <c r="G123">
        <v>0</v>
      </c>
    </row>
    <row r="124" spans="1:7" x14ac:dyDescent="0.45">
      <c r="A124" s="1">
        <v>12</v>
      </c>
      <c r="B124">
        <v>10</v>
      </c>
      <c r="C124">
        <v>0.45</v>
      </c>
      <c r="D124">
        <v>0</v>
      </c>
      <c r="E124">
        <v>48.6</v>
      </c>
      <c r="F124">
        <v>0</v>
      </c>
      <c r="G124">
        <v>0</v>
      </c>
    </row>
    <row r="125" spans="1:7" x14ac:dyDescent="0.45">
      <c r="A125" s="1">
        <v>13</v>
      </c>
      <c r="B125">
        <v>10</v>
      </c>
      <c r="C125">
        <v>0.65</v>
      </c>
      <c r="D125">
        <v>0.1</v>
      </c>
      <c r="E125">
        <v>49.3</v>
      </c>
      <c r="F125">
        <v>0</v>
      </c>
      <c r="G125">
        <v>0.1</v>
      </c>
    </row>
    <row r="126" spans="1:7" x14ac:dyDescent="0.45">
      <c r="A126" s="1">
        <v>14</v>
      </c>
      <c r="B126">
        <v>10</v>
      </c>
      <c r="C126">
        <v>0.85</v>
      </c>
      <c r="D126">
        <v>0</v>
      </c>
      <c r="E126">
        <v>40.5</v>
      </c>
      <c r="F126">
        <v>0</v>
      </c>
      <c r="G126">
        <v>0</v>
      </c>
    </row>
    <row r="127" spans="1:7" x14ac:dyDescent="0.45">
      <c r="A127" s="1">
        <v>15</v>
      </c>
      <c r="B127">
        <v>20</v>
      </c>
      <c r="C127">
        <v>0</v>
      </c>
      <c r="D127">
        <v>0</v>
      </c>
      <c r="E127">
        <v>28.3</v>
      </c>
      <c r="F127">
        <v>0</v>
      </c>
      <c r="G127">
        <v>0</v>
      </c>
    </row>
    <row r="128" spans="1:7" x14ac:dyDescent="0.45">
      <c r="A128" s="1">
        <v>16</v>
      </c>
      <c r="B128">
        <v>20</v>
      </c>
      <c r="C128">
        <v>0.2</v>
      </c>
      <c r="D128">
        <v>0</v>
      </c>
      <c r="E128">
        <v>24.9</v>
      </c>
      <c r="F128">
        <v>0</v>
      </c>
      <c r="G128">
        <v>0</v>
      </c>
    </row>
    <row r="129" spans="1:7" x14ac:dyDescent="0.45">
      <c r="A129" s="1">
        <v>17</v>
      </c>
      <c r="B129">
        <v>20</v>
      </c>
      <c r="C129">
        <v>0.45</v>
      </c>
      <c r="D129">
        <v>0</v>
      </c>
      <c r="E129">
        <v>24.6</v>
      </c>
      <c r="F129">
        <v>0</v>
      </c>
      <c r="G129">
        <v>0</v>
      </c>
    </row>
    <row r="130" spans="1:7" x14ac:dyDescent="0.45">
      <c r="A130" s="1">
        <v>18</v>
      </c>
      <c r="B130">
        <v>20</v>
      </c>
      <c r="C130">
        <v>0.65</v>
      </c>
      <c r="D130">
        <v>0</v>
      </c>
      <c r="E130">
        <v>27.9</v>
      </c>
      <c r="F130">
        <v>0</v>
      </c>
      <c r="G130">
        <v>0</v>
      </c>
    </row>
    <row r="131" spans="1:7" x14ac:dyDescent="0.45">
      <c r="A131" s="1">
        <v>19</v>
      </c>
      <c r="B131">
        <v>20</v>
      </c>
      <c r="C131">
        <v>0.85</v>
      </c>
      <c r="D131">
        <v>0</v>
      </c>
      <c r="E131">
        <v>28.5</v>
      </c>
      <c r="F131">
        <v>0</v>
      </c>
      <c r="G131">
        <v>0</v>
      </c>
    </row>
    <row r="132" spans="1:7" x14ac:dyDescent="0.45">
      <c r="A132" s="1">
        <v>20</v>
      </c>
      <c r="B132">
        <v>50</v>
      </c>
      <c r="C132">
        <v>0</v>
      </c>
      <c r="D132">
        <v>0</v>
      </c>
      <c r="E132">
        <v>14.4</v>
      </c>
      <c r="F132">
        <v>0</v>
      </c>
      <c r="G132">
        <v>0</v>
      </c>
    </row>
    <row r="133" spans="1:7" x14ac:dyDescent="0.45">
      <c r="A133" s="1">
        <v>21</v>
      </c>
      <c r="B133">
        <v>50</v>
      </c>
      <c r="C133">
        <v>0.2</v>
      </c>
      <c r="D133">
        <v>0</v>
      </c>
      <c r="E133">
        <v>13.9</v>
      </c>
      <c r="F133">
        <v>0</v>
      </c>
      <c r="G133">
        <v>0</v>
      </c>
    </row>
    <row r="134" spans="1:7" x14ac:dyDescent="0.45">
      <c r="A134" s="1">
        <v>22</v>
      </c>
      <c r="B134">
        <v>50</v>
      </c>
      <c r="C134">
        <v>0.45</v>
      </c>
      <c r="D134">
        <v>0</v>
      </c>
      <c r="E134">
        <v>12.6</v>
      </c>
      <c r="F134">
        <v>0</v>
      </c>
      <c r="G134">
        <v>0</v>
      </c>
    </row>
    <row r="135" spans="1:7" x14ac:dyDescent="0.45">
      <c r="A135" s="1">
        <v>23</v>
      </c>
      <c r="B135">
        <v>50</v>
      </c>
      <c r="C135">
        <v>0.65</v>
      </c>
      <c r="D135">
        <v>0</v>
      </c>
      <c r="E135">
        <v>14.6</v>
      </c>
      <c r="F135">
        <v>0</v>
      </c>
      <c r="G135">
        <v>0</v>
      </c>
    </row>
    <row r="136" spans="1:7" x14ac:dyDescent="0.45">
      <c r="A136" s="1">
        <v>24</v>
      </c>
      <c r="B136">
        <v>50</v>
      </c>
      <c r="C136">
        <v>0.85</v>
      </c>
      <c r="D136">
        <v>0</v>
      </c>
      <c r="E136">
        <v>13.5</v>
      </c>
      <c r="F136">
        <v>0</v>
      </c>
      <c r="G136">
        <v>0</v>
      </c>
    </row>
    <row r="137" spans="1:7" x14ac:dyDescent="0.45">
      <c r="A137" s="1">
        <v>25</v>
      </c>
      <c r="B137">
        <v>100</v>
      </c>
      <c r="C137">
        <v>0</v>
      </c>
      <c r="D137">
        <v>0</v>
      </c>
      <c r="E137">
        <v>1.7</v>
      </c>
      <c r="F137">
        <v>0</v>
      </c>
      <c r="G137">
        <v>0</v>
      </c>
    </row>
    <row r="138" spans="1:7" x14ac:dyDescent="0.45">
      <c r="A138" s="1">
        <v>26</v>
      </c>
      <c r="B138">
        <v>100</v>
      </c>
      <c r="C138">
        <v>0.2</v>
      </c>
      <c r="D138">
        <v>0</v>
      </c>
      <c r="E138">
        <v>1.4</v>
      </c>
      <c r="F138">
        <v>0</v>
      </c>
      <c r="G138">
        <v>0</v>
      </c>
    </row>
    <row r="139" spans="1:7" x14ac:dyDescent="0.45">
      <c r="A139" s="1">
        <v>27</v>
      </c>
      <c r="B139">
        <v>100</v>
      </c>
      <c r="C139">
        <v>0.45</v>
      </c>
      <c r="D139">
        <v>0</v>
      </c>
      <c r="E139">
        <v>2.8</v>
      </c>
      <c r="F139">
        <v>0</v>
      </c>
      <c r="G139">
        <v>0</v>
      </c>
    </row>
    <row r="140" spans="1:7" x14ac:dyDescent="0.45">
      <c r="A140" s="1">
        <v>28</v>
      </c>
      <c r="B140">
        <v>100</v>
      </c>
      <c r="C140">
        <v>0.65</v>
      </c>
      <c r="D140">
        <v>0</v>
      </c>
      <c r="E140">
        <v>1.7</v>
      </c>
      <c r="F140">
        <v>0</v>
      </c>
      <c r="G140">
        <v>0</v>
      </c>
    </row>
    <row r="141" spans="1:7" x14ac:dyDescent="0.45">
      <c r="A141" s="1">
        <v>29</v>
      </c>
      <c r="B141">
        <v>100</v>
      </c>
      <c r="C141">
        <v>0.85</v>
      </c>
      <c r="D141">
        <v>0</v>
      </c>
      <c r="E141">
        <v>2.2999999999999998</v>
      </c>
      <c r="F141">
        <v>0</v>
      </c>
      <c r="G141">
        <v>0</v>
      </c>
    </row>
    <row r="145" spans="1:7" x14ac:dyDescent="0.45">
      <c r="A145" s="1">
        <v>0</v>
      </c>
      <c r="B145" t="s">
        <v>10</v>
      </c>
    </row>
    <row r="147" spans="1:7" x14ac:dyDescent="0.4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</row>
    <row r="148" spans="1:7" x14ac:dyDescent="0.45">
      <c r="A148" s="1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45">
      <c r="A149" s="1">
        <v>1</v>
      </c>
      <c r="B149">
        <v>0</v>
      </c>
      <c r="C149">
        <v>0.2</v>
      </c>
      <c r="D149">
        <v>0</v>
      </c>
      <c r="E149">
        <v>0</v>
      </c>
      <c r="F149">
        <v>0</v>
      </c>
      <c r="G149">
        <v>0</v>
      </c>
    </row>
    <row r="150" spans="1:7" x14ac:dyDescent="0.45">
      <c r="A150" s="1">
        <v>2</v>
      </c>
      <c r="B150">
        <v>0</v>
      </c>
      <c r="C150">
        <v>0.45</v>
      </c>
      <c r="D150">
        <v>0</v>
      </c>
      <c r="E150">
        <v>0</v>
      </c>
      <c r="F150">
        <v>0</v>
      </c>
      <c r="G150">
        <v>0</v>
      </c>
    </row>
    <row r="151" spans="1:7" x14ac:dyDescent="0.45">
      <c r="A151" s="1">
        <v>3</v>
      </c>
      <c r="B151">
        <v>0</v>
      </c>
      <c r="C151">
        <v>0.65</v>
      </c>
      <c r="D151">
        <v>0</v>
      </c>
      <c r="E151">
        <v>0</v>
      </c>
      <c r="F151">
        <v>0</v>
      </c>
      <c r="G151">
        <v>0</v>
      </c>
    </row>
    <row r="152" spans="1:7" x14ac:dyDescent="0.45">
      <c r="A152" s="1">
        <v>4</v>
      </c>
      <c r="B152">
        <v>0</v>
      </c>
      <c r="C152">
        <v>0.85</v>
      </c>
      <c r="D152">
        <v>0</v>
      </c>
      <c r="E152">
        <v>0</v>
      </c>
      <c r="F152">
        <v>0</v>
      </c>
      <c r="G152">
        <v>0</v>
      </c>
    </row>
    <row r="153" spans="1:7" x14ac:dyDescent="0.45">
      <c r="A153" s="1">
        <v>5</v>
      </c>
      <c r="B153">
        <v>5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45">
      <c r="A154" s="1">
        <v>6</v>
      </c>
      <c r="B154">
        <v>5</v>
      </c>
      <c r="C154">
        <v>0.2</v>
      </c>
      <c r="D154">
        <v>0</v>
      </c>
      <c r="E154">
        <v>0</v>
      </c>
      <c r="F154">
        <v>0</v>
      </c>
      <c r="G154">
        <v>0</v>
      </c>
    </row>
    <row r="155" spans="1:7" x14ac:dyDescent="0.45">
      <c r="A155" s="1">
        <v>7</v>
      </c>
      <c r="B155">
        <v>5</v>
      </c>
      <c r="C155">
        <v>0.45</v>
      </c>
      <c r="D155">
        <v>0</v>
      </c>
      <c r="E155">
        <v>0</v>
      </c>
      <c r="F155">
        <v>0</v>
      </c>
      <c r="G155">
        <v>0</v>
      </c>
    </row>
    <row r="156" spans="1:7" x14ac:dyDescent="0.45">
      <c r="A156" s="1">
        <v>8</v>
      </c>
      <c r="B156">
        <v>5</v>
      </c>
      <c r="C156">
        <v>0.65</v>
      </c>
      <c r="D156">
        <v>0</v>
      </c>
      <c r="E156">
        <v>0</v>
      </c>
      <c r="F156">
        <v>0</v>
      </c>
      <c r="G156">
        <v>0</v>
      </c>
    </row>
    <row r="157" spans="1:7" x14ac:dyDescent="0.45">
      <c r="A157" s="1">
        <v>9</v>
      </c>
      <c r="B157">
        <v>5</v>
      </c>
      <c r="C157">
        <v>0.85</v>
      </c>
      <c r="D157">
        <v>0</v>
      </c>
      <c r="E157">
        <v>0</v>
      </c>
      <c r="F157">
        <v>0</v>
      </c>
      <c r="G157">
        <v>0</v>
      </c>
    </row>
    <row r="158" spans="1:7" x14ac:dyDescent="0.45">
      <c r="A158" s="1">
        <v>10</v>
      </c>
      <c r="B158">
        <v>10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45">
      <c r="A159" s="1">
        <v>11</v>
      </c>
      <c r="B159">
        <v>10</v>
      </c>
      <c r="C159">
        <v>0.2</v>
      </c>
      <c r="D159">
        <v>0</v>
      </c>
      <c r="E159">
        <v>0</v>
      </c>
      <c r="F159">
        <v>0</v>
      </c>
      <c r="G159">
        <v>0</v>
      </c>
    </row>
    <row r="160" spans="1:7" x14ac:dyDescent="0.45">
      <c r="A160" s="1">
        <v>12</v>
      </c>
      <c r="B160">
        <v>10</v>
      </c>
      <c r="C160">
        <v>0.45</v>
      </c>
      <c r="D160">
        <v>0</v>
      </c>
      <c r="E160">
        <v>0</v>
      </c>
      <c r="F160">
        <v>0</v>
      </c>
      <c r="G160">
        <v>0</v>
      </c>
    </row>
    <row r="161" spans="1:7" x14ac:dyDescent="0.45">
      <c r="A161" s="1">
        <v>13</v>
      </c>
      <c r="B161">
        <v>10</v>
      </c>
      <c r="C161">
        <v>0.65</v>
      </c>
      <c r="D161">
        <v>0</v>
      </c>
      <c r="E161">
        <v>0</v>
      </c>
      <c r="F161">
        <v>0</v>
      </c>
      <c r="G161">
        <v>0</v>
      </c>
    </row>
    <row r="162" spans="1:7" x14ac:dyDescent="0.45">
      <c r="A162" s="1">
        <v>14</v>
      </c>
      <c r="B162">
        <v>10</v>
      </c>
      <c r="C162">
        <v>0.85</v>
      </c>
      <c r="D162">
        <v>0</v>
      </c>
      <c r="E162">
        <v>0</v>
      </c>
      <c r="F162">
        <v>0</v>
      </c>
      <c r="G162">
        <v>0</v>
      </c>
    </row>
    <row r="163" spans="1:7" x14ac:dyDescent="0.45">
      <c r="A163" s="1">
        <v>15</v>
      </c>
      <c r="B163">
        <v>20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45">
      <c r="A164" s="1">
        <v>16</v>
      </c>
      <c r="B164">
        <v>20</v>
      </c>
      <c r="C164">
        <v>0.2</v>
      </c>
      <c r="D164">
        <v>0</v>
      </c>
      <c r="E164">
        <v>0</v>
      </c>
      <c r="F164">
        <v>0</v>
      </c>
      <c r="G164">
        <v>0</v>
      </c>
    </row>
    <row r="165" spans="1:7" x14ac:dyDescent="0.45">
      <c r="A165" s="1">
        <v>17</v>
      </c>
      <c r="B165">
        <v>20</v>
      </c>
      <c r="C165">
        <v>0.45</v>
      </c>
      <c r="D165">
        <v>0</v>
      </c>
      <c r="E165">
        <v>0</v>
      </c>
      <c r="F165">
        <v>0</v>
      </c>
      <c r="G165">
        <v>0</v>
      </c>
    </row>
    <row r="166" spans="1:7" x14ac:dyDescent="0.4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0</v>
      </c>
      <c r="G166">
        <v>0</v>
      </c>
    </row>
    <row r="167" spans="1:7" x14ac:dyDescent="0.45">
      <c r="A167" s="1">
        <v>19</v>
      </c>
      <c r="B167">
        <v>20</v>
      </c>
      <c r="C167">
        <v>0.85</v>
      </c>
      <c r="D167">
        <v>0</v>
      </c>
      <c r="E167">
        <v>0</v>
      </c>
      <c r="F167">
        <v>0</v>
      </c>
      <c r="G167">
        <v>0</v>
      </c>
    </row>
    <row r="168" spans="1:7" x14ac:dyDescent="0.45">
      <c r="A168" s="1">
        <v>20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45">
      <c r="A169" s="1">
        <v>21</v>
      </c>
      <c r="B169">
        <v>50</v>
      </c>
      <c r="C169">
        <v>0.2</v>
      </c>
      <c r="D169">
        <v>0</v>
      </c>
      <c r="E169">
        <v>0</v>
      </c>
      <c r="F169">
        <v>0</v>
      </c>
      <c r="G169">
        <v>0</v>
      </c>
    </row>
    <row r="170" spans="1:7" x14ac:dyDescent="0.45">
      <c r="A170" s="1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</v>
      </c>
    </row>
    <row r="171" spans="1:7" x14ac:dyDescent="0.45">
      <c r="A171" s="1">
        <v>23</v>
      </c>
      <c r="B171">
        <v>50</v>
      </c>
      <c r="C171">
        <v>0.65</v>
      </c>
      <c r="D171">
        <v>0</v>
      </c>
      <c r="E171">
        <v>0</v>
      </c>
      <c r="F171">
        <v>0</v>
      </c>
      <c r="G171">
        <v>0</v>
      </c>
    </row>
    <row r="172" spans="1:7" x14ac:dyDescent="0.45">
      <c r="A172" s="1">
        <v>24</v>
      </c>
      <c r="B172">
        <v>50</v>
      </c>
      <c r="C172">
        <v>0.85</v>
      </c>
      <c r="D172">
        <v>0</v>
      </c>
      <c r="E172">
        <v>0</v>
      </c>
      <c r="F172">
        <v>0</v>
      </c>
      <c r="G172">
        <v>0</v>
      </c>
    </row>
    <row r="173" spans="1:7" x14ac:dyDescent="0.45">
      <c r="A173" s="1">
        <v>25</v>
      </c>
      <c r="B173">
        <v>100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45">
      <c r="A174" s="1">
        <v>26</v>
      </c>
      <c r="B174">
        <v>100</v>
      </c>
      <c r="C174">
        <v>0.2</v>
      </c>
      <c r="D174">
        <v>0</v>
      </c>
      <c r="E174">
        <v>0</v>
      </c>
      <c r="F174">
        <v>0</v>
      </c>
      <c r="G174">
        <v>0</v>
      </c>
    </row>
    <row r="175" spans="1:7" x14ac:dyDescent="0.45">
      <c r="A175" s="1">
        <v>27</v>
      </c>
      <c r="B175">
        <v>100</v>
      </c>
      <c r="C175">
        <v>0.45</v>
      </c>
      <c r="D175">
        <v>0</v>
      </c>
      <c r="E175">
        <v>0</v>
      </c>
      <c r="F175">
        <v>0</v>
      </c>
      <c r="G175">
        <v>0</v>
      </c>
    </row>
    <row r="176" spans="1:7" x14ac:dyDescent="0.45">
      <c r="A176" s="1">
        <v>28</v>
      </c>
      <c r="B176">
        <v>100</v>
      </c>
      <c r="C176">
        <v>0.65</v>
      </c>
      <c r="D176">
        <v>0</v>
      </c>
      <c r="E176">
        <v>0</v>
      </c>
      <c r="F176">
        <v>0</v>
      </c>
      <c r="G176">
        <v>0</v>
      </c>
    </row>
    <row r="177" spans="1:7" x14ac:dyDescent="0.45">
      <c r="A177" s="1">
        <v>29</v>
      </c>
      <c r="B177">
        <v>100</v>
      </c>
      <c r="C177">
        <v>0.85</v>
      </c>
      <c r="D177">
        <v>0</v>
      </c>
      <c r="E177">
        <v>0</v>
      </c>
      <c r="F177">
        <v>0</v>
      </c>
      <c r="G177">
        <v>0</v>
      </c>
    </row>
    <row r="181" spans="1:7" x14ac:dyDescent="0.45">
      <c r="A181" s="1">
        <v>0</v>
      </c>
      <c r="B181" t="s">
        <v>11</v>
      </c>
    </row>
    <row r="183" spans="1:7" x14ac:dyDescent="0.4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</row>
    <row r="184" spans="1:7" x14ac:dyDescent="0.45">
      <c r="A184" s="1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45">
      <c r="A185" s="1">
        <v>1</v>
      </c>
      <c r="B185">
        <v>0</v>
      </c>
      <c r="C185">
        <v>0.2</v>
      </c>
      <c r="D185">
        <v>0</v>
      </c>
      <c r="E185">
        <v>0</v>
      </c>
      <c r="F185">
        <v>0</v>
      </c>
      <c r="G185">
        <v>0</v>
      </c>
    </row>
    <row r="186" spans="1:7" x14ac:dyDescent="0.45">
      <c r="A186" s="1">
        <v>2</v>
      </c>
      <c r="B186">
        <v>0</v>
      </c>
      <c r="C186">
        <v>0.45</v>
      </c>
      <c r="D186">
        <v>0</v>
      </c>
      <c r="E186">
        <v>0</v>
      </c>
      <c r="F186">
        <v>0</v>
      </c>
      <c r="G186">
        <v>0</v>
      </c>
    </row>
    <row r="187" spans="1:7" x14ac:dyDescent="0.45">
      <c r="A187" s="1">
        <v>3</v>
      </c>
      <c r="B187">
        <v>0</v>
      </c>
      <c r="C187">
        <v>0.65</v>
      </c>
      <c r="D187">
        <v>0</v>
      </c>
      <c r="E187">
        <v>0</v>
      </c>
      <c r="F187">
        <v>0</v>
      </c>
      <c r="G187">
        <v>0</v>
      </c>
    </row>
    <row r="188" spans="1:7" x14ac:dyDescent="0.45">
      <c r="A188" s="1">
        <v>4</v>
      </c>
      <c r="B188">
        <v>0</v>
      </c>
      <c r="C188">
        <v>0.85</v>
      </c>
      <c r="D188">
        <v>0</v>
      </c>
      <c r="E188">
        <v>0</v>
      </c>
      <c r="F188">
        <v>0</v>
      </c>
      <c r="G188">
        <v>0</v>
      </c>
    </row>
    <row r="189" spans="1:7" x14ac:dyDescent="0.45">
      <c r="A189" s="1">
        <v>5</v>
      </c>
      <c r="B189">
        <v>5</v>
      </c>
      <c r="C189">
        <v>0</v>
      </c>
      <c r="D189">
        <v>15.3</v>
      </c>
      <c r="E189">
        <v>1.3</v>
      </c>
      <c r="F189">
        <v>15.4</v>
      </c>
      <c r="G189">
        <v>18.5</v>
      </c>
    </row>
    <row r="190" spans="1:7" x14ac:dyDescent="0.45">
      <c r="A190" s="1">
        <v>6</v>
      </c>
      <c r="B190">
        <v>5</v>
      </c>
      <c r="C190">
        <v>0.2</v>
      </c>
      <c r="D190">
        <v>19.600000000000001</v>
      </c>
      <c r="E190">
        <v>1.7</v>
      </c>
      <c r="F190">
        <v>15.2</v>
      </c>
      <c r="G190">
        <v>22.6</v>
      </c>
    </row>
    <row r="191" spans="1:7" x14ac:dyDescent="0.45">
      <c r="A191" s="1">
        <v>7</v>
      </c>
      <c r="B191">
        <v>5</v>
      </c>
      <c r="C191">
        <v>0.45</v>
      </c>
      <c r="D191">
        <v>15.2</v>
      </c>
      <c r="E191">
        <v>3.7</v>
      </c>
      <c r="F191">
        <v>20</v>
      </c>
      <c r="G191">
        <v>23.6</v>
      </c>
    </row>
    <row r="192" spans="1:7" x14ac:dyDescent="0.45">
      <c r="A192" s="1">
        <v>8</v>
      </c>
      <c r="B192">
        <v>5</v>
      </c>
      <c r="C192">
        <v>0.65</v>
      </c>
      <c r="D192">
        <v>13.6</v>
      </c>
      <c r="E192">
        <v>2.6</v>
      </c>
      <c r="F192">
        <v>18</v>
      </c>
      <c r="G192">
        <v>24.1</v>
      </c>
    </row>
    <row r="193" spans="1:7" x14ac:dyDescent="0.45">
      <c r="A193" s="1">
        <v>9</v>
      </c>
      <c r="B193">
        <v>5</v>
      </c>
      <c r="C193">
        <v>0.85</v>
      </c>
      <c r="D193">
        <v>13.6</v>
      </c>
      <c r="E193">
        <v>6.5</v>
      </c>
      <c r="F193">
        <v>15</v>
      </c>
      <c r="G193">
        <v>20.8</v>
      </c>
    </row>
    <row r="194" spans="1:7" x14ac:dyDescent="0.45">
      <c r="A194" s="1">
        <v>10</v>
      </c>
      <c r="B194">
        <v>10</v>
      </c>
      <c r="C194">
        <v>0</v>
      </c>
      <c r="D194">
        <v>24.9</v>
      </c>
      <c r="E194">
        <v>21.1</v>
      </c>
      <c r="F194">
        <v>23.9</v>
      </c>
      <c r="G194">
        <v>24.8</v>
      </c>
    </row>
    <row r="195" spans="1:7" x14ac:dyDescent="0.45">
      <c r="A195" s="1">
        <v>11</v>
      </c>
      <c r="B195">
        <v>10</v>
      </c>
      <c r="C195">
        <v>0.2</v>
      </c>
      <c r="D195">
        <v>31</v>
      </c>
      <c r="E195">
        <v>27</v>
      </c>
      <c r="F195">
        <v>29.9</v>
      </c>
      <c r="G195">
        <v>32.299999999999997</v>
      </c>
    </row>
    <row r="196" spans="1:7" x14ac:dyDescent="0.45">
      <c r="A196" s="1">
        <v>12</v>
      </c>
      <c r="B196">
        <v>10</v>
      </c>
      <c r="C196">
        <v>0.45</v>
      </c>
      <c r="D196">
        <v>37.6</v>
      </c>
      <c r="E196">
        <v>31.8</v>
      </c>
      <c r="F196">
        <v>32.4</v>
      </c>
      <c r="G196">
        <v>38</v>
      </c>
    </row>
    <row r="197" spans="1:7" x14ac:dyDescent="0.45">
      <c r="A197" s="1">
        <v>13</v>
      </c>
      <c r="B197">
        <v>10</v>
      </c>
      <c r="C197">
        <v>0.65</v>
      </c>
      <c r="D197">
        <v>43.1</v>
      </c>
      <c r="E197">
        <v>37.6</v>
      </c>
      <c r="F197">
        <v>41</v>
      </c>
      <c r="G197">
        <v>44.6</v>
      </c>
    </row>
    <row r="198" spans="1:7" x14ac:dyDescent="0.45">
      <c r="A198" s="1">
        <v>14</v>
      </c>
      <c r="B198">
        <v>10</v>
      </c>
      <c r="C198">
        <v>0.85</v>
      </c>
      <c r="D198">
        <v>45</v>
      </c>
      <c r="E198">
        <v>40.200000000000003</v>
      </c>
      <c r="F198">
        <v>41.5</v>
      </c>
      <c r="G198">
        <v>44.2</v>
      </c>
    </row>
    <row r="199" spans="1:7" x14ac:dyDescent="0.45">
      <c r="A199" s="1">
        <v>15</v>
      </c>
      <c r="B199">
        <v>20</v>
      </c>
      <c r="C199">
        <v>0</v>
      </c>
      <c r="D199">
        <v>24.8</v>
      </c>
      <c r="E199">
        <v>23.8</v>
      </c>
      <c r="F199">
        <v>25</v>
      </c>
      <c r="G199">
        <v>24.8</v>
      </c>
    </row>
    <row r="200" spans="1:7" x14ac:dyDescent="0.45">
      <c r="A200" s="1">
        <v>16</v>
      </c>
      <c r="B200">
        <v>20</v>
      </c>
      <c r="C200">
        <v>0.2</v>
      </c>
      <c r="D200">
        <v>31.9</v>
      </c>
      <c r="E200">
        <v>30.9</v>
      </c>
      <c r="F200">
        <v>31.9</v>
      </c>
      <c r="G200">
        <v>32.9</v>
      </c>
    </row>
    <row r="201" spans="1:7" x14ac:dyDescent="0.45">
      <c r="A201" s="1">
        <v>17</v>
      </c>
      <c r="B201">
        <v>20</v>
      </c>
      <c r="C201">
        <v>0.45</v>
      </c>
      <c r="D201">
        <v>39.299999999999997</v>
      </c>
      <c r="E201">
        <v>35.700000000000003</v>
      </c>
      <c r="F201">
        <v>38.9</v>
      </c>
      <c r="G201">
        <v>39.299999999999997</v>
      </c>
    </row>
    <row r="202" spans="1:7" x14ac:dyDescent="0.45">
      <c r="A202" s="1">
        <v>18</v>
      </c>
      <c r="B202">
        <v>20</v>
      </c>
      <c r="C202">
        <v>0.65</v>
      </c>
      <c r="D202">
        <v>50.1</v>
      </c>
      <c r="E202">
        <v>45.5</v>
      </c>
      <c r="F202">
        <v>49.9</v>
      </c>
      <c r="G202">
        <v>51.8</v>
      </c>
    </row>
    <row r="203" spans="1:7" x14ac:dyDescent="0.45">
      <c r="A203" s="1">
        <v>19</v>
      </c>
      <c r="B203">
        <v>20</v>
      </c>
      <c r="C203">
        <v>0.85</v>
      </c>
      <c r="D203">
        <v>59.6</v>
      </c>
      <c r="E203">
        <v>47.5</v>
      </c>
      <c r="F203">
        <v>56.2</v>
      </c>
      <c r="G203">
        <v>59.5</v>
      </c>
    </row>
    <row r="204" spans="1:7" x14ac:dyDescent="0.45">
      <c r="A204" s="1">
        <v>20</v>
      </c>
      <c r="B204">
        <v>50</v>
      </c>
      <c r="C204">
        <v>0</v>
      </c>
      <c r="D204">
        <v>25.5</v>
      </c>
      <c r="E204">
        <v>24.2</v>
      </c>
      <c r="F204">
        <v>25.7</v>
      </c>
      <c r="G204">
        <v>26.1</v>
      </c>
    </row>
    <row r="205" spans="1:7" x14ac:dyDescent="0.45">
      <c r="A205" s="1">
        <v>21</v>
      </c>
      <c r="B205">
        <v>50</v>
      </c>
      <c r="C205">
        <v>0.2</v>
      </c>
      <c r="D205">
        <v>32.5</v>
      </c>
      <c r="E205">
        <v>31</v>
      </c>
      <c r="F205">
        <v>32</v>
      </c>
      <c r="G205">
        <v>33.200000000000003</v>
      </c>
    </row>
    <row r="206" spans="1:7" x14ac:dyDescent="0.45">
      <c r="A206" s="1">
        <v>22</v>
      </c>
      <c r="B206">
        <v>50</v>
      </c>
      <c r="C206">
        <v>0.45</v>
      </c>
      <c r="D206">
        <v>39.700000000000003</v>
      </c>
      <c r="E206">
        <v>36.6</v>
      </c>
      <c r="F206">
        <v>39.700000000000003</v>
      </c>
      <c r="G206">
        <v>40.299999999999997</v>
      </c>
    </row>
    <row r="207" spans="1:7" x14ac:dyDescent="0.45">
      <c r="A207" s="1">
        <v>23</v>
      </c>
      <c r="B207">
        <v>50</v>
      </c>
      <c r="C207">
        <v>0.65</v>
      </c>
      <c r="D207">
        <v>50.5</v>
      </c>
      <c r="E207">
        <v>44.5</v>
      </c>
      <c r="F207">
        <v>49.5</v>
      </c>
      <c r="G207">
        <v>51</v>
      </c>
    </row>
    <row r="208" spans="1:7" x14ac:dyDescent="0.45">
      <c r="A208" s="1">
        <v>24</v>
      </c>
      <c r="B208">
        <v>50</v>
      </c>
      <c r="C208">
        <v>0.85</v>
      </c>
      <c r="D208">
        <v>59.6</v>
      </c>
      <c r="E208">
        <v>49.2</v>
      </c>
      <c r="F208">
        <v>55.7</v>
      </c>
      <c r="G208">
        <v>57.2</v>
      </c>
    </row>
    <row r="209" spans="1:7" x14ac:dyDescent="0.45">
      <c r="A209" s="1">
        <v>25</v>
      </c>
      <c r="B209">
        <v>100</v>
      </c>
      <c r="C209">
        <v>0</v>
      </c>
      <c r="D209">
        <v>25.3</v>
      </c>
      <c r="E209">
        <v>25.3</v>
      </c>
      <c r="F209">
        <v>26.1</v>
      </c>
      <c r="G209">
        <v>25.5</v>
      </c>
    </row>
    <row r="210" spans="1:7" x14ac:dyDescent="0.45">
      <c r="A210" s="1">
        <v>26</v>
      </c>
      <c r="B210">
        <v>100</v>
      </c>
      <c r="C210">
        <v>0.2</v>
      </c>
      <c r="D210">
        <v>31.6</v>
      </c>
      <c r="E210">
        <v>32</v>
      </c>
      <c r="F210">
        <v>33.200000000000003</v>
      </c>
      <c r="G210">
        <v>31.4</v>
      </c>
    </row>
    <row r="211" spans="1:7" x14ac:dyDescent="0.45">
      <c r="A211" s="1">
        <v>27</v>
      </c>
      <c r="B211">
        <v>100</v>
      </c>
      <c r="C211">
        <v>0.45</v>
      </c>
      <c r="D211">
        <v>40.1</v>
      </c>
      <c r="E211">
        <v>39.1</v>
      </c>
      <c r="F211">
        <v>43</v>
      </c>
      <c r="G211">
        <v>38.4</v>
      </c>
    </row>
    <row r="212" spans="1:7" x14ac:dyDescent="0.45">
      <c r="A212" s="1">
        <v>28</v>
      </c>
      <c r="B212">
        <v>100</v>
      </c>
      <c r="C212">
        <v>0.65</v>
      </c>
      <c r="D212">
        <v>51.1</v>
      </c>
      <c r="E212">
        <v>47.6</v>
      </c>
      <c r="F212">
        <v>56.4</v>
      </c>
      <c r="G212">
        <v>49.9</v>
      </c>
    </row>
    <row r="213" spans="1:7" x14ac:dyDescent="0.45">
      <c r="A213" s="1">
        <v>29</v>
      </c>
      <c r="B213">
        <v>100</v>
      </c>
      <c r="C213">
        <v>0.85</v>
      </c>
      <c r="D213">
        <v>57.7</v>
      </c>
      <c r="E213">
        <v>51.9</v>
      </c>
      <c r="F213">
        <v>69.900000000000006</v>
      </c>
      <c r="G213">
        <v>61.9</v>
      </c>
    </row>
    <row r="217" spans="1:7" x14ac:dyDescent="0.45">
      <c r="A217" s="1">
        <v>0</v>
      </c>
      <c r="B217" t="s">
        <v>12</v>
      </c>
    </row>
    <row r="219" spans="1:7" x14ac:dyDescent="0.4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</row>
    <row r="220" spans="1:7" x14ac:dyDescent="0.45">
      <c r="A220" s="1">
        <v>0</v>
      </c>
      <c r="B220">
        <v>0</v>
      </c>
      <c r="C220">
        <v>0</v>
      </c>
      <c r="D220">
        <v>99.6</v>
      </c>
      <c r="E220">
        <v>99.5</v>
      </c>
      <c r="F220">
        <v>99.7</v>
      </c>
      <c r="G220">
        <v>100</v>
      </c>
    </row>
    <row r="221" spans="1:7" x14ac:dyDescent="0.45">
      <c r="A221" s="1">
        <v>1</v>
      </c>
      <c r="B221">
        <v>0</v>
      </c>
      <c r="C221">
        <v>0.2</v>
      </c>
      <c r="D221">
        <v>99.9</v>
      </c>
      <c r="E221">
        <v>100</v>
      </c>
      <c r="F221">
        <v>99.7</v>
      </c>
      <c r="G221">
        <v>100</v>
      </c>
    </row>
    <row r="222" spans="1:7" x14ac:dyDescent="0.45">
      <c r="A222" s="1">
        <v>2</v>
      </c>
      <c r="B222">
        <v>0</v>
      </c>
      <c r="C222">
        <v>0.45</v>
      </c>
      <c r="D222">
        <v>99.7</v>
      </c>
      <c r="E222">
        <v>99.6</v>
      </c>
      <c r="F222">
        <v>100</v>
      </c>
      <c r="G222">
        <v>100</v>
      </c>
    </row>
    <row r="223" spans="1:7" x14ac:dyDescent="0.45">
      <c r="A223" s="1">
        <v>3</v>
      </c>
      <c r="B223">
        <v>0</v>
      </c>
      <c r="C223">
        <v>0.65</v>
      </c>
      <c r="D223">
        <v>100</v>
      </c>
      <c r="E223">
        <v>99.9</v>
      </c>
      <c r="F223">
        <v>99.9</v>
      </c>
      <c r="G223">
        <v>100</v>
      </c>
    </row>
    <row r="224" spans="1:7" x14ac:dyDescent="0.45">
      <c r="A224" s="1">
        <v>4</v>
      </c>
      <c r="B224">
        <v>0</v>
      </c>
      <c r="C224">
        <v>0.85</v>
      </c>
      <c r="D224">
        <v>100</v>
      </c>
      <c r="E224">
        <v>100</v>
      </c>
      <c r="F224">
        <v>99.9</v>
      </c>
      <c r="G224">
        <v>100</v>
      </c>
    </row>
    <row r="225" spans="1:7" x14ac:dyDescent="0.45">
      <c r="A225" s="1">
        <v>5</v>
      </c>
      <c r="B225">
        <v>5</v>
      </c>
      <c r="C225">
        <v>0</v>
      </c>
      <c r="D225">
        <v>92.5</v>
      </c>
      <c r="E225">
        <v>60.9</v>
      </c>
      <c r="F225">
        <v>91.6</v>
      </c>
      <c r="G225">
        <v>81.7</v>
      </c>
    </row>
    <row r="226" spans="1:7" x14ac:dyDescent="0.45">
      <c r="A226" s="1">
        <v>6</v>
      </c>
      <c r="B226">
        <v>5</v>
      </c>
      <c r="C226">
        <v>0.2</v>
      </c>
      <c r="D226">
        <v>90.8</v>
      </c>
      <c r="E226">
        <v>54.4</v>
      </c>
      <c r="F226">
        <v>93.9</v>
      </c>
      <c r="G226">
        <v>80.900000000000006</v>
      </c>
    </row>
    <row r="227" spans="1:7" x14ac:dyDescent="0.45">
      <c r="A227" s="1">
        <v>7</v>
      </c>
      <c r="B227">
        <v>5</v>
      </c>
      <c r="C227">
        <v>0.45</v>
      </c>
      <c r="D227">
        <v>91.5</v>
      </c>
      <c r="E227">
        <v>50.7</v>
      </c>
      <c r="F227">
        <v>95.3</v>
      </c>
      <c r="G227">
        <v>82.5</v>
      </c>
    </row>
    <row r="228" spans="1:7" x14ac:dyDescent="0.45">
      <c r="A228" s="1">
        <v>8</v>
      </c>
      <c r="B228">
        <v>5</v>
      </c>
      <c r="C228">
        <v>0.65</v>
      </c>
      <c r="D228">
        <v>89</v>
      </c>
      <c r="E228">
        <v>55.9</v>
      </c>
      <c r="F228">
        <v>93.4</v>
      </c>
      <c r="G228">
        <v>79.599999999999994</v>
      </c>
    </row>
    <row r="229" spans="1:7" x14ac:dyDescent="0.45">
      <c r="A229" s="1">
        <v>9</v>
      </c>
      <c r="B229">
        <v>5</v>
      </c>
      <c r="C229">
        <v>0.85</v>
      </c>
      <c r="D229">
        <v>86.6</v>
      </c>
      <c r="E229">
        <v>55.7</v>
      </c>
      <c r="F229">
        <v>91.3</v>
      </c>
      <c r="G229">
        <v>78.900000000000006</v>
      </c>
    </row>
    <row r="230" spans="1:7" x14ac:dyDescent="0.45">
      <c r="A230" s="1">
        <v>10</v>
      </c>
      <c r="B230">
        <v>10</v>
      </c>
      <c r="C230">
        <v>0</v>
      </c>
      <c r="D230">
        <v>94.8</v>
      </c>
      <c r="E230">
        <v>82.1</v>
      </c>
      <c r="F230">
        <v>89.4</v>
      </c>
      <c r="G230">
        <v>91</v>
      </c>
    </row>
    <row r="231" spans="1:7" x14ac:dyDescent="0.45">
      <c r="A231" s="1">
        <v>11</v>
      </c>
      <c r="B231">
        <v>10</v>
      </c>
      <c r="C231">
        <v>0.2</v>
      </c>
      <c r="D231">
        <v>94.9</v>
      </c>
      <c r="E231">
        <v>75.5</v>
      </c>
      <c r="F231">
        <v>94.2</v>
      </c>
      <c r="G231">
        <v>89.8</v>
      </c>
    </row>
    <row r="232" spans="1:7" x14ac:dyDescent="0.45">
      <c r="A232" s="1">
        <v>12</v>
      </c>
      <c r="B232">
        <v>10</v>
      </c>
      <c r="C232">
        <v>0.45</v>
      </c>
      <c r="D232">
        <v>93.9</v>
      </c>
      <c r="E232">
        <v>75.900000000000006</v>
      </c>
      <c r="F232">
        <v>91.6</v>
      </c>
      <c r="G232">
        <v>88.2</v>
      </c>
    </row>
    <row r="233" spans="1:7" x14ac:dyDescent="0.45">
      <c r="A233" s="1">
        <v>13</v>
      </c>
      <c r="B233">
        <v>10</v>
      </c>
      <c r="C233">
        <v>0.65</v>
      </c>
      <c r="D233">
        <v>90.9</v>
      </c>
      <c r="E233">
        <v>77.7</v>
      </c>
      <c r="F233">
        <v>90.1</v>
      </c>
      <c r="G233">
        <v>87.5</v>
      </c>
    </row>
    <row r="234" spans="1:7" x14ac:dyDescent="0.45">
      <c r="A234" s="1">
        <v>14</v>
      </c>
      <c r="B234">
        <v>10</v>
      </c>
      <c r="C234">
        <v>0.85</v>
      </c>
      <c r="D234">
        <v>91.4</v>
      </c>
      <c r="E234">
        <v>77.599999999999994</v>
      </c>
      <c r="F234">
        <v>87.4</v>
      </c>
      <c r="G234">
        <v>82.2</v>
      </c>
    </row>
    <row r="235" spans="1:7" x14ac:dyDescent="0.45">
      <c r="A235" s="1">
        <v>15</v>
      </c>
      <c r="B235">
        <v>20</v>
      </c>
      <c r="C235">
        <v>0</v>
      </c>
      <c r="D235">
        <v>99.2</v>
      </c>
      <c r="E235">
        <v>83.3</v>
      </c>
      <c r="F235">
        <v>91.1</v>
      </c>
      <c r="G235">
        <v>97.5</v>
      </c>
    </row>
    <row r="236" spans="1:7" x14ac:dyDescent="0.45">
      <c r="A236" s="1">
        <v>16</v>
      </c>
      <c r="B236">
        <v>20</v>
      </c>
      <c r="C236">
        <v>0.2</v>
      </c>
      <c r="D236">
        <v>98.8</v>
      </c>
      <c r="E236">
        <v>81.2</v>
      </c>
      <c r="F236">
        <v>92.1</v>
      </c>
      <c r="G236">
        <v>99.2</v>
      </c>
    </row>
    <row r="237" spans="1:7" x14ac:dyDescent="0.45">
      <c r="A237" s="1">
        <v>17</v>
      </c>
      <c r="B237">
        <v>20</v>
      </c>
      <c r="C237">
        <v>0.45</v>
      </c>
      <c r="D237">
        <v>98.6</v>
      </c>
      <c r="E237">
        <v>78.400000000000006</v>
      </c>
      <c r="F237">
        <v>91</v>
      </c>
      <c r="G237">
        <v>97.9</v>
      </c>
    </row>
    <row r="238" spans="1:7" x14ac:dyDescent="0.45">
      <c r="A238" s="1">
        <v>18</v>
      </c>
      <c r="B238">
        <v>20</v>
      </c>
      <c r="C238">
        <v>0.65</v>
      </c>
      <c r="D238">
        <v>98.1</v>
      </c>
      <c r="E238">
        <v>82.38</v>
      </c>
      <c r="F238">
        <v>92.7</v>
      </c>
      <c r="G238">
        <v>97.8</v>
      </c>
    </row>
    <row r="239" spans="1:7" x14ac:dyDescent="0.45">
      <c r="A239" s="1">
        <v>19</v>
      </c>
      <c r="B239">
        <v>20</v>
      </c>
      <c r="C239">
        <v>0.85</v>
      </c>
      <c r="D239">
        <v>98.6</v>
      </c>
      <c r="E239">
        <v>74</v>
      </c>
      <c r="F239">
        <v>92.9</v>
      </c>
      <c r="G239">
        <v>97.9</v>
      </c>
    </row>
    <row r="240" spans="1:7" x14ac:dyDescent="0.45">
      <c r="A240" s="1">
        <v>20</v>
      </c>
      <c r="B240">
        <v>50</v>
      </c>
      <c r="C240">
        <v>0</v>
      </c>
      <c r="D240">
        <v>100</v>
      </c>
      <c r="E240">
        <v>100</v>
      </c>
      <c r="F240">
        <v>100</v>
      </c>
      <c r="G240">
        <v>100</v>
      </c>
    </row>
    <row r="241" spans="1:7" x14ac:dyDescent="0.45">
      <c r="A241" s="1">
        <v>21</v>
      </c>
      <c r="B241">
        <v>50</v>
      </c>
      <c r="C241">
        <v>0.2</v>
      </c>
      <c r="D241">
        <v>100</v>
      </c>
      <c r="E241">
        <v>82.2</v>
      </c>
      <c r="F241">
        <v>100</v>
      </c>
      <c r="G241">
        <v>100</v>
      </c>
    </row>
    <row r="242" spans="1:7" x14ac:dyDescent="0.45">
      <c r="A242" s="1">
        <v>22</v>
      </c>
      <c r="B242">
        <v>50</v>
      </c>
      <c r="C242">
        <v>0.45</v>
      </c>
      <c r="D242">
        <v>100</v>
      </c>
      <c r="E242">
        <v>80.400000000000006</v>
      </c>
      <c r="F242">
        <v>100</v>
      </c>
      <c r="G242">
        <v>100</v>
      </c>
    </row>
    <row r="243" spans="1:7" x14ac:dyDescent="0.45">
      <c r="A243" s="1">
        <v>23</v>
      </c>
      <c r="B243">
        <v>50</v>
      </c>
      <c r="C243">
        <v>0.65</v>
      </c>
      <c r="D243">
        <v>100</v>
      </c>
      <c r="E243">
        <v>80.3</v>
      </c>
      <c r="F243">
        <v>100</v>
      </c>
      <c r="G243">
        <v>100</v>
      </c>
    </row>
    <row r="244" spans="1:7" x14ac:dyDescent="0.45">
      <c r="A244" s="1">
        <v>24</v>
      </c>
      <c r="B244">
        <v>50</v>
      </c>
      <c r="C244">
        <v>0.85</v>
      </c>
      <c r="D244">
        <v>100</v>
      </c>
      <c r="E244">
        <v>82.2</v>
      </c>
      <c r="F244">
        <v>100</v>
      </c>
      <c r="G244">
        <v>100</v>
      </c>
    </row>
    <row r="245" spans="1:7" x14ac:dyDescent="0.45">
      <c r="A245" s="1">
        <v>25</v>
      </c>
      <c r="B245">
        <v>100</v>
      </c>
      <c r="C245">
        <v>0</v>
      </c>
      <c r="D245">
        <v>100</v>
      </c>
      <c r="E245">
        <v>100</v>
      </c>
      <c r="F245">
        <v>100</v>
      </c>
      <c r="G245">
        <v>100</v>
      </c>
    </row>
    <row r="246" spans="1:7" x14ac:dyDescent="0.45">
      <c r="A246" s="1">
        <v>26</v>
      </c>
      <c r="B246">
        <v>100</v>
      </c>
      <c r="C246">
        <v>0.2</v>
      </c>
      <c r="D246">
        <v>100</v>
      </c>
      <c r="E246">
        <v>100</v>
      </c>
      <c r="F246">
        <v>100</v>
      </c>
      <c r="G246">
        <v>100</v>
      </c>
    </row>
    <row r="247" spans="1:7" x14ac:dyDescent="0.45">
      <c r="A247" s="1">
        <v>27</v>
      </c>
      <c r="B247">
        <v>100</v>
      </c>
      <c r="C247">
        <v>0.45</v>
      </c>
      <c r="D247">
        <v>100</v>
      </c>
      <c r="E247">
        <v>100</v>
      </c>
      <c r="F247">
        <v>100</v>
      </c>
      <c r="G247">
        <v>100</v>
      </c>
    </row>
    <row r="248" spans="1:7" x14ac:dyDescent="0.45">
      <c r="A248" s="1">
        <v>28</v>
      </c>
      <c r="B248">
        <v>100</v>
      </c>
      <c r="C248">
        <v>0.65</v>
      </c>
      <c r="D248">
        <v>100</v>
      </c>
      <c r="E248">
        <v>100</v>
      </c>
      <c r="F248">
        <v>100</v>
      </c>
      <c r="G248">
        <v>100</v>
      </c>
    </row>
    <row r="249" spans="1:7" x14ac:dyDescent="0.45">
      <c r="A249" s="1">
        <v>29</v>
      </c>
      <c r="B249">
        <v>100</v>
      </c>
      <c r="C249">
        <v>0.85</v>
      </c>
      <c r="D249">
        <v>100</v>
      </c>
      <c r="E249">
        <v>100</v>
      </c>
      <c r="F249">
        <v>100</v>
      </c>
      <c r="G249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5B3A7-B2B0-4337-AC7D-73AA0634C4B5}">
  <dimension ref="A1:AL249"/>
  <sheetViews>
    <sheetView topLeftCell="A218" zoomScale="97" workbookViewId="0">
      <selection activeCell="Q245" sqref="Q245"/>
    </sheetView>
  </sheetViews>
  <sheetFormatPr defaultRowHeight="14.25" x14ac:dyDescent="0.45"/>
  <cols>
    <col min="9" max="9" width="13.46484375" bestFit="1" customWidth="1"/>
    <col min="16" max="16" width="11.59765625" customWidth="1"/>
    <col min="17" max="17" width="7.265625" customWidth="1"/>
    <col min="18" max="18" width="11.33203125" bestFit="1" customWidth="1"/>
    <col min="19" max="19" width="14.46484375" customWidth="1"/>
    <col min="20" max="20" width="11.06640625" bestFit="1" customWidth="1"/>
    <col min="21" max="21" width="15.19921875" customWidth="1"/>
    <col min="22" max="22" width="11.46484375" bestFit="1" customWidth="1"/>
    <col min="23" max="23" width="21.46484375" bestFit="1" customWidth="1"/>
    <col min="35" max="35" width="13.06640625" customWidth="1"/>
    <col min="36" max="36" width="13.19921875" customWidth="1"/>
  </cols>
  <sheetData>
    <row r="1" spans="1:38" x14ac:dyDescent="0.45">
      <c r="A1" s="1">
        <v>0</v>
      </c>
      <c r="B1" t="s">
        <v>0</v>
      </c>
    </row>
    <row r="2" spans="1:38" x14ac:dyDescent="0.45">
      <c r="AI2" s="7" t="s">
        <v>34</v>
      </c>
    </row>
    <row r="3" spans="1:38" x14ac:dyDescent="0.4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I3" s="3" t="s">
        <v>45</v>
      </c>
      <c r="K3" t="s">
        <v>25</v>
      </c>
      <c r="L3" t="s">
        <v>26</v>
      </c>
      <c r="N3" t="s">
        <v>27</v>
      </c>
      <c r="P3" s="3"/>
      <c r="Q3" s="3" t="s">
        <v>3</v>
      </c>
      <c r="R3" s="3"/>
      <c r="S3" s="3" t="s">
        <v>4</v>
      </c>
      <c r="T3" s="3"/>
      <c r="U3" s="3" t="s">
        <v>5</v>
      </c>
      <c r="V3" s="3"/>
      <c r="W3" s="3" t="s">
        <v>6</v>
      </c>
      <c r="Z3" s="3"/>
      <c r="AB3" s="1" t="s">
        <v>3</v>
      </c>
      <c r="AC3" s="1" t="s">
        <v>4</v>
      </c>
      <c r="AD3" s="1" t="s">
        <v>5</v>
      </c>
      <c r="AE3" s="1" t="s">
        <v>6</v>
      </c>
      <c r="AI3" s="7" t="s">
        <v>38</v>
      </c>
      <c r="AJ3" s="7" t="s">
        <v>39</v>
      </c>
      <c r="AK3" s="7" t="s">
        <v>40</v>
      </c>
      <c r="AL3" s="7" t="s">
        <v>41</v>
      </c>
    </row>
    <row r="4" spans="1:38" x14ac:dyDescent="0.45">
      <c r="A4" s="1">
        <v>0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I4">
        <f>_xlfn.STDEV.P(D4:G4)</f>
        <v>0</v>
      </c>
      <c r="J4">
        <v>2</v>
      </c>
      <c r="K4">
        <f>_xlfn.STDEV.P(D4:G8)</f>
        <v>0</v>
      </c>
      <c r="L4">
        <f>_xlfn.STDEV.P(D4:G4,D9:G9,D14:G14,D19:G19,D24:G24,D29:G29)</f>
        <v>22.739566823173114</v>
      </c>
      <c r="M4">
        <v>0</v>
      </c>
      <c r="N4">
        <f>AVERAGE(D4:G4)</f>
        <v>0</v>
      </c>
      <c r="P4" s="5">
        <f>_xlfn.STDEV.P(D4:D8)</f>
        <v>0</v>
      </c>
      <c r="Q4">
        <f>_xlfn.STDEV.P(D4,D9,D14,D19,D24,D29)</f>
        <v>22.922478051031046</v>
      </c>
      <c r="R4" s="5">
        <f>_xlfn.STDEV.P(E4:E8)</f>
        <v>0</v>
      </c>
      <c r="S4">
        <f>_xlfn.STDEV.P(E4,E9,E14,E19,E24,E29)</f>
        <v>16.728560076175782</v>
      </c>
      <c r="T4" s="5">
        <f>_xlfn.STDEV.P(F4:F8)</f>
        <v>0</v>
      </c>
      <c r="U4">
        <f>_xlfn.STDEV.P(F4,F9,F14,F19,F24,F29)</f>
        <v>22.200525519305469</v>
      </c>
      <c r="V4" s="5">
        <f>_xlfn.STDEV.P(G4:G8)</f>
        <v>0</v>
      </c>
      <c r="W4">
        <f>_xlfn.STDEV.P(G4,G9,G14,G19,G24,G29)</f>
        <v>23.525211062933213</v>
      </c>
      <c r="AA4" t="s">
        <v>31</v>
      </c>
      <c r="AB4">
        <f>AVERAGE(P25,P61,P97,P169,P205)</f>
        <v>2.2724571428571432</v>
      </c>
      <c r="AC4">
        <f>AVERAGE(R25,R61,R97,R169,R205)</f>
        <v>1.3731428571428577</v>
      </c>
      <c r="AD4">
        <f>AVERAGE(T25,T61,T97,T169,T205)</f>
        <v>1.9976000000000014</v>
      </c>
      <c r="AE4">
        <f>AVERAGE(V25,V61,V97,V169,V205)</f>
        <v>2.5217142857142862</v>
      </c>
      <c r="AF4">
        <f>AVERAGE(AB4:AE4)</f>
        <v>2.0412285714285723</v>
      </c>
      <c r="AG4">
        <f>_xlfn.STDEV.P(AB4:AE4)</f>
        <v>0.42795301954627657</v>
      </c>
      <c r="AH4" t="s">
        <v>42</v>
      </c>
      <c r="AI4">
        <f>AVERAGE(K26,K62,K98,K134,K170,K206,K242)</f>
        <v>3.4096530612244913</v>
      </c>
      <c r="AJ4">
        <f>AVERAGE(K12,K48,K84,K120,K156,K192,K228)</f>
        <v>0.5220032106725212</v>
      </c>
      <c r="AK4">
        <f>AVERAGE(K26,K62,K98,K170,K206)</f>
        <v>2.0412285714285723</v>
      </c>
      <c r="AL4">
        <f>AVERAGE(K12,K48,K84,K156,K192)</f>
        <v>0.57270523028272502</v>
      </c>
    </row>
    <row r="5" spans="1:38" x14ac:dyDescent="0.45">
      <c r="A5" s="1">
        <v>1</v>
      </c>
      <c r="B5">
        <v>2</v>
      </c>
      <c r="C5">
        <v>0.2</v>
      </c>
      <c r="D5">
        <v>0</v>
      </c>
      <c r="E5">
        <v>0</v>
      </c>
      <c r="F5">
        <v>0</v>
      </c>
      <c r="G5">
        <v>0</v>
      </c>
      <c r="I5">
        <f t="shared" ref="I5:I33" si="0">_xlfn.STDEV.P(D5:G5)</f>
        <v>0</v>
      </c>
      <c r="J5">
        <v>5</v>
      </c>
      <c r="K5">
        <f>_xlfn.STDEV.P(D9:G13)</f>
        <v>0.11521718621802914</v>
      </c>
      <c r="L5">
        <f>_xlfn.STDEV.P(D5:G5,D10:G10,D15:G15,D20:G20,D25:G25,D30:G30)</f>
        <v>23.005180575977519</v>
      </c>
      <c r="M5">
        <v>0.2</v>
      </c>
      <c r="N5">
        <f t="shared" ref="N5:N33" si="1">AVERAGE(D5:G5)</f>
        <v>0</v>
      </c>
      <c r="P5" s="5">
        <f>_xlfn.STDEV.P(D9:D13)</f>
        <v>0.10198039027185579</v>
      </c>
      <c r="Q5">
        <f t="shared" ref="Q5:Q8" si="2">_xlfn.STDEV.P(D5,D10,D15,D20,D25,D30)</f>
        <v>23.231300724094922</v>
      </c>
      <c r="R5" s="5">
        <f>_xlfn.STDEV.P(E9:E13)</f>
        <v>0</v>
      </c>
      <c r="S5">
        <f t="shared" ref="S5:S8" si="3">_xlfn.STDEV.P(E5,E10,E15,E20,E25,E30)</f>
        <v>16.647589081372178</v>
      </c>
      <c r="T5" s="5">
        <f>_xlfn.STDEV.P(F9:F13)</f>
        <v>0.04</v>
      </c>
      <c r="U5">
        <f t="shared" ref="U5:U8" si="4">_xlfn.STDEV.P(F5,F10,F15,F20,F25,F30)</f>
        <v>22.892921031037812</v>
      </c>
      <c r="V5" s="5">
        <f>_xlfn.STDEV.P(G9:G13)</f>
        <v>0</v>
      </c>
      <c r="W5">
        <f t="shared" ref="W5:W8" si="5">_xlfn.STDEV.P(G5,G10,G15,G20,G25,G30)</f>
        <v>24.664374893535996</v>
      </c>
      <c r="AA5" t="s">
        <v>32</v>
      </c>
      <c r="AB5">
        <f>AVERAGE(Q25,Q61,Q97,Q169,Q205)</f>
        <v>-4.4039999999999999</v>
      </c>
      <c r="AC5">
        <f>AVERAGE(S25,S61,S97,S169,S205)</f>
        <v>-3.3693333333333326</v>
      </c>
      <c r="AD5">
        <f>AVERAGE(U25,U61,U97,U169,U205)</f>
        <v>-1.2100000000000002</v>
      </c>
      <c r="AE5">
        <f>AVERAGE(W25,W61,W97,W169,W205)</f>
        <v>-4.2370000000000001</v>
      </c>
      <c r="AH5" t="s">
        <v>28</v>
      </c>
      <c r="AI5">
        <f>_xlfn.STDEV.P(K26,K62,K98,K134,K170,K206,K242)</f>
        <v>4.8781639007826296</v>
      </c>
      <c r="AJ5">
        <f>_xlfn.STDEV.P(K12,K48,K84,K120,K156,K192,K228)</f>
        <v>1.0390144885623709</v>
      </c>
      <c r="AK5">
        <f>_xlfn.STDEV.P(K26,K62,K98,K170,K206)</f>
        <v>4.5296046019267431</v>
      </c>
      <c r="AL5">
        <f>_xlfn.STDEV.P(K12,K48,K84,K156,K192)</f>
        <v>1.1460119008647485</v>
      </c>
    </row>
    <row r="6" spans="1:38" x14ac:dyDescent="0.45">
      <c r="A6" s="1">
        <v>2</v>
      </c>
      <c r="B6">
        <v>2</v>
      </c>
      <c r="C6">
        <v>0.45</v>
      </c>
      <c r="D6">
        <v>0</v>
      </c>
      <c r="E6">
        <v>0</v>
      </c>
      <c r="F6">
        <v>0</v>
      </c>
      <c r="G6">
        <v>0</v>
      </c>
      <c r="I6">
        <f t="shared" si="0"/>
        <v>0</v>
      </c>
      <c r="J6">
        <v>10</v>
      </c>
      <c r="K6">
        <f>_xlfn.STDEV.P(D14:G18)</f>
        <v>6.7787074726676337</v>
      </c>
      <c r="L6">
        <f t="shared" ref="L6:L8" si="6">_xlfn.STDEV.P(D6:G6,D11:G11,D16:G16,D21:G21,D26:G26,D31:G31)</f>
        <v>22.795065255445092</v>
      </c>
      <c r="M6">
        <v>0.45</v>
      </c>
      <c r="N6">
        <f t="shared" si="1"/>
        <v>0</v>
      </c>
      <c r="P6" s="5">
        <f>_xlfn.STDEV.P(D14:D18)</f>
        <v>4.3961801600935324</v>
      </c>
      <c r="Q6">
        <f t="shared" si="2"/>
        <v>24.104316118810669</v>
      </c>
      <c r="R6" s="5">
        <f>_xlfn.STDEV.P(E14:E18)</f>
        <v>0.04</v>
      </c>
      <c r="S6">
        <f t="shared" si="3"/>
        <v>15.798909948333636</v>
      </c>
      <c r="T6" s="5">
        <f>_xlfn.STDEV.P(F14:F18)</f>
        <v>6.6720311749871151</v>
      </c>
      <c r="U6">
        <f t="shared" si="4"/>
        <v>23.114455553950549</v>
      </c>
      <c r="V6" s="5">
        <f>_xlfn.STDEV.P(G14:G18)</f>
        <v>1.4399999999999988</v>
      </c>
      <c r="W6">
        <f t="shared" si="5"/>
        <v>23.31342007418808</v>
      </c>
      <c r="AI6" s="7" t="s">
        <v>43</v>
      </c>
    </row>
    <row r="7" spans="1:38" x14ac:dyDescent="0.45">
      <c r="A7" s="1">
        <v>3</v>
      </c>
      <c r="B7">
        <v>2</v>
      </c>
      <c r="C7">
        <v>0.65</v>
      </c>
      <c r="D7">
        <v>0</v>
      </c>
      <c r="E7">
        <v>0</v>
      </c>
      <c r="F7">
        <v>0</v>
      </c>
      <c r="G7">
        <v>0</v>
      </c>
      <c r="I7">
        <f t="shared" si="0"/>
        <v>0</v>
      </c>
      <c r="J7">
        <v>20</v>
      </c>
      <c r="K7">
        <f>_xlfn.STDEV.P(D19:G23)</f>
        <v>21.172370556931028</v>
      </c>
      <c r="L7">
        <f t="shared" si="6"/>
        <v>22.963629153269498</v>
      </c>
      <c r="M7">
        <v>0.65</v>
      </c>
      <c r="N7">
        <f t="shared" si="1"/>
        <v>0</v>
      </c>
      <c r="P7" s="5">
        <f>_xlfn.STDEV.P(D19:D23)</f>
        <v>2.1494185260204692</v>
      </c>
      <c r="Q7">
        <f t="shared" si="2"/>
        <v>24.095464072909841</v>
      </c>
      <c r="R7" s="5">
        <f>_xlfn.STDEV.P(E19:E23)</f>
        <v>0.21354156504062619</v>
      </c>
      <c r="S7">
        <f t="shared" si="3"/>
        <v>12.492720102345826</v>
      </c>
      <c r="T7" s="5">
        <f>_xlfn.STDEV.P(F19:F23)</f>
        <v>1.1016351483136322</v>
      </c>
      <c r="U7">
        <f t="shared" si="4"/>
        <v>22.831849100178758</v>
      </c>
      <c r="V7" s="5">
        <f>_xlfn.STDEV.P(G19:G23)</f>
        <v>2.451938009004305</v>
      </c>
      <c r="W7">
        <f t="shared" si="5"/>
        <v>24.869101757446369</v>
      </c>
      <c r="AA7" t="s">
        <v>44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7" t="s">
        <v>38</v>
      </c>
      <c r="AJ7" s="7" t="s">
        <v>39</v>
      </c>
      <c r="AK7" s="7" t="s">
        <v>40</v>
      </c>
      <c r="AL7" s="7" t="s">
        <v>41</v>
      </c>
    </row>
    <row r="8" spans="1:38" x14ac:dyDescent="0.45">
      <c r="A8" s="1">
        <v>4</v>
      </c>
      <c r="B8">
        <v>2</v>
      </c>
      <c r="C8">
        <v>0.85</v>
      </c>
      <c r="D8">
        <v>0</v>
      </c>
      <c r="E8">
        <v>0</v>
      </c>
      <c r="F8">
        <v>0</v>
      </c>
      <c r="G8">
        <v>0</v>
      </c>
      <c r="I8">
        <f t="shared" si="0"/>
        <v>0</v>
      </c>
      <c r="J8">
        <v>50</v>
      </c>
      <c r="K8">
        <f>_xlfn.STDEV.P(D25:G28)</f>
        <v>11.495970761532014</v>
      </c>
      <c r="L8">
        <f t="shared" si="6"/>
        <v>21.958439278681798</v>
      </c>
      <c r="M8">
        <v>0.85</v>
      </c>
      <c r="N8" s="6">
        <f t="shared" si="1"/>
        <v>0</v>
      </c>
      <c r="P8" s="5">
        <f>_xlfn.STDEV.P(D24:D28)</f>
        <v>0.74458041875945047</v>
      </c>
      <c r="Q8">
        <f t="shared" si="2"/>
        <v>22.91263600917382</v>
      </c>
      <c r="R8" s="5">
        <f>_xlfn.STDEV.P(E24:E28)</f>
        <v>5.3375649878947531</v>
      </c>
      <c r="S8">
        <f t="shared" si="3"/>
        <v>9.7236252955823463</v>
      </c>
      <c r="T8" s="5">
        <f>_xlfn.STDEV.P(F24:F28)</f>
        <v>0.94106322848148738</v>
      </c>
      <c r="U8">
        <f t="shared" si="4"/>
        <v>22.975107302373047</v>
      </c>
      <c r="V8" s="5">
        <f>_xlfn.STDEV.P(G24:G28)</f>
        <v>1.7816845961056069</v>
      </c>
      <c r="W8">
        <f t="shared" si="5"/>
        <v>22.796247254512942</v>
      </c>
      <c r="AH8" t="s">
        <v>42</v>
      </c>
      <c r="AI8">
        <f>AVERAGE(L26,L62,L98,L134,L170,L206,L242)</f>
        <v>-2.9168928571428556</v>
      </c>
      <c r="AJ8">
        <f>AVERAGE(L12,L48,L84,L120,L156,L192,L228)</f>
        <v>-0.46849510053307547</v>
      </c>
      <c r="AK8">
        <f>AVERAGE(L26,L62,L98,L170,L206)</f>
        <v>-3.3050833333333314</v>
      </c>
      <c r="AL8">
        <f>AVERAGE(L12,L48,L84,L156,L192)</f>
        <v>-0.33200976977473906</v>
      </c>
    </row>
    <row r="9" spans="1:38" x14ac:dyDescent="0.45">
      <c r="A9" s="1">
        <v>5</v>
      </c>
      <c r="B9">
        <v>5</v>
      </c>
      <c r="C9">
        <v>0</v>
      </c>
      <c r="D9">
        <v>0.1</v>
      </c>
      <c r="E9">
        <v>0</v>
      </c>
      <c r="F9">
        <v>0</v>
      </c>
      <c r="G9">
        <v>0</v>
      </c>
      <c r="I9">
        <f t="shared" si="0"/>
        <v>4.330127018922194E-2</v>
      </c>
      <c r="J9">
        <v>100</v>
      </c>
      <c r="K9">
        <f>_xlfn.STDEV.P(D29:G33)</f>
        <v>7.3273648059858436</v>
      </c>
      <c r="L9">
        <f>AVERAGE((L8-L7), (L7-L6), (L6-L5), (L5-L4))</f>
        <v>-0.19528188612282893</v>
      </c>
      <c r="N9">
        <f t="shared" si="1"/>
        <v>2.5000000000000001E-2</v>
      </c>
      <c r="P9" s="5">
        <f>_xlfn.STDEV.P(D29:D33)</f>
        <v>1.4958609561052132</v>
      </c>
      <c r="R9" s="5">
        <f>_xlfn.STDEV.P(E29:E33)</f>
        <v>7.0939410767217357</v>
      </c>
      <c r="T9" s="5">
        <f>_xlfn.STDEV.P(F29:F33)</f>
        <v>1.0818502669038819</v>
      </c>
      <c r="V9" s="5">
        <f>_xlfn.STDEV.P(G29:G33)</f>
        <v>1.1771151175649712</v>
      </c>
      <c r="AH9" t="s">
        <v>28</v>
      </c>
      <c r="AI9">
        <f>_xlfn.STDEV.P(L26,L62,L98,L134,L170,L206,L242)</f>
        <v>2.2805671807907268</v>
      </c>
      <c r="AJ9">
        <f>_xlfn.STDEV.P(L12,L48,L84,L120,L156,L192,L228)</f>
        <v>0.50536960548605625</v>
      </c>
      <c r="AK9">
        <f>_xlfn.STDEV.P(L26,L62,L98,L170,L206)</f>
        <v>2.2326612079409709</v>
      </c>
      <c r="AL9">
        <f>_xlfn.STDEV.P(L12,L48,L84,L156,L192)</f>
        <v>0.37047734093892148</v>
      </c>
    </row>
    <row r="10" spans="1:38" x14ac:dyDescent="0.45">
      <c r="A10" s="1">
        <v>6</v>
      </c>
      <c r="B10">
        <v>5</v>
      </c>
      <c r="C10">
        <v>0.2</v>
      </c>
      <c r="D10">
        <v>0.4</v>
      </c>
      <c r="E10">
        <v>0</v>
      </c>
      <c r="F10">
        <v>0.1</v>
      </c>
      <c r="G10">
        <v>0</v>
      </c>
      <c r="I10">
        <f t="shared" si="0"/>
        <v>0.16393596310755004</v>
      </c>
      <c r="K10">
        <f>AVERAGE(K4:K9)</f>
        <v>7.8149384638890913</v>
      </c>
      <c r="N10">
        <f t="shared" si="1"/>
        <v>0.125</v>
      </c>
      <c r="P10" s="5">
        <f>AVERAGE(P4:P9)</f>
        <v>1.4813367418750871</v>
      </c>
      <c r="Q10">
        <f>AVERAGE(Q4:Q8)</f>
        <v>23.453238995204064</v>
      </c>
      <c r="R10" s="5">
        <f>AVERAGE(R4:R9)</f>
        <v>2.1141746049428525</v>
      </c>
      <c r="S10">
        <f>AVERAGE(S4:S8)</f>
        <v>14.278280900761953</v>
      </c>
      <c r="T10" s="5">
        <f>AVERAGE(T4:T9)</f>
        <v>1.6394299697810195</v>
      </c>
      <c r="U10">
        <f>AVERAGE(U4:U8)</f>
        <v>22.802971701369124</v>
      </c>
      <c r="V10" s="5">
        <f>AVERAGE(V4:V9)</f>
        <v>1.1417896204458138</v>
      </c>
      <c r="W10">
        <f>AVERAGE(W4:W8)</f>
        <v>23.833671008523321</v>
      </c>
    </row>
    <row r="11" spans="1:38" x14ac:dyDescent="0.45">
      <c r="A11" s="1">
        <v>7</v>
      </c>
      <c r="B11">
        <v>5</v>
      </c>
      <c r="C11">
        <v>0.45</v>
      </c>
      <c r="D11">
        <v>0.2</v>
      </c>
      <c r="E11">
        <v>0</v>
      </c>
      <c r="F11">
        <v>0</v>
      </c>
      <c r="G11">
        <v>0</v>
      </c>
      <c r="I11">
        <f t="shared" si="0"/>
        <v>8.6602540378443879E-2</v>
      </c>
      <c r="N11">
        <f t="shared" si="1"/>
        <v>0.05</v>
      </c>
      <c r="P11" s="5">
        <f>_xlfn.STDEV.P(P4:P9)</f>
        <v>1.5045845906775184</v>
      </c>
      <c r="Q11">
        <f>_xlfn.STDEV.P(Q4:Q8)</f>
        <v>0.54029063213518824</v>
      </c>
      <c r="R11" s="5">
        <f>_xlfn.STDEV.P(R4:R9)</f>
        <v>2.9451201005190559</v>
      </c>
      <c r="S11">
        <f>_xlfn.STDEV.P(S4:S8)</f>
        <v>2.7518327361642632</v>
      </c>
      <c r="T11" s="5">
        <f>_xlfn.STDEV.P(T4:T9)</f>
        <v>2.2971292317841261</v>
      </c>
      <c r="U11">
        <f>_xlfn.STDEV.P(U4:U8)</f>
        <v>0.3157590992845275</v>
      </c>
      <c r="V11" s="5">
        <f>_xlfn.STDEV.P(V4:V9)</f>
        <v>0.89661388715667489</v>
      </c>
      <c r="W11">
        <f>_xlfn.STDEV.P(W4:W8)</f>
        <v>0.80053012416593394</v>
      </c>
    </row>
    <row r="12" spans="1:38" x14ac:dyDescent="0.45">
      <c r="A12" s="1">
        <v>8</v>
      </c>
      <c r="B12">
        <v>5</v>
      </c>
      <c r="C12">
        <v>0.65</v>
      </c>
      <c r="D12">
        <v>0.3</v>
      </c>
      <c r="E12">
        <v>0</v>
      </c>
      <c r="F12">
        <v>0</v>
      </c>
      <c r="G12">
        <v>0</v>
      </c>
      <c r="I12">
        <f t="shared" si="0"/>
        <v>0.12990381056766581</v>
      </c>
      <c r="K12" cm="1">
        <f t="array" ref="K12">INDEX(LINEST(K4:K9),1)</f>
        <v>2.4335070811467023</v>
      </c>
      <c r="L12" cm="1">
        <f t="array" ref="L12">INDEX(LINEST(L4:L8),1)</f>
        <v>-0.16038065116906533</v>
      </c>
      <c r="N12">
        <f t="shared" si="1"/>
        <v>7.4999999999999997E-2</v>
      </c>
      <c r="P12" s="5"/>
      <c r="R12" s="5"/>
      <c r="T12" s="5"/>
      <c r="V12" s="5"/>
    </row>
    <row r="13" spans="1:38" x14ac:dyDescent="0.45">
      <c r="A13" s="1">
        <v>9</v>
      </c>
      <c r="B13">
        <v>5</v>
      </c>
      <c r="C13">
        <v>0.85</v>
      </c>
      <c r="D13">
        <v>0.2</v>
      </c>
      <c r="E13">
        <v>0</v>
      </c>
      <c r="F13">
        <v>0</v>
      </c>
      <c r="G13">
        <v>0</v>
      </c>
      <c r="I13">
        <f t="shared" si="0"/>
        <v>8.6602540378443879E-2</v>
      </c>
      <c r="N13">
        <f t="shared" si="1"/>
        <v>0.05</v>
      </c>
      <c r="P13" s="5"/>
      <c r="R13" s="5"/>
      <c r="T13" s="5"/>
      <c r="V13" s="5"/>
      <c r="AA13" s="1" t="s">
        <v>1</v>
      </c>
      <c r="AB13" s="1" t="s">
        <v>2</v>
      </c>
      <c r="AC13" s="1" t="s">
        <v>3</v>
      </c>
      <c r="AD13" s="1" t="s">
        <v>4</v>
      </c>
      <c r="AE13" s="1" t="s">
        <v>5</v>
      </c>
      <c r="AF13" s="1" t="s">
        <v>6</v>
      </c>
    </row>
    <row r="14" spans="1:38" x14ac:dyDescent="0.45">
      <c r="A14" s="1">
        <v>10</v>
      </c>
      <c r="B14">
        <v>10</v>
      </c>
      <c r="C14">
        <v>0</v>
      </c>
      <c r="D14">
        <v>22.2</v>
      </c>
      <c r="E14">
        <v>0.1</v>
      </c>
      <c r="F14">
        <v>24</v>
      </c>
      <c r="G14">
        <v>7.1</v>
      </c>
      <c r="I14">
        <f t="shared" si="0"/>
        <v>10.079310492290631</v>
      </c>
      <c r="N14">
        <f t="shared" si="1"/>
        <v>13.35</v>
      </c>
      <c r="P14" s="5"/>
      <c r="R14" s="5"/>
      <c r="T14" s="5"/>
      <c r="V14" s="5"/>
      <c r="Z14" s="1">
        <v>0</v>
      </c>
      <c r="AA14">
        <v>2</v>
      </c>
      <c r="AB14">
        <v>0</v>
      </c>
      <c r="AC14">
        <f>AVERAGE(D4,D40,D76,D112,D148,D184,D220)</f>
        <v>31.628571428571426</v>
      </c>
      <c r="AD14">
        <f t="shared" ref="AD14:AF29" si="8">AVERAGE(E4,E40,E76,E112,E148,E184,E220)</f>
        <v>32.085714285714289</v>
      </c>
      <c r="AE14">
        <f t="shared" si="8"/>
        <v>29.7</v>
      </c>
      <c r="AF14">
        <f t="shared" si="8"/>
        <v>31.61428571428571</v>
      </c>
    </row>
    <row r="15" spans="1:38" x14ac:dyDescent="0.45">
      <c r="A15" s="1">
        <v>11</v>
      </c>
      <c r="B15">
        <v>10</v>
      </c>
      <c r="C15">
        <v>0.2</v>
      </c>
      <c r="D15">
        <v>13.4</v>
      </c>
      <c r="E15">
        <v>0</v>
      </c>
      <c r="F15">
        <v>12.7</v>
      </c>
      <c r="G15">
        <v>3.3</v>
      </c>
      <c r="I15">
        <f t="shared" si="0"/>
        <v>5.8234439981852661</v>
      </c>
      <c r="K15" t="s">
        <v>25</v>
      </c>
      <c r="L15" t="s">
        <v>26</v>
      </c>
      <c r="N15">
        <f t="shared" si="1"/>
        <v>7.3500000000000005</v>
      </c>
      <c r="P15" s="3" t="s">
        <v>25</v>
      </c>
      <c r="Q15" s="3" t="s">
        <v>26</v>
      </c>
      <c r="R15" s="3" t="s">
        <v>25</v>
      </c>
      <c r="S15" s="3" t="s">
        <v>26</v>
      </c>
      <c r="T15" s="3" t="s">
        <v>25</v>
      </c>
      <c r="U15" s="3" t="s">
        <v>26</v>
      </c>
      <c r="V15" s="3" t="s">
        <v>25</v>
      </c>
      <c r="W15" s="3" t="s">
        <v>26</v>
      </c>
      <c r="Z15" s="1">
        <v>1</v>
      </c>
      <c r="AA15">
        <v>2</v>
      </c>
      <c r="AB15">
        <v>0.2</v>
      </c>
      <c r="AC15">
        <f t="shared" ref="AC15:AF43" si="9">AVERAGE(D5,D41,D77,D113,D149,D185,D221)</f>
        <v>26.657142857142862</v>
      </c>
      <c r="AD15">
        <f t="shared" si="8"/>
        <v>27.342857142857138</v>
      </c>
      <c r="AE15">
        <f t="shared" si="8"/>
        <v>28.714285714285715</v>
      </c>
      <c r="AF15">
        <f t="shared" si="8"/>
        <v>27.228571428571424</v>
      </c>
    </row>
    <row r="16" spans="1:38" x14ac:dyDescent="0.45">
      <c r="A16" s="1">
        <v>12</v>
      </c>
      <c r="B16">
        <v>10</v>
      </c>
      <c r="C16">
        <v>0.45</v>
      </c>
      <c r="D16">
        <v>10.199999999999999</v>
      </c>
      <c r="E16">
        <v>0</v>
      </c>
      <c r="F16">
        <v>8.9</v>
      </c>
      <c r="G16">
        <v>3.9</v>
      </c>
      <c r="I16">
        <f t="shared" si="0"/>
        <v>4.0684763732876714</v>
      </c>
      <c r="J16">
        <v>2</v>
      </c>
      <c r="K16">
        <f>AVERAGE(D4:G8)</f>
        <v>0</v>
      </c>
      <c r="L16">
        <f>AVERAGE(D4:G4,D9:G9,D14:G14,D19:G19,D24:G24,D29:G29)</f>
        <v>23.670833333333338</v>
      </c>
      <c r="M16">
        <v>0</v>
      </c>
      <c r="N16">
        <f t="shared" si="1"/>
        <v>5.75</v>
      </c>
      <c r="P16" s="5">
        <f>AVERAGE(D4:D8)</f>
        <v>0</v>
      </c>
      <c r="Q16">
        <f>AVERAGE(D4,D9,D14,D19,D24,D29)</f>
        <v>29.099999999999998</v>
      </c>
      <c r="R16" s="5">
        <f>AVERAGE(E4:E8)</f>
        <v>0</v>
      </c>
      <c r="S16">
        <f>AVERAGE(E4,E9,E14,E19,E24,E29)</f>
        <v>11.116666666666667</v>
      </c>
      <c r="T16" s="5">
        <f>AVERAGE(F4:F8)</f>
        <v>0</v>
      </c>
      <c r="U16">
        <f>AVERAGE(F4,F9,F14,F19,F24,F29)</f>
        <v>28.7</v>
      </c>
      <c r="V16" s="5">
        <f>AVERAGE(G4:G8)</f>
        <v>0</v>
      </c>
      <c r="W16">
        <f>AVERAGE(G4,G9,G14,G19,G24,G29)</f>
        <v>25.766666666666669</v>
      </c>
      <c r="Z16" s="1">
        <v>2</v>
      </c>
      <c r="AA16">
        <v>2</v>
      </c>
      <c r="AB16">
        <v>0.45</v>
      </c>
      <c r="AC16">
        <f t="shared" si="9"/>
        <v>27.271428571428572</v>
      </c>
      <c r="AD16">
        <f t="shared" si="8"/>
        <v>27.7</v>
      </c>
      <c r="AE16">
        <f t="shared" si="8"/>
        <v>28.414285714285715</v>
      </c>
      <c r="AF16">
        <f t="shared" si="8"/>
        <v>27.714285714285715</v>
      </c>
    </row>
    <row r="17" spans="1:32" x14ac:dyDescent="0.45">
      <c r="A17" s="1">
        <v>13</v>
      </c>
      <c r="B17">
        <v>10</v>
      </c>
      <c r="C17">
        <v>0.65</v>
      </c>
      <c r="D17">
        <v>11.1</v>
      </c>
      <c r="E17">
        <v>0</v>
      </c>
      <c r="F17">
        <v>7.2</v>
      </c>
      <c r="G17">
        <v>3.9</v>
      </c>
      <c r="I17">
        <f t="shared" si="0"/>
        <v>4.0942032191868547</v>
      </c>
      <c r="J17">
        <v>5</v>
      </c>
      <c r="K17">
        <f>AVERAGE(D9:G13)</f>
        <v>6.5000000000000002E-2</v>
      </c>
      <c r="L17">
        <f t="shared" ref="L17:L20" si="10">AVERAGE(D5:G5,D10:G10,D15:G15,D20:G20,D25:G25,D30:G30)</f>
        <v>22.900000000000002</v>
      </c>
      <c r="M17">
        <v>0.2</v>
      </c>
      <c r="N17">
        <f t="shared" si="1"/>
        <v>5.55</v>
      </c>
      <c r="P17" s="5">
        <f>AVERAGE(D9:D13)</f>
        <v>0.24</v>
      </c>
      <c r="Q17">
        <f t="shared" ref="Q17:Q20" si="11">AVERAGE(D5,D10,D15,D20,D25,D30)</f>
        <v>27.400000000000002</v>
      </c>
      <c r="R17" s="5">
        <f>AVERAGE(E9:E13)</f>
        <v>0</v>
      </c>
      <c r="S17">
        <f t="shared" ref="S17:S20" si="12">AVERAGE(E5,E10,E15,E20,E25,E30)</f>
        <v>11.733333333333334</v>
      </c>
      <c r="T17" s="5">
        <f>AVERAGE(F9:F13)</f>
        <v>0.02</v>
      </c>
      <c r="U17">
        <f t="shared" ref="U17:U20" si="13">AVERAGE(F5,F10,F15,F20,F25,F30)</f>
        <v>26.75</v>
      </c>
      <c r="V17" s="5">
        <f>AVERAGE(G9:G13)</f>
        <v>0</v>
      </c>
      <c r="W17">
        <f t="shared" ref="W17:W20" si="14">AVERAGE(G5,G10,G15,G20,G25,G30)</f>
        <v>25.716666666666669</v>
      </c>
      <c r="Z17" s="1">
        <v>3</v>
      </c>
      <c r="AA17">
        <v>2</v>
      </c>
      <c r="AB17">
        <v>0.65</v>
      </c>
      <c r="AC17">
        <f t="shared" si="9"/>
        <v>25.857142857142858</v>
      </c>
      <c r="AD17">
        <f t="shared" si="8"/>
        <v>27.028571428571432</v>
      </c>
      <c r="AE17">
        <f t="shared" si="8"/>
        <v>29.542857142857144</v>
      </c>
      <c r="AF17">
        <f t="shared" si="8"/>
        <v>26.914285714285715</v>
      </c>
    </row>
    <row r="18" spans="1:32" x14ac:dyDescent="0.45">
      <c r="A18" s="1">
        <v>14</v>
      </c>
      <c r="B18">
        <v>10</v>
      </c>
      <c r="C18">
        <v>0.85</v>
      </c>
      <c r="D18">
        <v>11.4</v>
      </c>
      <c r="E18">
        <v>0</v>
      </c>
      <c r="F18">
        <v>5.2</v>
      </c>
      <c r="G18">
        <v>5.9</v>
      </c>
      <c r="I18">
        <f t="shared" si="0"/>
        <v>4.038796231552169</v>
      </c>
      <c r="J18">
        <v>10</v>
      </c>
      <c r="K18">
        <f>AVERAGE(D14:G18)</f>
        <v>7.5250000000000004</v>
      </c>
      <c r="L18">
        <f t="shared" si="10"/>
        <v>22.2</v>
      </c>
      <c r="M18">
        <v>0.45</v>
      </c>
      <c r="N18">
        <f t="shared" si="1"/>
        <v>5.625</v>
      </c>
      <c r="P18" s="5">
        <f>AVERAGE(D14:D18)</f>
        <v>13.66</v>
      </c>
      <c r="Q18">
        <f t="shared" si="11"/>
        <v>27.316666666666663</v>
      </c>
      <c r="R18" s="5">
        <f>AVERAGE(E14:E18)</f>
        <v>0.02</v>
      </c>
      <c r="S18">
        <f t="shared" si="12"/>
        <v>11.033333333333333</v>
      </c>
      <c r="T18" s="5">
        <f>AVERAGE(F14:F18)</f>
        <v>11.600000000000001</v>
      </c>
      <c r="U18">
        <f t="shared" si="13"/>
        <v>25.883333333333336</v>
      </c>
      <c r="V18" s="5">
        <f>AVERAGE(G14:G18)</f>
        <v>4.82</v>
      </c>
      <c r="W18">
        <f t="shared" si="14"/>
        <v>24.566666666666663</v>
      </c>
      <c r="Z18" s="1">
        <v>4</v>
      </c>
      <c r="AA18">
        <v>2</v>
      </c>
      <c r="AB18">
        <v>0.85</v>
      </c>
      <c r="AC18">
        <f t="shared" si="9"/>
        <v>25.571428571428573</v>
      </c>
      <c r="AD18">
        <f t="shared" si="8"/>
        <v>26.442857142857147</v>
      </c>
      <c r="AE18">
        <f t="shared" si="8"/>
        <v>27.8</v>
      </c>
      <c r="AF18">
        <f t="shared" si="8"/>
        <v>25.914285714285711</v>
      </c>
    </row>
    <row r="19" spans="1:32" x14ac:dyDescent="0.45">
      <c r="A19" s="1">
        <v>15</v>
      </c>
      <c r="B19">
        <v>20</v>
      </c>
      <c r="C19">
        <v>0</v>
      </c>
      <c r="D19">
        <v>53.2</v>
      </c>
      <c r="E19">
        <v>0.7</v>
      </c>
      <c r="F19">
        <v>49.8</v>
      </c>
      <c r="G19">
        <v>50</v>
      </c>
      <c r="I19">
        <f t="shared" si="0"/>
        <v>21.822279326413184</v>
      </c>
      <c r="J19">
        <v>20</v>
      </c>
      <c r="K19">
        <f>AVERAGE(D19:G23)</f>
        <v>36.834999999999994</v>
      </c>
      <c r="L19">
        <f t="shared" si="10"/>
        <v>21.908333333333335</v>
      </c>
      <c r="M19">
        <v>0.65</v>
      </c>
      <c r="N19">
        <f t="shared" si="1"/>
        <v>38.424999999999997</v>
      </c>
      <c r="P19" s="5">
        <f>AVERAGE(D19:D23)</f>
        <v>50.4</v>
      </c>
      <c r="Q19">
        <f t="shared" si="11"/>
        <v>27.616666666666664</v>
      </c>
      <c r="R19" s="5">
        <f>AVERAGE(E19:E23)</f>
        <v>0.32</v>
      </c>
      <c r="S19">
        <f t="shared" si="12"/>
        <v>8.7833333333333332</v>
      </c>
      <c r="T19" s="5">
        <f>AVERAGE(F19:F23)</f>
        <v>47.82</v>
      </c>
      <c r="U19">
        <f t="shared" si="13"/>
        <v>25.100000000000005</v>
      </c>
      <c r="V19" s="5">
        <f>AVERAGE(G19:G23)</f>
        <v>48.8</v>
      </c>
      <c r="W19">
        <f t="shared" si="14"/>
        <v>26.133333333333336</v>
      </c>
      <c r="Z19" s="1">
        <v>5</v>
      </c>
      <c r="AA19">
        <v>5</v>
      </c>
      <c r="AB19">
        <v>0</v>
      </c>
      <c r="AC19">
        <f t="shared" si="9"/>
        <v>44.757142857142867</v>
      </c>
      <c r="AD19">
        <f t="shared" si="8"/>
        <v>41.285714285714285</v>
      </c>
      <c r="AE19">
        <f t="shared" si="8"/>
        <v>36.114285714285714</v>
      </c>
      <c r="AF19">
        <f t="shared" si="8"/>
        <v>41.214285714285708</v>
      </c>
    </row>
    <row r="20" spans="1:32" x14ac:dyDescent="0.45">
      <c r="A20" s="1">
        <v>16</v>
      </c>
      <c r="B20">
        <v>20</v>
      </c>
      <c r="C20">
        <v>0.2</v>
      </c>
      <c r="D20">
        <v>51.4</v>
      </c>
      <c r="E20">
        <v>0.4</v>
      </c>
      <c r="F20">
        <v>47.5</v>
      </c>
      <c r="G20">
        <v>51.5</v>
      </c>
      <c r="I20">
        <f t="shared" si="0"/>
        <v>21.595485639364533</v>
      </c>
      <c r="J20">
        <v>50</v>
      </c>
      <c r="K20">
        <f>AVERAGE(D24:G28)</f>
        <v>43.07500000000001</v>
      </c>
      <c r="L20">
        <f t="shared" si="10"/>
        <v>20.583333333333336</v>
      </c>
      <c r="M20">
        <v>0.85</v>
      </c>
      <c r="N20">
        <f t="shared" si="1"/>
        <v>37.700000000000003</v>
      </c>
      <c r="P20" s="5">
        <f>AVERAGE(D24:D28)</f>
        <v>50.760000000000005</v>
      </c>
      <c r="Q20">
        <f t="shared" si="11"/>
        <v>26.433333333333334</v>
      </c>
      <c r="R20" s="5">
        <f>AVERAGE(E24:E28)</f>
        <v>23.720000000000002</v>
      </c>
      <c r="S20">
        <f t="shared" si="12"/>
        <v>6.6333333333333329</v>
      </c>
      <c r="T20" s="5">
        <f>AVERAGE(F24:F28)</f>
        <v>48.58</v>
      </c>
      <c r="U20">
        <f t="shared" si="13"/>
        <v>24.633333333333336</v>
      </c>
      <c r="V20" s="5">
        <f>AVERAGE(G24:G28)</f>
        <v>49.239999999999995</v>
      </c>
      <c r="W20">
        <f t="shared" si="14"/>
        <v>24.633333333333336</v>
      </c>
      <c r="Z20" s="1">
        <v>6</v>
      </c>
      <c r="AA20">
        <v>5</v>
      </c>
      <c r="AB20">
        <v>0.2</v>
      </c>
      <c r="AC20">
        <f t="shared" si="9"/>
        <v>37.899999999999991</v>
      </c>
      <c r="AD20">
        <f t="shared" si="8"/>
        <v>31.657142857142855</v>
      </c>
      <c r="AE20">
        <f t="shared" si="8"/>
        <v>33.74285714285714</v>
      </c>
      <c r="AF20">
        <f t="shared" si="8"/>
        <v>35.785714285714292</v>
      </c>
    </row>
    <row r="21" spans="1:32" x14ac:dyDescent="0.45">
      <c r="A21" s="1">
        <v>17</v>
      </c>
      <c r="B21">
        <v>20</v>
      </c>
      <c r="C21">
        <v>0.45</v>
      </c>
      <c r="D21">
        <v>49.5</v>
      </c>
      <c r="E21">
        <v>0.2</v>
      </c>
      <c r="F21">
        <v>47.7</v>
      </c>
      <c r="G21">
        <v>47.4</v>
      </c>
      <c r="I21">
        <f t="shared" si="0"/>
        <v>20.800120191960424</v>
      </c>
      <c r="J21">
        <v>100</v>
      </c>
      <c r="K21">
        <f>AVERAGE(D29:G33)</f>
        <v>46.015000000000001</v>
      </c>
      <c r="L21">
        <f>AVERAGE((L20-L19), (L19-L18), (L18-L17), (L17-L16))</f>
        <v>-0.77187500000000053</v>
      </c>
      <c r="N21">
        <f t="shared" si="1"/>
        <v>36.200000000000003</v>
      </c>
      <c r="P21" s="5">
        <f>AVERAGE(D29:D33)</f>
        <v>50.379999999999995</v>
      </c>
      <c r="R21" s="5">
        <f>AVERAGE(E29:E33)</f>
        <v>35.1</v>
      </c>
      <c r="T21" s="5">
        <f>AVERAGE(F29:F33)</f>
        <v>49.260000000000005</v>
      </c>
      <c r="V21" s="5">
        <f>AVERAGE(G29:G33)</f>
        <v>49.320000000000007</v>
      </c>
      <c r="Z21" s="1">
        <v>7</v>
      </c>
      <c r="AA21">
        <v>5</v>
      </c>
      <c r="AB21">
        <v>0.45</v>
      </c>
      <c r="AC21">
        <f t="shared" si="9"/>
        <v>35.142857142857146</v>
      </c>
      <c r="AD21">
        <f t="shared" si="8"/>
        <v>29.24285714285714</v>
      </c>
      <c r="AE21">
        <f t="shared" si="8"/>
        <v>32.114285714285714</v>
      </c>
      <c r="AF21">
        <f t="shared" si="8"/>
        <v>32.614285714285714</v>
      </c>
    </row>
    <row r="22" spans="1:32" x14ac:dyDescent="0.45">
      <c r="A22" s="1">
        <v>18</v>
      </c>
      <c r="B22">
        <v>20</v>
      </c>
      <c r="C22">
        <v>0.65</v>
      </c>
      <c r="D22">
        <v>51.1</v>
      </c>
      <c r="E22">
        <v>0.2</v>
      </c>
      <c r="F22">
        <v>47.7</v>
      </c>
      <c r="G22">
        <v>50.4</v>
      </c>
      <c r="I22">
        <f t="shared" si="0"/>
        <v>21.486100158009133</v>
      </c>
      <c r="K22">
        <f>AVERAGE(K16:K21)</f>
        <v>22.252499999999998</v>
      </c>
      <c r="N22">
        <f t="shared" si="1"/>
        <v>37.35</v>
      </c>
      <c r="P22" s="5">
        <f>AVERAGE(P16:P21)</f>
        <v>27.573333333333334</v>
      </c>
      <c r="Q22">
        <f>AVERAGE(Q16:Q20)</f>
        <v>27.573333333333331</v>
      </c>
      <c r="R22" s="5">
        <f>AVERAGE(R16:R21)</f>
        <v>9.8600000000000012</v>
      </c>
      <c r="S22">
        <f>AVERAGE(S16:S20)</f>
        <v>9.86</v>
      </c>
      <c r="T22" s="5">
        <f>AVERAGE(T16:T21)</f>
        <v>26.213333333333335</v>
      </c>
      <c r="U22">
        <f>AVERAGE(U16:U20)</f>
        <v>26.213333333333338</v>
      </c>
      <c r="V22" s="5">
        <f>AVERAGE(V16:V21)</f>
        <v>25.363333333333333</v>
      </c>
      <c r="W22">
        <f>AVERAGE(W16:W20)</f>
        <v>25.363333333333337</v>
      </c>
      <c r="Z22" s="1">
        <v>8</v>
      </c>
      <c r="AA22">
        <v>5</v>
      </c>
      <c r="AB22">
        <v>0.65</v>
      </c>
      <c r="AC22">
        <f t="shared" si="9"/>
        <v>32.457142857142863</v>
      </c>
      <c r="AD22">
        <f t="shared" si="8"/>
        <v>27.857142857142861</v>
      </c>
      <c r="AE22">
        <f t="shared" si="8"/>
        <v>31.314285714285713</v>
      </c>
      <c r="AF22">
        <f t="shared" si="8"/>
        <v>29.828571428571429</v>
      </c>
    </row>
    <row r="23" spans="1:32" x14ac:dyDescent="0.45">
      <c r="A23" s="1">
        <v>19</v>
      </c>
      <c r="B23">
        <v>20</v>
      </c>
      <c r="C23">
        <v>0.85</v>
      </c>
      <c r="D23">
        <v>46.8</v>
      </c>
      <c r="E23">
        <v>0.1</v>
      </c>
      <c r="F23">
        <v>46.4</v>
      </c>
      <c r="G23">
        <v>44.7</v>
      </c>
      <c r="I23">
        <f t="shared" si="0"/>
        <v>19.876493654565941</v>
      </c>
      <c r="N23">
        <f t="shared" si="1"/>
        <v>34.5</v>
      </c>
      <c r="P23" s="5">
        <f>_xlfn.STDEV.P(P16:P21)</f>
        <v>23.380201500890074</v>
      </c>
      <c r="Q23">
        <f>_xlfn.STDEV.P(Q16:Q20)</f>
        <v>0.86349419350810974</v>
      </c>
      <c r="R23" s="5">
        <f>_xlfn.STDEV.P(R16:R21)</f>
        <v>14.20934903505435</v>
      </c>
      <c r="S23">
        <f>_xlfn.STDEV.P(S16:S20)</f>
        <v>1.8992571647298837</v>
      </c>
      <c r="T23" s="5">
        <f>_xlfn.STDEV.P(T16:T21)</f>
        <v>22.675404198283999</v>
      </c>
      <c r="U23">
        <f>_xlfn.STDEV.P(U16:U20)</f>
        <v>1.4364075559069791</v>
      </c>
      <c r="V23" s="5">
        <f>_xlfn.STDEV.P(V16:V21)</f>
        <v>23.811482990822356</v>
      </c>
      <c r="W23">
        <f>_xlfn.STDEV.P(W16:W20)</f>
        <v>0.64000000000000157</v>
      </c>
      <c r="Z23" s="1">
        <v>9</v>
      </c>
      <c r="AA23">
        <v>5</v>
      </c>
      <c r="AB23">
        <v>0.85</v>
      </c>
      <c r="AC23">
        <f t="shared" si="9"/>
        <v>28.885714285714283</v>
      </c>
      <c r="AD23">
        <f t="shared" si="8"/>
        <v>25.228571428571431</v>
      </c>
      <c r="AE23">
        <f t="shared" si="8"/>
        <v>29.05714285714286</v>
      </c>
      <c r="AF23">
        <f t="shared" si="8"/>
        <v>25.542857142857144</v>
      </c>
    </row>
    <row r="24" spans="1:32" x14ac:dyDescent="0.45">
      <c r="A24" s="1">
        <v>20</v>
      </c>
      <c r="B24">
        <v>50</v>
      </c>
      <c r="C24">
        <v>0</v>
      </c>
      <c r="D24">
        <v>49.6</v>
      </c>
      <c r="E24">
        <v>21.8</v>
      </c>
      <c r="F24">
        <v>48.2</v>
      </c>
      <c r="G24">
        <v>49.3</v>
      </c>
      <c r="I24">
        <f t="shared" si="0"/>
        <v>11.80389236650352</v>
      </c>
      <c r="N24">
        <f t="shared" si="1"/>
        <v>42.225000000000001</v>
      </c>
      <c r="P24" s="5"/>
      <c r="R24" s="5"/>
      <c r="T24" s="5"/>
      <c r="V24" s="5"/>
      <c r="Z24" s="1">
        <v>10</v>
      </c>
      <c r="AA24">
        <v>10</v>
      </c>
      <c r="AB24">
        <v>0</v>
      </c>
      <c r="AC24">
        <f t="shared" si="9"/>
        <v>55.75714285714286</v>
      </c>
      <c r="AD24">
        <f t="shared" si="8"/>
        <v>42.442857142857136</v>
      </c>
      <c r="AE24">
        <f t="shared" si="8"/>
        <v>46.5</v>
      </c>
      <c r="AF24">
        <f t="shared" si="8"/>
        <v>54.25714285714286</v>
      </c>
    </row>
    <row r="25" spans="1:32" x14ac:dyDescent="0.45">
      <c r="A25" s="1">
        <v>21</v>
      </c>
      <c r="B25">
        <v>50</v>
      </c>
      <c r="C25">
        <v>0.2</v>
      </c>
      <c r="D25">
        <v>50.2</v>
      </c>
      <c r="E25">
        <v>30.6</v>
      </c>
      <c r="F25">
        <v>49.7</v>
      </c>
      <c r="G25">
        <v>51.3</v>
      </c>
      <c r="I25">
        <f t="shared" si="0"/>
        <v>8.5931658892401082</v>
      </c>
      <c r="N25">
        <f t="shared" si="1"/>
        <v>45.45</v>
      </c>
      <c r="P25" s="5" cm="1">
        <f t="array" ref="P25">INDEX(LINEST(P16:P21), 1)</f>
        <v>12.577142857142858</v>
      </c>
      <c r="Q25" s="5" cm="1">
        <f t="array" ref="Q25">INDEX(LINEST(Q16:Q20), 1)</f>
        <v>-0.51166666666666683</v>
      </c>
      <c r="R25" s="5" cm="1">
        <f t="array" ref="R25">INDEX(LINEST(R16:R21), 1)</f>
        <v>7.0560000000000009</v>
      </c>
      <c r="S25" s="5" cm="1">
        <f t="array" ref="S25">INDEX(LINEST(S16:S20), 1)</f>
        <v>-1.1916666666666667</v>
      </c>
      <c r="T25" s="5" cm="1">
        <f t="array" ref="T25">INDEX(LINEST(T16:T21), 1)</f>
        <v>12.23428571428572</v>
      </c>
      <c r="U25" s="5" cm="1">
        <f t="array" ref="U25">INDEX(LINEST(U16:U20), 1)</f>
        <v>-0.97833333333333183</v>
      </c>
      <c r="V25" s="5" cm="1">
        <f t="array" ref="V25">INDEX(LINEST(V16:V21), 1)</f>
        <v>12.522857142857141</v>
      </c>
      <c r="W25" s="5" cm="1">
        <f t="array" ref="W25">INDEX(LINEST(W16:W20), 1)</f>
        <v>-0.18499999999999978</v>
      </c>
      <c r="Z25" s="1">
        <v>11</v>
      </c>
      <c r="AA25">
        <v>10</v>
      </c>
      <c r="AB25">
        <v>0.2</v>
      </c>
      <c r="AC25">
        <f t="shared" si="9"/>
        <v>45.171428571428571</v>
      </c>
      <c r="AD25">
        <f t="shared" si="8"/>
        <v>34.842857142857142</v>
      </c>
      <c r="AE25">
        <f t="shared" si="8"/>
        <v>41.114285714285714</v>
      </c>
      <c r="AF25">
        <f t="shared" si="8"/>
        <v>44.31428571428571</v>
      </c>
    </row>
    <row r="26" spans="1:32" x14ac:dyDescent="0.45">
      <c r="A26" s="1">
        <v>22</v>
      </c>
      <c r="B26">
        <v>50</v>
      </c>
      <c r="C26">
        <v>0.45</v>
      </c>
      <c r="D26">
        <v>51.3</v>
      </c>
      <c r="E26">
        <v>28</v>
      </c>
      <c r="F26">
        <v>49.3</v>
      </c>
      <c r="G26">
        <v>46.9</v>
      </c>
      <c r="I26">
        <f t="shared" si="0"/>
        <v>9.2968744747898882</v>
      </c>
      <c r="K26" cm="1">
        <f t="array" ref="K26">INDEX(LINEST(K16:K21),1)</f>
        <v>11.097571428571433</v>
      </c>
      <c r="L26" s="6" cm="1">
        <f t="array" ref="L26">INDEX(LINEST(L16:L20),1)</f>
        <v>-0.71666666666666712</v>
      </c>
      <c r="N26">
        <f t="shared" si="1"/>
        <v>43.875</v>
      </c>
      <c r="Z26" s="1">
        <v>12</v>
      </c>
      <c r="AA26">
        <v>10</v>
      </c>
      <c r="AB26">
        <v>0.45</v>
      </c>
      <c r="AC26">
        <f t="shared" si="9"/>
        <v>41.742857142857147</v>
      </c>
      <c r="AD26">
        <f t="shared" si="8"/>
        <v>32.685714285714283</v>
      </c>
      <c r="AE26">
        <f t="shared" si="8"/>
        <v>40.642857142857146</v>
      </c>
      <c r="AF26">
        <f t="shared" si="8"/>
        <v>41.785714285714278</v>
      </c>
    </row>
    <row r="27" spans="1:32" x14ac:dyDescent="0.45">
      <c r="A27" s="1">
        <v>23</v>
      </c>
      <c r="B27">
        <v>50</v>
      </c>
      <c r="C27">
        <v>0.65</v>
      </c>
      <c r="D27">
        <v>51.6</v>
      </c>
      <c r="E27">
        <v>23</v>
      </c>
      <c r="F27">
        <v>47</v>
      </c>
      <c r="G27">
        <v>51.1</v>
      </c>
      <c r="I27">
        <f t="shared" si="0"/>
        <v>11.78396686179998</v>
      </c>
      <c r="N27">
        <f t="shared" si="1"/>
        <v>43.174999999999997</v>
      </c>
      <c r="Z27" s="1">
        <v>13</v>
      </c>
      <c r="AA27">
        <v>10</v>
      </c>
      <c r="AB27">
        <v>0.65</v>
      </c>
      <c r="AC27">
        <f t="shared" si="9"/>
        <v>39.299999999999997</v>
      </c>
      <c r="AD27">
        <f t="shared" si="8"/>
        <v>29.314285714285713</v>
      </c>
      <c r="AE27">
        <f t="shared" si="8"/>
        <v>37.585714285714289</v>
      </c>
      <c r="AF27">
        <f t="shared" si="8"/>
        <v>38.428571428571431</v>
      </c>
    </row>
    <row r="28" spans="1:32" x14ac:dyDescent="0.45">
      <c r="A28" s="1">
        <v>24</v>
      </c>
      <c r="B28">
        <v>50</v>
      </c>
      <c r="C28">
        <v>0.85</v>
      </c>
      <c r="D28">
        <v>51.1</v>
      </c>
      <c r="E28">
        <v>15.2</v>
      </c>
      <c r="F28">
        <v>48.7</v>
      </c>
      <c r="G28">
        <v>47.6</v>
      </c>
      <c r="I28">
        <f t="shared" si="0"/>
        <v>14.747965961447033</v>
      </c>
      <c r="N28">
        <f t="shared" si="1"/>
        <v>40.65</v>
      </c>
      <c r="Z28" s="1">
        <v>14</v>
      </c>
      <c r="AA28">
        <v>10</v>
      </c>
      <c r="AB28">
        <v>0.85</v>
      </c>
      <c r="AC28">
        <f t="shared" si="9"/>
        <v>34.614285714285714</v>
      </c>
      <c r="AD28">
        <f t="shared" si="8"/>
        <v>26.87142857142857</v>
      </c>
      <c r="AE28">
        <f t="shared" si="8"/>
        <v>38.4</v>
      </c>
      <c r="AF28">
        <f t="shared" si="8"/>
        <v>33.242857142857147</v>
      </c>
    </row>
    <row r="29" spans="1:32" x14ac:dyDescent="0.45">
      <c r="A29" s="1">
        <v>25</v>
      </c>
      <c r="B29">
        <v>100</v>
      </c>
      <c r="C29">
        <v>0</v>
      </c>
      <c r="D29">
        <v>49.5</v>
      </c>
      <c r="E29">
        <v>44.1</v>
      </c>
      <c r="F29">
        <v>50.2</v>
      </c>
      <c r="G29">
        <v>48.2</v>
      </c>
      <c r="I29">
        <f t="shared" si="0"/>
        <v>2.3632604596192945</v>
      </c>
      <c r="N29">
        <f t="shared" si="1"/>
        <v>48</v>
      </c>
      <c r="Z29" s="1">
        <v>15</v>
      </c>
      <c r="AA29">
        <v>20</v>
      </c>
      <c r="AB29">
        <v>0</v>
      </c>
      <c r="AC29">
        <f t="shared" si="9"/>
        <v>58.228571428571421</v>
      </c>
      <c r="AD29">
        <f t="shared" si="8"/>
        <v>45.371428571428567</v>
      </c>
      <c r="AE29">
        <f t="shared" si="8"/>
        <v>49.485714285714288</v>
      </c>
      <c r="AF29">
        <f t="shared" si="8"/>
        <v>58.657142857142858</v>
      </c>
    </row>
    <row r="30" spans="1:32" x14ac:dyDescent="0.45">
      <c r="A30" s="1">
        <v>26</v>
      </c>
      <c r="B30">
        <v>100</v>
      </c>
      <c r="C30">
        <v>0.2</v>
      </c>
      <c r="D30">
        <v>49</v>
      </c>
      <c r="E30">
        <v>39.4</v>
      </c>
      <c r="F30">
        <v>50.5</v>
      </c>
      <c r="G30">
        <v>48.2</v>
      </c>
      <c r="I30">
        <f t="shared" si="0"/>
        <v>4.3372658438237339</v>
      </c>
      <c r="N30">
        <f t="shared" si="1"/>
        <v>46.775000000000006</v>
      </c>
      <c r="Z30" s="1">
        <v>16</v>
      </c>
      <c r="AA30">
        <v>20</v>
      </c>
      <c r="AB30">
        <v>0.2</v>
      </c>
      <c r="AC30">
        <f t="shared" si="9"/>
        <v>49.928571428571431</v>
      </c>
      <c r="AD30">
        <f t="shared" si="9"/>
        <v>39.528571428571425</v>
      </c>
      <c r="AE30">
        <f t="shared" si="9"/>
        <v>45.157142857142851</v>
      </c>
      <c r="AF30">
        <f t="shared" si="9"/>
        <v>52.24285714285714</v>
      </c>
    </row>
    <row r="31" spans="1:32" x14ac:dyDescent="0.45">
      <c r="A31" s="1">
        <v>27</v>
      </c>
      <c r="B31">
        <v>100</v>
      </c>
      <c r="C31">
        <v>0.45</v>
      </c>
      <c r="D31">
        <v>52.7</v>
      </c>
      <c r="E31">
        <v>38</v>
      </c>
      <c r="F31">
        <v>49.4</v>
      </c>
      <c r="G31">
        <v>49.2</v>
      </c>
      <c r="I31">
        <f t="shared" si="0"/>
        <v>5.5602945065886473</v>
      </c>
      <c r="N31">
        <f t="shared" si="1"/>
        <v>47.325000000000003</v>
      </c>
      <c r="Z31" s="1">
        <v>17</v>
      </c>
      <c r="AA31">
        <v>20</v>
      </c>
      <c r="AB31">
        <v>0.45</v>
      </c>
      <c r="AC31">
        <f t="shared" si="9"/>
        <v>46.971428571428575</v>
      </c>
      <c r="AD31">
        <f t="shared" si="9"/>
        <v>36.271428571428579</v>
      </c>
      <c r="AE31">
        <f t="shared" si="9"/>
        <v>45.942857142857136</v>
      </c>
      <c r="AF31">
        <f t="shared" si="9"/>
        <v>48.871428571428574</v>
      </c>
    </row>
    <row r="32" spans="1:32" x14ac:dyDescent="0.45">
      <c r="A32" s="1">
        <v>28</v>
      </c>
      <c r="B32">
        <v>100</v>
      </c>
      <c r="C32">
        <v>0.65</v>
      </c>
      <c r="D32">
        <v>51.6</v>
      </c>
      <c r="E32">
        <v>29.5</v>
      </c>
      <c r="F32">
        <v>48.7</v>
      </c>
      <c r="G32">
        <v>51.4</v>
      </c>
      <c r="I32">
        <f t="shared" si="0"/>
        <v>9.1937478755945428</v>
      </c>
      <c r="N32">
        <f t="shared" si="1"/>
        <v>45.300000000000004</v>
      </c>
      <c r="Z32" s="1">
        <v>18</v>
      </c>
      <c r="AA32">
        <v>20</v>
      </c>
      <c r="AB32">
        <v>0.65</v>
      </c>
      <c r="AC32">
        <f t="shared" si="9"/>
        <v>43.771428571428579</v>
      </c>
      <c r="AD32">
        <f t="shared" si="9"/>
        <v>33.542857142857144</v>
      </c>
      <c r="AE32">
        <f t="shared" si="9"/>
        <v>42.842857142857149</v>
      </c>
      <c r="AF32">
        <f t="shared" si="9"/>
        <v>46.157142857142851</v>
      </c>
    </row>
    <row r="33" spans="1:32" x14ac:dyDescent="0.45">
      <c r="A33" s="1">
        <v>29</v>
      </c>
      <c r="B33">
        <v>100</v>
      </c>
      <c r="C33">
        <v>0.85</v>
      </c>
      <c r="D33">
        <v>49.1</v>
      </c>
      <c r="E33">
        <v>24.5</v>
      </c>
      <c r="F33">
        <v>47.5</v>
      </c>
      <c r="G33">
        <v>49.6</v>
      </c>
      <c r="I33">
        <f t="shared" si="0"/>
        <v>10.521971060595073</v>
      </c>
      <c r="N33">
        <f t="shared" si="1"/>
        <v>42.674999999999997</v>
      </c>
      <c r="Z33" s="1">
        <v>19</v>
      </c>
      <c r="AA33">
        <v>20</v>
      </c>
      <c r="AB33">
        <v>0.85</v>
      </c>
      <c r="AC33">
        <f t="shared" si="9"/>
        <v>39.128571428571433</v>
      </c>
      <c r="AD33">
        <f t="shared" si="9"/>
        <v>30.071428571428566</v>
      </c>
      <c r="AE33">
        <f t="shared" si="9"/>
        <v>42.528571428571425</v>
      </c>
      <c r="AF33">
        <f t="shared" si="9"/>
        <v>39.628571428571426</v>
      </c>
    </row>
    <row r="34" spans="1:32" x14ac:dyDescent="0.45">
      <c r="Z34" s="1">
        <v>20</v>
      </c>
      <c r="AA34">
        <v>50</v>
      </c>
      <c r="AB34">
        <v>0</v>
      </c>
      <c r="AC34">
        <f t="shared" si="9"/>
        <v>55.800000000000004</v>
      </c>
      <c r="AD34">
        <f t="shared" si="9"/>
        <v>46.671428571428571</v>
      </c>
      <c r="AE34">
        <f t="shared" si="9"/>
        <v>47.81428571428571</v>
      </c>
      <c r="AF34">
        <f t="shared" si="9"/>
        <v>55.414285714285718</v>
      </c>
    </row>
    <row r="35" spans="1:32" x14ac:dyDescent="0.45">
      <c r="Z35" s="1">
        <v>21</v>
      </c>
      <c r="AA35">
        <v>50</v>
      </c>
      <c r="AB35">
        <v>0.2</v>
      </c>
      <c r="AC35">
        <f t="shared" si="9"/>
        <v>47.985714285714288</v>
      </c>
      <c r="AD35">
        <f t="shared" si="9"/>
        <v>45.514285714285712</v>
      </c>
      <c r="AE35">
        <f t="shared" si="9"/>
        <v>45.9</v>
      </c>
      <c r="AF35">
        <f t="shared" si="9"/>
        <v>50.085714285714289</v>
      </c>
    </row>
    <row r="36" spans="1:32" x14ac:dyDescent="0.45">
      <c r="Z36" s="1">
        <v>22</v>
      </c>
      <c r="AA36">
        <v>50</v>
      </c>
      <c r="AB36">
        <v>0.45</v>
      </c>
      <c r="AC36">
        <f t="shared" si="9"/>
        <v>43.971428571428568</v>
      </c>
      <c r="AD36">
        <f t="shared" si="9"/>
        <v>41.714285714285715</v>
      </c>
      <c r="AE36">
        <f t="shared" si="9"/>
        <v>44.957142857142856</v>
      </c>
      <c r="AF36">
        <f t="shared" si="9"/>
        <v>45.9</v>
      </c>
    </row>
    <row r="37" spans="1:32" x14ac:dyDescent="0.45">
      <c r="A37" s="1">
        <v>0</v>
      </c>
      <c r="B37" t="s">
        <v>7</v>
      </c>
      <c r="Z37" s="1">
        <v>23</v>
      </c>
      <c r="AA37">
        <v>50</v>
      </c>
      <c r="AB37">
        <v>0.65</v>
      </c>
      <c r="AC37">
        <f t="shared" si="9"/>
        <v>42.4</v>
      </c>
      <c r="AD37">
        <f t="shared" si="9"/>
        <v>38.657142857142851</v>
      </c>
      <c r="AE37">
        <f t="shared" si="9"/>
        <v>41.699999999999996</v>
      </c>
      <c r="AF37">
        <f t="shared" si="9"/>
        <v>43.557142857142857</v>
      </c>
    </row>
    <row r="38" spans="1:32" x14ac:dyDescent="0.45">
      <c r="Z38" s="1">
        <v>24</v>
      </c>
      <c r="AA38">
        <v>50</v>
      </c>
      <c r="AB38">
        <v>0.85</v>
      </c>
      <c r="AC38">
        <f t="shared" si="9"/>
        <v>38.300000000000004</v>
      </c>
      <c r="AD38">
        <f t="shared" si="9"/>
        <v>35.31428571428571</v>
      </c>
      <c r="AE38">
        <f t="shared" si="9"/>
        <v>41.928571428571438</v>
      </c>
      <c r="AF38">
        <f t="shared" si="9"/>
        <v>38.528571428571425</v>
      </c>
    </row>
    <row r="39" spans="1:32" x14ac:dyDescent="0.4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I39" s="3" t="s">
        <v>45</v>
      </c>
      <c r="K39" t="s">
        <v>25</v>
      </c>
      <c r="L39" t="s">
        <v>26</v>
      </c>
      <c r="N39" t="s">
        <v>27</v>
      </c>
      <c r="P39" s="3"/>
      <c r="Q39" s="3" t="s">
        <v>3</v>
      </c>
      <c r="R39" s="3"/>
      <c r="S39" s="3" t="s">
        <v>4</v>
      </c>
      <c r="T39" s="3"/>
      <c r="U39" s="3" t="s">
        <v>5</v>
      </c>
      <c r="V39" s="3"/>
      <c r="W39" s="3" t="s">
        <v>6</v>
      </c>
      <c r="Z39" s="1">
        <v>25</v>
      </c>
      <c r="AA39">
        <v>100</v>
      </c>
      <c r="AB39">
        <v>0</v>
      </c>
      <c r="AC39">
        <f t="shared" si="9"/>
        <v>52.285714285714285</v>
      </c>
      <c r="AD39">
        <f t="shared" si="9"/>
        <v>48.671428571428571</v>
      </c>
      <c r="AE39">
        <f t="shared" si="9"/>
        <v>47.842857142857149</v>
      </c>
      <c r="AF39">
        <f>AVERAGE(G29,G65,G101,G137,G173,G209)</f>
        <v>55.766666666666673</v>
      </c>
    </row>
    <row r="40" spans="1:32" x14ac:dyDescent="0.45">
      <c r="A40" s="1">
        <v>0</v>
      </c>
      <c r="B40">
        <v>0</v>
      </c>
      <c r="C40">
        <v>0</v>
      </c>
      <c r="D40">
        <v>52</v>
      </c>
      <c r="E40">
        <v>52.6</v>
      </c>
      <c r="F40">
        <v>51</v>
      </c>
      <c r="G40">
        <v>50.6</v>
      </c>
      <c r="I40">
        <f>_xlfn.STDEV.P(D40:G40)</f>
        <v>0.79214897588774302</v>
      </c>
      <c r="J40">
        <v>2</v>
      </c>
      <c r="K40">
        <f>_xlfn.STDEV.P(D40:G44)</f>
        <v>1.9734234213670419</v>
      </c>
      <c r="L40">
        <f>_xlfn.STDEV.P(D40:G40,D45:G45,D50:G50,D55:G55,D60:G60,D65:G65)</f>
        <v>4.2954736351187162</v>
      </c>
      <c r="M40">
        <v>0</v>
      </c>
      <c r="N40">
        <f>AVERAGE(D40:G40)</f>
        <v>51.55</v>
      </c>
      <c r="P40" s="5">
        <f>_xlfn.STDEV.P(D40:D44)</f>
        <v>2.0774984957876628</v>
      </c>
      <c r="Q40">
        <f>_xlfn.STDEV.P(D40,D45,D50,D55,D60,D65)</f>
        <v>3.5596894371403929</v>
      </c>
      <c r="R40" s="5">
        <f>_xlfn.STDEV.P(E40:E44)</f>
        <v>2.1376622745419822</v>
      </c>
      <c r="S40">
        <f>_xlfn.STDEV.P(E40,E45,E50,E55,E60,E65)</f>
        <v>3.7862690518944015</v>
      </c>
      <c r="T40" s="5">
        <f>_xlfn.STDEV.P(F40:F44)</f>
        <v>1.2280065146407002</v>
      </c>
      <c r="U40">
        <f>_xlfn.STDEV.P(F40,F45,F50,F55,F60,F65)</f>
        <v>1.3186693629901656</v>
      </c>
      <c r="V40" s="5">
        <f>_xlfn.STDEV.P(G40:G44)</f>
        <v>1.6316862443496916</v>
      </c>
      <c r="W40">
        <f>_xlfn.STDEV.P(G40,G45,G50,G55,G60,G65)</f>
        <v>4.3937139440594226</v>
      </c>
      <c r="Z40" s="1">
        <v>26</v>
      </c>
      <c r="AA40">
        <v>100</v>
      </c>
      <c r="AB40">
        <v>0.2</v>
      </c>
      <c r="AC40">
        <f t="shared" si="9"/>
        <v>46.614285714285707</v>
      </c>
      <c r="AD40">
        <f t="shared" si="9"/>
        <v>46.714285714285715</v>
      </c>
      <c r="AE40">
        <f t="shared" si="9"/>
        <v>45.157142857142851</v>
      </c>
      <c r="AF40">
        <f>AVERAGE(G30,G66,G102,G138,G174,G210)</f>
        <v>51.983333333333341</v>
      </c>
    </row>
    <row r="41" spans="1:32" x14ac:dyDescent="0.45">
      <c r="A41" s="1">
        <v>1</v>
      </c>
      <c r="B41">
        <v>0</v>
      </c>
      <c r="C41">
        <v>0.2</v>
      </c>
      <c r="D41">
        <v>46.7</v>
      </c>
      <c r="E41">
        <v>47.4</v>
      </c>
      <c r="F41">
        <v>50</v>
      </c>
      <c r="G41">
        <v>46.6</v>
      </c>
      <c r="I41">
        <f t="shared" ref="I41:I69" si="15">_xlfn.STDEV.P(D41:G41)</f>
        <v>1.3772708520839312</v>
      </c>
      <c r="J41">
        <v>5</v>
      </c>
      <c r="K41">
        <f>_xlfn.STDEV.P(D45:G49)</f>
        <v>5.5991160016559318</v>
      </c>
      <c r="L41">
        <f>_xlfn.STDEV.P(D41:G41,D46:G46,D51:G51,D56:G56,D61:G61,D66:G66)</f>
        <v>2.2941009798078973</v>
      </c>
      <c r="M41">
        <v>0.2</v>
      </c>
      <c r="N41">
        <f t="shared" ref="N41:N69" si="16">AVERAGE(D41:G41)</f>
        <v>47.674999999999997</v>
      </c>
      <c r="P41" s="5">
        <f>_xlfn.STDEV.P(D45:D49)</f>
        <v>5.333066659999643</v>
      </c>
      <c r="Q41">
        <f t="shared" ref="Q41:Q44" si="17">_xlfn.STDEV.P(D41,D46,D51,D56,D61,D66)</f>
        <v>2.3142673426666436</v>
      </c>
      <c r="R41" s="5">
        <f>_xlfn.STDEV.P(E45:E49)</f>
        <v>7.4354287031750683</v>
      </c>
      <c r="S41">
        <f t="shared" ref="S41:S44" si="18">_xlfn.STDEV.P(E41,E46,E51,E56,E61,E66)</f>
        <v>2.5798901785411985</v>
      </c>
      <c r="T41" s="5">
        <f>_xlfn.STDEV.P(F45:F49)</f>
        <v>0.97077288796092798</v>
      </c>
      <c r="U41">
        <f t="shared" ref="U41:U44" si="19">_xlfn.STDEV.P(F41,F46,F51,F56,F61,F66)</f>
        <v>0.68313005106397229</v>
      </c>
      <c r="V41" s="5">
        <f>_xlfn.STDEV.P(G45:G49)</f>
        <v>4.8428916981489483</v>
      </c>
      <c r="W41">
        <f t="shared" ref="W41:W44" si="20">_xlfn.STDEV.P(G41,G46,G51,G56,G61,G66)</f>
        <v>2.3947280058959133</v>
      </c>
      <c r="Z41" s="1">
        <v>27</v>
      </c>
      <c r="AA41">
        <v>100</v>
      </c>
      <c r="AB41">
        <v>0.45</v>
      </c>
      <c r="AC41">
        <f t="shared" si="9"/>
        <v>44.171428571428571</v>
      </c>
      <c r="AD41">
        <f t="shared" si="9"/>
        <v>42.519999999999996</v>
      </c>
      <c r="AE41">
        <f t="shared" si="9"/>
        <v>43.928571428571431</v>
      </c>
      <c r="AF41">
        <f>AVERAGE(G31,G67,G103,G139,G175,G211)</f>
        <v>49.550000000000004</v>
      </c>
    </row>
    <row r="42" spans="1:32" x14ac:dyDescent="0.45">
      <c r="A42" s="1">
        <v>2</v>
      </c>
      <c r="B42">
        <v>0</v>
      </c>
      <c r="C42">
        <v>0.45</v>
      </c>
      <c r="D42">
        <v>48.5</v>
      </c>
      <c r="E42">
        <v>47.5</v>
      </c>
      <c r="F42">
        <v>49.7</v>
      </c>
      <c r="G42">
        <v>49.5</v>
      </c>
      <c r="I42">
        <f t="shared" si="15"/>
        <v>0.87749643873921301</v>
      </c>
      <c r="J42">
        <v>10</v>
      </c>
      <c r="K42">
        <f>_xlfn.STDEV.P(D50:G54)</f>
        <v>5.8394006541767256</v>
      </c>
      <c r="L42">
        <f t="shared" ref="L42:L44" si="21">_xlfn.STDEV.P(D42:G42,D47:G47,D52:G52,D57:G57,D62:G62,D67:G67)</f>
        <v>2.4448784336967671</v>
      </c>
      <c r="M42">
        <v>0.45</v>
      </c>
      <c r="N42">
        <f t="shared" si="16"/>
        <v>48.8</v>
      </c>
      <c r="P42" s="5">
        <f>_xlfn.STDEV.P(D50:D54)</f>
        <v>6.9909655985421129</v>
      </c>
      <c r="Q42">
        <f t="shared" si="17"/>
        <v>2.1995580364144871</v>
      </c>
      <c r="R42" s="5">
        <f>_xlfn.STDEV.P(E50:E54)</f>
        <v>4.8585594572878126</v>
      </c>
      <c r="S42">
        <f t="shared" si="18"/>
        <v>2.802776401277054</v>
      </c>
      <c r="T42" s="5">
        <f>_xlfn.STDEV.P(F50:F54)</f>
        <v>1.435270009440732</v>
      </c>
      <c r="U42">
        <f t="shared" si="19"/>
        <v>0.83798700599843379</v>
      </c>
      <c r="V42" s="5">
        <f>_xlfn.STDEV.P(G50:G54)</f>
        <v>7.1700488143386476</v>
      </c>
      <c r="W42">
        <f t="shared" si="20"/>
        <v>1.5464116169018161</v>
      </c>
      <c r="Z42" s="1">
        <v>28</v>
      </c>
      <c r="AA42">
        <v>100</v>
      </c>
      <c r="AB42">
        <v>0.65</v>
      </c>
      <c r="AC42">
        <f t="shared" si="9"/>
        <v>41.214285714285715</v>
      </c>
      <c r="AD42">
        <f t="shared" si="9"/>
        <v>39.231428571428566</v>
      </c>
      <c r="AE42">
        <f t="shared" si="9"/>
        <v>41.642857142857132</v>
      </c>
      <c r="AF42">
        <f>AVERAGE(G32,G68,G104,G140,G176,G212)</f>
        <v>48.416666666666664</v>
      </c>
    </row>
    <row r="43" spans="1:32" x14ac:dyDescent="0.45">
      <c r="A43" s="1">
        <v>3</v>
      </c>
      <c r="B43">
        <v>0</v>
      </c>
      <c r="C43">
        <v>0.65</v>
      </c>
      <c r="D43">
        <v>46.8</v>
      </c>
      <c r="E43">
        <v>48</v>
      </c>
      <c r="F43">
        <v>51.7</v>
      </c>
      <c r="G43">
        <v>48.6</v>
      </c>
      <c r="I43">
        <f t="shared" si="15"/>
        <v>1.8088324963909752</v>
      </c>
      <c r="J43">
        <v>20</v>
      </c>
      <c r="K43">
        <f>_xlfn.STDEV.P(D55:G59)</f>
        <v>4.9240633627117356</v>
      </c>
      <c r="L43">
        <f t="shared" si="21"/>
        <v>2.3167528461188955</v>
      </c>
      <c r="M43">
        <v>0.65</v>
      </c>
      <c r="N43">
        <f t="shared" si="16"/>
        <v>48.774999999999999</v>
      </c>
      <c r="P43" s="5">
        <f>_xlfn.STDEV.P(D55:D59)</f>
        <v>6.380470202108893</v>
      </c>
      <c r="Q43">
        <f t="shared" si="17"/>
        <v>1.2482209562235185</v>
      </c>
      <c r="R43" s="5">
        <f>_xlfn.STDEV.P(E55:E59)</f>
        <v>3.8160712781603014</v>
      </c>
      <c r="S43">
        <f t="shared" si="18"/>
        <v>2.8335294049804549</v>
      </c>
      <c r="T43" s="5">
        <f>_xlfn.STDEV.P(F55:F59)</f>
        <v>1.1373653766490339</v>
      </c>
      <c r="U43">
        <f t="shared" si="19"/>
        <v>1.2320939718850832</v>
      </c>
      <c r="V43" s="5">
        <f>_xlfn.STDEV.P(G55:G59)</f>
        <v>6.0661025378738698</v>
      </c>
      <c r="W43">
        <f t="shared" si="20"/>
        <v>0.95116887155868579</v>
      </c>
      <c r="Z43" s="1">
        <v>29</v>
      </c>
      <c r="AA43">
        <v>100</v>
      </c>
      <c r="AB43">
        <v>0.85</v>
      </c>
      <c r="AC43">
        <f t="shared" si="9"/>
        <v>37.5</v>
      </c>
      <c r="AD43">
        <f t="shared" si="9"/>
        <v>35.98571428571428</v>
      </c>
      <c r="AE43">
        <f t="shared" si="9"/>
        <v>41.385714285714293</v>
      </c>
      <c r="AF43">
        <f>AVERAGE(G33,G69,G105,G141,G177,G213)</f>
        <v>44.583333333333336</v>
      </c>
    </row>
    <row r="44" spans="1:32" x14ac:dyDescent="0.45">
      <c r="A44" s="1">
        <v>4</v>
      </c>
      <c r="B44">
        <v>0</v>
      </c>
      <c r="C44">
        <v>0.85</v>
      </c>
      <c r="D44">
        <v>46.5</v>
      </c>
      <c r="E44">
        <v>46.6</v>
      </c>
      <c r="F44">
        <v>48.1</v>
      </c>
      <c r="G44">
        <v>46.4</v>
      </c>
      <c r="I44">
        <f t="shared" si="15"/>
        <v>0.69641941385920669</v>
      </c>
      <c r="J44">
        <v>50</v>
      </c>
      <c r="K44">
        <f>_xlfn.STDEV.P(D61:G64)</f>
        <v>3.5713213153537442</v>
      </c>
      <c r="L44">
        <f t="shared" si="21"/>
        <v>4.0825509454533728</v>
      </c>
      <c r="M44">
        <v>0.85</v>
      </c>
      <c r="N44">
        <f t="shared" si="16"/>
        <v>46.9</v>
      </c>
      <c r="P44" s="5">
        <f>_xlfn.STDEV.P(D60:D64)</f>
        <v>5.7215382547003708</v>
      </c>
      <c r="Q44">
        <f t="shared" si="17"/>
        <v>2.0680103158994805</v>
      </c>
      <c r="R44" s="5">
        <f>_xlfn.STDEV.P(E60:E64)</f>
        <v>1.6054905792311573</v>
      </c>
      <c r="S44">
        <f t="shared" si="18"/>
        <v>3.2256351657033728</v>
      </c>
      <c r="T44" s="5">
        <f>_xlfn.STDEV.P(F60:F64)</f>
        <v>1.0499523798725348</v>
      </c>
      <c r="U44">
        <f t="shared" si="19"/>
        <v>1.3446395634353299</v>
      </c>
      <c r="V44" s="5">
        <f>_xlfn.STDEV.P(G60:G64)</f>
        <v>4.8222816176577661</v>
      </c>
      <c r="W44">
        <f t="shared" si="20"/>
        <v>1.7587874611030552</v>
      </c>
    </row>
    <row r="45" spans="1:32" x14ac:dyDescent="0.45">
      <c r="A45" s="1">
        <v>5</v>
      </c>
      <c r="B45">
        <v>5</v>
      </c>
      <c r="C45">
        <v>0</v>
      </c>
      <c r="D45">
        <v>56.9</v>
      </c>
      <c r="E45">
        <v>59</v>
      </c>
      <c r="F45">
        <v>51.6</v>
      </c>
      <c r="G45">
        <v>56.9</v>
      </c>
      <c r="I45">
        <f t="shared" si="15"/>
        <v>2.73587280406089</v>
      </c>
      <c r="J45">
        <v>100</v>
      </c>
      <c r="K45">
        <f>_xlfn.STDEV.P(D65:G69)</f>
        <v>2.7097001679152619</v>
      </c>
      <c r="N45">
        <f t="shared" si="16"/>
        <v>56.1</v>
      </c>
      <c r="P45" s="5">
        <f>_xlfn.STDEV.P(D65:D69)</f>
        <v>3.5924364990908333</v>
      </c>
      <c r="R45" s="5">
        <f>_xlfn.STDEV.P(E65:E69)</f>
        <v>1.5370100845472667</v>
      </c>
      <c r="T45" s="5">
        <f>_xlfn.STDEV.P(F65:F69)</f>
        <v>1.1832159566199234</v>
      </c>
      <c r="V45" s="5">
        <f>_xlfn.STDEV.P(G65:G69)</f>
        <v>2.7557938965024222</v>
      </c>
    </row>
    <row r="46" spans="1:32" x14ac:dyDescent="0.45">
      <c r="A46" s="1">
        <v>6</v>
      </c>
      <c r="B46">
        <v>5</v>
      </c>
      <c r="C46">
        <v>0.2</v>
      </c>
      <c r="D46">
        <v>52.1</v>
      </c>
      <c r="E46">
        <v>46.4</v>
      </c>
      <c r="F46">
        <v>51</v>
      </c>
      <c r="G46">
        <v>53.2</v>
      </c>
      <c r="I46">
        <f t="shared" si="15"/>
        <v>2.587832104291159</v>
      </c>
      <c r="K46">
        <f>AVERAGE(K40:K45)</f>
        <v>4.1028374871967399</v>
      </c>
      <c r="N46">
        <f t="shared" si="16"/>
        <v>50.674999999999997</v>
      </c>
      <c r="P46" s="5">
        <f>AVERAGE(P40:P45)</f>
        <v>5.0159959517049186</v>
      </c>
      <c r="Q46">
        <f>AVERAGE(Q40:Q44)</f>
        <v>2.2779492176689042</v>
      </c>
      <c r="R46" s="5">
        <f>AVERAGE(R40:R45)</f>
        <v>3.5650370628239316</v>
      </c>
      <c r="S46">
        <f>AVERAGE(S40:S44)</f>
        <v>3.0456200404792964</v>
      </c>
      <c r="T46" s="5">
        <f>AVERAGE(T40:T45)</f>
        <v>1.1674305208639753</v>
      </c>
      <c r="U46">
        <f>AVERAGE(U40:U44)</f>
        <v>1.083303991074597</v>
      </c>
      <c r="V46" s="5">
        <f>AVERAGE(V40:V45)</f>
        <v>4.5481341348118907</v>
      </c>
      <c r="W46">
        <f>AVERAGE(W40:W44)</f>
        <v>2.2089619799037785</v>
      </c>
    </row>
    <row r="47" spans="1:32" x14ac:dyDescent="0.45">
      <c r="A47" s="1">
        <v>7</v>
      </c>
      <c r="B47">
        <v>5</v>
      </c>
      <c r="C47">
        <v>0.45</v>
      </c>
      <c r="D47">
        <v>49.1</v>
      </c>
      <c r="E47">
        <v>41</v>
      </c>
      <c r="F47">
        <v>49.2</v>
      </c>
      <c r="G47">
        <v>48.6</v>
      </c>
      <c r="I47">
        <f t="shared" si="15"/>
        <v>3.4571483913769172</v>
      </c>
      <c r="N47">
        <f t="shared" si="16"/>
        <v>46.975000000000001</v>
      </c>
      <c r="P47" s="5">
        <f>_xlfn.STDEV.P(P40:P45)</f>
        <v>1.6843350653832452</v>
      </c>
      <c r="Q47">
        <f>_xlfn.STDEV.P(Q40:Q44)</f>
        <v>0.74225828504747982</v>
      </c>
      <c r="R47" s="5">
        <f>_xlfn.STDEV.P(R40:R45)</f>
        <v>2.1097497657364803</v>
      </c>
      <c r="S47">
        <f>_xlfn.STDEV.P(S40:S44)</f>
        <v>0.42469428498339584</v>
      </c>
      <c r="T47" s="5">
        <f>_xlfn.STDEV.P(T40:T45)</f>
        <v>0.14664916963715516</v>
      </c>
      <c r="U47">
        <f>_xlfn.STDEV.P(U40:U44)</f>
        <v>0.27061086581958788</v>
      </c>
      <c r="V47" s="5">
        <f>_xlfn.STDEV.P(V40:V45)</f>
        <v>1.873448484771342</v>
      </c>
      <c r="W47">
        <f>_xlfn.STDEV.P(W40:W44)</f>
        <v>1.1858603413207445</v>
      </c>
    </row>
    <row r="48" spans="1:32" x14ac:dyDescent="0.45">
      <c r="A48" s="1">
        <v>8</v>
      </c>
      <c r="B48">
        <v>5</v>
      </c>
      <c r="C48">
        <v>0.65</v>
      </c>
      <c r="D48">
        <v>45.7</v>
      </c>
      <c r="E48">
        <v>40.5</v>
      </c>
      <c r="F48">
        <v>49.4</v>
      </c>
      <c r="G48">
        <v>46.8</v>
      </c>
      <c r="I48">
        <f t="shared" si="15"/>
        <v>3.2365104665364512</v>
      </c>
      <c r="K48" cm="1">
        <f t="array" ref="K48">INDEX(LINEST(K40:K45),1)</f>
        <v>-9.478107478944138E-2</v>
      </c>
      <c r="L48" cm="1">
        <f t="array" ref="L48">INDEX(LINEST(L40:L44),1)</f>
        <v>-4.0319351301968863E-2</v>
      </c>
      <c r="N48">
        <f t="shared" si="16"/>
        <v>45.599999999999994</v>
      </c>
      <c r="P48" s="5"/>
      <c r="R48" s="5"/>
      <c r="T48" s="5"/>
      <c r="V48" s="5"/>
    </row>
    <row r="49" spans="1:32" x14ac:dyDescent="0.45">
      <c r="A49" s="1">
        <v>9</v>
      </c>
      <c r="B49">
        <v>5</v>
      </c>
      <c r="C49">
        <v>0.85</v>
      </c>
      <c r="D49">
        <v>41.3</v>
      </c>
      <c r="E49">
        <v>38.5</v>
      </c>
      <c r="F49">
        <v>51.1</v>
      </c>
      <c r="G49">
        <v>43.1</v>
      </c>
      <c r="I49">
        <f t="shared" si="15"/>
        <v>4.6840153714521531</v>
      </c>
      <c r="N49">
        <f t="shared" si="16"/>
        <v>43.5</v>
      </c>
      <c r="P49" s="5"/>
      <c r="R49" s="5"/>
      <c r="T49" s="5"/>
      <c r="V49" s="5"/>
    </row>
    <row r="50" spans="1:32" x14ac:dyDescent="0.45">
      <c r="A50" s="1">
        <v>10</v>
      </c>
      <c r="B50">
        <v>10</v>
      </c>
      <c r="C50">
        <v>0</v>
      </c>
      <c r="D50">
        <v>61.8</v>
      </c>
      <c r="E50">
        <v>56.1</v>
      </c>
      <c r="F50">
        <v>51.9</v>
      </c>
      <c r="G50">
        <v>63.3</v>
      </c>
      <c r="I50">
        <f t="shared" si="15"/>
        <v>4.55652005372521</v>
      </c>
      <c r="N50">
        <f t="shared" si="16"/>
        <v>58.275000000000006</v>
      </c>
      <c r="P50" s="5"/>
      <c r="R50" s="5"/>
      <c r="T50" s="5"/>
      <c r="V50" s="5"/>
    </row>
    <row r="51" spans="1:32" x14ac:dyDescent="0.45">
      <c r="A51" s="1">
        <v>11</v>
      </c>
      <c r="B51">
        <v>10</v>
      </c>
      <c r="C51">
        <v>0.2</v>
      </c>
      <c r="D51">
        <v>54</v>
      </c>
      <c r="E51">
        <v>48.3</v>
      </c>
      <c r="F51">
        <v>49.1</v>
      </c>
      <c r="G51">
        <v>52.9</v>
      </c>
      <c r="I51">
        <f t="shared" si="15"/>
        <v>2.4231952046832714</v>
      </c>
      <c r="K51" t="s">
        <v>25</v>
      </c>
      <c r="L51" t="s">
        <v>26</v>
      </c>
      <c r="N51">
        <f t="shared" si="16"/>
        <v>51.075000000000003</v>
      </c>
      <c r="P51" s="3" t="s">
        <v>25</v>
      </c>
      <c r="Q51" s="3" t="s">
        <v>26</v>
      </c>
      <c r="R51" s="3" t="s">
        <v>25</v>
      </c>
      <c r="S51" s="3" t="s">
        <v>26</v>
      </c>
      <c r="T51" s="3" t="s">
        <v>25</v>
      </c>
      <c r="U51" s="3" t="s">
        <v>26</v>
      </c>
      <c r="V51" s="3" t="s">
        <v>25</v>
      </c>
      <c r="W51" s="3" t="s">
        <v>26</v>
      </c>
    </row>
    <row r="52" spans="1:32" x14ac:dyDescent="0.45">
      <c r="A52" s="1">
        <v>12</v>
      </c>
      <c r="B52">
        <v>10</v>
      </c>
      <c r="C52">
        <v>0.45</v>
      </c>
      <c r="D52">
        <v>49.8</v>
      </c>
      <c r="E52">
        <v>45.3</v>
      </c>
      <c r="F52">
        <v>51.8</v>
      </c>
      <c r="G52">
        <v>51.4</v>
      </c>
      <c r="I52">
        <f t="shared" si="15"/>
        <v>2.5791229129298978</v>
      </c>
      <c r="J52">
        <v>2</v>
      </c>
      <c r="K52">
        <f>AVERAGE(D40:G44)</f>
        <v>48.74</v>
      </c>
      <c r="L52">
        <f>AVERAGE(D40:G40,D45:G45,D50:G50,D55:G55,D60:G60,D65:G65)</f>
        <v>53.98749999999999</v>
      </c>
      <c r="M52">
        <v>0</v>
      </c>
      <c r="N52">
        <f t="shared" si="16"/>
        <v>49.574999999999996</v>
      </c>
      <c r="P52" s="5">
        <f>AVERAGE(D40:D44)</f>
        <v>48.1</v>
      </c>
      <c r="Q52">
        <f>AVERAGE(D40,D45,D50,D55,D60,D65)</f>
        <v>56.016666666666659</v>
      </c>
      <c r="R52" s="5">
        <f>AVERAGE(E40:E44)</f>
        <v>48.42</v>
      </c>
      <c r="S52">
        <f>AVERAGE(E40,E45,E50,E55,E60,E65)</f>
        <v>53.050000000000004</v>
      </c>
      <c r="T52" s="5">
        <f>AVERAGE(F40:F44)</f>
        <v>50.099999999999994</v>
      </c>
      <c r="U52">
        <f>AVERAGE(F40,F45,F50,F55,F60,F65)</f>
        <v>50.266666666666673</v>
      </c>
      <c r="V52" s="5">
        <f>AVERAGE(G40:G44)</f>
        <v>48.339999999999996</v>
      </c>
      <c r="W52">
        <f>AVERAGE(G40,G45,G50,G55,G60,G65)</f>
        <v>56.616666666666674</v>
      </c>
    </row>
    <row r="53" spans="1:32" x14ac:dyDescent="0.45">
      <c r="A53" s="1">
        <v>13</v>
      </c>
      <c r="B53">
        <v>10</v>
      </c>
      <c r="C53">
        <v>0.65</v>
      </c>
      <c r="D53">
        <v>45.9</v>
      </c>
      <c r="E53">
        <v>44.2</v>
      </c>
      <c r="F53">
        <v>49</v>
      </c>
      <c r="G53">
        <v>47.5</v>
      </c>
      <c r="I53">
        <f t="shared" si="15"/>
        <v>1.7895530168173273</v>
      </c>
      <c r="J53">
        <v>5</v>
      </c>
      <c r="K53">
        <f>AVERAGE(D45:G49)</f>
        <v>48.570000000000007</v>
      </c>
      <c r="L53">
        <f>AVERAGE(D41:G41,D46:G46,D51:G51,D56:G56,D61:G61,D66:G66)</f>
        <v>50.695833333333333</v>
      </c>
      <c r="M53">
        <v>0.2</v>
      </c>
      <c r="N53">
        <f t="shared" si="16"/>
        <v>46.65</v>
      </c>
      <c r="P53" s="5">
        <f>AVERAGE(D45:D49)</f>
        <v>49.02</v>
      </c>
      <c r="Q53">
        <f t="shared" ref="Q53:Q56" si="22">AVERAGE(D41,D46,D51,D56,D61,D66)</f>
        <v>51.250000000000007</v>
      </c>
      <c r="R53" s="5">
        <f>AVERAGE(E45:E49)</f>
        <v>45.08</v>
      </c>
      <c r="S53">
        <f t="shared" ref="S53:S56" si="23">AVERAGE(E41,E46,E51,E56,E61,E66)</f>
        <v>49.85</v>
      </c>
      <c r="T53" s="5">
        <f>AVERAGE(F45:F49)</f>
        <v>50.46</v>
      </c>
      <c r="U53">
        <f t="shared" ref="U53:U56" si="24">AVERAGE(F41,F46,F51,F56,F61,F66)</f>
        <v>49.9</v>
      </c>
      <c r="V53" s="5">
        <f>AVERAGE(G45:G49)</f>
        <v>49.72</v>
      </c>
      <c r="W53">
        <f t="shared" ref="W53:W56" si="25">AVERAGE(G41,G46,G51,G56,G61,G66)</f>
        <v>51.783333333333331</v>
      </c>
    </row>
    <row r="54" spans="1:32" x14ac:dyDescent="0.45">
      <c r="A54" s="1">
        <v>14</v>
      </c>
      <c r="B54">
        <v>10</v>
      </c>
      <c r="C54">
        <v>0.85</v>
      </c>
      <c r="D54">
        <v>41.4</v>
      </c>
      <c r="E54">
        <v>42.2</v>
      </c>
      <c r="F54">
        <v>52.2</v>
      </c>
      <c r="G54">
        <v>41.5</v>
      </c>
      <c r="I54">
        <f t="shared" si="15"/>
        <v>4.5570686850210853</v>
      </c>
      <c r="J54">
        <v>10</v>
      </c>
      <c r="K54">
        <f>AVERAGE(D50:G54)</f>
        <v>49.980000000000004</v>
      </c>
      <c r="L54">
        <f t="shared" ref="L54:L56" si="26">AVERAGE(D42:G42,D47:G47,D52:G52,D57:G57,D62:G62,D67:G67)</f>
        <v>48.258333333333333</v>
      </c>
      <c r="M54">
        <v>0.45</v>
      </c>
      <c r="N54">
        <f t="shared" si="16"/>
        <v>44.325000000000003</v>
      </c>
      <c r="P54" s="5">
        <f>AVERAGE(D50:D54)</f>
        <v>50.58</v>
      </c>
      <c r="Q54">
        <f t="shared" si="22"/>
        <v>47.283333333333331</v>
      </c>
      <c r="R54" s="5">
        <f>AVERAGE(E50:E54)</f>
        <v>47.219999999999992</v>
      </c>
      <c r="S54">
        <f t="shared" si="23"/>
        <v>46.533333333333331</v>
      </c>
      <c r="T54" s="5">
        <f>AVERAGE(F50:F54)</f>
        <v>50.8</v>
      </c>
      <c r="U54">
        <f t="shared" si="24"/>
        <v>50.133333333333333</v>
      </c>
      <c r="V54" s="5">
        <f>AVERAGE(G50:G54)</f>
        <v>51.320000000000007</v>
      </c>
      <c r="W54">
        <f t="shared" si="25"/>
        <v>49.083333333333336</v>
      </c>
    </row>
    <row r="55" spans="1:32" x14ac:dyDescent="0.45">
      <c r="A55" s="1">
        <v>15</v>
      </c>
      <c r="B55">
        <v>20</v>
      </c>
      <c r="C55">
        <v>0</v>
      </c>
      <c r="D55">
        <v>58.1</v>
      </c>
      <c r="E55">
        <v>53.5</v>
      </c>
      <c r="F55">
        <v>49.2</v>
      </c>
      <c r="G55">
        <v>60.8</v>
      </c>
      <c r="I55">
        <f t="shared" si="15"/>
        <v>4.4300112866673356</v>
      </c>
      <c r="J55">
        <v>20</v>
      </c>
      <c r="K55">
        <f>AVERAGE(D55:G59)</f>
        <v>49.459999999999994</v>
      </c>
      <c r="L55">
        <f t="shared" si="26"/>
        <v>46.86249999999999</v>
      </c>
      <c r="M55">
        <v>0.65</v>
      </c>
      <c r="N55">
        <f t="shared" si="16"/>
        <v>55.400000000000006</v>
      </c>
      <c r="P55" s="5">
        <f>AVERAGE(D55:D59)</f>
        <v>48.440000000000005</v>
      </c>
      <c r="Q55">
        <f t="shared" si="22"/>
        <v>45.083333333333336</v>
      </c>
      <c r="R55" s="5">
        <f>AVERAGE(E55:E59)</f>
        <v>48.94</v>
      </c>
      <c r="S55">
        <f t="shared" si="23"/>
        <v>46.033333333333331</v>
      </c>
      <c r="T55" s="5">
        <f>AVERAGE(F55:F59)</f>
        <v>49.480000000000004</v>
      </c>
      <c r="U55">
        <f t="shared" si="24"/>
        <v>49.216666666666661</v>
      </c>
      <c r="V55" s="5">
        <f>AVERAGE(G55:G59)</f>
        <v>50.980000000000004</v>
      </c>
      <c r="W55">
        <f t="shared" si="25"/>
        <v>47.116666666666667</v>
      </c>
    </row>
    <row r="56" spans="1:32" x14ac:dyDescent="0.45">
      <c r="A56" s="1">
        <v>16</v>
      </c>
      <c r="B56">
        <v>20</v>
      </c>
      <c r="C56">
        <v>0.2</v>
      </c>
      <c r="D56">
        <v>52.9</v>
      </c>
      <c r="E56">
        <v>53.2</v>
      </c>
      <c r="F56">
        <v>49.2</v>
      </c>
      <c r="G56">
        <v>53.8</v>
      </c>
      <c r="I56">
        <f t="shared" si="15"/>
        <v>1.8046814123273931</v>
      </c>
      <c r="J56">
        <v>50</v>
      </c>
      <c r="K56">
        <f>AVERAGE(D60:G64)</f>
        <v>48.519999999999996</v>
      </c>
      <c r="L56">
        <f t="shared" si="26"/>
        <v>45.216666666666669</v>
      </c>
      <c r="M56">
        <v>0.85</v>
      </c>
      <c r="N56">
        <f t="shared" si="16"/>
        <v>52.275000000000006</v>
      </c>
      <c r="P56" s="5">
        <f>AVERAGE(D60:D64)</f>
        <v>46.9</v>
      </c>
      <c r="Q56">
        <f t="shared" si="22"/>
        <v>42</v>
      </c>
      <c r="R56" s="5">
        <f>AVERAGE(E60:E64)</f>
        <v>49.08</v>
      </c>
      <c r="S56">
        <f t="shared" si="23"/>
        <v>44.283333333333331</v>
      </c>
      <c r="T56" s="5">
        <f>AVERAGE(F60:F64)</f>
        <v>49.760000000000005</v>
      </c>
      <c r="U56">
        <f t="shared" si="24"/>
        <v>50.983333333333327</v>
      </c>
      <c r="V56" s="5">
        <f>AVERAGE(G60:G64)</f>
        <v>48.339999999999996</v>
      </c>
      <c r="W56">
        <f t="shared" si="25"/>
        <v>43.6</v>
      </c>
    </row>
    <row r="57" spans="1:32" x14ac:dyDescent="0.45">
      <c r="A57" s="1">
        <v>17</v>
      </c>
      <c r="B57">
        <v>20</v>
      </c>
      <c r="C57">
        <v>0.45</v>
      </c>
      <c r="D57">
        <v>47.3</v>
      </c>
      <c r="E57">
        <v>47.1</v>
      </c>
      <c r="F57">
        <v>49.9</v>
      </c>
      <c r="G57">
        <v>50.1</v>
      </c>
      <c r="I57">
        <f t="shared" si="15"/>
        <v>1.4035668847618203</v>
      </c>
      <c r="J57">
        <v>100</v>
      </c>
      <c r="K57">
        <f>AVERAGE(D65:G69)</f>
        <v>48.755000000000003</v>
      </c>
      <c r="L57">
        <f>AVERAGE((L56-L55), (L55-L54), (L54-L53), (L53-L52))</f>
        <v>-2.1927083333333304</v>
      </c>
      <c r="N57">
        <f t="shared" si="16"/>
        <v>48.6</v>
      </c>
      <c r="P57" s="5">
        <f>AVERAGE(D65:D69)</f>
        <v>46.92</v>
      </c>
      <c r="R57" s="5">
        <f>AVERAGE(E65:E69)</f>
        <v>48.959999999999994</v>
      </c>
      <c r="T57" s="5">
        <f>AVERAGE(F65:F69)</f>
        <v>50.000000000000007</v>
      </c>
      <c r="V57" s="5">
        <f>AVERAGE(G65:G69)</f>
        <v>49.14</v>
      </c>
    </row>
    <row r="58" spans="1:32" x14ac:dyDescent="0.45">
      <c r="A58" s="1">
        <v>18</v>
      </c>
      <c r="B58">
        <v>20</v>
      </c>
      <c r="C58">
        <v>0.65</v>
      </c>
      <c r="D58">
        <v>43.5</v>
      </c>
      <c r="E58">
        <v>47.2</v>
      </c>
      <c r="F58">
        <v>47.8</v>
      </c>
      <c r="G58">
        <v>47.3</v>
      </c>
      <c r="I58">
        <f t="shared" si="15"/>
        <v>1.7182840277439577</v>
      </c>
      <c r="K58">
        <f>AVERAGE(K52:K57)</f>
        <v>49.004166666666663</v>
      </c>
      <c r="N58">
        <f t="shared" si="16"/>
        <v>46.45</v>
      </c>
      <c r="P58" s="5">
        <f>AVERAGE(P52:P57)</f>
        <v>48.326666666666661</v>
      </c>
      <c r="Q58">
        <f>AVERAGE(Q52:Q56)</f>
        <v>48.326666666666668</v>
      </c>
      <c r="R58" s="5">
        <f>AVERAGE(R52:R57)</f>
        <v>47.949999999999996</v>
      </c>
      <c r="S58">
        <f>AVERAGE(S52:S56)</f>
        <v>47.95</v>
      </c>
      <c r="T58" s="5">
        <f>AVERAGE(T52:T57)</f>
        <v>50.1</v>
      </c>
      <c r="U58">
        <f>AVERAGE(U52:U56)</f>
        <v>50.1</v>
      </c>
      <c r="V58" s="5">
        <f>AVERAGE(V52:V57)</f>
        <v>49.640000000000008</v>
      </c>
      <c r="W58">
        <f>AVERAGE(W52:W56)</f>
        <v>49.64</v>
      </c>
      <c r="AA58" s="1" t="s">
        <v>1</v>
      </c>
      <c r="AB58" s="1" t="s">
        <v>2</v>
      </c>
      <c r="AC58" s="1" t="s">
        <v>3</v>
      </c>
      <c r="AD58" s="1" t="s">
        <v>4</v>
      </c>
      <c r="AE58" s="1" t="s">
        <v>5</v>
      </c>
      <c r="AF58" s="1" t="s">
        <v>6</v>
      </c>
    </row>
    <row r="59" spans="1:32" x14ac:dyDescent="0.45">
      <c r="A59" s="1">
        <v>19</v>
      </c>
      <c r="B59">
        <v>20</v>
      </c>
      <c r="C59">
        <v>0.85</v>
      </c>
      <c r="D59">
        <v>40.4</v>
      </c>
      <c r="E59">
        <v>43.7</v>
      </c>
      <c r="F59">
        <v>51.3</v>
      </c>
      <c r="G59">
        <v>42.9</v>
      </c>
      <c r="I59">
        <f t="shared" si="15"/>
        <v>4.0690140083317479</v>
      </c>
      <c r="N59">
        <f t="shared" si="16"/>
        <v>44.574999999999996</v>
      </c>
      <c r="P59" s="5">
        <f>_xlfn.STDEV.P(P52:P57)</f>
        <v>1.267315623232385</v>
      </c>
      <c r="Q59">
        <f>_xlfn.STDEV.P(Q52:Q56)</f>
        <v>4.8850065392882014</v>
      </c>
      <c r="R59" s="5">
        <f>_xlfn.STDEV.P(R52:R57)</f>
        <v>1.4299067568668014</v>
      </c>
      <c r="S59">
        <f>_xlfn.STDEV.P(S52:S56)</f>
        <v>3.1223388669393359</v>
      </c>
      <c r="T59" s="5">
        <f>_xlfn.STDEV.P(T52:T57)</f>
        <v>0.433897069207277</v>
      </c>
      <c r="U59">
        <f>_xlfn.STDEV.P(U52:U56)</f>
        <v>0.57086678734087259</v>
      </c>
      <c r="V59" s="5">
        <f>_xlfn.STDEV.P(V52:V57)</f>
        <v>1.1729165926583793</v>
      </c>
      <c r="W59">
        <f>_xlfn.STDEV.P(W52:W56)</f>
        <v>4.3915018944421407</v>
      </c>
      <c r="Z59" s="1">
        <v>0</v>
      </c>
      <c r="AA59">
        <v>2</v>
      </c>
      <c r="AB59">
        <v>0</v>
      </c>
      <c r="AC59">
        <f>AVERAGE(D4,D40,D76,D148,D220)</f>
        <v>33.839999999999996</v>
      </c>
      <c r="AD59">
        <f t="shared" ref="AD59:AF74" si="27">AVERAGE(E4,E40,E76,E148,E220)</f>
        <v>34.480000000000004</v>
      </c>
      <c r="AE59">
        <f t="shared" si="27"/>
        <v>31.26</v>
      </c>
      <c r="AF59">
        <f t="shared" si="27"/>
        <v>33.879999999999995</v>
      </c>
    </row>
    <row r="60" spans="1:32" x14ac:dyDescent="0.45">
      <c r="A60" s="1">
        <v>20</v>
      </c>
      <c r="B60">
        <v>50</v>
      </c>
      <c r="C60">
        <v>0</v>
      </c>
      <c r="D60">
        <v>55.9</v>
      </c>
      <c r="E60">
        <v>49</v>
      </c>
      <c r="F60">
        <v>48.3</v>
      </c>
      <c r="G60">
        <v>55.5</v>
      </c>
      <c r="I60">
        <f t="shared" si="15"/>
        <v>3.536506044106245</v>
      </c>
      <c r="N60">
        <f t="shared" si="16"/>
        <v>52.174999999999997</v>
      </c>
      <c r="P60" s="5"/>
      <c r="R60" s="5"/>
      <c r="T60" s="5"/>
      <c r="V60" s="5"/>
      <c r="Z60" s="1">
        <v>1</v>
      </c>
      <c r="AA60">
        <v>2</v>
      </c>
      <c r="AB60">
        <v>0.2</v>
      </c>
      <c r="AC60">
        <f t="shared" ref="AC60:AF88" si="28">AVERAGE(D5,D41,D77,D149,D221)</f>
        <v>28.080000000000002</v>
      </c>
      <c r="AD60">
        <f t="shared" si="27"/>
        <v>28.939999999999998</v>
      </c>
      <c r="AE60">
        <f t="shared" si="27"/>
        <v>30.3</v>
      </c>
      <c r="AF60">
        <f t="shared" si="27"/>
        <v>28.679999999999996</v>
      </c>
    </row>
    <row r="61" spans="1:32" x14ac:dyDescent="0.45">
      <c r="A61" s="1">
        <v>21</v>
      </c>
      <c r="B61">
        <v>50</v>
      </c>
      <c r="C61">
        <v>0.2</v>
      </c>
      <c r="D61">
        <v>51.2</v>
      </c>
      <c r="E61">
        <v>51.9</v>
      </c>
      <c r="F61">
        <v>49.6</v>
      </c>
      <c r="G61">
        <v>52.2</v>
      </c>
      <c r="I61">
        <f t="shared" si="15"/>
        <v>1.0059199769365352</v>
      </c>
      <c r="N61">
        <f t="shared" si="16"/>
        <v>51.224999999999994</v>
      </c>
      <c r="P61" s="5" cm="1">
        <f t="array" ref="P61">INDEX(LINEST(P52:P57), 1)</f>
        <v>-0.41142857142857159</v>
      </c>
      <c r="Q61" s="5" cm="1">
        <f t="array" ref="Q61">INDEX(LINEST(Q52:Q56), 1)</f>
        <v>-3.4199999999999982</v>
      </c>
      <c r="R61" s="5" cm="1">
        <f t="array" ref="R61">INDEX(LINEST(R52:R57), 1)</f>
        <v>0.46914285714285592</v>
      </c>
      <c r="S61" s="5" cm="1">
        <f t="array" ref="S61">INDEX(LINEST(S52:S56), 1)</f>
        <v>-2.1350000000000016</v>
      </c>
      <c r="T61" s="5" cm="1">
        <f t="array" ref="T61">INDEX(LINEST(T52:T57), 1)</f>
        <v>-0.11199999999999764</v>
      </c>
      <c r="U61" s="5" cm="1">
        <f t="array" ref="U61">INDEX(LINEST(U52:U56), 1)</f>
        <v>7.4999999999997138E-2</v>
      </c>
      <c r="V61" s="5" cm="1">
        <f t="array" ref="V61">INDEX(LINEST(V52:V57), 1)</f>
        <v>-1.3714285714285412E-2</v>
      </c>
      <c r="W61" s="5" cm="1">
        <f t="array" ref="W61">INDEX(LINEST(W52:W56), 1)</f>
        <v>-3.0700000000000003</v>
      </c>
      <c r="Z61" s="1">
        <v>2</v>
      </c>
      <c r="AA61">
        <v>2</v>
      </c>
      <c r="AB61">
        <v>0.45</v>
      </c>
      <c r="AC61">
        <f t="shared" si="28"/>
        <v>28.360000000000003</v>
      </c>
      <c r="AD61">
        <f t="shared" si="27"/>
        <v>29.18</v>
      </c>
      <c r="AE61">
        <f t="shared" si="27"/>
        <v>29.8</v>
      </c>
      <c r="AF61">
        <f t="shared" si="27"/>
        <v>28.939999999999998</v>
      </c>
    </row>
    <row r="62" spans="1:32" x14ac:dyDescent="0.45">
      <c r="A62" s="1">
        <v>22</v>
      </c>
      <c r="B62">
        <v>50</v>
      </c>
      <c r="C62">
        <v>0.45</v>
      </c>
      <c r="D62">
        <v>43.4</v>
      </c>
      <c r="E62">
        <v>49.3</v>
      </c>
      <c r="F62">
        <v>50.5</v>
      </c>
      <c r="G62">
        <v>46.4</v>
      </c>
      <c r="I62">
        <f t="shared" si="15"/>
        <v>2.7486360253769506</v>
      </c>
      <c r="K62" cm="1">
        <f t="array" ref="K62">INDEX(LINEST(K52:K57),1)</f>
        <v>-1.7000000000001198E-2</v>
      </c>
      <c r="L62" cm="1">
        <f t="array" ref="L62">INDEX(LINEST(L52:L56),1)</f>
        <v>-2.1374999999999984</v>
      </c>
      <c r="N62">
        <f t="shared" si="16"/>
        <v>47.4</v>
      </c>
      <c r="Z62" s="1">
        <v>3</v>
      </c>
      <c r="AA62">
        <v>2</v>
      </c>
      <c r="AB62">
        <v>0.65</v>
      </c>
      <c r="AC62">
        <f t="shared" si="28"/>
        <v>26.76</v>
      </c>
      <c r="AD62">
        <f t="shared" si="27"/>
        <v>28.360000000000003</v>
      </c>
      <c r="AE62">
        <f t="shared" si="27"/>
        <v>31.02</v>
      </c>
      <c r="AF62">
        <f t="shared" si="27"/>
        <v>27.96</v>
      </c>
    </row>
    <row r="63" spans="1:32" x14ac:dyDescent="0.45">
      <c r="A63" s="1">
        <v>23</v>
      </c>
      <c r="B63">
        <v>50</v>
      </c>
      <c r="C63">
        <v>0.65</v>
      </c>
      <c r="D63">
        <v>43.4</v>
      </c>
      <c r="E63">
        <v>48.1</v>
      </c>
      <c r="F63">
        <v>49.1</v>
      </c>
      <c r="G63">
        <v>45.4</v>
      </c>
      <c r="I63">
        <f t="shared" si="15"/>
        <v>2.243880567231689</v>
      </c>
      <c r="N63">
        <f t="shared" si="16"/>
        <v>46.5</v>
      </c>
      <c r="Z63" s="1">
        <v>4</v>
      </c>
      <c r="AA63">
        <v>2</v>
      </c>
      <c r="AB63">
        <v>0.85</v>
      </c>
      <c r="AC63">
        <f t="shared" si="28"/>
        <v>26.28</v>
      </c>
      <c r="AD63">
        <f t="shared" si="27"/>
        <v>27.580000000000002</v>
      </c>
      <c r="AE63">
        <f t="shared" si="27"/>
        <v>29.439999999999998</v>
      </c>
      <c r="AF63">
        <f t="shared" si="27"/>
        <v>26.74</v>
      </c>
    </row>
    <row r="64" spans="1:32" x14ac:dyDescent="0.45">
      <c r="A64" s="1">
        <v>24</v>
      </c>
      <c r="B64">
        <v>50</v>
      </c>
      <c r="C64">
        <v>0.85</v>
      </c>
      <c r="D64">
        <v>40.6</v>
      </c>
      <c r="E64">
        <v>47.1</v>
      </c>
      <c r="F64">
        <v>51.3</v>
      </c>
      <c r="G64">
        <v>42.2</v>
      </c>
      <c r="I64">
        <f t="shared" si="15"/>
        <v>4.211294337849111</v>
      </c>
      <c r="N64">
        <f t="shared" si="16"/>
        <v>45.3</v>
      </c>
      <c r="Z64" s="1">
        <v>5</v>
      </c>
      <c r="AA64">
        <v>5</v>
      </c>
      <c r="AB64">
        <v>0</v>
      </c>
      <c r="AC64">
        <f t="shared" si="28"/>
        <v>45.28</v>
      </c>
      <c r="AD64">
        <f t="shared" si="27"/>
        <v>43.36</v>
      </c>
      <c r="AE64">
        <f t="shared" si="27"/>
        <v>38.299999999999997</v>
      </c>
      <c r="AF64">
        <f t="shared" si="27"/>
        <v>42.239999999999995</v>
      </c>
    </row>
    <row r="65" spans="1:32" x14ac:dyDescent="0.45">
      <c r="A65" s="1">
        <v>25</v>
      </c>
      <c r="B65">
        <v>100</v>
      </c>
      <c r="C65">
        <v>0</v>
      </c>
      <c r="D65">
        <v>51.4</v>
      </c>
      <c r="E65">
        <v>48.1</v>
      </c>
      <c r="F65">
        <v>49.6</v>
      </c>
      <c r="G65">
        <v>52.6</v>
      </c>
      <c r="I65">
        <f t="shared" si="15"/>
        <v>1.7151894939043903</v>
      </c>
      <c r="N65">
        <f t="shared" si="16"/>
        <v>50.424999999999997</v>
      </c>
      <c r="Z65" s="1">
        <v>6</v>
      </c>
      <c r="AA65">
        <v>5</v>
      </c>
      <c r="AB65">
        <v>0.2</v>
      </c>
      <c r="AC65">
        <f t="shared" si="28"/>
        <v>37.72</v>
      </c>
      <c r="AD65">
        <f t="shared" si="27"/>
        <v>32.879999999999995</v>
      </c>
      <c r="AE65">
        <f t="shared" si="27"/>
        <v>37.1</v>
      </c>
      <c r="AF65">
        <f t="shared" si="27"/>
        <v>36.76</v>
      </c>
    </row>
    <row r="66" spans="1:32" x14ac:dyDescent="0.45">
      <c r="A66" s="1">
        <v>26</v>
      </c>
      <c r="B66">
        <v>100</v>
      </c>
      <c r="C66">
        <v>0.2</v>
      </c>
      <c r="D66">
        <v>50.6</v>
      </c>
      <c r="E66">
        <v>51.9</v>
      </c>
      <c r="F66">
        <v>50.5</v>
      </c>
      <c r="G66">
        <v>52</v>
      </c>
      <c r="I66">
        <f t="shared" si="15"/>
        <v>0.70178344238090928</v>
      </c>
      <c r="N66">
        <f t="shared" si="16"/>
        <v>51.25</v>
      </c>
      <c r="Z66" s="1">
        <v>7</v>
      </c>
      <c r="AA66">
        <v>5</v>
      </c>
      <c r="AB66">
        <v>0.45</v>
      </c>
      <c r="AC66">
        <f t="shared" si="28"/>
        <v>34.940000000000005</v>
      </c>
      <c r="AD66">
        <f t="shared" si="27"/>
        <v>30.920000000000005</v>
      </c>
      <c r="AE66">
        <f t="shared" si="27"/>
        <v>35.74</v>
      </c>
      <c r="AF66">
        <f t="shared" si="27"/>
        <v>33.4</v>
      </c>
    </row>
    <row r="67" spans="1:32" x14ac:dyDescent="0.45">
      <c r="A67" s="1">
        <v>27</v>
      </c>
      <c r="B67">
        <v>100</v>
      </c>
      <c r="C67">
        <v>0.45</v>
      </c>
      <c r="D67">
        <v>45.6</v>
      </c>
      <c r="E67">
        <v>49</v>
      </c>
      <c r="F67">
        <v>49.7</v>
      </c>
      <c r="G67">
        <v>48.5</v>
      </c>
      <c r="I67">
        <f t="shared" si="15"/>
        <v>1.5604486534327235</v>
      </c>
      <c r="N67">
        <f t="shared" si="16"/>
        <v>48.2</v>
      </c>
      <c r="Z67" s="1">
        <v>8</v>
      </c>
      <c r="AA67">
        <v>5</v>
      </c>
      <c r="AB67">
        <v>0.65</v>
      </c>
      <c r="AC67">
        <f t="shared" si="28"/>
        <v>32.36</v>
      </c>
      <c r="AD67">
        <f t="shared" si="27"/>
        <v>30.440000000000005</v>
      </c>
      <c r="AE67">
        <f t="shared" si="27"/>
        <v>34.6</v>
      </c>
      <c r="AF67">
        <f t="shared" si="27"/>
        <v>30.560000000000002</v>
      </c>
    </row>
    <row r="68" spans="1:32" x14ac:dyDescent="0.45">
      <c r="A68" s="1">
        <v>28</v>
      </c>
      <c r="B68">
        <v>100</v>
      </c>
      <c r="C68">
        <v>0.65</v>
      </c>
      <c r="D68">
        <v>45.2</v>
      </c>
      <c r="E68">
        <v>48.2</v>
      </c>
      <c r="F68">
        <v>48.3</v>
      </c>
      <c r="G68">
        <v>47.1</v>
      </c>
      <c r="I68">
        <f t="shared" si="15"/>
        <v>1.2469963913339914</v>
      </c>
      <c r="N68">
        <f t="shared" si="16"/>
        <v>47.199999999999996</v>
      </c>
      <c r="Z68" s="1">
        <v>9</v>
      </c>
      <c r="AA68">
        <v>5</v>
      </c>
      <c r="AB68">
        <v>0.85</v>
      </c>
      <c r="AC68">
        <f t="shared" si="28"/>
        <v>29.560000000000002</v>
      </c>
      <c r="AD68">
        <f t="shared" si="27"/>
        <v>28.439999999999998</v>
      </c>
      <c r="AE68">
        <f t="shared" si="27"/>
        <v>33.020000000000003</v>
      </c>
      <c r="AF68">
        <f t="shared" si="27"/>
        <v>26.98</v>
      </c>
    </row>
    <row r="69" spans="1:32" x14ac:dyDescent="0.45">
      <c r="A69" s="1">
        <v>29</v>
      </c>
      <c r="B69">
        <v>100</v>
      </c>
      <c r="C69">
        <v>0.85</v>
      </c>
      <c r="D69">
        <v>41.8</v>
      </c>
      <c r="E69">
        <v>47.6</v>
      </c>
      <c r="F69">
        <v>51.9</v>
      </c>
      <c r="G69">
        <v>45.5</v>
      </c>
      <c r="I69">
        <f t="shared" si="15"/>
        <v>3.6503424496887966</v>
      </c>
      <c r="N69">
        <f t="shared" si="16"/>
        <v>46.7</v>
      </c>
      <c r="Z69" s="1">
        <v>10</v>
      </c>
      <c r="AA69">
        <v>10</v>
      </c>
      <c r="AB69">
        <v>0</v>
      </c>
      <c r="AC69">
        <f t="shared" si="28"/>
        <v>52.220000000000006</v>
      </c>
      <c r="AD69">
        <f t="shared" si="27"/>
        <v>42.36</v>
      </c>
      <c r="AE69">
        <f t="shared" si="27"/>
        <v>44.2</v>
      </c>
      <c r="AF69">
        <f t="shared" si="27"/>
        <v>49.86</v>
      </c>
    </row>
    <row r="70" spans="1:32" x14ac:dyDescent="0.45">
      <c r="Z70" s="1">
        <v>11</v>
      </c>
      <c r="AA70">
        <v>10</v>
      </c>
      <c r="AB70">
        <v>0.2</v>
      </c>
      <c r="AC70">
        <f t="shared" si="28"/>
        <v>41.3</v>
      </c>
      <c r="AD70">
        <f t="shared" si="27"/>
        <v>35.58</v>
      </c>
      <c r="AE70">
        <f t="shared" si="27"/>
        <v>39.479999999999997</v>
      </c>
      <c r="AF70">
        <f t="shared" si="27"/>
        <v>39.880000000000003</v>
      </c>
    </row>
    <row r="71" spans="1:32" x14ac:dyDescent="0.45">
      <c r="Z71" s="1">
        <v>12</v>
      </c>
      <c r="AA71">
        <v>10</v>
      </c>
      <c r="AB71">
        <v>0.45</v>
      </c>
      <c r="AC71">
        <f t="shared" si="28"/>
        <v>37.88000000000001</v>
      </c>
      <c r="AD71">
        <f t="shared" si="27"/>
        <v>32.620000000000005</v>
      </c>
      <c r="AE71">
        <f t="shared" si="27"/>
        <v>39.56</v>
      </c>
      <c r="AF71">
        <f t="shared" si="27"/>
        <v>38.06</v>
      </c>
    </row>
    <row r="72" spans="1:32" x14ac:dyDescent="0.45">
      <c r="Z72" s="1">
        <v>13</v>
      </c>
      <c r="AA72">
        <v>10</v>
      </c>
      <c r="AB72">
        <v>0.65</v>
      </c>
      <c r="AC72">
        <f t="shared" si="28"/>
        <v>35.260000000000005</v>
      </c>
      <c r="AD72">
        <f t="shared" si="27"/>
        <v>30.560000000000002</v>
      </c>
      <c r="AE72">
        <f t="shared" si="27"/>
        <v>36.339999999999996</v>
      </c>
      <c r="AF72">
        <f t="shared" si="27"/>
        <v>34.1</v>
      </c>
    </row>
    <row r="73" spans="1:32" x14ac:dyDescent="0.45">
      <c r="A73" s="1">
        <v>0</v>
      </c>
      <c r="B73" t="s">
        <v>8</v>
      </c>
      <c r="Z73" s="1">
        <v>14</v>
      </c>
      <c r="AA73">
        <v>10</v>
      </c>
      <c r="AB73">
        <v>0.85</v>
      </c>
      <c r="AC73">
        <f t="shared" si="28"/>
        <v>31.560000000000002</v>
      </c>
      <c r="AD73">
        <f t="shared" si="27"/>
        <v>29.26</v>
      </c>
      <c r="AE73">
        <f t="shared" si="27"/>
        <v>38.1</v>
      </c>
      <c r="AF73">
        <f t="shared" si="27"/>
        <v>30.120000000000005</v>
      </c>
    </row>
    <row r="74" spans="1:32" x14ac:dyDescent="0.45">
      <c r="Z74" s="1">
        <v>15</v>
      </c>
      <c r="AA74">
        <v>20</v>
      </c>
      <c r="AB74">
        <v>0</v>
      </c>
      <c r="AC74">
        <f t="shared" si="28"/>
        <v>55.42</v>
      </c>
      <c r="AD74">
        <f t="shared" si="27"/>
        <v>42.34</v>
      </c>
      <c r="AE74">
        <f t="shared" si="27"/>
        <v>48.820000000000007</v>
      </c>
      <c r="AF74">
        <f t="shared" si="27"/>
        <v>56.06</v>
      </c>
    </row>
    <row r="75" spans="1:32" x14ac:dyDescent="0.4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I75" s="3" t="s">
        <v>45</v>
      </c>
      <c r="K75" t="s">
        <v>25</v>
      </c>
      <c r="L75" t="s">
        <v>26</v>
      </c>
      <c r="N75" t="s">
        <v>27</v>
      </c>
      <c r="P75" s="3"/>
      <c r="Q75" s="3" t="s">
        <v>3</v>
      </c>
      <c r="R75" s="3"/>
      <c r="S75" s="3" t="s">
        <v>4</v>
      </c>
      <c r="T75" s="3"/>
      <c r="U75" s="3" t="s">
        <v>5</v>
      </c>
      <c r="V75" s="3"/>
      <c r="W75" s="3" t="s">
        <v>6</v>
      </c>
      <c r="Z75" s="1">
        <v>16</v>
      </c>
      <c r="AA75">
        <v>20</v>
      </c>
      <c r="AB75">
        <v>0.2</v>
      </c>
      <c r="AC75">
        <f t="shared" si="28"/>
        <v>47.540000000000006</v>
      </c>
      <c r="AD75">
        <f t="shared" si="28"/>
        <v>38.28</v>
      </c>
      <c r="AE75">
        <f t="shared" si="28"/>
        <v>45.56</v>
      </c>
      <c r="AF75">
        <f t="shared" si="28"/>
        <v>49.919999999999995</v>
      </c>
    </row>
    <row r="76" spans="1:32" x14ac:dyDescent="0.45">
      <c r="A76" s="1">
        <v>0</v>
      </c>
      <c r="B76">
        <v>0</v>
      </c>
      <c r="C76">
        <v>0</v>
      </c>
      <c r="D76">
        <v>61.2</v>
      </c>
      <c r="E76">
        <v>61.1</v>
      </c>
      <c r="F76">
        <v>53.2</v>
      </c>
      <c r="G76">
        <v>63.5</v>
      </c>
      <c r="I76">
        <f>_xlfn.STDEV.P(D76:G76)</f>
        <v>3.9016022349798796</v>
      </c>
      <c r="J76">
        <v>2</v>
      </c>
      <c r="K76">
        <f>_xlfn.STDEV.P(D76:G80)</f>
        <v>6.4920335797037509</v>
      </c>
      <c r="L76">
        <f>_xlfn.STDEV.P(D76:G76,D81:G81,D86:G86,D91:G91,D96:G96,D101:G101)</f>
        <v>5.6169742126482607</v>
      </c>
      <c r="M76">
        <v>0</v>
      </c>
      <c r="N76">
        <f>AVERAGE(D76:G76)</f>
        <v>59.75</v>
      </c>
      <c r="P76" s="5">
        <f>_xlfn.STDEV.P(D76:D80)</f>
        <v>7.0093080970948964</v>
      </c>
      <c r="Q76">
        <f>_xlfn.STDEV.P(D76,D81,D86,D91,D96,D101)</f>
        <v>3.1991752409366736</v>
      </c>
      <c r="R76" s="5">
        <f>_xlfn.STDEV.P(E76:E80)</f>
        <v>6.9366850872732799</v>
      </c>
      <c r="S76">
        <f>_xlfn.STDEV.P(E76,E81,E86,E91,E96,E101)</f>
        <v>6.1042790092051238</v>
      </c>
      <c r="T76" s="5">
        <f>_xlfn.STDEV.P(F76:F80)</f>
        <v>1.2862348152650831</v>
      </c>
      <c r="U76">
        <f>_xlfn.STDEV.P(F76,F81,F86,F91,F96,F101)</f>
        <v>1.6200994482507018</v>
      </c>
      <c r="V76" s="5">
        <f>_xlfn.STDEV.P(G76:G80)</f>
        <v>7.9014935297068911</v>
      </c>
      <c r="W76">
        <f>_xlfn.STDEV.P(G76,G81,G86,G91,G96,G101)</f>
        <v>3.7839206592574799</v>
      </c>
      <c r="Z76" s="1">
        <v>17</v>
      </c>
      <c r="AA76">
        <v>20</v>
      </c>
      <c r="AB76">
        <v>0.45</v>
      </c>
      <c r="AC76">
        <f t="shared" si="28"/>
        <v>44</v>
      </c>
      <c r="AD76">
        <f t="shared" si="28"/>
        <v>34.68</v>
      </c>
      <c r="AE76">
        <f t="shared" si="28"/>
        <v>46.22</v>
      </c>
      <c r="AF76">
        <f t="shared" si="28"/>
        <v>46.22</v>
      </c>
    </row>
    <row r="77" spans="1:32" x14ac:dyDescent="0.45">
      <c r="A77" s="1">
        <v>1</v>
      </c>
      <c r="B77">
        <v>0</v>
      </c>
      <c r="C77">
        <v>0.2</v>
      </c>
      <c r="D77">
        <v>47.3</v>
      </c>
      <c r="E77">
        <v>47.4</v>
      </c>
      <c r="F77">
        <v>51.2</v>
      </c>
      <c r="G77">
        <v>47.5</v>
      </c>
      <c r="I77">
        <f t="shared" ref="I77:I105" si="29">_xlfn.STDEV.P(D77:G77)</f>
        <v>1.6469669092000621</v>
      </c>
      <c r="J77">
        <v>5</v>
      </c>
      <c r="K77">
        <f>_xlfn.STDEV.P(D81:G85)</f>
        <v>7.5631524511938624</v>
      </c>
      <c r="L77">
        <f>_xlfn.STDEV.P(D77:G77,D82:G82,D87:G87,D92:G92,D97:G97,D102:G102)</f>
        <v>2.2758659829221535</v>
      </c>
      <c r="M77">
        <v>0.2</v>
      </c>
      <c r="N77">
        <f t="shared" ref="N77:N105" si="30">AVERAGE(D77:G77)</f>
        <v>48.349999999999994</v>
      </c>
      <c r="P77" s="5">
        <f>_xlfn.STDEV.P(D81:D85)</f>
        <v>8.277052615514771</v>
      </c>
      <c r="Q77">
        <f t="shared" ref="Q77:Q80" si="31">_xlfn.STDEV.P(D77,D82,D87,D92,D97,D102)</f>
        <v>1.8997806890972082</v>
      </c>
      <c r="R77" s="5">
        <f>_xlfn.STDEV.P(E81:E85)</f>
        <v>9.2698651554378273</v>
      </c>
      <c r="S77">
        <f t="shared" ref="S77:S80" si="32">_xlfn.STDEV.P(E77,E82,E87,E92,E97,E102)</f>
        <v>2.4451766580124414</v>
      </c>
      <c r="T77" s="5">
        <f>_xlfn.STDEV.P(F81:F85)</f>
        <v>1.1513470371699408</v>
      </c>
      <c r="U77">
        <f t="shared" ref="U77:U80" si="33">_xlfn.STDEV.P(F77,F82,F87,F92,F97,F102)</f>
        <v>1.3035208731227392</v>
      </c>
      <c r="V77" s="5">
        <f>_xlfn.STDEV.P(G81:G85)</f>
        <v>7.9262601521776954</v>
      </c>
      <c r="W77">
        <f t="shared" ref="W77:W80" si="34">_xlfn.STDEV.P(G77,G82,G87,G92,G97,G102)</f>
        <v>2.656072706501504</v>
      </c>
      <c r="Z77" s="1">
        <v>18</v>
      </c>
      <c r="AA77">
        <v>20</v>
      </c>
      <c r="AB77">
        <v>0.65</v>
      </c>
      <c r="AC77">
        <f t="shared" si="28"/>
        <v>40.72</v>
      </c>
      <c r="AD77">
        <f t="shared" si="28"/>
        <v>32.260000000000005</v>
      </c>
      <c r="AE77">
        <f t="shared" si="28"/>
        <v>43.46</v>
      </c>
      <c r="AF77">
        <f t="shared" si="28"/>
        <v>43.9</v>
      </c>
    </row>
    <row r="78" spans="1:32" x14ac:dyDescent="0.45">
      <c r="A78" s="1">
        <v>2</v>
      </c>
      <c r="B78">
        <v>0</v>
      </c>
      <c r="C78">
        <v>0.45</v>
      </c>
      <c r="D78">
        <v>46.4</v>
      </c>
      <c r="E78">
        <v>45.5</v>
      </c>
      <c r="F78">
        <v>50</v>
      </c>
      <c r="G78">
        <v>45.5</v>
      </c>
      <c r="I78">
        <f t="shared" si="29"/>
        <v>1.8553975315279474</v>
      </c>
      <c r="J78">
        <v>10</v>
      </c>
      <c r="K78">
        <f>_xlfn.STDEV.P(D86:G90)</f>
        <v>7.8976515496697095</v>
      </c>
      <c r="L78">
        <f t="shared" ref="L78:L80" si="35">_xlfn.STDEV.P(D78:G78,D83:G83,D88:G88,D93:G93,D98:G98,D103:G103)</f>
        <v>2.926447884761016</v>
      </c>
      <c r="M78">
        <v>0.45</v>
      </c>
      <c r="N78">
        <f t="shared" si="30"/>
        <v>46.85</v>
      </c>
      <c r="P78" s="5">
        <f>_xlfn.STDEV.P(D86:D90)</f>
        <v>9.0076856073022427</v>
      </c>
      <c r="Q78">
        <f t="shared" si="31"/>
        <v>2.2432615144521644</v>
      </c>
      <c r="R78" s="5">
        <f>_xlfn.STDEV.P(E86:E90)</f>
        <v>7.1801392744151862</v>
      </c>
      <c r="S78">
        <f t="shared" si="32"/>
        <v>2.4586016802691364</v>
      </c>
      <c r="T78" s="5">
        <f>_xlfn.STDEV.P(F86:F90)</f>
        <v>1.6292329483533041</v>
      </c>
      <c r="U78">
        <f t="shared" si="33"/>
        <v>0.63091644102492361</v>
      </c>
      <c r="V78" s="5">
        <f>_xlfn.STDEV.P(G86:G90)</f>
        <v>9.9585942783105619</v>
      </c>
      <c r="W78">
        <f t="shared" si="34"/>
        <v>2.5649344804280849</v>
      </c>
      <c r="Z78" s="1">
        <v>19</v>
      </c>
      <c r="AA78">
        <v>20</v>
      </c>
      <c r="AB78">
        <v>0.85</v>
      </c>
      <c r="AC78">
        <f t="shared" si="28"/>
        <v>37.86</v>
      </c>
      <c r="AD78">
        <f t="shared" si="28"/>
        <v>29.860000000000003</v>
      </c>
      <c r="AE78">
        <f t="shared" si="28"/>
        <v>44.3</v>
      </c>
      <c r="AF78">
        <f t="shared" si="28"/>
        <v>38.979999999999997</v>
      </c>
    </row>
    <row r="79" spans="1:32" x14ac:dyDescent="0.45">
      <c r="A79" s="1">
        <v>3</v>
      </c>
      <c r="B79">
        <v>0</v>
      </c>
      <c r="C79">
        <v>0.65</v>
      </c>
      <c r="D79">
        <v>42.3</v>
      </c>
      <c r="E79">
        <v>43.8</v>
      </c>
      <c r="F79">
        <v>51.4</v>
      </c>
      <c r="G79">
        <v>43.9</v>
      </c>
      <c r="I79">
        <f t="shared" si="29"/>
        <v>3.5500000000000003</v>
      </c>
      <c r="J79">
        <v>20</v>
      </c>
      <c r="K79">
        <f>_xlfn.STDEV.P(D91:G95)</f>
        <v>6.4402173876353297</v>
      </c>
      <c r="L79">
        <f t="shared" si="35"/>
        <v>3.5140096597603279</v>
      </c>
      <c r="M79">
        <v>0.65</v>
      </c>
      <c r="N79">
        <f t="shared" si="30"/>
        <v>45.35</v>
      </c>
      <c r="P79" s="5">
        <f>_xlfn.STDEV.P(D91:D95)</f>
        <v>7.4074557035462645</v>
      </c>
      <c r="Q79">
        <f t="shared" si="31"/>
        <v>1.3937359864766354</v>
      </c>
      <c r="R79" s="5">
        <f>_xlfn.STDEV.P(E91:E95)</f>
        <v>6.8305197459636817</v>
      </c>
      <c r="S79">
        <f t="shared" si="32"/>
        <v>3.4966650778515622</v>
      </c>
      <c r="T79" s="5">
        <f>_xlfn.STDEV.P(F91:F95)</f>
        <v>1.2191800523302545</v>
      </c>
      <c r="U79">
        <f t="shared" si="33"/>
        <v>1.381323841666231</v>
      </c>
      <c r="V79" s="5">
        <f>_xlfn.STDEV.P(G91:G95)</f>
        <v>7.4168996218096073</v>
      </c>
      <c r="W79">
        <f t="shared" si="34"/>
        <v>1.484362938547489</v>
      </c>
      <c r="Z79" s="1">
        <v>20</v>
      </c>
      <c r="AA79">
        <v>50</v>
      </c>
      <c r="AB79">
        <v>0</v>
      </c>
      <c r="AC79">
        <f t="shared" si="28"/>
        <v>52.820000000000007</v>
      </c>
      <c r="AD79">
        <f t="shared" si="28"/>
        <v>41.8</v>
      </c>
      <c r="AE79">
        <f t="shared" si="28"/>
        <v>46.9</v>
      </c>
      <c r="AF79">
        <f t="shared" si="28"/>
        <v>52.820000000000007</v>
      </c>
    </row>
    <row r="80" spans="1:32" x14ac:dyDescent="0.45">
      <c r="A80" s="1">
        <v>4</v>
      </c>
      <c r="B80">
        <v>0</v>
      </c>
      <c r="C80">
        <v>0.85</v>
      </c>
      <c r="D80">
        <v>42</v>
      </c>
      <c r="E80">
        <v>41.3</v>
      </c>
      <c r="F80">
        <v>49.5</v>
      </c>
      <c r="G80">
        <v>41</v>
      </c>
      <c r="I80">
        <f t="shared" si="29"/>
        <v>3.5117659375305754</v>
      </c>
      <c r="J80">
        <v>50</v>
      </c>
      <c r="K80">
        <f>_xlfn.STDEV.P(D97:G100)</f>
        <v>4.9267763294064979</v>
      </c>
      <c r="L80">
        <f t="shared" si="35"/>
        <v>5.3024889334056091</v>
      </c>
      <c r="M80">
        <v>0.85</v>
      </c>
      <c r="N80">
        <f t="shared" si="30"/>
        <v>43.45</v>
      </c>
      <c r="P80" s="5">
        <f>_xlfn.STDEV.P(D96:D100)</f>
        <v>6.995026804809263</v>
      </c>
      <c r="Q80">
        <f t="shared" si="31"/>
        <v>1.9084606944399531</v>
      </c>
      <c r="R80" s="5">
        <f>_xlfn.STDEV.P(E96:E100)</f>
        <v>1.801554883982168</v>
      </c>
      <c r="S80">
        <f t="shared" si="32"/>
        <v>3.6457357129787793</v>
      </c>
      <c r="T80" s="5">
        <f>_xlfn.STDEV.P(F96:F100)</f>
        <v>1.6399999999999992</v>
      </c>
      <c r="U80">
        <f t="shared" si="33"/>
        <v>0.91908771193081484</v>
      </c>
      <c r="V80" s="5">
        <f>_xlfn.STDEV.P(G96:G100)</f>
        <v>6.7724736987307343</v>
      </c>
      <c r="W80">
        <f t="shared" si="34"/>
        <v>1.675310916417208</v>
      </c>
      <c r="Z80" s="1">
        <v>21</v>
      </c>
      <c r="AA80">
        <v>50</v>
      </c>
      <c r="AB80">
        <v>0.2</v>
      </c>
      <c r="AC80">
        <f t="shared" si="28"/>
        <v>45.120000000000005</v>
      </c>
      <c r="AD80">
        <f t="shared" si="28"/>
        <v>42.719999999999992</v>
      </c>
      <c r="AE80">
        <f t="shared" si="28"/>
        <v>46.02</v>
      </c>
      <c r="AF80">
        <f t="shared" si="28"/>
        <v>47.580000000000005</v>
      </c>
    </row>
    <row r="81" spans="1:32" x14ac:dyDescent="0.45">
      <c r="A81" s="1">
        <v>5</v>
      </c>
      <c r="B81">
        <v>5</v>
      </c>
      <c r="C81">
        <v>0</v>
      </c>
      <c r="D81">
        <v>63.4</v>
      </c>
      <c r="E81">
        <v>65.5</v>
      </c>
      <c r="F81">
        <v>52.7</v>
      </c>
      <c r="G81">
        <v>63.3</v>
      </c>
      <c r="I81">
        <f t="shared" si="29"/>
        <v>4.9996874902337627</v>
      </c>
      <c r="J81">
        <v>100</v>
      </c>
      <c r="K81">
        <f>_xlfn.STDEV.P(D101:G105)</f>
        <v>4.0164661084092312</v>
      </c>
      <c r="N81">
        <f t="shared" si="30"/>
        <v>61.225000000000009</v>
      </c>
      <c r="P81" s="5">
        <f>_xlfn.STDEV.P(D101:D105)</f>
        <v>5.5445107989794504</v>
      </c>
      <c r="R81" s="5">
        <f>_xlfn.STDEV.P(E101:E105)</f>
        <v>1.7837040113202631</v>
      </c>
      <c r="T81" s="5">
        <f>_xlfn.STDEV.P(F101:F105)</f>
        <v>0.89576782706234681</v>
      </c>
      <c r="V81" s="5">
        <f>_xlfn.STDEV.P(G101:G105)</f>
        <v>4.7101592329771611</v>
      </c>
      <c r="Z81" s="1">
        <v>22</v>
      </c>
      <c r="AA81">
        <v>50</v>
      </c>
      <c r="AB81">
        <v>0.45</v>
      </c>
      <c r="AC81">
        <f t="shared" si="28"/>
        <v>40.799999999999997</v>
      </c>
      <c r="AD81">
        <f t="shared" si="28"/>
        <v>39.6</v>
      </c>
      <c r="AE81">
        <f t="shared" si="28"/>
        <v>45.160000000000004</v>
      </c>
      <c r="AF81">
        <f t="shared" si="28"/>
        <v>42.519999999999996</v>
      </c>
    </row>
    <row r="82" spans="1:32" x14ac:dyDescent="0.45">
      <c r="A82" s="1">
        <v>6</v>
      </c>
      <c r="B82">
        <v>5</v>
      </c>
      <c r="C82">
        <v>0.2</v>
      </c>
      <c r="D82">
        <v>50.8</v>
      </c>
      <c r="E82">
        <v>46.1</v>
      </c>
      <c r="F82">
        <v>49.6</v>
      </c>
      <c r="G82">
        <v>56</v>
      </c>
      <c r="I82">
        <f t="shared" si="29"/>
        <v>3.5513201770609188</v>
      </c>
      <c r="K82">
        <f>AVERAGE(K76:K81)</f>
        <v>6.2227162343363966</v>
      </c>
      <c r="N82">
        <f t="shared" si="30"/>
        <v>50.625</v>
      </c>
      <c r="P82" s="5">
        <f>AVERAGE(P76:P81)</f>
        <v>7.3735066045411486</v>
      </c>
      <c r="Q82">
        <f>AVERAGE(Q76:Q80)</f>
        <v>2.1288828250805265</v>
      </c>
      <c r="R82" s="5">
        <f>AVERAGE(R76:R81)</f>
        <v>5.6337446930653998</v>
      </c>
      <c r="S82">
        <f>AVERAGE(S76:S80)</f>
        <v>3.6300916276634085</v>
      </c>
      <c r="T82" s="5">
        <f>AVERAGE(T76:T81)</f>
        <v>1.303627113363488</v>
      </c>
      <c r="U82">
        <f>AVERAGE(U76:U80)</f>
        <v>1.1709896631990822</v>
      </c>
      <c r="V82" s="5">
        <f>AVERAGE(V76:V81)</f>
        <v>7.4476467522854426</v>
      </c>
      <c r="W82">
        <f>AVERAGE(W76:W80)</f>
        <v>2.4329203402303534</v>
      </c>
      <c r="Z82" s="1">
        <v>23</v>
      </c>
      <c r="AA82">
        <v>50</v>
      </c>
      <c r="AB82">
        <v>0.65</v>
      </c>
      <c r="AC82">
        <f t="shared" si="28"/>
        <v>39.700000000000003</v>
      </c>
      <c r="AD82">
        <f t="shared" si="28"/>
        <v>36.9</v>
      </c>
      <c r="AE82">
        <f t="shared" si="28"/>
        <v>42.239999999999995</v>
      </c>
      <c r="AF82">
        <f t="shared" si="28"/>
        <v>41.160000000000004</v>
      </c>
    </row>
    <row r="83" spans="1:32" x14ac:dyDescent="0.45">
      <c r="A83" s="1">
        <v>7</v>
      </c>
      <c r="B83">
        <v>5</v>
      </c>
      <c r="C83">
        <v>0.45</v>
      </c>
      <c r="D83">
        <v>46.9</v>
      </c>
      <c r="E83">
        <v>44.3</v>
      </c>
      <c r="F83">
        <v>50.2</v>
      </c>
      <c r="G83">
        <v>51.7</v>
      </c>
      <c r="I83">
        <f t="shared" si="29"/>
        <v>2.8778246993171792</v>
      </c>
      <c r="N83">
        <f t="shared" si="30"/>
        <v>48.274999999999991</v>
      </c>
      <c r="P83" s="5">
        <f>_xlfn.STDEV.P(P76:P81)</f>
        <v>1.0885159711527899</v>
      </c>
      <c r="Q83">
        <f>_xlfn.STDEV.P(Q76:Q80)</f>
        <v>0.60002048610345204</v>
      </c>
      <c r="R83" s="5">
        <f>_xlfn.STDEV.P(R76:R81)</f>
        <v>2.8358162963581792</v>
      </c>
      <c r="S83">
        <f>_xlfn.STDEV.P(S76:S80)</f>
        <v>1.3353698186441894</v>
      </c>
      <c r="T83" s="5">
        <f>_xlfn.STDEV.P(T76:T81)</f>
        <v>0.26335593652617728</v>
      </c>
      <c r="U83">
        <f>_xlfn.STDEV.P(U76:U80)</f>
        <v>0.35174941808814081</v>
      </c>
      <c r="V83" s="5">
        <f>_xlfn.STDEV.P(V76:V81)</f>
        <v>1.5647442346398237</v>
      </c>
      <c r="W83">
        <f>_xlfn.STDEV.P(W76:W80)</f>
        <v>0.8205071306373618</v>
      </c>
      <c r="Z83" s="1">
        <v>24</v>
      </c>
      <c r="AA83">
        <v>50</v>
      </c>
      <c r="AB83">
        <v>0.85</v>
      </c>
      <c r="AC83">
        <f t="shared" si="28"/>
        <v>36.58</v>
      </c>
      <c r="AD83">
        <f t="shared" si="28"/>
        <v>34.459999999999994</v>
      </c>
      <c r="AE83">
        <f t="shared" si="28"/>
        <v>44.36</v>
      </c>
      <c r="AF83">
        <f t="shared" si="28"/>
        <v>36.980000000000004</v>
      </c>
    </row>
    <row r="84" spans="1:32" x14ac:dyDescent="0.45">
      <c r="A84" s="1">
        <v>8</v>
      </c>
      <c r="B84">
        <v>5</v>
      </c>
      <c r="C84">
        <v>0.65</v>
      </c>
      <c r="D84">
        <v>42.7</v>
      </c>
      <c r="E84">
        <v>41.4</v>
      </c>
      <c r="F84">
        <v>49.8</v>
      </c>
      <c r="G84">
        <v>46.1</v>
      </c>
      <c r="I84">
        <f t="shared" si="29"/>
        <v>3.2596012026013232</v>
      </c>
      <c r="K84" cm="1">
        <f t="array" ref="K84">INDEX(LINEST(K76:K81),1)</f>
        <v>-0.62126856811054487</v>
      </c>
      <c r="L84" cm="1">
        <f t="array" ref="L84">INDEX(LINEST(L76:L80),1)</f>
        <v>6.091731183528705E-2</v>
      </c>
      <c r="N84">
        <f t="shared" si="30"/>
        <v>44.999999999999993</v>
      </c>
      <c r="P84" s="5"/>
      <c r="R84" s="5"/>
      <c r="T84" s="5"/>
      <c r="V84" s="5"/>
      <c r="Z84" s="1">
        <v>25</v>
      </c>
      <c r="AA84">
        <v>100</v>
      </c>
      <c r="AB84">
        <v>0</v>
      </c>
      <c r="AC84">
        <f t="shared" si="28"/>
        <v>49.44</v>
      </c>
      <c r="AD84">
        <f t="shared" si="28"/>
        <v>45.320000000000007</v>
      </c>
      <c r="AE84">
        <f t="shared" si="28"/>
        <v>46.7</v>
      </c>
      <c r="AF84">
        <f t="shared" si="28"/>
        <v>48.8</v>
      </c>
    </row>
    <row r="85" spans="1:32" x14ac:dyDescent="0.45">
      <c r="A85" s="1">
        <v>9</v>
      </c>
      <c r="B85">
        <v>5</v>
      </c>
      <c r="C85">
        <v>0.85</v>
      </c>
      <c r="D85">
        <v>39.6</v>
      </c>
      <c r="E85">
        <v>40</v>
      </c>
      <c r="F85">
        <v>51.3</v>
      </c>
      <c r="G85">
        <v>40.299999999999997</v>
      </c>
      <c r="I85">
        <f t="shared" si="29"/>
        <v>4.9137562007083728</v>
      </c>
      <c r="N85">
        <f t="shared" si="30"/>
        <v>42.8</v>
      </c>
      <c r="P85" s="5"/>
      <c r="R85" s="5"/>
      <c r="T85" s="5"/>
      <c r="V85" s="5"/>
      <c r="Z85" s="1">
        <v>26</v>
      </c>
      <c r="AA85">
        <v>100</v>
      </c>
      <c r="AB85">
        <v>0.2</v>
      </c>
      <c r="AC85">
        <f t="shared" si="28"/>
        <v>43.820000000000007</v>
      </c>
      <c r="AD85">
        <f t="shared" si="28"/>
        <v>44.78</v>
      </c>
      <c r="AE85">
        <f t="shared" si="28"/>
        <v>45.06</v>
      </c>
      <c r="AF85">
        <f t="shared" si="28"/>
        <v>44.58</v>
      </c>
    </row>
    <row r="86" spans="1:32" x14ac:dyDescent="0.45">
      <c r="A86" s="1">
        <v>10</v>
      </c>
      <c r="B86">
        <v>10</v>
      </c>
      <c r="C86">
        <v>0</v>
      </c>
      <c r="D86">
        <v>63</v>
      </c>
      <c r="E86">
        <v>58</v>
      </c>
      <c r="F86">
        <v>51.7</v>
      </c>
      <c r="G86">
        <v>67</v>
      </c>
      <c r="I86">
        <f t="shared" si="29"/>
        <v>5.719866694250836</v>
      </c>
      <c r="N86">
        <f t="shared" si="30"/>
        <v>59.924999999999997</v>
      </c>
      <c r="P86" s="5"/>
      <c r="R86" s="5"/>
      <c r="T86" s="5"/>
      <c r="V86" s="5"/>
      <c r="Z86" s="1">
        <v>27</v>
      </c>
      <c r="AA86">
        <v>100</v>
      </c>
      <c r="AB86">
        <v>0.45</v>
      </c>
      <c r="AC86">
        <f t="shared" si="28"/>
        <v>41.2</v>
      </c>
      <c r="AD86">
        <f t="shared" si="28"/>
        <v>41.980000000000004</v>
      </c>
      <c r="AE86">
        <f t="shared" si="28"/>
        <v>43.42</v>
      </c>
      <c r="AF86">
        <f t="shared" si="28"/>
        <v>41.94</v>
      </c>
    </row>
    <row r="87" spans="1:32" x14ac:dyDescent="0.45">
      <c r="A87" s="1">
        <v>11</v>
      </c>
      <c r="B87">
        <v>10</v>
      </c>
      <c r="C87">
        <v>0.2</v>
      </c>
      <c r="D87">
        <v>48.3</v>
      </c>
      <c r="E87">
        <v>47.3</v>
      </c>
      <c r="F87">
        <v>47.5</v>
      </c>
      <c r="G87">
        <v>50.3</v>
      </c>
      <c r="I87">
        <f t="shared" si="29"/>
        <v>1.1863810517704667</v>
      </c>
      <c r="K87" t="s">
        <v>25</v>
      </c>
      <c r="L87" t="s">
        <v>26</v>
      </c>
      <c r="N87">
        <f t="shared" si="30"/>
        <v>48.349999999999994</v>
      </c>
      <c r="P87" s="3" t="s">
        <v>25</v>
      </c>
      <c r="Q87" s="3" t="s">
        <v>26</v>
      </c>
      <c r="R87" s="3" t="s">
        <v>25</v>
      </c>
      <c r="S87" s="3" t="s">
        <v>26</v>
      </c>
      <c r="T87" s="3" t="s">
        <v>25</v>
      </c>
      <c r="U87" s="3" t="s">
        <v>26</v>
      </c>
      <c r="V87" s="3" t="s">
        <v>25</v>
      </c>
      <c r="W87" s="3" t="s">
        <v>26</v>
      </c>
      <c r="Z87" s="1">
        <v>28</v>
      </c>
      <c r="AA87">
        <v>100</v>
      </c>
      <c r="AB87">
        <v>0.65</v>
      </c>
      <c r="AC87">
        <f t="shared" si="28"/>
        <v>38.320000000000007</v>
      </c>
      <c r="AD87">
        <f t="shared" si="28"/>
        <v>38.143999999999991</v>
      </c>
      <c r="AE87">
        <f t="shared" si="28"/>
        <v>41.78</v>
      </c>
      <c r="AF87">
        <f t="shared" si="28"/>
        <v>40.480000000000004</v>
      </c>
    </row>
    <row r="88" spans="1:32" x14ac:dyDescent="0.45">
      <c r="A88" s="1">
        <v>12</v>
      </c>
      <c r="B88">
        <v>10</v>
      </c>
      <c r="C88">
        <v>0.45</v>
      </c>
      <c r="D88">
        <v>44.4</v>
      </c>
      <c r="E88">
        <v>42.2</v>
      </c>
      <c r="F88">
        <v>50.7</v>
      </c>
      <c r="G88">
        <v>47.6</v>
      </c>
      <c r="I88">
        <f t="shared" si="29"/>
        <v>3.2189866417865116</v>
      </c>
      <c r="J88">
        <v>2</v>
      </c>
      <c r="K88">
        <f>AVERAGE(D76:G80)</f>
        <v>48.749999999999986</v>
      </c>
      <c r="L88">
        <f>AVERAGE(D76:G76,D81:G81,D86:G86,D91:G91,D96:G96,D101:G101)</f>
        <v>57.229166666666679</v>
      </c>
      <c r="M88">
        <v>0</v>
      </c>
      <c r="N88">
        <f t="shared" si="30"/>
        <v>46.225000000000001</v>
      </c>
      <c r="P88" s="5">
        <f>AVERAGE(D76:D80)</f>
        <v>47.839999999999996</v>
      </c>
      <c r="Q88">
        <f>AVERAGE(D76,D81,D86,D91,D96,D101)</f>
        <v>59.616666666666674</v>
      </c>
      <c r="R88" s="5">
        <f>AVERAGE(E76:E80)</f>
        <v>47.820000000000007</v>
      </c>
      <c r="S88">
        <f>AVERAGE(E76,E81,E86,E91,E96,E101)</f>
        <v>56.666666666666664</v>
      </c>
      <c r="T88" s="5">
        <f>AVERAGE(F76:F80)</f>
        <v>51.06</v>
      </c>
      <c r="U88">
        <f>AVERAGE(F76,F81,F86,F91,F96,F101)</f>
        <v>51.116666666666674</v>
      </c>
      <c r="V88" s="5">
        <f>AVERAGE(G76:G80)</f>
        <v>48.28</v>
      </c>
      <c r="W88">
        <f>AVERAGE(G76,G81,G86,G91,G96,G101)</f>
        <v>61.516666666666659</v>
      </c>
      <c r="Z88" s="1">
        <v>29</v>
      </c>
      <c r="AA88">
        <v>100</v>
      </c>
      <c r="AB88">
        <v>0.85</v>
      </c>
      <c r="AC88">
        <f t="shared" si="28"/>
        <v>35.739999999999995</v>
      </c>
      <c r="AD88">
        <f t="shared" si="28"/>
        <v>35.459999999999994</v>
      </c>
      <c r="AE88">
        <f t="shared" si="28"/>
        <v>42.440000000000005</v>
      </c>
      <c r="AF88">
        <f t="shared" si="28"/>
        <v>38.22</v>
      </c>
    </row>
    <row r="89" spans="1:32" x14ac:dyDescent="0.45">
      <c r="A89" s="1">
        <v>13</v>
      </c>
      <c r="B89">
        <v>10</v>
      </c>
      <c r="C89">
        <v>0.65</v>
      </c>
      <c r="D89">
        <v>41.8</v>
      </c>
      <c r="E89">
        <v>38.799999999999997</v>
      </c>
      <c r="F89">
        <v>48.6</v>
      </c>
      <c r="G89">
        <v>43</v>
      </c>
      <c r="I89">
        <f t="shared" si="29"/>
        <v>3.5507041555162</v>
      </c>
      <c r="J89">
        <v>5</v>
      </c>
      <c r="K89">
        <f>AVERAGE(D81:G85)</f>
        <v>49.585000000000001</v>
      </c>
      <c r="L89">
        <f>AVERAGE(D77:G77,D82:G82,D87:G87,D92:G92,D97:G97,D102:G102)</f>
        <v>49.404166666666676</v>
      </c>
      <c r="M89">
        <v>0.2</v>
      </c>
      <c r="N89">
        <f t="shared" si="30"/>
        <v>43.05</v>
      </c>
      <c r="P89" s="5">
        <f>AVERAGE(D81:D85)</f>
        <v>48.68</v>
      </c>
      <c r="Q89">
        <f t="shared" ref="Q89:Q92" si="36">AVERAGE(D77,D82,D87,D92,D97,D102)</f>
        <v>48.449999999999996</v>
      </c>
      <c r="R89" s="5">
        <f>AVERAGE(E81:E85)</f>
        <v>47.459999999999994</v>
      </c>
      <c r="S89">
        <f t="shared" ref="S89:S92" si="37">AVERAGE(E77,E82,E87,E92,E97,E102)</f>
        <v>49.133333333333333</v>
      </c>
      <c r="T89" s="5">
        <f>AVERAGE(F81:F85)</f>
        <v>50.720000000000006</v>
      </c>
      <c r="U89">
        <f t="shared" ref="U89:U92" si="38">AVERAGE(F77,F82,F87,F92,F97,F102)</f>
        <v>49.449999999999996</v>
      </c>
      <c r="V89" s="5">
        <f>AVERAGE(G81:G85)</f>
        <v>51.48</v>
      </c>
      <c r="W89">
        <f t="shared" ref="W89:W92" si="39">AVERAGE(G77,G82,G87,G92,G97,G102)</f>
        <v>50.583333333333336</v>
      </c>
    </row>
    <row r="90" spans="1:32" x14ac:dyDescent="0.45">
      <c r="A90" s="1">
        <v>14</v>
      </c>
      <c r="B90">
        <v>10</v>
      </c>
      <c r="C90">
        <v>0.85</v>
      </c>
      <c r="D90">
        <v>36.299999999999997</v>
      </c>
      <c r="E90">
        <v>38.9</v>
      </c>
      <c r="F90">
        <v>51.3</v>
      </c>
      <c r="G90">
        <v>37.5</v>
      </c>
      <c r="I90">
        <f t="shared" si="29"/>
        <v>6.0174745533321374</v>
      </c>
      <c r="J90">
        <v>10</v>
      </c>
      <c r="K90">
        <f>AVERAGE(D86:G90)</f>
        <v>47.709999999999994</v>
      </c>
      <c r="L90">
        <f t="shared" ref="L90:L92" si="40">AVERAGE(D78:G78,D83:G83,D88:G88,D93:G93,D98:G98,D103:G103)</f>
        <v>46.741666666666674</v>
      </c>
      <c r="M90">
        <v>0.45</v>
      </c>
      <c r="N90">
        <f t="shared" si="30"/>
        <v>41</v>
      </c>
      <c r="P90" s="5">
        <f>AVERAGE(D86:D90)</f>
        <v>46.760000000000005</v>
      </c>
      <c r="Q90">
        <f t="shared" si="36"/>
        <v>44.166666666666664</v>
      </c>
      <c r="R90" s="5">
        <f>AVERAGE(E86:E90)</f>
        <v>45.040000000000006</v>
      </c>
      <c r="S90">
        <f t="shared" si="37"/>
        <v>46.183333333333337</v>
      </c>
      <c r="T90" s="5">
        <f>AVERAGE(F86:F90)</f>
        <v>49.96</v>
      </c>
      <c r="U90">
        <f t="shared" si="38"/>
        <v>49.783333333333331</v>
      </c>
      <c r="V90" s="5">
        <f>AVERAGE(G86:G90)</f>
        <v>49.08</v>
      </c>
      <c r="W90">
        <f t="shared" si="39"/>
        <v>46.833333333333336</v>
      </c>
    </row>
    <row r="91" spans="1:32" x14ac:dyDescent="0.45">
      <c r="A91" s="1">
        <v>15</v>
      </c>
      <c r="B91">
        <v>20</v>
      </c>
      <c r="C91">
        <v>0</v>
      </c>
      <c r="D91">
        <v>58.7</v>
      </c>
      <c r="E91">
        <v>57.7</v>
      </c>
      <c r="F91">
        <v>50.4</v>
      </c>
      <c r="G91">
        <v>62</v>
      </c>
      <c r="I91">
        <f t="shared" si="29"/>
        <v>4.2361539159950272</v>
      </c>
      <c r="J91">
        <v>20</v>
      </c>
      <c r="K91">
        <f>AVERAGE(D91:G95)</f>
        <v>47.64</v>
      </c>
      <c r="L91">
        <f t="shared" si="40"/>
        <v>44.508333333333333</v>
      </c>
      <c r="M91">
        <v>0.65</v>
      </c>
      <c r="N91">
        <f t="shared" si="30"/>
        <v>57.2</v>
      </c>
      <c r="P91" s="5">
        <f>AVERAGE(D91:D95)</f>
        <v>45.84</v>
      </c>
      <c r="Q91">
        <f t="shared" si="36"/>
        <v>41.35</v>
      </c>
      <c r="R91" s="5">
        <f>AVERAGE(E91:E95)</f>
        <v>46.7</v>
      </c>
      <c r="S91">
        <f t="shared" si="37"/>
        <v>43.5</v>
      </c>
      <c r="T91" s="5">
        <f>AVERAGE(F91:F95)</f>
        <v>49.06</v>
      </c>
      <c r="U91">
        <f t="shared" si="38"/>
        <v>48.983333333333327</v>
      </c>
      <c r="V91" s="5">
        <f>AVERAGE(G91:G95)</f>
        <v>48.96</v>
      </c>
      <c r="W91">
        <f t="shared" si="39"/>
        <v>44.199999999999996</v>
      </c>
    </row>
    <row r="92" spans="1:32" x14ac:dyDescent="0.45">
      <c r="A92" s="1">
        <v>16</v>
      </c>
      <c r="B92">
        <v>20</v>
      </c>
      <c r="C92">
        <v>0.2</v>
      </c>
      <c r="D92">
        <v>48.6</v>
      </c>
      <c r="E92">
        <v>49.4</v>
      </c>
      <c r="F92">
        <v>48</v>
      </c>
      <c r="G92">
        <v>50.9</v>
      </c>
      <c r="I92">
        <f t="shared" si="29"/>
        <v>1.0871407452579442</v>
      </c>
      <c r="J92">
        <v>50</v>
      </c>
      <c r="K92">
        <f>AVERAGE(D96:G100)</f>
        <v>47.094999999999999</v>
      </c>
      <c r="L92">
        <f t="shared" si="40"/>
        <v>42.933333333333337</v>
      </c>
      <c r="M92">
        <v>0.85</v>
      </c>
      <c r="N92">
        <f t="shared" si="30"/>
        <v>49.225000000000001</v>
      </c>
      <c r="P92" s="5">
        <f>AVERAGE(D96:D100)</f>
        <v>43.64</v>
      </c>
      <c r="Q92">
        <f t="shared" si="36"/>
        <v>38.86666666666666</v>
      </c>
      <c r="R92" s="5">
        <f>AVERAGE(E96:E100)</f>
        <v>49.279999999999994</v>
      </c>
      <c r="S92">
        <f t="shared" si="37"/>
        <v>42.083333333333336</v>
      </c>
      <c r="T92" s="5">
        <f>AVERAGE(F96:F100)</f>
        <v>49.620000000000005</v>
      </c>
      <c r="U92">
        <f t="shared" si="38"/>
        <v>50.983333333333341</v>
      </c>
      <c r="V92" s="5">
        <f>AVERAGE(G96:G100)</f>
        <v>45.84</v>
      </c>
      <c r="W92">
        <f t="shared" si="39"/>
        <v>39.800000000000004</v>
      </c>
    </row>
    <row r="93" spans="1:32" x14ac:dyDescent="0.45">
      <c r="A93" s="1">
        <v>17</v>
      </c>
      <c r="B93">
        <v>20</v>
      </c>
      <c r="C93">
        <v>0.45</v>
      </c>
      <c r="D93">
        <v>44.1</v>
      </c>
      <c r="E93">
        <v>47.2</v>
      </c>
      <c r="F93">
        <v>49.4</v>
      </c>
      <c r="G93">
        <v>46.5</v>
      </c>
      <c r="I93">
        <f t="shared" si="29"/>
        <v>1.890767040118903</v>
      </c>
      <c r="J93">
        <v>100</v>
      </c>
      <c r="K93">
        <f>AVERAGE(D101:G105)</f>
        <v>48.2</v>
      </c>
      <c r="L93">
        <f>AVERAGE((L92-L91), (L91-L90), (L90-L89), (L89-L88))</f>
        <v>-3.5739583333333353</v>
      </c>
      <c r="N93">
        <f t="shared" si="30"/>
        <v>46.800000000000004</v>
      </c>
      <c r="P93" s="5">
        <f>AVERAGE(D101:D105)</f>
        <v>46.18</v>
      </c>
      <c r="R93" s="5">
        <f>AVERAGE(E101:E105)</f>
        <v>48.780000000000008</v>
      </c>
      <c r="T93" s="5">
        <f>AVERAGE(F101:F105)</f>
        <v>49.959999999999994</v>
      </c>
      <c r="V93" s="5">
        <f>AVERAGE(G101:G105)</f>
        <v>47.88000000000001</v>
      </c>
    </row>
    <row r="94" spans="1:32" x14ac:dyDescent="0.45">
      <c r="A94" s="1">
        <v>18</v>
      </c>
      <c r="B94">
        <v>20</v>
      </c>
      <c r="C94">
        <v>0.65</v>
      </c>
      <c r="D94">
        <v>39.9</v>
      </c>
      <c r="E94">
        <v>41</v>
      </c>
      <c r="F94">
        <v>47.3</v>
      </c>
      <c r="G94">
        <v>45.6</v>
      </c>
      <c r="I94">
        <f t="shared" si="29"/>
        <v>3.0842341026582267</v>
      </c>
      <c r="K94">
        <f>AVERAGE(K88:K93)</f>
        <v>48.163333333333327</v>
      </c>
      <c r="N94">
        <f t="shared" si="30"/>
        <v>43.449999999999996</v>
      </c>
      <c r="P94" s="5">
        <f>AVERAGE(P88:P93)</f>
        <v>46.49</v>
      </c>
      <c r="Q94">
        <f>AVERAGE(Q88:Q92)</f>
        <v>46.489999999999995</v>
      </c>
      <c r="R94" s="5">
        <f>AVERAGE(R88:R93)</f>
        <v>47.513333333333328</v>
      </c>
      <c r="S94">
        <f>AVERAGE(S88:S92)</f>
        <v>47.513333333333335</v>
      </c>
      <c r="T94" s="5">
        <f>AVERAGE(T88:T93)</f>
        <v>50.063333333333333</v>
      </c>
      <c r="U94">
        <f>AVERAGE(U88:U92)</f>
        <v>50.063333333333333</v>
      </c>
      <c r="V94" s="5">
        <f>AVERAGE(V88:V93)</f>
        <v>48.586666666666666</v>
      </c>
      <c r="W94">
        <f>AVERAGE(W88:W92)</f>
        <v>48.586666666666666</v>
      </c>
    </row>
    <row r="95" spans="1:32" x14ac:dyDescent="0.45">
      <c r="A95" s="1">
        <v>19</v>
      </c>
      <c r="B95">
        <v>20</v>
      </c>
      <c r="C95">
        <v>0.85</v>
      </c>
      <c r="D95">
        <v>37.9</v>
      </c>
      <c r="E95">
        <v>38.200000000000003</v>
      </c>
      <c r="F95">
        <v>50.2</v>
      </c>
      <c r="G95">
        <v>39.799999999999997</v>
      </c>
      <c r="I95">
        <f t="shared" si="29"/>
        <v>5.060323606252882</v>
      </c>
      <c r="N95">
        <f t="shared" si="30"/>
        <v>41.524999999999999</v>
      </c>
      <c r="P95" s="5">
        <f>_xlfn.STDEV.P(P88:P93)</f>
        <v>1.598572279671248</v>
      </c>
      <c r="Q95">
        <f>_xlfn.STDEV.P(Q88:Q92)</f>
        <v>7.2949800091112929</v>
      </c>
      <c r="R95" s="5">
        <f>_xlfn.STDEV.P(R88:R93)</f>
        <v>1.3905234825617114</v>
      </c>
      <c r="S95">
        <f>_xlfn.STDEV.P(S88:S92)</f>
        <v>5.172398970604525</v>
      </c>
      <c r="T95" s="5">
        <f>_xlfn.STDEV.P(T88:T93)</f>
        <v>0.66447138555563323</v>
      </c>
      <c r="U95">
        <f>_xlfn.STDEV.P(U88:U92)</f>
        <v>0.84580008144820351</v>
      </c>
      <c r="V95" s="5">
        <f>_xlfn.STDEV.P(V88:V93)</f>
        <v>1.6778822631188639</v>
      </c>
      <c r="W95">
        <f>_xlfn.STDEV.P(W88:W92)</f>
        <v>7.3579088212767312</v>
      </c>
    </row>
    <row r="96" spans="1:32" x14ac:dyDescent="0.45">
      <c r="A96" s="1">
        <v>20</v>
      </c>
      <c r="B96">
        <v>50</v>
      </c>
      <c r="C96">
        <v>0</v>
      </c>
      <c r="D96">
        <v>56.6</v>
      </c>
      <c r="E96">
        <v>49.5</v>
      </c>
      <c r="F96">
        <v>48.4</v>
      </c>
      <c r="G96">
        <v>57.4</v>
      </c>
      <c r="I96">
        <f t="shared" si="29"/>
        <v>4.0536249209812203</v>
      </c>
      <c r="N96">
        <f t="shared" si="30"/>
        <v>52.975000000000001</v>
      </c>
      <c r="P96" s="5"/>
      <c r="R96" s="5"/>
      <c r="T96" s="5"/>
      <c r="V96" s="5"/>
    </row>
    <row r="97" spans="1:23" x14ac:dyDescent="0.45">
      <c r="A97" s="1">
        <v>21</v>
      </c>
      <c r="B97">
        <v>50</v>
      </c>
      <c r="C97">
        <v>0.2</v>
      </c>
      <c r="D97">
        <v>45.2</v>
      </c>
      <c r="E97">
        <v>52.6</v>
      </c>
      <c r="F97">
        <v>50</v>
      </c>
      <c r="G97">
        <v>48.9</v>
      </c>
      <c r="I97">
        <f t="shared" si="29"/>
        <v>2.6592997198510733</v>
      </c>
      <c r="N97">
        <f t="shared" si="30"/>
        <v>49.175000000000004</v>
      </c>
      <c r="P97" s="5" cm="1">
        <f t="array" ref="P97">INDEX(LINEST(P88:P93), 1)</f>
        <v>-0.69542857142857095</v>
      </c>
      <c r="Q97" s="5" cm="1">
        <f t="array" ref="Q97">INDEX(LINEST(Q88:Q92), 1)</f>
        <v>-4.8600000000000012</v>
      </c>
      <c r="R97" s="5" cm="1">
        <f t="array" ref="R97">INDEX(LINEST(R88:R93), 1)</f>
        <v>0.34057142857142864</v>
      </c>
      <c r="S97" s="5" cm="1">
        <f t="array" ref="S97">INDEX(LINEST(S88:S92), 1)</f>
        <v>-3.4799999999999978</v>
      </c>
      <c r="T97" s="5" cm="1">
        <f t="array" ref="T97">INDEX(LINEST(T88:T93), 1)</f>
        <v>-0.27714285714285847</v>
      </c>
      <c r="U97" s="5" cm="1">
        <f t="array" ref="U97">INDEX(LINEST(U88:U92), 1)</f>
        <v>-7.3333333333333375E-2</v>
      </c>
      <c r="V97" s="5" cm="1">
        <f t="array" ref="V97">INDEX(LINEST(V88:V93), 1)</f>
        <v>-0.54399999999999804</v>
      </c>
      <c r="W97" s="5" cm="1">
        <f t="array" ref="W97">INDEX(LINEST(W88:W92), 1)</f>
        <v>-4.9816666666666638</v>
      </c>
    </row>
    <row r="98" spans="1:23" x14ac:dyDescent="0.45">
      <c r="A98" s="1">
        <v>22</v>
      </c>
      <c r="B98">
        <v>50</v>
      </c>
      <c r="C98">
        <v>0.45</v>
      </c>
      <c r="D98">
        <v>40.1</v>
      </c>
      <c r="E98">
        <v>48.8</v>
      </c>
      <c r="F98">
        <v>49.7</v>
      </c>
      <c r="G98">
        <v>43.2</v>
      </c>
      <c r="I98">
        <f t="shared" si="29"/>
        <v>3.9676819428981442</v>
      </c>
      <c r="K98" cm="1">
        <f t="array" ref="K98">INDEX(LINEST(K88:K93),1)</f>
        <v>-0.29399999999999749</v>
      </c>
      <c r="L98" cm="1">
        <f t="array" ref="L98">INDEX(LINEST(L88:L92),1)</f>
        <v>-3.3487500000000021</v>
      </c>
      <c r="N98">
        <f t="shared" si="30"/>
        <v>45.45</v>
      </c>
    </row>
    <row r="99" spans="1:23" x14ac:dyDescent="0.45">
      <c r="A99" s="1">
        <v>23</v>
      </c>
      <c r="B99">
        <v>50</v>
      </c>
      <c r="C99">
        <v>0.65</v>
      </c>
      <c r="D99">
        <v>39</v>
      </c>
      <c r="E99">
        <v>48.1</v>
      </c>
      <c r="F99">
        <v>47.6</v>
      </c>
      <c r="G99">
        <v>41.8</v>
      </c>
      <c r="I99">
        <f t="shared" si="29"/>
        <v>3.8583513318514697</v>
      </c>
      <c r="N99">
        <f t="shared" si="30"/>
        <v>44.125</v>
      </c>
    </row>
    <row r="100" spans="1:23" x14ac:dyDescent="0.45">
      <c r="A100" s="1">
        <v>24</v>
      </c>
      <c r="B100">
        <v>50</v>
      </c>
      <c r="C100">
        <v>0.85</v>
      </c>
      <c r="D100">
        <v>37.299999999999997</v>
      </c>
      <c r="E100">
        <v>47.4</v>
      </c>
      <c r="F100">
        <v>52.4</v>
      </c>
      <c r="G100">
        <v>37.9</v>
      </c>
      <c r="I100">
        <f t="shared" si="29"/>
        <v>6.4025385590404555</v>
      </c>
      <c r="N100">
        <f t="shared" si="30"/>
        <v>43.75</v>
      </c>
    </row>
    <row r="101" spans="1:23" x14ac:dyDescent="0.45">
      <c r="A101" s="1">
        <v>25</v>
      </c>
      <c r="B101">
        <v>100</v>
      </c>
      <c r="C101">
        <v>0</v>
      </c>
      <c r="D101">
        <v>54.8</v>
      </c>
      <c r="E101">
        <v>48.2</v>
      </c>
      <c r="F101">
        <v>50.3</v>
      </c>
      <c r="G101">
        <v>55.9</v>
      </c>
      <c r="I101">
        <f t="shared" si="29"/>
        <v>3.1630681307869408</v>
      </c>
      <c r="N101">
        <f t="shared" si="30"/>
        <v>52.300000000000004</v>
      </c>
    </row>
    <row r="102" spans="1:23" x14ac:dyDescent="0.45">
      <c r="A102" s="1">
        <v>26</v>
      </c>
      <c r="B102">
        <v>100</v>
      </c>
      <c r="C102">
        <v>0.2</v>
      </c>
      <c r="D102">
        <v>50.5</v>
      </c>
      <c r="E102">
        <v>52</v>
      </c>
      <c r="F102">
        <v>50.4</v>
      </c>
      <c r="G102">
        <v>49.9</v>
      </c>
      <c r="I102">
        <f t="shared" si="29"/>
        <v>0.78421935706790658</v>
      </c>
      <c r="N102">
        <f t="shared" si="30"/>
        <v>50.7</v>
      </c>
    </row>
    <row r="103" spans="1:23" x14ac:dyDescent="0.45">
      <c r="A103" s="1">
        <v>27</v>
      </c>
      <c r="B103">
        <v>100</v>
      </c>
      <c r="C103">
        <v>0.45</v>
      </c>
      <c r="D103">
        <v>43.1</v>
      </c>
      <c r="E103">
        <v>49.1</v>
      </c>
      <c r="F103">
        <v>48.7</v>
      </c>
      <c r="G103">
        <v>46.5</v>
      </c>
      <c r="I103">
        <f t="shared" si="29"/>
        <v>2.3806511714234833</v>
      </c>
      <c r="N103">
        <f t="shared" si="30"/>
        <v>46.85</v>
      </c>
    </row>
    <row r="104" spans="1:23" x14ac:dyDescent="0.45">
      <c r="A104" s="1">
        <v>28</v>
      </c>
      <c r="B104">
        <v>100</v>
      </c>
      <c r="C104">
        <v>0.65</v>
      </c>
      <c r="D104">
        <v>42.4</v>
      </c>
      <c r="E104">
        <v>47.9</v>
      </c>
      <c r="F104">
        <v>49.2</v>
      </c>
      <c r="G104">
        <v>44.8</v>
      </c>
      <c r="I104">
        <f t="shared" si="29"/>
        <v>2.6564779313971361</v>
      </c>
      <c r="N104">
        <f t="shared" si="30"/>
        <v>46.075000000000003</v>
      </c>
    </row>
    <row r="105" spans="1:23" x14ac:dyDescent="0.45">
      <c r="A105" s="1">
        <v>29</v>
      </c>
      <c r="B105">
        <v>100</v>
      </c>
      <c r="C105">
        <v>0.85</v>
      </c>
      <c r="D105">
        <v>40.1</v>
      </c>
      <c r="E105">
        <v>46.7</v>
      </c>
      <c r="F105">
        <v>51.2</v>
      </c>
      <c r="G105">
        <v>42.3</v>
      </c>
      <c r="I105">
        <f t="shared" si="29"/>
        <v>4.2605017310171363</v>
      </c>
      <c r="N105">
        <f t="shared" si="30"/>
        <v>45.075000000000003</v>
      </c>
    </row>
    <row r="109" spans="1:23" x14ac:dyDescent="0.45">
      <c r="A109" s="1">
        <v>0</v>
      </c>
      <c r="B109" t="s">
        <v>9</v>
      </c>
    </row>
    <row r="111" spans="1:23" x14ac:dyDescent="0.4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I111" s="3" t="s">
        <v>45</v>
      </c>
      <c r="K111" t="s">
        <v>25</v>
      </c>
      <c r="L111" t="s">
        <v>26</v>
      </c>
      <c r="N111" t="s">
        <v>27</v>
      </c>
      <c r="P111" s="3"/>
      <c r="Q111" s="3" t="s">
        <v>3</v>
      </c>
      <c r="R111" s="3"/>
      <c r="S111" s="3" t="s">
        <v>4</v>
      </c>
      <c r="T111" s="3"/>
      <c r="U111" s="3" t="s">
        <v>5</v>
      </c>
      <c r="V111" s="3"/>
      <c r="W111" s="3" t="s">
        <v>6</v>
      </c>
    </row>
    <row r="112" spans="1:23" x14ac:dyDescent="0.4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22.198729552611791</v>
      </c>
      <c r="M112">
        <v>0</v>
      </c>
      <c r="N112">
        <f>AVERAGE(D112:G112)</f>
        <v>0</v>
      </c>
      <c r="P112" s="5">
        <f>_xlfn.STDEV.P(D112:D116)</f>
        <v>0</v>
      </c>
      <c r="Q112">
        <f>_xlfn.STDEV.P(D112,D117,D122,D127,D132,D137)</f>
        <v>21.670211248521678</v>
      </c>
      <c r="R112" s="5">
        <f>_xlfn.STDEV.P(E112:E116)</f>
        <v>0</v>
      </c>
      <c r="S112">
        <f>_xlfn.STDEV.P(E112,E117,E122,E127,E132,E137)</f>
        <v>19.947514465048851</v>
      </c>
      <c r="T112" s="5">
        <f>_xlfn.STDEV.P(F112:F116)</f>
        <v>0</v>
      </c>
      <c r="U112">
        <f>_xlfn.STDEV.P(F112,F117,F122,F127,F132,F137)</f>
        <v>21.729274927822338</v>
      </c>
      <c r="V112" s="5">
        <f>_xlfn.STDEV.P(G112:G116)</f>
        <v>0</v>
      </c>
      <c r="W112">
        <f>_xlfn.STDEV.P(G112,G117,G122,G127,G132,G137)</f>
        <v>23.390341073946647</v>
      </c>
    </row>
    <row r="113" spans="1:23" x14ac:dyDescent="0.4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41" si="41">_xlfn.STDEV.P(D113:G113)</f>
        <v>0</v>
      </c>
      <c r="J113">
        <v>5</v>
      </c>
      <c r="K113">
        <f>_xlfn.STDEV.P(D117:G121)</f>
        <v>6.5454488005025295</v>
      </c>
      <c r="L113">
        <f>_xlfn.STDEV.P(D113:G113,D118:G118,D123:G123,D128:G128,D133:G133,D138:G138)</f>
        <v>21.659683169427939</v>
      </c>
      <c r="M113">
        <v>0.2</v>
      </c>
      <c r="N113">
        <f t="shared" ref="N113:N141" si="42">AVERAGE(D113:G113)</f>
        <v>0</v>
      </c>
      <c r="P113" s="5">
        <f>_xlfn.STDEV.P(D117:D121)</f>
        <v>4.01068572690507</v>
      </c>
      <c r="Q113">
        <f t="shared" ref="Q113:Q116" si="43">_xlfn.STDEV.P(D113,D118,D123,D128,D133,D138)</f>
        <v>19.707499982381208</v>
      </c>
      <c r="R113" s="5">
        <f>_xlfn.STDEV.P(E117:E121)</f>
        <v>0.23323807579381228</v>
      </c>
      <c r="S113">
        <f t="shared" ref="S113:S116" si="44">_xlfn.STDEV.P(E113,E118,E123,E128,E133,E138)</f>
        <v>21.383950367818688</v>
      </c>
      <c r="T113" s="5">
        <f>_xlfn.STDEV.P(F117:F121)</f>
        <v>1.9314243448812565</v>
      </c>
      <c r="U113">
        <f t="shared" ref="U113:U116" si="45">_xlfn.STDEV.P(F113,F118,F123,F128,F133,F138)</f>
        <v>21.126760281690142</v>
      </c>
      <c r="V113" s="5">
        <f>_xlfn.STDEV.P(G117:G121)</f>
        <v>3.7021075078933086</v>
      </c>
      <c r="W113">
        <f t="shared" ref="W113:W116" si="46">_xlfn.STDEV.P(G113,G118,G123,G128,G133,G138)</f>
        <v>22.554206308851168</v>
      </c>
    </row>
    <row r="114" spans="1:23" x14ac:dyDescent="0.4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1"/>
        <v>0</v>
      </c>
      <c r="J114">
        <v>10</v>
      </c>
      <c r="K114">
        <f>_xlfn.STDEV.P(D122:G126)</f>
        <v>14.920955063265886</v>
      </c>
      <c r="L114">
        <f t="shared" ref="L114:L116" si="47">_xlfn.STDEV.P(D114:G114,D119:G119,D124:G124,D129:G129,D134:G134,D139:G139)</f>
        <v>21.53493890750563</v>
      </c>
      <c r="M114">
        <v>0.45</v>
      </c>
      <c r="N114">
        <f t="shared" si="42"/>
        <v>0</v>
      </c>
      <c r="P114" s="5">
        <f>_xlfn.STDEV.P(D122:D126)</f>
        <v>2.14476105895272</v>
      </c>
      <c r="Q114">
        <f t="shared" si="43"/>
        <v>20.318929324373592</v>
      </c>
      <c r="R114" s="5">
        <f>_xlfn.STDEV.P(E122:E126)</f>
        <v>2.9579722784366984</v>
      </c>
      <c r="S114">
        <f t="shared" si="44"/>
        <v>19.68463162526092</v>
      </c>
      <c r="T114" s="5">
        <f>_xlfn.STDEV.P(F122:F126)</f>
        <v>1.3242356285797483</v>
      </c>
      <c r="U114">
        <f t="shared" si="45"/>
        <v>21.460092160928749</v>
      </c>
      <c r="V114" s="5">
        <f>_xlfn.STDEV.P(G122:G126)</f>
        <v>2.64015151080388</v>
      </c>
      <c r="W114">
        <f t="shared" si="46"/>
        <v>22.541147560258182</v>
      </c>
    </row>
    <row r="115" spans="1:23" x14ac:dyDescent="0.4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1"/>
        <v>0</v>
      </c>
      <c r="J115">
        <v>20</v>
      </c>
      <c r="K115">
        <f>_xlfn.STDEV.P(D127:G131)</f>
        <v>9.12044955032367</v>
      </c>
      <c r="L115">
        <f t="shared" si="47"/>
        <v>21.5607459028877</v>
      </c>
      <c r="M115">
        <v>0.65</v>
      </c>
      <c r="N115">
        <f t="shared" si="42"/>
        <v>0</v>
      </c>
      <c r="P115" s="5">
        <f>_xlfn.STDEV.P(D127:D131)</f>
        <v>1.2970736293672753</v>
      </c>
      <c r="Q115">
        <f t="shared" si="43"/>
        <v>20.301724064719245</v>
      </c>
      <c r="R115" s="5">
        <f>_xlfn.STDEV.P(E127:E131)</f>
        <v>1.5628179676469047</v>
      </c>
      <c r="S115">
        <f t="shared" si="44"/>
        <v>19.776030665654034</v>
      </c>
      <c r="T115" s="5">
        <f>_xlfn.STDEV.P(F127:F131)</f>
        <v>0.95916630466254538</v>
      </c>
      <c r="U115">
        <f t="shared" si="45"/>
        <v>20.200742560609005</v>
      </c>
      <c r="V115" s="5">
        <f>_xlfn.STDEV.P(G127:G131)</f>
        <v>1.8183509012289139</v>
      </c>
      <c r="W115">
        <f t="shared" si="46"/>
        <v>22.59036790807583</v>
      </c>
    </row>
    <row r="116" spans="1:23" x14ac:dyDescent="0.4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1"/>
        <v>0</v>
      </c>
      <c r="J116">
        <v>50</v>
      </c>
      <c r="K116">
        <f>_xlfn.STDEV.P(D133:G136)</f>
        <v>2.3515619808969523</v>
      </c>
      <c r="L116">
        <f t="shared" si="47"/>
        <v>21.313189952989731</v>
      </c>
      <c r="M116">
        <v>0.85</v>
      </c>
      <c r="N116">
        <f t="shared" si="42"/>
        <v>0</v>
      </c>
      <c r="P116" s="5">
        <f>_xlfn.STDEV.P(D132:D136)</f>
        <v>0.76576758876306728</v>
      </c>
      <c r="Q116">
        <f t="shared" si="43"/>
        <v>19.822013576380744</v>
      </c>
      <c r="R116" s="5">
        <f>_xlfn.STDEV.P(E132:E136)</f>
        <v>1.7595453958338207</v>
      </c>
      <c r="S116">
        <f t="shared" si="44"/>
        <v>19.622068075398047</v>
      </c>
      <c r="T116" s="5">
        <f>_xlfn.STDEV.P(F132:F136)</f>
        <v>0.55353410012392423</v>
      </c>
      <c r="U116">
        <f t="shared" si="45"/>
        <v>20.959146770165368</v>
      </c>
      <c r="V116" s="5">
        <f>_xlfn.STDEV.P(G132:G136)</f>
        <v>1.3499629624548972</v>
      </c>
      <c r="W116">
        <f t="shared" si="46"/>
        <v>21.162598034162905</v>
      </c>
    </row>
    <row r="117" spans="1:23" x14ac:dyDescent="0.45">
      <c r="A117" s="1">
        <v>5</v>
      </c>
      <c r="B117">
        <v>5</v>
      </c>
      <c r="C117">
        <v>0</v>
      </c>
      <c r="D117">
        <v>11</v>
      </c>
      <c r="E117">
        <v>1.3</v>
      </c>
      <c r="F117">
        <v>8</v>
      </c>
      <c r="G117">
        <v>3.4</v>
      </c>
      <c r="I117">
        <f t="shared" si="41"/>
        <v>3.802219746411299</v>
      </c>
      <c r="J117">
        <v>100</v>
      </c>
      <c r="K117">
        <f>_xlfn.STDEV.P(D137:G141)</f>
        <v>1.6310732662881826</v>
      </c>
      <c r="N117">
        <f t="shared" si="42"/>
        <v>5.9249999999999998</v>
      </c>
      <c r="P117" s="5">
        <f>_xlfn.STDEV.P(D137:D141)</f>
        <v>1.396280774056565</v>
      </c>
      <c r="R117" s="5">
        <f>_xlfn.STDEV.P(E137:E141)</f>
        <v>1.6847551750922145</v>
      </c>
      <c r="T117" s="5">
        <f>_xlfn.STDEV.P(F137:F141)</f>
        <v>0.99478640923567097</v>
      </c>
      <c r="V117" s="5">
        <f>_xlfn.STDEV.P(G137:G141)</f>
        <v>1.7724559232883623</v>
      </c>
    </row>
    <row r="118" spans="1:23" x14ac:dyDescent="0.45">
      <c r="A118" s="1">
        <v>6</v>
      </c>
      <c r="B118">
        <v>5</v>
      </c>
      <c r="C118">
        <v>0.2</v>
      </c>
      <c r="D118">
        <v>17.5</v>
      </c>
      <c r="E118">
        <v>1.3</v>
      </c>
      <c r="F118">
        <v>10.7</v>
      </c>
      <c r="G118">
        <v>6.4</v>
      </c>
      <c r="I118">
        <f t="shared" si="41"/>
        <v>5.9411173191580726</v>
      </c>
      <c r="K118">
        <f>AVERAGE(K112:K117)</f>
        <v>5.7615814435462029</v>
      </c>
      <c r="N118">
        <f t="shared" si="42"/>
        <v>8.9749999999999996</v>
      </c>
      <c r="P118" s="5">
        <f>AVERAGE(P112:P117)</f>
        <v>1.6024281296741163</v>
      </c>
      <c r="Q118">
        <f>AVERAGE(Q112:Q116)</f>
        <v>20.364075639275292</v>
      </c>
      <c r="R118" s="5">
        <f>AVERAGE(R112:R117)</f>
        <v>1.3663881488005751</v>
      </c>
      <c r="S118">
        <f>AVERAGE(S112:S116)</f>
        <v>20.082839039836109</v>
      </c>
      <c r="T118" s="5">
        <f>AVERAGE(T112:T117)</f>
        <v>0.96052446458052421</v>
      </c>
      <c r="U118">
        <f>AVERAGE(U112:U116)</f>
        <v>21.09520334024312</v>
      </c>
      <c r="V118" s="5">
        <f>AVERAGE(V112:V117)</f>
        <v>1.8805048009448937</v>
      </c>
      <c r="W118">
        <f>AVERAGE(W112:W116)</f>
        <v>22.447732177058946</v>
      </c>
    </row>
    <row r="119" spans="1:23" x14ac:dyDescent="0.45">
      <c r="A119" s="1">
        <v>7</v>
      </c>
      <c r="B119">
        <v>5</v>
      </c>
      <c r="C119">
        <v>0.45</v>
      </c>
      <c r="D119">
        <v>15.9</v>
      </c>
      <c r="E119">
        <v>0.9</v>
      </c>
      <c r="F119">
        <v>9.1</v>
      </c>
      <c r="G119">
        <v>7.2</v>
      </c>
      <c r="I119">
        <f t="shared" si="41"/>
        <v>5.347137084459308</v>
      </c>
      <c r="N119">
        <f t="shared" si="42"/>
        <v>8.2750000000000004</v>
      </c>
      <c r="P119" s="5">
        <f>_xlfn.STDEV.P(P112:P117)</f>
        <v>1.2581298644797312</v>
      </c>
      <c r="Q119">
        <f>_xlfn.STDEV.P(Q112:Q116)</f>
        <v>0.69811732704404938</v>
      </c>
      <c r="R119" s="5">
        <f>_xlfn.STDEV.P(R112:R117)</f>
        <v>0.99822346871028955</v>
      </c>
      <c r="S119">
        <f>_xlfn.STDEV.P(S112:S116)</f>
        <v>0.65972931320444284</v>
      </c>
      <c r="T119" s="5">
        <f>_xlfn.STDEV.P(T112:T117)</f>
        <v>0.60060476711031041</v>
      </c>
      <c r="U119">
        <f>_xlfn.STDEV.P(U112:U116)</f>
        <v>0.52053010417363221</v>
      </c>
      <c r="V119" s="5">
        <f>_xlfn.STDEV.P(V112:V117)</f>
        <v>1.1349456787103112</v>
      </c>
      <c r="W119">
        <f>_xlfn.STDEV.P(W112:W116)</f>
        <v>0.71839953007374391</v>
      </c>
    </row>
    <row r="120" spans="1:23" x14ac:dyDescent="0.45">
      <c r="A120" s="1">
        <v>8</v>
      </c>
      <c r="B120">
        <v>5</v>
      </c>
      <c r="C120">
        <v>0.65</v>
      </c>
      <c r="D120">
        <v>20.6</v>
      </c>
      <c r="E120">
        <v>1.1000000000000001</v>
      </c>
      <c r="F120">
        <v>13.6</v>
      </c>
      <c r="G120">
        <v>11.2</v>
      </c>
      <c r="I120">
        <f t="shared" si="41"/>
        <v>6.9894116347515247</v>
      </c>
      <c r="K120" cm="1">
        <f t="array" ref="K120">INDEX(LINEST(K112:K117),1)</f>
        <v>-0.29219427543765802</v>
      </c>
      <c r="L120" cm="1">
        <f t="array" ref="L120">INDEX(LINEST(L112:L116),1)</f>
        <v>-0.18700164657843599</v>
      </c>
      <c r="N120">
        <f t="shared" si="42"/>
        <v>11.625</v>
      </c>
      <c r="P120" s="5"/>
      <c r="R120" s="5"/>
      <c r="T120" s="5"/>
      <c r="V120" s="5"/>
    </row>
    <row r="121" spans="1:23" x14ac:dyDescent="0.45">
      <c r="A121" s="1">
        <v>9</v>
      </c>
      <c r="B121">
        <v>5</v>
      </c>
      <c r="C121">
        <v>0.85</v>
      </c>
      <c r="D121">
        <v>22.6</v>
      </c>
      <c r="E121">
        <v>0.7</v>
      </c>
      <c r="F121">
        <v>11.4</v>
      </c>
      <c r="G121">
        <v>13.9</v>
      </c>
      <c r="I121">
        <f t="shared" si="41"/>
        <v>7.809129272844701</v>
      </c>
      <c r="N121">
        <f t="shared" si="42"/>
        <v>12.15</v>
      </c>
      <c r="P121" s="5"/>
      <c r="R121" s="5"/>
      <c r="T121" s="5"/>
      <c r="V121" s="5"/>
    </row>
    <row r="122" spans="1:23" x14ac:dyDescent="0.45">
      <c r="A122" s="1">
        <v>10</v>
      </c>
      <c r="B122">
        <v>10</v>
      </c>
      <c r="C122">
        <v>0</v>
      </c>
      <c r="D122">
        <v>50.8</v>
      </c>
      <c r="E122">
        <v>15.8</v>
      </c>
      <c r="F122">
        <v>51.6</v>
      </c>
      <c r="G122">
        <v>53.2</v>
      </c>
      <c r="I122">
        <f t="shared" si="41"/>
        <v>15.64121158989931</v>
      </c>
      <c r="N122">
        <f t="shared" si="42"/>
        <v>42.849999999999994</v>
      </c>
      <c r="P122" s="5"/>
      <c r="R122" s="5"/>
      <c r="T122" s="5"/>
      <c r="V122" s="5"/>
    </row>
    <row r="123" spans="1:23" x14ac:dyDescent="0.45">
      <c r="A123" s="1">
        <v>11</v>
      </c>
      <c r="B123">
        <v>10</v>
      </c>
      <c r="C123">
        <v>0.2</v>
      </c>
      <c r="D123">
        <v>46.5</v>
      </c>
      <c r="E123">
        <v>14.4</v>
      </c>
      <c r="F123">
        <v>49.5</v>
      </c>
      <c r="G123">
        <v>47.4</v>
      </c>
      <c r="I123">
        <f t="shared" si="41"/>
        <v>14.503534052085373</v>
      </c>
      <c r="K123" t="s">
        <v>25</v>
      </c>
      <c r="L123" t="s">
        <v>26</v>
      </c>
      <c r="N123">
        <f t="shared" si="42"/>
        <v>39.450000000000003</v>
      </c>
      <c r="P123" s="3" t="s">
        <v>25</v>
      </c>
      <c r="Q123" s="3" t="s">
        <v>26</v>
      </c>
      <c r="R123" s="3" t="s">
        <v>25</v>
      </c>
      <c r="S123" s="3" t="s">
        <v>26</v>
      </c>
      <c r="T123" s="3" t="s">
        <v>25</v>
      </c>
      <c r="U123" s="3" t="s">
        <v>26</v>
      </c>
      <c r="V123" s="3" t="s">
        <v>25</v>
      </c>
      <c r="W123" s="3" t="s">
        <v>26</v>
      </c>
    </row>
    <row r="124" spans="1:23" x14ac:dyDescent="0.45">
      <c r="A124" s="1">
        <v>12</v>
      </c>
      <c r="B124">
        <v>10</v>
      </c>
      <c r="C124">
        <v>0.45</v>
      </c>
      <c r="D124">
        <v>44.7</v>
      </c>
      <c r="E124">
        <v>19.600000000000001</v>
      </c>
      <c r="F124">
        <v>48</v>
      </c>
      <c r="G124">
        <v>45.3</v>
      </c>
      <c r="I124">
        <f t="shared" si="41"/>
        <v>11.498912992104936</v>
      </c>
      <c r="J124">
        <v>2</v>
      </c>
      <c r="K124">
        <f>AVERAGE(D112:G116)</f>
        <v>0</v>
      </c>
      <c r="L124">
        <f>AVERAGE(D112:G112,D117:G117,D122:G122,D127:G127,D132:G132,D137:G137)</f>
        <v>32.3125</v>
      </c>
      <c r="M124">
        <v>0</v>
      </c>
      <c r="N124">
        <f t="shared" si="42"/>
        <v>39.400000000000006</v>
      </c>
      <c r="P124" s="5">
        <f>AVERAGE(D112:D116)</f>
        <v>0</v>
      </c>
      <c r="Q124">
        <f>AVERAGE(D112,D117,D122,D127,D132,D137)</f>
        <v>35.716666666666669</v>
      </c>
      <c r="R124" s="5">
        <f>AVERAGE(E112:E116)</f>
        <v>0</v>
      </c>
      <c r="S124">
        <f>AVERAGE(E112,E117,E122,E127,E132,E137)</f>
        <v>24.400000000000002</v>
      </c>
      <c r="T124" s="5">
        <f>AVERAGE(F112:F116)</f>
        <v>0</v>
      </c>
      <c r="U124">
        <f>AVERAGE(F112,F117,F122,F127,F132,F137)</f>
        <v>34.516666666666673</v>
      </c>
      <c r="V124" s="5">
        <f>AVERAGE(G112:G116)</f>
        <v>0</v>
      </c>
      <c r="W124">
        <f>AVERAGE(G112,G117,G122,G127,G132,G137)</f>
        <v>34.616666666666667</v>
      </c>
    </row>
    <row r="125" spans="1:23" x14ac:dyDescent="0.45">
      <c r="A125" s="1">
        <v>13</v>
      </c>
      <c r="B125">
        <v>10</v>
      </c>
      <c r="C125">
        <v>0.65</v>
      </c>
      <c r="D125">
        <v>49.1</v>
      </c>
      <c r="E125">
        <v>12.7</v>
      </c>
      <c r="F125">
        <v>48</v>
      </c>
      <c r="G125">
        <v>49.9</v>
      </c>
      <c r="I125">
        <f t="shared" si="41"/>
        <v>15.732827940329113</v>
      </c>
      <c r="J125">
        <v>5</v>
      </c>
      <c r="K125">
        <f>AVERAGE(D117:G121)</f>
        <v>9.3899999999999988</v>
      </c>
      <c r="L125">
        <f>AVERAGE(D113:G113,D118:G118,D123:G123,D128:G128,D133:G133,D138:G138)</f>
        <v>32.625</v>
      </c>
      <c r="M125">
        <v>0.2</v>
      </c>
      <c r="N125">
        <f t="shared" si="42"/>
        <v>39.924999999999997</v>
      </c>
      <c r="P125" s="5">
        <f>AVERAGE(D117:D121)</f>
        <v>17.52</v>
      </c>
      <c r="Q125">
        <f t="shared" ref="Q125:Q128" si="48">AVERAGE(D113,D118,D123,D128,D133,D138)</f>
        <v>35.633333333333333</v>
      </c>
      <c r="R125" s="5">
        <f>AVERAGE(E117:E121)</f>
        <v>1.06</v>
      </c>
      <c r="S125">
        <f t="shared" ref="S125:S128" si="49">AVERAGE(E113,E118,E123,E128,E133,E138)</f>
        <v>25.100000000000005</v>
      </c>
      <c r="T125" s="5">
        <f>AVERAGE(F117:F121)</f>
        <v>10.559999999999999</v>
      </c>
      <c r="U125">
        <f t="shared" ref="U125:U128" si="50">AVERAGE(F113,F118,F123,F128,F133,F138)</f>
        <v>34.9</v>
      </c>
      <c r="V125" s="5">
        <f>AVERAGE(G117:G121)</f>
        <v>8.42</v>
      </c>
      <c r="W125">
        <f t="shared" ref="W125:W128" si="51">AVERAGE(G113,G118,G123,G128,G133,G138)</f>
        <v>34.866666666666667</v>
      </c>
    </row>
    <row r="126" spans="1:23" x14ac:dyDescent="0.45">
      <c r="A126" s="1">
        <v>14</v>
      </c>
      <c r="B126">
        <v>10</v>
      </c>
      <c r="C126">
        <v>0.85</v>
      </c>
      <c r="D126">
        <v>48.9</v>
      </c>
      <c r="E126">
        <v>10.9</v>
      </c>
      <c r="F126">
        <v>49</v>
      </c>
      <c r="G126">
        <v>48.5</v>
      </c>
      <c r="I126">
        <f t="shared" si="41"/>
        <v>16.412247713217099</v>
      </c>
      <c r="J126">
        <v>10</v>
      </c>
      <c r="K126">
        <f>AVERAGE(D122:G126)</f>
        <v>40.19</v>
      </c>
      <c r="L126">
        <f t="shared" ref="L126:L128" si="52">AVERAGE(D114:G114,D119:G119,D124:G124,D129:G129,D134:G134,D139:G139)</f>
        <v>32.487500000000004</v>
      </c>
      <c r="M126">
        <v>0.45</v>
      </c>
      <c r="N126">
        <f t="shared" si="42"/>
        <v>39.325000000000003</v>
      </c>
      <c r="P126" s="5">
        <f>AVERAGE(D122:D126)</f>
        <v>48</v>
      </c>
      <c r="Q126">
        <f t="shared" si="48"/>
        <v>35.733333333333334</v>
      </c>
      <c r="R126" s="5">
        <f>AVERAGE(E122:E126)</f>
        <v>14.680000000000001</v>
      </c>
      <c r="S126">
        <f t="shared" si="49"/>
        <v>24.483333333333331</v>
      </c>
      <c r="T126" s="5">
        <f>AVERAGE(F122:F126)</f>
        <v>49.22</v>
      </c>
      <c r="U126">
        <f t="shared" si="50"/>
        <v>34.633333333333333</v>
      </c>
      <c r="V126" s="5">
        <f>AVERAGE(G122:G126)</f>
        <v>48.86</v>
      </c>
      <c r="W126">
        <f t="shared" si="51"/>
        <v>35.1</v>
      </c>
    </row>
    <row r="127" spans="1:23" x14ac:dyDescent="0.45">
      <c r="A127" s="1">
        <v>15</v>
      </c>
      <c r="B127">
        <v>20</v>
      </c>
      <c r="C127">
        <v>0</v>
      </c>
      <c r="D127">
        <v>53.3</v>
      </c>
      <c r="E127">
        <v>33.6</v>
      </c>
      <c r="F127">
        <v>50.2</v>
      </c>
      <c r="G127">
        <v>53.8</v>
      </c>
      <c r="I127">
        <f t="shared" si="41"/>
        <v>8.2708448782454642</v>
      </c>
      <c r="J127">
        <v>20</v>
      </c>
      <c r="K127">
        <f>AVERAGE(D127:G131)</f>
        <v>46.720000000000006</v>
      </c>
      <c r="L127">
        <f t="shared" si="52"/>
        <v>33.208333333333336</v>
      </c>
      <c r="M127">
        <v>0.65</v>
      </c>
      <c r="N127">
        <f t="shared" si="42"/>
        <v>47.725000000000009</v>
      </c>
      <c r="P127" s="5">
        <f>AVERAGE(D127:D131)</f>
        <v>52.06</v>
      </c>
      <c r="Q127">
        <f t="shared" si="48"/>
        <v>37.699999999999996</v>
      </c>
      <c r="R127" s="5">
        <f>AVERAGE(E127:E131)</f>
        <v>31.26</v>
      </c>
      <c r="S127">
        <f t="shared" si="49"/>
        <v>23.216666666666669</v>
      </c>
      <c r="T127" s="5">
        <f>AVERAGE(F127:F131)</f>
        <v>50.1</v>
      </c>
      <c r="U127">
        <f t="shared" si="50"/>
        <v>34.799999999999997</v>
      </c>
      <c r="V127" s="5">
        <f>AVERAGE(G127:G131)</f>
        <v>53.46</v>
      </c>
      <c r="W127">
        <f t="shared" si="51"/>
        <v>37.116666666666667</v>
      </c>
    </row>
    <row r="128" spans="1:23" x14ac:dyDescent="0.45">
      <c r="A128" s="1">
        <v>16</v>
      </c>
      <c r="B128">
        <v>20</v>
      </c>
      <c r="C128">
        <v>0.2</v>
      </c>
      <c r="D128">
        <v>49.7</v>
      </c>
      <c r="E128">
        <v>32.1</v>
      </c>
      <c r="F128">
        <v>49.4</v>
      </c>
      <c r="G128">
        <v>53.3</v>
      </c>
      <c r="I128">
        <f t="shared" si="41"/>
        <v>8.2414728659384657</v>
      </c>
      <c r="J128">
        <v>50</v>
      </c>
      <c r="K128">
        <f>AVERAGE(D132:G136)</f>
        <v>50.065000000000005</v>
      </c>
      <c r="L128">
        <f t="shared" si="52"/>
        <v>32.804166666666667</v>
      </c>
      <c r="M128">
        <v>0.85</v>
      </c>
      <c r="N128">
        <f t="shared" si="42"/>
        <v>46.125</v>
      </c>
      <c r="P128" s="5">
        <f>AVERAGE(D132:D136)</f>
        <v>51.36</v>
      </c>
      <c r="Q128">
        <f t="shared" si="48"/>
        <v>37.733333333333327</v>
      </c>
      <c r="R128" s="5">
        <f>AVERAGE(E132:E136)</f>
        <v>47.7</v>
      </c>
      <c r="S128">
        <f t="shared" si="49"/>
        <v>22.266666666666669</v>
      </c>
      <c r="T128" s="5">
        <f>AVERAGE(F132:F136)</f>
        <v>48.760000000000005</v>
      </c>
      <c r="U128">
        <f t="shared" si="50"/>
        <v>34.949999999999996</v>
      </c>
      <c r="V128" s="5">
        <f>AVERAGE(G132:G136)</f>
        <v>52.44</v>
      </c>
      <c r="W128">
        <f t="shared" si="51"/>
        <v>36.266666666666666</v>
      </c>
    </row>
    <row r="129" spans="1:23" x14ac:dyDescent="0.45">
      <c r="A129" s="1">
        <v>17</v>
      </c>
      <c r="B129">
        <v>20</v>
      </c>
      <c r="C129">
        <v>0.45</v>
      </c>
      <c r="D129">
        <v>52.6</v>
      </c>
      <c r="E129">
        <v>30.3</v>
      </c>
      <c r="F129">
        <v>51.6</v>
      </c>
      <c r="G129">
        <v>53.7</v>
      </c>
      <c r="I129">
        <f t="shared" si="41"/>
        <v>9.6990978961963368</v>
      </c>
      <c r="J129">
        <v>100</v>
      </c>
      <c r="K129">
        <f>AVERAGE(D137:G141)</f>
        <v>49.76</v>
      </c>
      <c r="L129">
        <f>AVERAGE((L128-L127), (L127-L126), (L126-L125), (L125-L124))</f>
        <v>0.12291666666666679</v>
      </c>
      <c r="N129">
        <f t="shared" si="42"/>
        <v>47.05</v>
      </c>
      <c r="P129" s="5">
        <f>AVERAGE(D137:D141)</f>
        <v>50.08</v>
      </c>
      <c r="R129" s="5">
        <f>AVERAGE(E137:E141)</f>
        <v>48.660000000000004</v>
      </c>
      <c r="T129" s="5">
        <f>AVERAGE(F137:F141)</f>
        <v>49.92</v>
      </c>
      <c r="V129" s="5">
        <f>AVERAGE(G137:G141)</f>
        <v>50.38</v>
      </c>
    </row>
    <row r="130" spans="1:23" x14ac:dyDescent="0.45">
      <c r="A130" s="1">
        <v>18</v>
      </c>
      <c r="B130">
        <v>20</v>
      </c>
      <c r="C130">
        <v>0.65</v>
      </c>
      <c r="D130">
        <v>53</v>
      </c>
      <c r="E130">
        <v>31.3</v>
      </c>
      <c r="F130">
        <v>50.5</v>
      </c>
      <c r="G130">
        <v>56.1</v>
      </c>
      <c r="I130">
        <f t="shared" si="41"/>
        <v>9.6882338431728652</v>
      </c>
      <c r="K130">
        <f>AVERAGE(K124:K129)</f>
        <v>32.6875</v>
      </c>
      <c r="N130">
        <f t="shared" si="42"/>
        <v>47.725000000000001</v>
      </c>
      <c r="P130" s="5">
        <f>AVERAGE(P124:P129)</f>
        <v>36.50333333333333</v>
      </c>
      <c r="Q130">
        <f>AVERAGE(Q124:Q128)</f>
        <v>36.50333333333333</v>
      </c>
      <c r="R130" s="5">
        <f>AVERAGE(R124:R129)</f>
        <v>23.893333333333334</v>
      </c>
      <c r="S130">
        <f>AVERAGE(S124:S128)</f>
        <v>23.893333333333334</v>
      </c>
      <c r="T130" s="5">
        <f>AVERAGE(T124:T129)</f>
        <v>34.76</v>
      </c>
      <c r="U130">
        <f>AVERAGE(U124:U128)</f>
        <v>34.760000000000005</v>
      </c>
      <c r="V130" s="5">
        <f>AVERAGE(V124:V129)</f>
        <v>35.593333333333334</v>
      </c>
      <c r="W130">
        <f>AVERAGE(W124:W128)</f>
        <v>35.593333333333341</v>
      </c>
    </row>
    <row r="131" spans="1:23" x14ac:dyDescent="0.45">
      <c r="A131" s="1">
        <v>19</v>
      </c>
      <c r="B131">
        <v>20</v>
      </c>
      <c r="C131">
        <v>0.85</v>
      </c>
      <c r="D131">
        <v>51.7</v>
      </c>
      <c r="E131">
        <v>29</v>
      </c>
      <c r="F131">
        <v>48.8</v>
      </c>
      <c r="G131">
        <v>50.4</v>
      </c>
      <c r="I131">
        <f t="shared" si="41"/>
        <v>9.2801872287147216</v>
      </c>
      <c r="N131">
        <f t="shared" si="42"/>
        <v>44.975000000000001</v>
      </c>
      <c r="P131" s="5">
        <f>_xlfn.STDEV.P(P124:P129)</f>
        <v>20.298152351603068</v>
      </c>
      <c r="Q131">
        <f>_xlfn.STDEV.P(Q124:Q128)</f>
        <v>0.99131786582866821</v>
      </c>
      <c r="R131" s="5">
        <f>_xlfn.STDEV.P(R124:R129)</f>
        <v>20.048071118079058</v>
      </c>
      <c r="S131">
        <f>_xlfn.STDEV.P(S124:S128)</f>
        <v>1.0163442111585796</v>
      </c>
      <c r="T131" s="5">
        <f>_xlfn.STDEV.P(T124:T129)</f>
        <v>21.071823208572468</v>
      </c>
      <c r="U131">
        <f>_xlfn.STDEV.P(U124:U128)</f>
        <v>0.16282232989092771</v>
      </c>
      <c r="V131" s="5">
        <f>_xlfn.STDEV.P(V124:V129)</f>
        <v>22.371683491016551</v>
      </c>
      <c r="W131">
        <f>_xlfn.STDEV.P(W124:W128)</f>
        <v>0.94860130953127186</v>
      </c>
    </row>
    <row r="132" spans="1:23" x14ac:dyDescent="0.45">
      <c r="A132" s="1">
        <v>20</v>
      </c>
      <c r="B132">
        <v>50</v>
      </c>
      <c r="C132">
        <v>0</v>
      </c>
      <c r="D132">
        <v>51.7</v>
      </c>
      <c r="E132">
        <v>47.7</v>
      </c>
      <c r="F132">
        <v>47.9</v>
      </c>
      <c r="G132">
        <v>49.8</v>
      </c>
      <c r="I132">
        <f t="shared" si="41"/>
        <v>1.6223054582907626</v>
      </c>
      <c r="N132">
        <f t="shared" si="42"/>
        <v>49.275000000000006</v>
      </c>
      <c r="P132" s="5"/>
      <c r="R132" s="5"/>
      <c r="T132" s="5"/>
      <c r="V132" s="5"/>
    </row>
    <row r="133" spans="1:23" x14ac:dyDescent="0.45">
      <c r="A133" s="1">
        <v>21</v>
      </c>
      <c r="B133">
        <v>50</v>
      </c>
      <c r="C133">
        <v>0.2</v>
      </c>
      <c r="D133">
        <v>50.3</v>
      </c>
      <c r="E133">
        <v>51</v>
      </c>
      <c r="F133">
        <v>49.2</v>
      </c>
      <c r="G133">
        <v>52.7</v>
      </c>
      <c r="I133">
        <f t="shared" si="41"/>
        <v>1.2708265027138839</v>
      </c>
      <c r="N133">
        <f t="shared" si="42"/>
        <v>50.8</v>
      </c>
      <c r="P133" s="5" cm="1">
        <f t="array" ref="P133">INDEX(LINEST(P124:P129), 1)</f>
        <v>10.170857142857143</v>
      </c>
      <c r="Q133" s="5" cm="1">
        <f t="array" ref="Q133">INDEX(LINEST(Q124:Q128), 1)</f>
        <v>0.60999999999999799</v>
      </c>
      <c r="R133" s="5" cm="1">
        <f t="array" ref="R133">INDEX(LINEST(R124:R129), 1)</f>
        <v>11.422857142857145</v>
      </c>
      <c r="S133" s="5" cm="1">
        <f t="array" ref="S133">INDEX(LINEST(S124:S128), 1)</f>
        <v>-0.61499999999999999</v>
      </c>
      <c r="T133" s="5" cm="1">
        <f t="array" ref="T133">INDEX(LINEST(T124:T129), 1)</f>
        <v>10.430857142857144</v>
      </c>
      <c r="U133" s="5" cm="1">
        <f t="array" ref="U133">INDEX(LINEST(U124:U128), 1)</f>
        <v>7.6666666666664426E-2</v>
      </c>
      <c r="V133" s="5" cm="1">
        <f t="array" ref="V133">INDEX(LINEST(V124:V129), 1)</f>
        <v>11.101714285714285</v>
      </c>
      <c r="W133" s="5" cm="1">
        <f t="array" ref="W133">INDEX(LINEST(W124:W128), 1)</f>
        <v>0.55499999999999972</v>
      </c>
    </row>
    <row r="134" spans="1:23" x14ac:dyDescent="0.45">
      <c r="A134" s="1">
        <v>22</v>
      </c>
      <c r="B134">
        <v>50</v>
      </c>
      <c r="C134">
        <v>0.45</v>
      </c>
      <c r="D134">
        <v>50.6</v>
      </c>
      <c r="E134">
        <v>47.4</v>
      </c>
      <c r="F134">
        <v>49.2</v>
      </c>
      <c r="G134">
        <v>53.5</v>
      </c>
      <c r="I134">
        <f t="shared" si="41"/>
        <v>2.2297701675284833</v>
      </c>
      <c r="K134" cm="1">
        <f t="array" ref="K134">INDEX(LINEST(K124:K129),1)</f>
        <v>10.78157142857143</v>
      </c>
      <c r="L134" cm="1">
        <f t="array" ref="L134">INDEX(LINEST(L124:L128),1)</f>
        <v>0.15666666666666698</v>
      </c>
      <c r="N134">
        <f t="shared" si="42"/>
        <v>50.174999999999997</v>
      </c>
    </row>
    <row r="135" spans="1:23" x14ac:dyDescent="0.45">
      <c r="A135" s="1">
        <v>23</v>
      </c>
      <c r="B135">
        <v>50</v>
      </c>
      <c r="C135">
        <v>0.65</v>
      </c>
      <c r="D135">
        <v>52.2</v>
      </c>
      <c r="E135">
        <v>46.2</v>
      </c>
      <c r="F135">
        <v>48.3</v>
      </c>
      <c r="G135">
        <v>52.9</v>
      </c>
      <c r="I135">
        <f t="shared" si="41"/>
        <v>2.7631503759296199</v>
      </c>
      <c r="N135">
        <f t="shared" si="42"/>
        <v>49.9</v>
      </c>
    </row>
    <row r="136" spans="1:23" x14ac:dyDescent="0.45">
      <c r="A136" s="1">
        <v>24</v>
      </c>
      <c r="B136">
        <v>50</v>
      </c>
      <c r="C136">
        <v>0.85</v>
      </c>
      <c r="D136">
        <v>52</v>
      </c>
      <c r="E136">
        <v>46.2</v>
      </c>
      <c r="F136">
        <v>49.2</v>
      </c>
      <c r="G136">
        <v>53.3</v>
      </c>
      <c r="I136">
        <f t="shared" si="41"/>
        <v>2.7316432783216751</v>
      </c>
      <c r="N136">
        <f t="shared" si="42"/>
        <v>50.174999999999997</v>
      </c>
    </row>
    <row r="137" spans="1:23" x14ac:dyDescent="0.45">
      <c r="A137" s="1">
        <v>25</v>
      </c>
      <c r="B137">
        <v>100</v>
      </c>
      <c r="C137">
        <v>0</v>
      </c>
      <c r="D137">
        <v>47.5</v>
      </c>
      <c r="E137">
        <v>48</v>
      </c>
      <c r="F137">
        <v>49.4</v>
      </c>
      <c r="G137">
        <v>47.5</v>
      </c>
      <c r="I137">
        <f t="shared" si="41"/>
        <v>0.77781745930520174</v>
      </c>
      <c r="N137">
        <f t="shared" si="42"/>
        <v>48.1</v>
      </c>
    </row>
    <row r="138" spans="1:23" x14ac:dyDescent="0.45">
      <c r="A138" s="1">
        <v>26</v>
      </c>
      <c r="B138">
        <v>100</v>
      </c>
      <c r="C138">
        <v>0.2</v>
      </c>
      <c r="D138">
        <v>49.8</v>
      </c>
      <c r="E138">
        <v>51.8</v>
      </c>
      <c r="F138">
        <v>50.6</v>
      </c>
      <c r="G138">
        <v>49.4</v>
      </c>
      <c r="I138">
        <f t="shared" si="41"/>
        <v>0.91651513899116777</v>
      </c>
      <c r="N138">
        <f t="shared" si="42"/>
        <v>50.4</v>
      </c>
    </row>
    <row r="139" spans="1:23" x14ac:dyDescent="0.45">
      <c r="A139" s="1">
        <v>27</v>
      </c>
      <c r="B139">
        <v>100</v>
      </c>
      <c r="C139">
        <v>0.45</v>
      </c>
      <c r="D139">
        <v>50.6</v>
      </c>
      <c r="E139">
        <v>48.7</v>
      </c>
      <c r="F139">
        <v>49.9</v>
      </c>
      <c r="G139">
        <v>50.9</v>
      </c>
      <c r="I139">
        <f t="shared" si="41"/>
        <v>0.84668471109380383</v>
      </c>
      <c r="N139">
        <f t="shared" si="42"/>
        <v>50.025000000000006</v>
      </c>
    </row>
    <row r="140" spans="1:23" x14ac:dyDescent="0.45">
      <c r="A140" s="1">
        <v>28</v>
      </c>
      <c r="B140">
        <v>100</v>
      </c>
      <c r="C140">
        <v>0.65</v>
      </c>
      <c r="D140">
        <v>51.3</v>
      </c>
      <c r="E140">
        <v>48</v>
      </c>
      <c r="F140">
        <v>48.4</v>
      </c>
      <c r="G140">
        <v>52.6</v>
      </c>
      <c r="I140">
        <f t="shared" si="41"/>
        <v>1.9356846334049358</v>
      </c>
      <c r="N140" s="8">
        <f t="shared" si="42"/>
        <v>50.074999999999996</v>
      </c>
    </row>
    <row r="141" spans="1:23" x14ac:dyDescent="0.45">
      <c r="A141" s="1">
        <v>29</v>
      </c>
      <c r="B141">
        <v>100</v>
      </c>
      <c r="C141">
        <v>0.85</v>
      </c>
      <c r="D141">
        <v>51.2</v>
      </c>
      <c r="E141">
        <v>46.8</v>
      </c>
      <c r="F141">
        <v>51.3</v>
      </c>
      <c r="G141">
        <v>51.5</v>
      </c>
      <c r="I141">
        <f t="shared" si="41"/>
        <v>1.965960325133751</v>
      </c>
      <c r="N141">
        <f t="shared" si="42"/>
        <v>50.2</v>
      </c>
    </row>
    <row r="145" spans="1:23" x14ac:dyDescent="0.45">
      <c r="A145" s="1">
        <v>0</v>
      </c>
      <c r="B145" t="s">
        <v>10</v>
      </c>
    </row>
    <row r="147" spans="1:23" x14ac:dyDescent="0.4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I147" s="3" t="s">
        <v>45</v>
      </c>
      <c r="K147" t="s">
        <v>25</v>
      </c>
      <c r="L147" t="s">
        <v>26</v>
      </c>
      <c r="N147" t="s">
        <v>27</v>
      </c>
      <c r="P147" s="3"/>
      <c r="Q147" s="3" t="s">
        <v>3</v>
      </c>
      <c r="R147" s="3"/>
      <c r="S147" s="3" t="s">
        <v>4</v>
      </c>
      <c r="T147" s="3"/>
      <c r="U147" s="3" t="s">
        <v>5</v>
      </c>
      <c r="V147" s="3"/>
      <c r="W147" s="3" t="s">
        <v>6</v>
      </c>
    </row>
    <row r="148" spans="1:23" x14ac:dyDescent="0.45">
      <c r="A148" s="1">
        <v>0</v>
      </c>
      <c r="B148">
        <v>0</v>
      </c>
      <c r="C148">
        <v>0</v>
      </c>
      <c r="D148">
        <v>56</v>
      </c>
      <c r="E148">
        <v>58.7</v>
      </c>
      <c r="F148">
        <v>52.1</v>
      </c>
      <c r="G148">
        <v>55.3</v>
      </c>
      <c r="I148">
        <f>_xlfn.STDEV.P(D148:G148)</f>
        <v>2.3498670175139704</v>
      </c>
      <c r="J148">
        <v>2</v>
      </c>
      <c r="K148">
        <f>_xlfn.STDEV.P(D148:G152)</f>
        <v>3.7414702992272981</v>
      </c>
      <c r="L148">
        <f>_xlfn.STDEV.P(D148:G148,D153:G153,D158:G158,D163:G163,D168:G168,D173:G173)</f>
        <v>6.5570572667928557</v>
      </c>
      <c r="M148">
        <v>0</v>
      </c>
      <c r="N148">
        <f>AVERAGE(D148:G148)</f>
        <v>55.525000000000006</v>
      </c>
      <c r="P148" s="5">
        <f>_xlfn.STDEV.P(D148:D152)</f>
        <v>4.5331666636028283</v>
      </c>
      <c r="Q148">
        <f>_xlfn.STDEV.P(D148,D153,D158,D163,D168,D173)</f>
        <v>4.710862152751047</v>
      </c>
      <c r="R148" s="5">
        <f>_xlfn.STDEV.P(E148:E152)</f>
        <v>3.3958798565320309</v>
      </c>
      <c r="S148">
        <f>_xlfn.STDEV.P(E148,E153,E158,E163,E168,E173)</f>
        <v>4.4398448421338133</v>
      </c>
      <c r="T148" s="5">
        <f>_xlfn.STDEV.P(F148:F152)</f>
        <v>1.180847153530042</v>
      </c>
      <c r="U148">
        <f>_xlfn.STDEV.P(F148,F153,F158,F163,F168,F173)</f>
        <v>1.305969201610649</v>
      </c>
      <c r="V148" s="5">
        <f>_xlfn.STDEV.P(G148:G152)</f>
        <v>3.1230754073509015</v>
      </c>
      <c r="W148">
        <f>_xlfn.STDEV.P(G148,G153,G158,G163,G168,G173)</f>
        <v>4.6388456418476469</v>
      </c>
    </row>
    <row r="149" spans="1:23" x14ac:dyDescent="0.45">
      <c r="A149" s="1">
        <v>1</v>
      </c>
      <c r="B149">
        <v>0</v>
      </c>
      <c r="C149">
        <v>0.2</v>
      </c>
      <c r="D149">
        <v>46.4</v>
      </c>
      <c r="E149">
        <v>49.9</v>
      </c>
      <c r="F149">
        <v>50.3</v>
      </c>
      <c r="G149">
        <v>49.3</v>
      </c>
      <c r="I149">
        <f t="shared" ref="I149:I177" si="53">_xlfn.STDEV.P(D149:G149)</f>
        <v>1.5286840746210444</v>
      </c>
      <c r="J149">
        <v>5</v>
      </c>
      <c r="K149">
        <f>_xlfn.STDEV.P(D153:G157)</f>
        <v>6.9241678200344072</v>
      </c>
      <c r="L149">
        <f>_xlfn.STDEV.P(D149:G149,D154:G154,D159:G159,D164:G164,D169:G169,D174:G174)</f>
        <v>3.0649196790273137</v>
      </c>
      <c r="M149">
        <v>0.2</v>
      </c>
      <c r="N149">
        <f t="shared" ref="N149:N177" si="54">AVERAGE(D149:G149)</f>
        <v>48.974999999999994</v>
      </c>
      <c r="P149" s="5">
        <f>_xlfn.STDEV.P(D153:D157)</f>
        <v>9.2961067119520582</v>
      </c>
      <c r="Q149">
        <f t="shared" ref="Q149:Q152" si="55">_xlfn.STDEV.P(D149,D154,D159,D164,D169,D174)</f>
        <v>3.1235663378046992</v>
      </c>
      <c r="R149" s="5">
        <f>_xlfn.STDEV.P(E153:E157)</f>
        <v>5.4392646561828002</v>
      </c>
      <c r="S149">
        <f t="shared" ref="S149:S152" si="56">_xlfn.STDEV.P(E149,E154,E159,E164,E169,E174)</f>
        <v>2.5591339680967584</v>
      </c>
      <c r="T149" s="5">
        <f>_xlfn.STDEV.P(F153:F157)</f>
        <v>1.3922643427165684</v>
      </c>
      <c r="U149">
        <f t="shared" ref="U149:U152" si="57">_xlfn.STDEV.P(F149,F154,F159,F164,F169,F174)</f>
        <v>0.90077127445811078</v>
      </c>
      <c r="V149" s="5">
        <f>_xlfn.STDEV.P(G153:G157)</f>
        <v>7.817058270219019</v>
      </c>
      <c r="W149">
        <f t="shared" ref="W149:W152" si="58">_xlfn.STDEV.P(G149,G154,G159,G164,G169,G174)</f>
        <v>2.8713624331007446</v>
      </c>
    </row>
    <row r="150" spans="1:23" x14ac:dyDescent="0.45">
      <c r="A150" s="1">
        <v>2</v>
      </c>
      <c r="B150">
        <v>0</v>
      </c>
      <c r="C150">
        <v>0.45</v>
      </c>
      <c r="D150">
        <v>46.9</v>
      </c>
      <c r="E150">
        <v>52.9</v>
      </c>
      <c r="F150">
        <v>49.3</v>
      </c>
      <c r="G150">
        <v>49.7</v>
      </c>
      <c r="I150">
        <f t="shared" si="53"/>
        <v>2.1354156504062622</v>
      </c>
      <c r="J150">
        <v>10</v>
      </c>
      <c r="K150">
        <f>_xlfn.STDEV.P(D158:G162)</f>
        <v>7.5478208775778981</v>
      </c>
      <c r="L150">
        <f t="shared" ref="L150:L152" si="59">_xlfn.STDEV.P(D150:G150,D155:G155,D160:G160,D165:G165,D170:G170,D175:G175)</f>
        <v>2.4146219798460296</v>
      </c>
      <c r="M150">
        <v>0.45</v>
      </c>
      <c r="N150">
        <f t="shared" si="54"/>
        <v>49.7</v>
      </c>
      <c r="P150" s="5">
        <f>_xlfn.STDEV.P(D158:D162)</f>
        <v>9.3456727954706569</v>
      </c>
      <c r="Q150">
        <f t="shared" si="55"/>
        <v>2.4991109530302098</v>
      </c>
      <c r="R150" s="5">
        <f>_xlfn.STDEV.P(E158:E162)</f>
        <v>5.7928921964766023</v>
      </c>
      <c r="S150">
        <f t="shared" si="56"/>
        <v>2.2985502677412413</v>
      </c>
      <c r="T150" s="5">
        <f>_xlfn.STDEV.P(F158:F162)</f>
        <v>1.7832554500126989</v>
      </c>
      <c r="U150">
        <f t="shared" si="57"/>
        <v>1.3097921802925676</v>
      </c>
      <c r="V150" s="5">
        <f>_xlfn.STDEV.P(G158:G162)</f>
        <v>9.6370949979753249</v>
      </c>
      <c r="W150">
        <f t="shared" si="58"/>
        <v>1.8068542338058764</v>
      </c>
    </row>
    <row r="151" spans="1:23" x14ac:dyDescent="0.45">
      <c r="A151" s="1">
        <v>3</v>
      </c>
      <c r="B151">
        <v>0</v>
      </c>
      <c r="C151">
        <v>0.65</v>
      </c>
      <c r="D151">
        <v>44.7</v>
      </c>
      <c r="E151">
        <v>50</v>
      </c>
      <c r="F151">
        <v>52</v>
      </c>
      <c r="G151">
        <v>47.3</v>
      </c>
      <c r="I151">
        <f t="shared" si="53"/>
        <v>2.7559027559041334</v>
      </c>
      <c r="J151">
        <v>20</v>
      </c>
      <c r="K151">
        <f>_xlfn.STDEV.P(D163:G167)</f>
        <v>6.1244509958036586</v>
      </c>
      <c r="L151">
        <f t="shared" si="59"/>
        <v>2.2172148444989874</v>
      </c>
      <c r="M151">
        <v>0.65</v>
      </c>
      <c r="N151">
        <f t="shared" si="54"/>
        <v>48.5</v>
      </c>
      <c r="P151" s="5">
        <f>_xlfn.STDEV.P(D163:D167)</f>
        <v>7.6017366436887395</v>
      </c>
      <c r="Q151">
        <f t="shared" si="55"/>
        <v>2.1694853460363981</v>
      </c>
      <c r="R151" s="5">
        <f>_xlfn.STDEV.P(E163:E167)</f>
        <v>5.2159754600649579</v>
      </c>
      <c r="S151">
        <f t="shared" si="56"/>
        <v>1.7307673314329564</v>
      </c>
      <c r="T151" s="5">
        <f>_xlfn.STDEV.P(F163:F167)</f>
        <v>1.4894294209528689</v>
      </c>
      <c r="U151">
        <f t="shared" si="57"/>
        <v>1.6468825769380828</v>
      </c>
      <c r="V151" s="5">
        <f>_xlfn.STDEV.P(G163:G167)</f>
        <v>7.5333923301524734</v>
      </c>
      <c r="W151">
        <f t="shared" si="58"/>
        <v>0.6236095644623233</v>
      </c>
    </row>
    <row r="152" spans="1:23" x14ac:dyDescent="0.45">
      <c r="A152" s="1">
        <v>4</v>
      </c>
      <c r="B152">
        <v>0</v>
      </c>
      <c r="C152">
        <v>0.85</v>
      </c>
      <c r="D152">
        <v>42.9</v>
      </c>
      <c r="E152">
        <v>50</v>
      </c>
      <c r="F152">
        <v>49.6</v>
      </c>
      <c r="G152">
        <v>46.3</v>
      </c>
      <c r="I152">
        <f t="shared" si="53"/>
        <v>2.8679260799399984</v>
      </c>
      <c r="J152">
        <v>50</v>
      </c>
      <c r="K152">
        <f>_xlfn.STDEV.P(D169:G172)</f>
        <v>3.7366219704433585</v>
      </c>
      <c r="L152">
        <f t="shared" si="59"/>
        <v>3.9767728401584899</v>
      </c>
      <c r="M152">
        <v>0.85</v>
      </c>
      <c r="N152">
        <f t="shared" si="54"/>
        <v>47.2</v>
      </c>
      <c r="P152" s="5">
        <f>_xlfn.STDEV.P(D168:D172)</f>
        <v>7.0830501904194145</v>
      </c>
      <c r="Q152">
        <f t="shared" si="55"/>
        <v>0.8636164272021073</v>
      </c>
      <c r="R152" s="5">
        <f>_xlfn.STDEV.P(E168:E172)</f>
        <v>1.8269099594670763</v>
      </c>
      <c r="S152">
        <f t="shared" si="56"/>
        <v>2.022100118413745</v>
      </c>
      <c r="T152" s="5">
        <f>_xlfn.STDEV.P(F168:F172)</f>
        <v>1.531796331109327</v>
      </c>
      <c r="U152">
        <f t="shared" si="57"/>
        <v>1.0482790129010915</v>
      </c>
      <c r="V152" s="5">
        <f>_xlfn.STDEV.P(G168:G172)</f>
        <v>6.5252126402133195</v>
      </c>
      <c r="W152">
        <f t="shared" si="58"/>
        <v>1.8720903349524074</v>
      </c>
    </row>
    <row r="153" spans="1:23" x14ac:dyDescent="0.45">
      <c r="A153" s="1">
        <v>5</v>
      </c>
      <c r="B153">
        <v>5</v>
      </c>
      <c r="C153">
        <v>0</v>
      </c>
      <c r="D153">
        <v>68.400000000000006</v>
      </c>
      <c r="E153">
        <v>58.8</v>
      </c>
      <c r="F153">
        <v>50.2</v>
      </c>
      <c r="G153">
        <v>64.8</v>
      </c>
      <c r="I153">
        <f t="shared" si="53"/>
        <v>6.8896661747867478</v>
      </c>
      <c r="J153">
        <v>100</v>
      </c>
      <c r="K153">
        <f>_xlfn.STDEV.P(D173:G177)</f>
        <v>4.4536389615683936</v>
      </c>
      <c r="N153">
        <f t="shared" si="54"/>
        <v>60.55</v>
      </c>
      <c r="P153" s="5">
        <f>_xlfn.STDEV.P(D173:D177)</f>
        <v>6.8518610610548851</v>
      </c>
      <c r="R153" s="5">
        <f>_xlfn.STDEV.P(E173:E177)</f>
        <v>1.5038616957685986</v>
      </c>
      <c r="T153" s="5">
        <f>_xlfn.STDEV.P(F173:F177)</f>
        <v>0.97447421720638749</v>
      </c>
      <c r="V153" s="5">
        <f>_xlfn.STDEV.P(G173:G177)</f>
        <v>4.3591742337282193</v>
      </c>
    </row>
    <row r="154" spans="1:23" x14ac:dyDescent="0.45">
      <c r="A154" s="1">
        <v>6</v>
      </c>
      <c r="B154">
        <v>5</v>
      </c>
      <c r="C154">
        <v>0.2</v>
      </c>
      <c r="D154">
        <v>54.9</v>
      </c>
      <c r="E154">
        <v>45.7</v>
      </c>
      <c r="F154">
        <v>52.3</v>
      </c>
      <c r="G154">
        <v>55.5</v>
      </c>
      <c r="I154">
        <f t="shared" si="53"/>
        <v>3.885871845545088</v>
      </c>
      <c r="K154">
        <f>AVERAGE(K148:K153)</f>
        <v>5.4213618207758358</v>
      </c>
      <c r="N154">
        <f t="shared" si="54"/>
        <v>52.099999999999994</v>
      </c>
      <c r="P154" s="5">
        <f>AVERAGE(P148:P153)</f>
        <v>7.4519323443647636</v>
      </c>
      <c r="Q154">
        <f>AVERAGE(Q148:Q152)</f>
        <v>2.6733282433648919</v>
      </c>
      <c r="R154" s="5">
        <f>AVERAGE(R148:R153)</f>
        <v>3.8624639707486779</v>
      </c>
      <c r="S154">
        <f>AVERAGE(S148:S152)</f>
        <v>2.6100793055637026</v>
      </c>
      <c r="T154" s="5">
        <f>AVERAGE(T148:T153)</f>
        <v>1.3920111525879821</v>
      </c>
      <c r="U154">
        <f>AVERAGE(U148:U152)</f>
        <v>1.2423388492401004</v>
      </c>
      <c r="V154" s="5">
        <f>AVERAGE(V148:V153)</f>
        <v>6.4991679799398767</v>
      </c>
      <c r="W154">
        <f>AVERAGE(W148:W152)</f>
        <v>2.3625524416337997</v>
      </c>
    </row>
    <row r="155" spans="1:23" x14ac:dyDescent="0.45">
      <c r="A155" s="1">
        <v>7</v>
      </c>
      <c r="B155">
        <v>5</v>
      </c>
      <c r="C155">
        <v>0.45</v>
      </c>
      <c r="D155">
        <v>51.7</v>
      </c>
      <c r="E155">
        <v>45</v>
      </c>
      <c r="F155">
        <v>49.4</v>
      </c>
      <c r="G155">
        <v>51.7</v>
      </c>
      <c r="I155">
        <f t="shared" si="53"/>
        <v>2.7354158733179874</v>
      </c>
      <c r="N155">
        <f t="shared" si="54"/>
        <v>49.45</v>
      </c>
      <c r="P155" s="5">
        <f>_xlfn.STDEV.P(P148:P153)</f>
        <v>1.6342697660863184</v>
      </c>
      <c r="Q155">
        <f>_xlfn.STDEV.P(Q148:Q152)</f>
        <v>1.2580560369540261</v>
      </c>
      <c r="R155" s="5">
        <f>_xlfn.STDEV.P(R148:R153)</f>
        <v>1.7305602391522854</v>
      </c>
      <c r="S155">
        <f>_xlfn.STDEV.P(S148:S152)</f>
        <v>0.95567743093652213</v>
      </c>
      <c r="T155" s="5">
        <f>_xlfn.STDEV.P(T148:T153)</f>
        <v>0.2585310124608054</v>
      </c>
      <c r="U155">
        <f>_xlfn.STDEV.P(U148:U152)</f>
        <v>0.25557074537396696</v>
      </c>
      <c r="V155" s="5">
        <f>_xlfn.STDEV.P(V148:V153)</f>
        <v>2.1844638324291306</v>
      </c>
      <c r="W155">
        <f>_xlfn.STDEV.P(W148:W152)</f>
        <v>1.3426596178551964</v>
      </c>
    </row>
    <row r="156" spans="1:23" x14ac:dyDescent="0.45">
      <c r="A156" s="1">
        <v>8</v>
      </c>
      <c r="B156">
        <v>5</v>
      </c>
      <c r="C156">
        <v>0.65</v>
      </c>
      <c r="D156">
        <v>46.7</v>
      </c>
      <c r="E156">
        <v>46.4</v>
      </c>
      <c r="F156">
        <v>48</v>
      </c>
      <c r="G156">
        <v>45.9</v>
      </c>
      <c r="I156">
        <f t="shared" si="53"/>
        <v>0.77620873481300168</v>
      </c>
      <c r="K156" cm="1">
        <f t="array" ref="K156">INDEX(LINEST(K148:K153),1)</f>
        <v>-0.21214754625262591</v>
      </c>
      <c r="L156" cm="1">
        <f t="array" ref="L156">INDEX(LINEST(L148:L152),1)</f>
        <v>-0.60082736877970566</v>
      </c>
      <c r="N156">
        <f t="shared" si="54"/>
        <v>46.75</v>
      </c>
      <c r="P156" s="5"/>
      <c r="R156" s="5"/>
      <c r="T156" s="5"/>
      <c r="V156" s="5"/>
    </row>
    <row r="157" spans="1:23" x14ac:dyDescent="0.45">
      <c r="A157" s="1">
        <v>9</v>
      </c>
      <c r="B157">
        <v>5</v>
      </c>
      <c r="C157">
        <v>0.85</v>
      </c>
      <c r="D157">
        <v>40.700000000000003</v>
      </c>
      <c r="E157">
        <v>44.2</v>
      </c>
      <c r="F157">
        <v>49.9</v>
      </c>
      <c r="G157">
        <v>42.4</v>
      </c>
      <c r="I157">
        <f t="shared" si="53"/>
        <v>3.4619358746227507</v>
      </c>
      <c r="N157">
        <f t="shared" si="54"/>
        <v>44.300000000000004</v>
      </c>
      <c r="P157" s="5"/>
      <c r="R157" s="5"/>
      <c r="T157" s="5"/>
      <c r="V157" s="5"/>
    </row>
    <row r="158" spans="1:23" x14ac:dyDescent="0.45">
      <c r="A158" s="1">
        <v>10</v>
      </c>
      <c r="B158">
        <v>10</v>
      </c>
      <c r="C158">
        <v>0</v>
      </c>
      <c r="D158">
        <v>68.8</v>
      </c>
      <c r="E158">
        <v>60.7</v>
      </c>
      <c r="F158">
        <v>50.1</v>
      </c>
      <c r="G158">
        <v>69.400000000000006</v>
      </c>
      <c r="I158">
        <f t="shared" si="53"/>
        <v>7.8110498654150371</v>
      </c>
      <c r="N158">
        <f t="shared" si="54"/>
        <v>62.25</v>
      </c>
      <c r="P158" s="5"/>
      <c r="R158" s="5"/>
      <c r="T158" s="5"/>
      <c r="V158" s="5"/>
    </row>
    <row r="159" spans="1:23" x14ac:dyDescent="0.45">
      <c r="A159" s="1">
        <v>11</v>
      </c>
      <c r="B159">
        <v>10</v>
      </c>
      <c r="C159">
        <v>0.2</v>
      </c>
      <c r="D159">
        <v>53.4</v>
      </c>
      <c r="E159">
        <v>50.6</v>
      </c>
      <c r="F159">
        <v>49.9</v>
      </c>
      <c r="G159">
        <v>57.8</v>
      </c>
      <c r="I159">
        <f t="shared" si="53"/>
        <v>3.1043316510965759</v>
      </c>
      <c r="K159" t="s">
        <v>25</v>
      </c>
      <c r="L159" t="s">
        <v>26</v>
      </c>
      <c r="N159">
        <f t="shared" si="54"/>
        <v>52.924999999999997</v>
      </c>
      <c r="P159" s="3" t="s">
        <v>25</v>
      </c>
      <c r="Q159" s="3" t="s">
        <v>26</v>
      </c>
      <c r="R159" s="3" t="s">
        <v>25</v>
      </c>
      <c r="S159" s="3" t="s">
        <v>26</v>
      </c>
      <c r="T159" s="3" t="s">
        <v>25</v>
      </c>
      <c r="U159" s="3" t="s">
        <v>26</v>
      </c>
      <c r="V159" s="3" t="s">
        <v>25</v>
      </c>
      <c r="W159" s="3" t="s">
        <v>26</v>
      </c>
    </row>
    <row r="160" spans="1:23" x14ac:dyDescent="0.45">
      <c r="A160" s="1">
        <v>12</v>
      </c>
      <c r="B160">
        <v>10</v>
      </c>
      <c r="C160">
        <v>0.45</v>
      </c>
      <c r="D160">
        <v>49.7</v>
      </c>
      <c r="E160">
        <v>48.3</v>
      </c>
      <c r="F160">
        <v>49.5</v>
      </c>
      <c r="G160">
        <v>54</v>
      </c>
      <c r="I160">
        <f t="shared" si="53"/>
        <v>2.1602951187279951</v>
      </c>
      <c r="J160">
        <v>2</v>
      </c>
      <c r="K160">
        <f>AVERAGE(D148:G152)</f>
        <v>49.98</v>
      </c>
      <c r="L160">
        <f>AVERAGE(D148:G148,D153:G153,D158:G158,D163:G163,D168:G168,D173:G173)</f>
        <v>57.79999999999999</v>
      </c>
      <c r="M160">
        <v>0</v>
      </c>
      <c r="N160">
        <f t="shared" si="54"/>
        <v>50.375</v>
      </c>
      <c r="P160" s="5">
        <f>AVERAGE(D148:D152)</f>
        <v>47.38</v>
      </c>
      <c r="Q160">
        <f>AVERAGE(D148,D153,D158,D163,D168,D173)</f>
        <v>62.666666666666657</v>
      </c>
      <c r="R160" s="5">
        <f>AVERAGE(E148:E152)</f>
        <v>52.3</v>
      </c>
      <c r="S160">
        <f>AVERAGE(E148,E153,E158,E163,E168,E173)</f>
        <v>56.333333333333336</v>
      </c>
      <c r="T160" s="5">
        <f>AVERAGE(F148:F152)</f>
        <v>50.66</v>
      </c>
      <c r="U160">
        <f>AVERAGE(F148,F153,F158,F163,F168,F173)</f>
        <v>49.966666666666669</v>
      </c>
      <c r="V160" s="5">
        <f>AVERAGE(G148:G152)</f>
        <v>49.580000000000005</v>
      </c>
      <c r="W160">
        <f>AVERAGE(G148,G153,G158,G163,G168,G173)</f>
        <v>62.233333333333341</v>
      </c>
    </row>
    <row r="161" spans="1:23" x14ac:dyDescent="0.45">
      <c r="A161" s="1">
        <v>13</v>
      </c>
      <c r="B161">
        <v>10</v>
      </c>
      <c r="C161">
        <v>0.65</v>
      </c>
      <c r="D161">
        <v>47.1</v>
      </c>
      <c r="E161">
        <v>44.8</v>
      </c>
      <c r="F161">
        <v>47.2</v>
      </c>
      <c r="G161">
        <v>47</v>
      </c>
      <c r="I161">
        <f t="shared" si="53"/>
        <v>0.99843627738579477</v>
      </c>
      <c r="J161">
        <v>5</v>
      </c>
      <c r="K161">
        <f>AVERAGE(D153:G157)</f>
        <v>50.63</v>
      </c>
      <c r="L161">
        <f>AVERAGE(D149:G149,D154:G154,D159:G159,D164:G164,D169:G169,D174:G174)</f>
        <v>51.695833333333326</v>
      </c>
      <c r="M161">
        <v>0.2</v>
      </c>
      <c r="N161">
        <f t="shared" si="54"/>
        <v>46.525000000000006</v>
      </c>
      <c r="P161" s="5">
        <f>AVERAGE(D153:D157)</f>
        <v>52.48</v>
      </c>
      <c r="Q161">
        <f t="shared" ref="Q161:Q164" si="60">AVERAGE(D149,D154,D159,D164,D169,D174)</f>
        <v>50.800000000000004</v>
      </c>
      <c r="R161" s="5">
        <f>AVERAGE(E153:E157)</f>
        <v>48.02</v>
      </c>
      <c r="S161">
        <f t="shared" ref="S161:S164" si="61">AVERAGE(E149,E154,E159,E164,E169,E174)</f>
        <v>50.75</v>
      </c>
      <c r="T161" s="5">
        <f>AVERAGE(F153:F157)</f>
        <v>49.96</v>
      </c>
      <c r="U161">
        <f t="shared" ref="U161:U164" si="62">AVERAGE(F149,F154,F159,F164,F169,F174)</f>
        <v>50.516666666666673</v>
      </c>
      <c r="V161" s="5">
        <f>AVERAGE(G153:G157)</f>
        <v>52.06</v>
      </c>
      <c r="W161">
        <f t="shared" ref="W161:W164" si="63">AVERAGE(G149,G154,G159,G164,G169,G174)</f>
        <v>54.716666666666669</v>
      </c>
    </row>
    <row r="162" spans="1:23" x14ac:dyDescent="0.45">
      <c r="A162" s="1">
        <v>14</v>
      </c>
      <c r="B162">
        <v>10</v>
      </c>
      <c r="C162">
        <v>0.85</v>
      </c>
      <c r="D162">
        <v>40.9</v>
      </c>
      <c r="E162">
        <v>45.2</v>
      </c>
      <c r="F162">
        <v>52.8</v>
      </c>
      <c r="G162">
        <v>41.2</v>
      </c>
      <c r="I162">
        <f t="shared" si="53"/>
        <v>4.7991535712040969</v>
      </c>
      <c r="J162">
        <v>10</v>
      </c>
      <c r="K162">
        <f>AVERAGE(D158:G162)</f>
        <v>51.419999999999995</v>
      </c>
      <c r="L162">
        <f t="shared" ref="L162:L164" si="64">AVERAGE(D150:G150,D155:G155,D160:G160,D165:G165,D170:G170,D175:G175)</f>
        <v>49.504166666666663</v>
      </c>
      <c r="M162">
        <v>0.45</v>
      </c>
      <c r="N162">
        <f t="shared" si="54"/>
        <v>45.024999999999991</v>
      </c>
      <c r="P162" s="5">
        <f>AVERAGE(D158:D162)</f>
        <v>51.98</v>
      </c>
      <c r="Q162">
        <f t="shared" si="60"/>
        <v>47.866666666666667</v>
      </c>
      <c r="R162" s="5">
        <f>AVERAGE(E158:E162)</f>
        <v>49.92</v>
      </c>
      <c r="S162">
        <f t="shared" si="61"/>
        <v>48.9</v>
      </c>
      <c r="T162" s="5">
        <f>AVERAGE(F158:F162)</f>
        <v>49.9</v>
      </c>
      <c r="U162">
        <f t="shared" si="62"/>
        <v>49.833333333333336</v>
      </c>
      <c r="V162" s="5">
        <f>AVERAGE(G158:G162)</f>
        <v>53.879999999999995</v>
      </c>
      <c r="W162">
        <f t="shared" si="63"/>
        <v>51.416666666666664</v>
      </c>
    </row>
    <row r="163" spans="1:23" x14ac:dyDescent="0.45">
      <c r="A163" s="1">
        <v>15</v>
      </c>
      <c r="B163">
        <v>20</v>
      </c>
      <c r="C163">
        <v>0</v>
      </c>
      <c r="D163">
        <v>63.4</v>
      </c>
      <c r="E163">
        <v>59.4</v>
      </c>
      <c r="F163">
        <v>49.9</v>
      </c>
      <c r="G163">
        <v>64.5</v>
      </c>
      <c r="I163">
        <f t="shared" si="53"/>
        <v>5.7493477890974729</v>
      </c>
      <c r="J163">
        <v>20</v>
      </c>
      <c r="K163">
        <f>AVERAGE(D163:G167)</f>
        <v>51.089999999999996</v>
      </c>
      <c r="L163">
        <f t="shared" si="64"/>
        <v>46.774999999999999</v>
      </c>
      <c r="M163">
        <v>0.65</v>
      </c>
      <c r="N163">
        <f t="shared" si="54"/>
        <v>59.3</v>
      </c>
      <c r="P163" s="5">
        <f>AVERAGE(D163:D167)</f>
        <v>50.14</v>
      </c>
      <c r="Q163">
        <f t="shared" si="60"/>
        <v>44.4</v>
      </c>
      <c r="R163" s="5">
        <f>AVERAGE(E163:E167)</f>
        <v>50.660000000000004</v>
      </c>
      <c r="S163">
        <f t="shared" si="61"/>
        <v>47.366666666666667</v>
      </c>
      <c r="T163" s="5">
        <f>AVERAGE(F163:F167)</f>
        <v>50.36</v>
      </c>
      <c r="U163">
        <f t="shared" si="62"/>
        <v>48.466666666666661</v>
      </c>
      <c r="V163" s="5">
        <f>AVERAGE(G163:G167)</f>
        <v>53.2</v>
      </c>
      <c r="W163">
        <f t="shared" si="63"/>
        <v>46.866666666666667</v>
      </c>
    </row>
    <row r="164" spans="1:23" x14ac:dyDescent="0.45">
      <c r="A164" s="1">
        <v>16</v>
      </c>
      <c r="B164">
        <v>20</v>
      </c>
      <c r="C164">
        <v>0.2</v>
      </c>
      <c r="D164">
        <v>52.4</v>
      </c>
      <c r="E164">
        <v>53.4</v>
      </c>
      <c r="F164">
        <v>49.8</v>
      </c>
      <c r="G164">
        <v>57.7</v>
      </c>
      <c r="I164">
        <f t="shared" si="53"/>
        <v>2.8472574523565677</v>
      </c>
      <c r="J164">
        <v>50</v>
      </c>
      <c r="K164">
        <f>AVERAGE(D168:G172)</f>
        <v>49.259999999999991</v>
      </c>
      <c r="L164">
        <f t="shared" si="64"/>
        <v>45.616666666666667</v>
      </c>
      <c r="M164">
        <v>0.85</v>
      </c>
      <c r="N164">
        <f t="shared" si="54"/>
        <v>53.325000000000003</v>
      </c>
      <c r="P164" s="5">
        <f>AVERAGE(D168:D172)</f>
        <v>47.48</v>
      </c>
      <c r="Q164">
        <f t="shared" si="60"/>
        <v>41.15</v>
      </c>
      <c r="R164" s="5">
        <f>AVERAGE(E168:E172)</f>
        <v>49.98</v>
      </c>
      <c r="S164">
        <f t="shared" si="61"/>
        <v>46.733333333333341</v>
      </c>
      <c r="T164" s="5">
        <f>AVERAGE(F168:F172)</f>
        <v>48.839999999999996</v>
      </c>
      <c r="U164">
        <f t="shared" si="62"/>
        <v>50.966666666666669</v>
      </c>
      <c r="V164" s="5">
        <f>AVERAGE(G168:G172)</f>
        <v>50.739999999999995</v>
      </c>
      <c r="W164">
        <f t="shared" si="63"/>
        <v>43.616666666666667</v>
      </c>
    </row>
    <row r="165" spans="1:23" x14ac:dyDescent="0.45">
      <c r="A165" s="1">
        <v>17</v>
      </c>
      <c r="B165">
        <v>20</v>
      </c>
      <c r="C165">
        <v>0.45</v>
      </c>
      <c r="D165">
        <v>48.9</v>
      </c>
      <c r="E165">
        <v>49.1</v>
      </c>
      <c r="F165">
        <v>52.6</v>
      </c>
      <c r="G165">
        <v>53.5</v>
      </c>
      <c r="I165">
        <f t="shared" si="53"/>
        <v>2.0510667955968671</v>
      </c>
      <c r="J165">
        <v>100</v>
      </c>
      <c r="K165">
        <f>AVERAGE(D173:G177)</f>
        <v>49.289999999999992</v>
      </c>
      <c r="L165">
        <f>AVERAGE((L164-L163), (L163-L162), (L162-L161), (L161-L160))</f>
        <v>-3.0458333333333307</v>
      </c>
      <c r="N165">
        <f t="shared" si="54"/>
        <v>51.024999999999999</v>
      </c>
      <c r="P165" s="5">
        <f>AVERAGE(D173:D177)</f>
        <v>46.8</v>
      </c>
      <c r="R165" s="5">
        <f>AVERAGE(E173:E177)</f>
        <v>49.220000000000006</v>
      </c>
      <c r="T165" s="5">
        <f>AVERAGE(F173:F177)</f>
        <v>49.980000000000004</v>
      </c>
      <c r="V165" s="5">
        <f>AVERAGE(G173:G177)</f>
        <v>51.160000000000011</v>
      </c>
    </row>
    <row r="166" spans="1:23" x14ac:dyDescent="0.45">
      <c r="A166" s="1">
        <v>18</v>
      </c>
      <c r="B166">
        <v>20</v>
      </c>
      <c r="C166">
        <v>0.65</v>
      </c>
      <c r="D166">
        <v>44.5</v>
      </c>
      <c r="E166">
        <v>46.2</v>
      </c>
      <c r="F166">
        <v>48.2</v>
      </c>
      <c r="G166">
        <v>46.9</v>
      </c>
      <c r="I166">
        <f t="shared" si="53"/>
        <v>1.3351029922818696</v>
      </c>
      <c r="K166">
        <f>AVERAGE(K160:K165)</f>
        <v>50.278333333333329</v>
      </c>
      <c r="N166">
        <f t="shared" si="54"/>
        <v>46.45</v>
      </c>
      <c r="P166" s="5">
        <f>AVERAGE(P160:P165)</f>
        <v>49.376666666666665</v>
      </c>
      <c r="Q166">
        <f>AVERAGE(Q160:Q164)</f>
        <v>49.376666666666672</v>
      </c>
      <c r="R166" s="5">
        <f>AVERAGE(R160:R165)</f>
        <v>50.016666666666673</v>
      </c>
      <c r="S166">
        <f>AVERAGE(S160:S164)</f>
        <v>50.016666666666673</v>
      </c>
      <c r="T166" s="5">
        <f>AVERAGE(T160:T165)</f>
        <v>49.949999999999996</v>
      </c>
      <c r="U166">
        <f>AVERAGE(U160:U164)</f>
        <v>49.95</v>
      </c>
      <c r="V166" s="5">
        <f>AVERAGE(V160:V165)</f>
        <v>51.77000000000001</v>
      </c>
      <c r="W166">
        <f>AVERAGE(W160:W164)</f>
        <v>51.77</v>
      </c>
    </row>
    <row r="167" spans="1:23" x14ac:dyDescent="0.45">
      <c r="A167" s="1">
        <v>19</v>
      </c>
      <c r="B167">
        <v>20</v>
      </c>
      <c r="C167">
        <v>0.85</v>
      </c>
      <c r="D167">
        <v>41.5</v>
      </c>
      <c r="E167">
        <v>45.2</v>
      </c>
      <c r="F167">
        <v>51.3</v>
      </c>
      <c r="G167">
        <v>43.4</v>
      </c>
      <c r="I167">
        <f t="shared" si="53"/>
        <v>3.675935255142559</v>
      </c>
      <c r="N167">
        <f t="shared" si="54"/>
        <v>45.35</v>
      </c>
      <c r="P167" s="5">
        <f>_xlfn.STDEV.P(P160:P165)</f>
        <v>2.2808599742689641</v>
      </c>
      <c r="Q167">
        <f>_xlfn.STDEV.P(Q160:Q164)</f>
        <v>7.3942590343229284</v>
      </c>
      <c r="R167" s="5">
        <f>_xlfn.STDEV.P(R160:R165)</f>
        <v>1.307639943647416</v>
      </c>
      <c r="S167">
        <f>_xlfn.STDEV.P(S160:S164)</f>
        <v>3.4492833394135007</v>
      </c>
      <c r="T167" s="5">
        <f>_xlfn.STDEV.P(T160:T165)</f>
        <v>0.56388533113272887</v>
      </c>
      <c r="U167">
        <f>_xlfn.STDEV.P(U160:U164)</f>
        <v>0.84485370199685039</v>
      </c>
      <c r="V167" s="5">
        <f>_xlfn.STDEV.P(V160:V165)</f>
        <v>1.4611753260075697</v>
      </c>
      <c r="W167">
        <f>_xlfn.STDEV.P(W160:W164)</f>
        <v>6.4623301611037052</v>
      </c>
    </row>
    <row r="168" spans="1:23" x14ac:dyDescent="0.45">
      <c r="A168" s="1">
        <v>20</v>
      </c>
      <c r="B168">
        <v>50</v>
      </c>
      <c r="C168">
        <v>0</v>
      </c>
      <c r="D168">
        <v>59.9</v>
      </c>
      <c r="E168">
        <v>51.4</v>
      </c>
      <c r="F168">
        <v>47.6</v>
      </c>
      <c r="G168">
        <v>61.3</v>
      </c>
      <c r="I168">
        <f t="shared" si="53"/>
        <v>5.731710041514658</v>
      </c>
      <c r="N168">
        <f t="shared" si="54"/>
        <v>55.05</v>
      </c>
      <c r="P168" s="5"/>
      <c r="R168" s="5"/>
      <c r="T168" s="5"/>
      <c r="V168" s="5"/>
    </row>
    <row r="169" spans="1:23" x14ac:dyDescent="0.45">
      <c r="A169" s="1">
        <v>21</v>
      </c>
      <c r="B169">
        <v>50</v>
      </c>
      <c r="C169">
        <v>0.2</v>
      </c>
      <c r="D169">
        <v>50.5</v>
      </c>
      <c r="E169">
        <v>52.8</v>
      </c>
      <c r="F169">
        <v>49.8</v>
      </c>
      <c r="G169">
        <v>54.2</v>
      </c>
      <c r="I169">
        <f t="shared" si="53"/>
        <v>1.7640507362318139</v>
      </c>
      <c r="N169">
        <f t="shared" si="54"/>
        <v>51.825000000000003</v>
      </c>
      <c r="P169" s="5" cm="1">
        <f t="array" ref="P169">INDEX(LINEST(P160:P165), 1)</f>
        <v>-0.5640000000000005</v>
      </c>
      <c r="Q169" s="5" cm="1">
        <f t="array" ref="Q169">INDEX(LINEST(Q160:Q164), 1)</f>
        <v>-4.9433333333333316</v>
      </c>
      <c r="R169" s="5" cm="1">
        <f t="array" ref="R169">INDEX(LINEST(R160:R165), 1)</f>
        <v>-0.25085714285714211</v>
      </c>
      <c r="S169" s="5" cm="1">
        <f t="array" ref="S169">INDEX(LINEST(S160:S164), 1)</f>
        <v>-2.2583333333333315</v>
      </c>
      <c r="T169" s="5" cm="1">
        <f t="array" ref="T169">INDEX(LINEST(T160:T165), 1)</f>
        <v>-0.17999999999999933</v>
      </c>
      <c r="U169" s="5" cm="1">
        <f t="array" ref="U169">INDEX(LINEST(U160:U164), 1)</f>
        <v>-5.0000000000010678E-3</v>
      </c>
      <c r="V169" s="5" cm="1">
        <f t="array" ref="V169">INDEX(LINEST(V160:V165), 1)</f>
        <v>9.3142857142857513E-2</v>
      </c>
      <c r="W169" s="5" cm="1">
        <f t="array" ref="W169">INDEX(LINEST(W160:W164), 1)</f>
        <v>-4.5083333333333355</v>
      </c>
    </row>
    <row r="170" spans="1:23" x14ac:dyDescent="0.45">
      <c r="A170" s="1">
        <v>22</v>
      </c>
      <c r="B170">
        <v>50</v>
      </c>
      <c r="C170">
        <v>0.45</v>
      </c>
      <c r="D170">
        <v>44.3</v>
      </c>
      <c r="E170">
        <v>49.2</v>
      </c>
      <c r="F170">
        <v>48.4</v>
      </c>
      <c r="G170">
        <v>49.4</v>
      </c>
      <c r="I170">
        <f t="shared" si="53"/>
        <v>2.0692691946675295</v>
      </c>
      <c r="K170" cm="1">
        <f t="array" ref="K170">INDEX(LINEST(K160:K165),1)</f>
        <v>-0.22542857142857303</v>
      </c>
      <c r="L170" cm="1">
        <f t="array" ref="L170">INDEX(LINEST(L160:L164),1)</f>
        <v>-2.9287499999999969</v>
      </c>
      <c r="N170">
        <f t="shared" si="54"/>
        <v>47.825000000000003</v>
      </c>
    </row>
    <row r="171" spans="1:23" x14ac:dyDescent="0.45">
      <c r="A171" s="1">
        <v>23</v>
      </c>
      <c r="B171">
        <v>50</v>
      </c>
      <c r="C171">
        <v>0.65</v>
      </c>
      <c r="D171">
        <v>42.4</v>
      </c>
      <c r="E171">
        <v>48.5</v>
      </c>
      <c r="F171">
        <v>47.1</v>
      </c>
      <c r="G171">
        <v>46.3</v>
      </c>
      <c r="I171">
        <f t="shared" si="53"/>
        <v>2.2631559822513347</v>
      </c>
      <c r="N171">
        <f t="shared" si="54"/>
        <v>46.075000000000003</v>
      </c>
    </row>
    <row r="172" spans="1:23" x14ac:dyDescent="0.45">
      <c r="A172" s="1">
        <v>24</v>
      </c>
      <c r="B172">
        <v>50</v>
      </c>
      <c r="C172">
        <v>0.85</v>
      </c>
      <c r="D172">
        <v>40.299999999999997</v>
      </c>
      <c r="E172">
        <v>48</v>
      </c>
      <c r="F172">
        <v>51.3</v>
      </c>
      <c r="G172">
        <v>42.5</v>
      </c>
      <c r="I172">
        <f t="shared" si="53"/>
        <v>4.3568193673825863</v>
      </c>
      <c r="N172">
        <f t="shared" si="54"/>
        <v>45.524999999999999</v>
      </c>
    </row>
    <row r="173" spans="1:23" x14ac:dyDescent="0.45">
      <c r="A173" s="1">
        <v>25</v>
      </c>
      <c r="B173">
        <v>100</v>
      </c>
      <c r="C173">
        <v>0</v>
      </c>
      <c r="D173">
        <v>59.5</v>
      </c>
      <c r="E173">
        <v>49</v>
      </c>
      <c r="F173">
        <v>49.9</v>
      </c>
      <c r="G173">
        <v>58.1</v>
      </c>
      <c r="I173">
        <f t="shared" si="53"/>
        <v>4.7118865648485224</v>
      </c>
      <c r="N173">
        <f t="shared" si="54"/>
        <v>54.125</v>
      </c>
    </row>
    <row r="174" spans="1:23" x14ac:dyDescent="0.45">
      <c r="A174" s="1">
        <v>26</v>
      </c>
      <c r="B174">
        <v>100</v>
      </c>
      <c r="C174">
        <v>0.2</v>
      </c>
      <c r="D174">
        <v>47.2</v>
      </c>
      <c r="E174">
        <v>52.1</v>
      </c>
      <c r="F174">
        <v>51</v>
      </c>
      <c r="G174">
        <v>53.8</v>
      </c>
      <c r="I174">
        <f t="shared" si="53"/>
        <v>2.4231952046832692</v>
      </c>
      <c r="N174">
        <f t="shared" si="54"/>
        <v>51.025000000000006</v>
      </c>
    </row>
    <row r="175" spans="1:23" x14ac:dyDescent="0.45">
      <c r="A175" s="1">
        <v>27</v>
      </c>
      <c r="B175">
        <v>100</v>
      </c>
      <c r="C175">
        <v>0.45</v>
      </c>
      <c r="D175">
        <v>45.7</v>
      </c>
      <c r="E175">
        <v>48.9</v>
      </c>
      <c r="F175">
        <v>49.8</v>
      </c>
      <c r="G175">
        <v>50.2</v>
      </c>
      <c r="I175">
        <f t="shared" si="53"/>
        <v>1.7670597047072281</v>
      </c>
      <c r="N175">
        <f t="shared" si="54"/>
        <v>48.649999999999991</v>
      </c>
    </row>
    <row r="176" spans="1:23" x14ac:dyDescent="0.45">
      <c r="A176" s="1">
        <v>28</v>
      </c>
      <c r="B176">
        <v>100</v>
      </c>
      <c r="C176">
        <v>0.65</v>
      </c>
      <c r="D176">
        <v>41</v>
      </c>
      <c r="E176">
        <v>48.3</v>
      </c>
      <c r="F176">
        <v>48.3</v>
      </c>
      <c r="G176">
        <v>47.8</v>
      </c>
      <c r="I176">
        <f t="shared" si="53"/>
        <v>3.09556133843282</v>
      </c>
      <c r="N176" s="6">
        <f t="shared" si="54"/>
        <v>46.349999999999994</v>
      </c>
    </row>
    <row r="177" spans="1:23" x14ac:dyDescent="0.45">
      <c r="A177" s="1">
        <v>29</v>
      </c>
      <c r="B177">
        <v>100</v>
      </c>
      <c r="C177">
        <v>0.85</v>
      </c>
      <c r="D177">
        <v>40.6</v>
      </c>
      <c r="E177">
        <v>47.8</v>
      </c>
      <c r="F177">
        <v>50.9</v>
      </c>
      <c r="G177">
        <v>45.9</v>
      </c>
      <c r="I177">
        <f t="shared" si="53"/>
        <v>3.7436613094669755</v>
      </c>
      <c r="N177">
        <f t="shared" si="54"/>
        <v>46.300000000000004</v>
      </c>
    </row>
    <row r="181" spans="1:23" x14ac:dyDescent="0.45">
      <c r="A181" s="1">
        <v>0</v>
      </c>
      <c r="B181" t="s">
        <v>11</v>
      </c>
    </row>
    <row r="183" spans="1:23" x14ac:dyDescent="0.4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I183" s="3" t="s">
        <v>45</v>
      </c>
      <c r="K183" t="s">
        <v>25</v>
      </c>
      <c r="L183" t="s">
        <v>26</v>
      </c>
      <c r="N183" t="s">
        <v>27</v>
      </c>
      <c r="P183" s="3"/>
      <c r="Q183" s="3" t="s">
        <v>3</v>
      </c>
      <c r="R183" s="3"/>
      <c r="S183" s="3" t="s">
        <v>4</v>
      </c>
      <c r="T183" s="3"/>
      <c r="U183" s="3" t="s">
        <v>5</v>
      </c>
      <c r="V183" s="3"/>
      <c r="W183" s="3" t="s">
        <v>6</v>
      </c>
    </row>
    <row r="184" spans="1:23" x14ac:dyDescent="0.45">
      <c r="A184" s="1">
        <v>0</v>
      </c>
      <c r="B184">
        <v>0</v>
      </c>
      <c r="C184">
        <v>0</v>
      </c>
      <c r="D184">
        <v>52.2</v>
      </c>
      <c r="E184">
        <v>52.2</v>
      </c>
      <c r="F184">
        <v>51.6</v>
      </c>
      <c r="G184">
        <v>51.9</v>
      </c>
      <c r="I184">
        <f>_xlfn.STDEV.P(D184:G184)</f>
        <v>0.24874685927665585</v>
      </c>
      <c r="J184">
        <v>2</v>
      </c>
      <c r="K184">
        <f>_xlfn.STDEV.P(D184:G188)</f>
        <v>1.9593621411061304</v>
      </c>
      <c r="L184">
        <f>_xlfn.STDEV.P(D184:G184,D189:G189,D194:G194,D199:G199,D204:G204,D209:G209)</f>
        <v>10.544428985909621</v>
      </c>
      <c r="M184">
        <v>0</v>
      </c>
      <c r="N184">
        <f>AVERAGE(D184:G184)</f>
        <v>51.975000000000001</v>
      </c>
      <c r="P184" s="5">
        <f>_xlfn.STDEV.P(D184:D188)</f>
        <v>2.089593261857436</v>
      </c>
      <c r="Q184">
        <f>_xlfn.STDEV.P(D184,D189,D194,D199,D204,D209)</f>
        <v>8.9700737021621499</v>
      </c>
      <c r="R184" s="5">
        <f>_xlfn.STDEV.P(E184:E188)</f>
        <v>1.9939909728983232</v>
      </c>
      <c r="S184">
        <f>_xlfn.STDEV.P(E184,E189,E194,E199,E204,E209)</f>
        <v>6.8097152820233875</v>
      </c>
      <c r="T184" s="5">
        <f>_xlfn.STDEV.P(F184:F188)</f>
        <v>1.579113675452152</v>
      </c>
      <c r="U184">
        <f>_xlfn.STDEV.P(F184,F189,F194,F199,F204,F209)</f>
        <v>0.57057475895412157</v>
      </c>
      <c r="V184" s="5">
        <f>_xlfn.STDEV.P(G184:G188)</f>
        <v>1.647543626129516</v>
      </c>
      <c r="W184">
        <f>_xlfn.STDEV.P(G184,G189,G194,G199,G204,G209)</f>
        <v>8.6972058092751148</v>
      </c>
    </row>
    <row r="185" spans="1:23" x14ac:dyDescent="0.45">
      <c r="A185" s="1">
        <v>1</v>
      </c>
      <c r="B185">
        <v>0</v>
      </c>
      <c r="C185">
        <v>0.2</v>
      </c>
      <c r="D185">
        <v>46.2</v>
      </c>
      <c r="E185">
        <v>46.7</v>
      </c>
      <c r="F185">
        <v>49.5</v>
      </c>
      <c r="G185">
        <v>47.2</v>
      </c>
      <c r="I185">
        <f t="shared" ref="I185:I208" si="65">_xlfn.STDEV.P(D185:G185)</f>
        <v>1.2629330940315078</v>
      </c>
      <c r="J185">
        <v>5</v>
      </c>
      <c r="K185">
        <f>_xlfn.STDEV.P(D189:G193)</f>
        <v>14.398336709495309</v>
      </c>
      <c r="L185">
        <f>_xlfn.STDEV.P(D185:G185,D190:G190,D195:G195,D200:G200,D205:G205,D210:G210)</f>
        <v>8.0993784055047371</v>
      </c>
      <c r="M185">
        <v>0.2</v>
      </c>
      <c r="N185">
        <f t="shared" ref="N185:N213" si="66">AVERAGE(D185:G185)</f>
        <v>47.400000000000006</v>
      </c>
      <c r="P185" s="5">
        <f>_xlfn.STDEV.P(D189:D193)</f>
        <v>14.726900556464662</v>
      </c>
      <c r="Q185">
        <f t="shared" ref="Q185:Q188" si="67">_xlfn.STDEV.P(D185,D190,D195,D200,D205,D210)</f>
        <v>5.6108278256322288</v>
      </c>
      <c r="R185" s="5">
        <f>_xlfn.STDEV.P(E189:E193)</f>
        <v>12.699984251958771</v>
      </c>
      <c r="S185">
        <f t="shared" ref="S185:S188" si="68">_xlfn.STDEV.P(E185,E190,E195,E200,E205,E210)</f>
        <v>2.8667151158696513</v>
      </c>
      <c r="T185" s="5">
        <f>_xlfn.STDEV.P(F189:F193)</f>
        <v>8.8481862548208028</v>
      </c>
      <c r="U185">
        <f t="shared" ref="U185:U188" si="69">_xlfn.STDEV.P(F185,F190,F195,F200,F205,F210)</f>
        <v>3.5182460908179172</v>
      </c>
      <c r="V185" s="5">
        <f>_xlfn.STDEV.P(G189:G193)</f>
        <v>14.743323912876654</v>
      </c>
      <c r="W185">
        <f t="shared" ref="W185:W188" si="70">_xlfn.STDEV.P(G185,G190,G195,G200,G205,G210)</f>
        <v>5.4069142976583429</v>
      </c>
    </row>
    <row r="186" spans="1:23" x14ac:dyDescent="0.45">
      <c r="A186" s="1">
        <v>2</v>
      </c>
      <c r="B186">
        <v>0</v>
      </c>
      <c r="C186">
        <v>0.45</v>
      </c>
      <c r="D186">
        <v>49.1</v>
      </c>
      <c r="E186">
        <v>48</v>
      </c>
      <c r="F186">
        <v>49.9</v>
      </c>
      <c r="G186">
        <v>49.3</v>
      </c>
      <c r="I186">
        <f t="shared" si="65"/>
        <v>0.68693158320170367</v>
      </c>
      <c r="J186">
        <v>10</v>
      </c>
      <c r="K186">
        <f>_xlfn.STDEV.P(D194:G198)</f>
        <v>14.643903168213047</v>
      </c>
      <c r="L186">
        <f t="shared" ref="L186:L188" si="71">_xlfn.STDEV.P(D186:G186,D191:G191,D196:G196,D201:G201,D206:G206,D211:G211)</f>
        <v>6.5772467644143804</v>
      </c>
      <c r="M186">
        <v>0.45</v>
      </c>
      <c r="N186">
        <f t="shared" si="66"/>
        <v>49.075000000000003</v>
      </c>
      <c r="P186" s="5">
        <f>_xlfn.STDEV.P(D194:D198)</f>
        <v>14.204647126908817</v>
      </c>
      <c r="Q186">
        <f t="shared" si="67"/>
        <v>2.8913664589601922</v>
      </c>
      <c r="R186" s="5">
        <f>_xlfn.STDEV.P(E194:E198)</f>
        <v>12.954937282750556</v>
      </c>
      <c r="S186">
        <f t="shared" si="68"/>
        <v>3.6297000182139336</v>
      </c>
      <c r="T186" s="5">
        <f>_xlfn.STDEV.P(F194:F198)</f>
        <v>8.0293461751253137</v>
      </c>
      <c r="U186">
        <f t="shared" si="69"/>
        <v>4.2144262822938297</v>
      </c>
      <c r="V186" s="5">
        <f>_xlfn.STDEV.P(G194:G198)</f>
        <v>14.599808217918461</v>
      </c>
      <c r="W186">
        <f t="shared" si="70"/>
        <v>2.7908580918579311</v>
      </c>
    </row>
    <row r="187" spans="1:23" x14ac:dyDescent="0.45">
      <c r="A187" s="1">
        <v>3</v>
      </c>
      <c r="B187">
        <v>0</v>
      </c>
      <c r="C187">
        <v>0.65</v>
      </c>
      <c r="D187">
        <v>47.2</v>
      </c>
      <c r="E187">
        <v>47.4</v>
      </c>
      <c r="F187">
        <v>51.7</v>
      </c>
      <c r="G187">
        <v>48.6</v>
      </c>
      <c r="I187">
        <f t="shared" si="65"/>
        <v>1.799131735032208</v>
      </c>
      <c r="J187">
        <v>20</v>
      </c>
      <c r="K187">
        <f>_xlfn.STDEV.P(D199:G203)</f>
        <v>14.880472942752872</v>
      </c>
      <c r="L187">
        <f t="shared" si="71"/>
        <v>6.1782197521256386</v>
      </c>
      <c r="M187">
        <v>0.65</v>
      </c>
      <c r="N187">
        <f t="shared" si="66"/>
        <v>48.725000000000001</v>
      </c>
      <c r="P187" s="5">
        <f>_xlfn.STDEV.P(D199:D203)</f>
        <v>14.547109678558153</v>
      </c>
      <c r="Q187">
        <f t="shared" si="67"/>
        <v>1.9382122346808843</v>
      </c>
      <c r="R187" s="5">
        <f>_xlfn.STDEV.P(E199:E203)</f>
        <v>13.305998647226797</v>
      </c>
      <c r="S187">
        <f t="shared" si="68"/>
        <v>3.4567164895155762</v>
      </c>
      <c r="T187" s="5">
        <f>_xlfn.STDEV.P(F199:F203)</f>
        <v>8.3370018591817505</v>
      </c>
      <c r="U187">
        <f t="shared" si="69"/>
        <v>7.0260625926300611</v>
      </c>
      <c r="V187" s="5">
        <f>_xlfn.STDEV.P(G199:G203)</f>
        <v>14.891286042514885</v>
      </c>
      <c r="W187">
        <f t="shared" si="70"/>
        <v>1.3446395634353314</v>
      </c>
    </row>
    <row r="188" spans="1:23" x14ac:dyDescent="0.45">
      <c r="A188" s="1">
        <v>4</v>
      </c>
      <c r="B188">
        <v>0</v>
      </c>
      <c r="C188">
        <v>0.85</v>
      </c>
      <c r="D188">
        <v>47.6</v>
      </c>
      <c r="E188">
        <v>47.2</v>
      </c>
      <c r="F188">
        <v>47.4</v>
      </c>
      <c r="G188">
        <v>47.7</v>
      </c>
      <c r="I188">
        <f t="shared" si="65"/>
        <v>0.19202864369671538</v>
      </c>
      <c r="J188">
        <v>50</v>
      </c>
      <c r="K188">
        <f>_xlfn.STDEV.P(D205:G208)</f>
        <v>11.098817504581232</v>
      </c>
      <c r="L188">
        <f t="shared" si="71"/>
        <v>6.9078143653079565</v>
      </c>
      <c r="M188">
        <v>0.85</v>
      </c>
      <c r="N188">
        <f t="shared" si="66"/>
        <v>47.475000000000009</v>
      </c>
      <c r="P188" s="5">
        <f>_xlfn.STDEV.P(D204:D208)</f>
        <v>13.877117856385022</v>
      </c>
      <c r="Q188">
        <f t="shared" si="67"/>
        <v>5.4846502977754836</v>
      </c>
      <c r="R188" s="5">
        <f>_xlfn.STDEV.P(E204:E208)</f>
        <v>13.85591570413159</v>
      </c>
      <c r="S188">
        <f t="shared" si="68"/>
        <v>6.4764745210818422</v>
      </c>
      <c r="T188" s="5">
        <f>_xlfn.STDEV.P(F204:F208)</f>
        <v>9.9473413533466282</v>
      </c>
      <c r="U188">
        <f t="shared" si="69"/>
        <v>8.065306359132725</v>
      </c>
      <c r="V188" s="5">
        <f>_xlfn.STDEV.P(G204:G208)</f>
        <v>14.160564960480952</v>
      </c>
      <c r="W188">
        <f t="shared" si="70"/>
        <v>5.9615434243155239</v>
      </c>
    </row>
    <row r="189" spans="1:23" x14ac:dyDescent="0.45">
      <c r="A189" s="1">
        <v>5</v>
      </c>
      <c r="B189">
        <v>5</v>
      </c>
      <c r="C189">
        <v>0</v>
      </c>
      <c r="D189">
        <v>75.900000000000006</v>
      </c>
      <c r="E189">
        <v>70.900000000000006</v>
      </c>
      <c r="F189">
        <v>53.3</v>
      </c>
      <c r="G189">
        <v>73.900000000000006</v>
      </c>
      <c r="I189">
        <f t="shared" si="65"/>
        <v>8.9543285622094686</v>
      </c>
      <c r="J189">
        <v>100</v>
      </c>
      <c r="K189">
        <f>_xlfn.STDEV.P(D209:G213)</f>
        <v>13.399273525083352</v>
      </c>
      <c r="N189">
        <f t="shared" si="66"/>
        <v>68.5</v>
      </c>
      <c r="P189" s="5">
        <f>_xlfn.STDEV.P(D209:D213)</f>
        <v>12.800624984741948</v>
      </c>
      <c r="R189" s="5">
        <f>_xlfn.STDEV.P(E209:E213)</f>
        <v>13.374211602931947</v>
      </c>
      <c r="T189" s="5">
        <f>_xlfn.STDEV.P(F209:F213)</f>
        <v>8.4716940454669682</v>
      </c>
      <c r="V189" s="5">
        <f>_xlfn.STDEV.P(G209:G213)</f>
        <v>13.069261647086288</v>
      </c>
    </row>
    <row r="190" spans="1:23" x14ac:dyDescent="0.45">
      <c r="A190" s="1">
        <v>6</v>
      </c>
      <c r="B190">
        <v>5</v>
      </c>
      <c r="C190">
        <v>0.2</v>
      </c>
      <c r="D190">
        <v>59.2</v>
      </c>
      <c r="E190">
        <v>55.9</v>
      </c>
      <c r="F190">
        <v>40</v>
      </c>
      <c r="G190">
        <v>60.3</v>
      </c>
      <c r="I190">
        <f t="shared" si="65"/>
        <v>8.1585844360404156</v>
      </c>
      <c r="K190">
        <f>AVERAGE(K184:K189)</f>
        <v>11.730027665205325</v>
      </c>
      <c r="N190" s="6">
        <f t="shared" si="66"/>
        <v>53.849999999999994</v>
      </c>
      <c r="P190" s="5">
        <f>AVERAGE(P184:P189)</f>
        <v>12.04099891081934</v>
      </c>
      <c r="Q190">
        <f>AVERAGE(Q184:Q188)</f>
        <v>4.9790261038421875</v>
      </c>
      <c r="R190" s="5">
        <f>AVERAGE(R184:R189)</f>
        <v>11.364173076982999</v>
      </c>
      <c r="S190">
        <f>AVERAGE(S184:S188)</f>
        <v>4.6478642853408783</v>
      </c>
      <c r="T190" s="5">
        <f>AVERAGE(T184:T189)</f>
        <v>7.535447227232269</v>
      </c>
      <c r="U190">
        <f>AVERAGE(U184:U188)</f>
        <v>4.67892321676573</v>
      </c>
      <c r="V190" s="5">
        <f>AVERAGE(V184:V189)</f>
        <v>12.185298067834459</v>
      </c>
      <c r="W190">
        <f>AVERAGE(W184:W188)</f>
        <v>4.8402322373084488</v>
      </c>
    </row>
    <row r="191" spans="1:23" x14ac:dyDescent="0.45">
      <c r="A191" s="1">
        <v>7</v>
      </c>
      <c r="B191">
        <v>5</v>
      </c>
      <c r="C191">
        <v>0.45</v>
      </c>
      <c r="D191">
        <v>55.4</v>
      </c>
      <c r="E191">
        <v>49.2</v>
      </c>
      <c r="F191">
        <v>37</v>
      </c>
      <c r="G191">
        <v>54.1</v>
      </c>
      <c r="I191">
        <f t="shared" si="65"/>
        <v>7.2627043861085436</v>
      </c>
      <c r="N191">
        <f t="shared" si="66"/>
        <v>48.924999999999997</v>
      </c>
      <c r="P191" s="5">
        <f>_xlfn.STDEV.P(P184:P189)</f>
        <v>4.4936041840576584</v>
      </c>
      <c r="Q191">
        <f>_xlfn.STDEV.P(Q184:Q188)</f>
        <v>2.4571594149731379</v>
      </c>
      <c r="R191" s="5">
        <f>_xlfn.STDEV.P(R184:R189)</f>
        <v>4.2058482628012763</v>
      </c>
      <c r="S191">
        <f>_xlfn.STDEV.P(S184:S188)</f>
        <v>1.6519926777304688</v>
      </c>
      <c r="T191" s="5">
        <f>_xlfn.STDEV.P(T184:T189)</f>
        <v>2.7319532241476554</v>
      </c>
      <c r="U191">
        <f>_xlfn.STDEV.P(U184:U188)</f>
        <v>2.6615074630846127</v>
      </c>
      <c r="V191" s="5">
        <f>_xlfn.STDEV.P(V184:V189)</f>
        <v>4.7508431881119648</v>
      </c>
      <c r="W191">
        <f>_xlfn.STDEV.P(W184:W188)</f>
        <v>2.564130066909843</v>
      </c>
    </row>
    <row r="192" spans="1:23" x14ac:dyDescent="0.45">
      <c r="A192" s="1">
        <v>8</v>
      </c>
      <c r="B192">
        <v>5</v>
      </c>
      <c r="C192">
        <v>0.65</v>
      </c>
      <c r="D192">
        <v>44.8</v>
      </c>
      <c r="E192">
        <v>41.7</v>
      </c>
      <c r="F192">
        <v>32.6</v>
      </c>
      <c r="G192">
        <v>44.8</v>
      </c>
      <c r="I192">
        <f t="shared" si="65"/>
        <v>4.9981871713652968</v>
      </c>
      <c r="K192" cm="1">
        <f t="array" ref="K192">INDEX(LINEST(K184:K189),1)</f>
        <v>1.3582162594195348</v>
      </c>
      <c r="L192" cm="1">
        <f t="array" ref="L192">INDEX(LINEST(L184:L188),1)</f>
        <v>-0.91943878945824253</v>
      </c>
      <c r="N192">
        <f t="shared" si="66"/>
        <v>40.974999999999994</v>
      </c>
      <c r="P192" s="5"/>
      <c r="R192" s="5"/>
      <c r="T192" s="5"/>
      <c r="V192" s="5"/>
    </row>
    <row r="193" spans="1:23" x14ac:dyDescent="0.45">
      <c r="A193" s="1">
        <v>9</v>
      </c>
      <c r="B193">
        <v>5</v>
      </c>
      <c r="C193">
        <v>0.85</v>
      </c>
      <c r="D193">
        <v>31.8</v>
      </c>
      <c r="E193">
        <v>33.700000000000003</v>
      </c>
      <c r="F193">
        <v>26.9</v>
      </c>
      <c r="G193">
        <v>30</v>
      </c>
      <c r="I193">
        <f t="shared" si="65"/>
        <v>2.5049950099750711</v>
      </c>
      <c r="N193">
        <f t="shared" si="66"/>
        <v>30.6</v>
      </c>
      <c r="P193" s="5"/>
      <c r="R193" s="5"/>
      <c r="T193" s="5"/>
      <c r="V193" s="5"/>
    </row>
    <row r="194" spans="1:23" x14ac:dyDescent="0.45">
      <c r="A194" s="1">
        <v>10</v>
      </c>
      <c r="B194">
        <v>10</v>
      </c>
      <c r="C194">
        <v>0</v>
      </c>
      <c r="D194">
        <v>78.400000000000006</v>
      </c>
      <c r="E194">
        <v>69.5</v>
      </c>
      <c r="F194">
        <v>52.9</v>
      </c>
      <c r="G194">
        <v>77.3</v>
      </c>
      <c r="I194">
        <f t="shared" si="65"/>
        <v>10.193226917909733</v>
      </c>
      <c r="N194">
        <f t="shared" si="66"/>
        <v>69.525000000000006</v>
      </c>
      <c r="P194" s="5"/>
      <c r="R194" s="5"/>
      <c r="T194" s="5"/>
      <c r="V194" s="5"/>
    </row>
    <row r="195" spans="1:23" x14ac:dyDescent="0.45">
      <c r="A195" s="1">
        <v>11</v>
      </c>
      <c r="B195">
        <v>10</v>
      </c>
      <c r="C195">
        <v>0.2</v>
      </c>
      <c r="D195">
        <v>63.2</v>
      </c>
      <c r="E195">
        <v>51.6</v>
      </c>
      <c r="F195">
        <v>40.9</v>
      </c>
      <c r="G195">
        <v>63.4</v>
      </c>
      <c r="I195">
        <f t="shared" si="65"/>
        <v>9.3269434972020306</v>
      </c>
      <c r="K195" t="s">
        <v>25</v>
      </c>
      <c r="L195" t="s">
        <v>26</v>
      </c>
      <c r="N195">
        <f t="shared" si="66"/>
        <v>54.775000000000006</v>
      </c>
      <c r="P195" s="3" t="s">
        <v>25</v>
      </c>
      <c r="Q195" s="3" t="s">
        <v>26</v>
      </c>
      <c r="R195" s="3" t="s">
        <v>25</v>
      </c>
      <c r="S195" s="3" t="s">
        <v>26</v>
      </c>
      <c r="T195" s="3" t="s">
        <v>25</v>
      </c>
      <c r="U195" s="3" t="s">
        <v>26</v>
      </c>
      <c r="V195" s="3" t="s">
        <v>25</v>
      </c>
      <c r="W195" s="3" t="s">
        <v>26</v>
      </c>
    </row>
    <row r="196" spans="1:23" x14ac:dyDescent="0.45">
      <c r="A196" s="1">
        <v>12</v>
      </c>
      <c r="B196">
        <v>10</v>
      </c>
      <c r="C196">
        <v>0.45</v>
      </c>
      <c r="D196">
        <v>58.1</v>
      </c>
      <c r="E196">
        <v>46.1</v>
      </c>
      <c r="F196">
        <v>38.700000000000003</v>
      </c>
      <c r="G196">
        <v>56.9</v>
      </c>
      <c r="I196">
        <f t="shared" si="65"/>
        <v>8.001718565408261</v>
      </c>
      <c r="J196">
        <v>2</v>
      </c>
      <c r="K196">
        <f>AVERAGE(D184:G188)</f>
        <v>48.930000000000007</v>
      </c>
      <c r="L196">
        <f>AVERAGE(D184:G184,D189:G189,D194:G194,D199:G199,D204:G204,D209:G209)</f>
        <v>65.454166666666652</v>
      </c>
      <c r="M196">
        <v>0</v>
      </c>
      <c r="N196">
        <f t="shared" si="66"/>
        <v>49.95</v>
      </c>
      <c r="P196" s="5">
        <f>AVERAGE(D184:D188)</f>
        <v>48.459999999999994</v>
      </c>
      <c r="Q196">
        <f>AVERAGE(D184,D189,D194,D199,D204,D209)</f>
        <v>71.63333333333334</v>
      </c>
      <c r="R196" s="5">
        <f>AVERAGE(E184:E188)</f>
        <v>48.3</v>
      </c>
      <c r="S196">
        <f>AVERAGE(E184,E189,E194,E199,E204,E209)</f>
        <v>66.833333333333329</v>
      </c>
      <c r="T196" s="5">
        <f>AVERAGE(F184:F188)</f>
        <v>50.019999999999996</v>
      </c>
      <c r="U196">
        <f>AVERAGE(F184,F189,F194,F199,F204,F209)</f>
        <v>52.366666666666667</v>
      </c>
      <c r="V196" s="5">
        <f>AVERAGE(G184:G188)</f>
        <v>48.94</v>
      </c>
      <c r="W196">
        <f>AVERAGE(G184,G189,G194,G199,G204,G209)</f>
        <v>70.983333333333334</v>
      </c>
    </row>
    <row r="197" spans="1:23" x14ac:dyDescent="0.45">
      <c r="A197" s="1">
        <v>13</v>
      </c>
      <c r="B197">
        <v>10</v>
      </c>
      <c r="C197">
        <v>0.65</v>
      </c>
      <c r="D197">
        <v>49.7</v>
      </c>
      <c r="E197">
        <v>39.700000000000003</v>
      </c>
      <c r="F197">
        <v>33.4</v>
      </c>
      <c r="G197">
        <v>48.6</v>
      </c>
      <c r="I197">
        <f t="shared" si="65"/>
        <v>6.6934669641374773</v>
      </c>
      <c r="J197">
        <v>5</v>
      </c>
      <c r="K197">
        <f>AVERAGE(D189:G193)</f>
        <v>48.57</v>
      </c>
      <c r="L197">
        <f>AVERAGE(D185:G185,D190:G190,D195:G195,D200:G200,D205:G205,D210:G210)</f>
        <v>52.691666666666663</v>
      </c>
      <c r="M197">
        <v>0.2</v>
      </c>
      <c r="N197">
        <f t="shared" si="66"/>
        <v>42.85</v>
      </c>
      <c r="P197" s="5">
        <f>AVERAGE(D189:D193)</f>
        <v>53.42</v>
      </c>
      <c r="Q197">
        <f t="shared" ref="Q197:Q200" si="72">AVERAGE(D185,D190,D195,D200,D205,D210)</f>
        <v>58.016666666666673</v>
      </c>
      <c r="R197" s="5">
        <f>AVERAGE(E189:E193)</f>
        <v>50.279999999999994</v>
      </c>
      <c r="S197">
        <f t="shared" ref="S197:S200" si="73">AVERAGE(E185,E190,E195,E200,E205,E210)</f>
        <v>52.116666666666667</v>
      </c>
      <c r="T197" s="5">
        <f>AVERAGE(F189:F193)</f>
        <v>37.96</v>
      </c>
      <c r="U197">
        <f t="shared" ref="U197:U200" si="74">AVERAGE(F185,F190,F195,F200,F205,F210)</f>
        <v>41.916666666666664</v>
      </c>
      <c r="V197" s="5">
        <f>AVERAGE(G189:G193)</f>
        <v>52.61999999999999</v>
      </c>
      <c r="W197">
        <f t="shared" ref="W197:W200" si="75">AVERAGE(G185,G190,G195,G200,G205,G210)</f>
        <v>58.716666666666669</v>
      </c>
    </row>
    <row r="198" spans="1:23" x14ac:dyDescent="0.45">
      <c r="A198" s="1">
        <v>14</v>
      </c>
      <c r="B198">
        <v>10</v>
      </c>
      <c r="C198">
        <v>0.85</v>
      </c>
      <c r="D198">
        <v>35.6</v>
      </c>
      <c r="E198">
        <v>30.9</v>
      </c>
      <c r="F198">
        <v>29.3</v>
      </c>
      <c r="G198">
        <v>33.6</v>
      </c>
      <c r="I198">
        <f t="shared" si="65"/>
        <v>2.4253865671269814</v>
      </c>
      <c r="J198">
        <v>10</v>
      </c>
      <c r="K198">
        <f>AVERAGE(D194:G198)</f>
        <v>49.89</v>
      </c>
      <c r="L198">
        <f t="shared" ref="L198:L200" si="76">AVERAGE(D186:G186,D191:G191,D196:G196,D201:G201,D206:G206,D211:G211)</f>
        <v>48.885000000000012</v>
      </c>
      <c r="M198">
        <v>0.45</v>
      </c>
      <c r="N198">
        <f t="shared" si="66"/>
        <v>32.35</v>
      </c>
      <c r="P198" s="5">
        <f>AVERAGE(D194:D198)</f>
        <v>57.000000000000014</v>
      </c>
      <c r="Q198">
        <f t="shared" si="72"/>
        <v>54.1</v>
      </c>
      <c r="R198" s="5">
        <f>AVERAGE(E194:E198)</f>
        <v>47.559999999999995</v>
      </c>
      <c r="S198">
        <f t="shared" si="73"/>
        <v>46.523333333333333</v>
      </c>
      <c r="T198" s="5">
        <f>AVERAGE(F194:F198)</f>
        <v>39.040000000000006</v>
      </c>
      <c r="U198">
        <f t="shared" si="74"/>
        <v>40.783333333333331</v>
      </c>
      <c r="V198" s="5">
        <f>AVERAGE(G194:G198)</f>
        <v>55.96</v>
      </c>
      <c r="W198">
        <f t="shared" si="75"/>
        <v>54.133333333333333</v>
      </c>
    </row>
    <row r="199" spans="1:23" x14ac:dyDescent="0.45">
      <c r="A199" s="1">
        <v>15</v>
      </c>
      <c r="B199">
        <v>20</v>
      </c>
      <c r="C199">
        <v>0</v>
      </c>
      <c r="D199">
        <v>77.2</v>
      </c>
      <c r="E199">
        <v>72.3</v>
      </c>
      <c r="F199">
        <v>52.1</v>
      </c>
      <c r="G199">
        <v>76.5</v>
      </c>
      <c r="I199">
        <f t="shared" si="65"/>
        <v>10.23337065682658</v>
      </c>
      <c r="J199">
        <v>20</v>
      </c>
      <c r="K199">
        <f>AVERAGE(D199:G203)</f>
        <v>49.695000000000007</v>
      </c>
      <c r="L199">
        <f t="shared" si="76"/>
        <v>42.870833333333337</v>
      </c>
      <c r="M199">
        <v>0.65</v>
      </c>
      <c r="N199">
        <f t="shared" si="66"/>
        <v>69.525000000000006</v>
      </c>
      <c r="P199" s="5">
        <f>AVERAGE(D199:D203)</f>
        <v>55.64</v>
      </c>
      <c r="Q199">
        <f t="shared" si="72"/>
        <v>47.199999999999996</v>
      </c>
      <c r="R199" s="5">
        <f>AVERAGE(E199:E203)</f>
        <v>50.019999999999996</v>
      </c>
      <c r="S199">
        <f t="shared" si="73"/>
        <v>41.133333333333333</v>
      </c>
      <c r="T199" s="5">
        <f>AVERAGE(F199:F203)</f>
        <v>37.880000000000003</v>
      </c>
      <c r="U199">
        <f t="shared" si="74"/>
        <v>36.06666666666667</v>
      </c>
      <c r="V199" s="5">
        <f>AVERAGE(G199:G203)</f>
        <v>55.240000000000009</v>
      </c>
      <c r="W199">
        <f t="shared" si="75"/>
        <v>47.083333333333336</v>
      </c>
    </row>
    <row r="200" spans="1:23" x14ac:dyDescent="0.45">
      <c r="A200" s="1">
        <v>16</v>
      </c>
      <c r="B200">
        <v>20</v>
      </c>
      <c r="C200">
        <v>0.2</v>
      </c>
      <c r="D200">
        <v>62.1</v>
      </c>
      <c r="E200">
        <v>53.2</v>
      </c>
      <c r="F200">
        <v>38.9</v>
      </c>
      <c r="G200">
        <v>62.8</v>
      </c>
      <c r="I200">
        <f t="shared" si="65"/>
        <v>9.6365190810790278</v>
      </c>
      <c r="J200">
        <v>50</v>
      </c>
      <c r="K200">
        <f>AVERAGE(D204:G208)</f>
        <v>48.115000000000016</v>
      </c>
      <c r="L200">
        <f t="shared" si="76"/>
        <v>33.395833333333343</v>
      </c>
      <c r="M200">
        <v>0.85</v>
      </c>
      <c r="N200">
        <f t="shared" si="66"/>
        <v>54.25</v>
      </c>
      <c r="P200" s="5">
        <f>AVERAGE(D204:D208)</f>
        <v>53.46</v>
      </c>
      <c r="Q200">
        <f t="shared" si="72"/>
        <v>35.616666666666667</v>
      </c>
      <c r="R200" s="5">
        <f>AVERAGE(E204:E208)</f>
        <v>47.839999999999996</v>
      </c>
      <c r="S200">
        <f t="shared" si="73"/>
        <v>33.416666666666664</v>
      </c>
      <c r="T200" s="5">
        <f>AVERAGE(F204:F208)</f>
        <v>37.78</v>
      </c>
      <c r="U200">
        <f t="shared" si="74"/>
        <v>29.95</v>
      </c>
      <c r="V200" s="5">
        <f>AVERAGE(G204:G208)</f>
        <v>53.379999999999995</v>
      </c>
      <c r="W200">
        <f t="shared" si="75"/>
        <v>34.6</v>
      </c>
    </row>
    <row r="201" spans="1:23" x14ac:dyDescent="0.45">
      <c r="A201" s="1">
        <v>17</v>
      </c>
      <c r="B201">
        <v>20</v>
      </c>
      <c r="C201">
        <v>0.45</v>
      </c>
      <c r="D201">
        <v>56.2</v>
      </c>
      <c r="E201">
        <v>50.2</v>
      </c>
      <c r="F201">
        <v>38.9</v>
      </c>
      <c r="G201">
        <v>57.3</v>
      </c>
      <c r="I201">
        <f t="shared" si="65"/>
        <v>7.3022256881035776</v>
      </c>
      <c r="J201">
        <v>100</v>
      </c>
      <c r="K201">
        <f>AVERAGE(D209:G213)</f>
        <v>46.756999999999998</v>
      </c>
      <c r="L201">
        <f>AVERAGE((L200-L199), (L199-L198), (L198-L197), (L197-L196))</f>
        <v>-8.0145833333333272</v>
      </c>
      <c r="N201">
        <f t="shared" si="66"/>
        <v>50.650000000000006</v>
      </c>
      <c r="P201" s="5">
        <f>AVERAGE(D209:D213)</f>
        <v>51.9</v>
      </c>
      <c r="R201" s="5">
        <f>AVERAGE(E209:E213)</f>
        <v>44.028000000000006</v>
      </c>
      <c r="T201" s="5">
        <f>AVERAGE(F209:F213)</f>
        <v>38.61999999999999</v>
      </c>
      <c r="V201" s="5">
        <f>AVERAGE(G209:G213)</f>
        <v>52.48</v>
      </c>
    </row>
    <row r="202" spans="1:23" x14ac:dyDescent="0.45">
      <c r="A202" s="1">
        <v>18</v>
      </c>
      <c r="B202">
        <v>20</v>
      </c>
      <c r="C202">
        <v>0.65</v>
      </c>
      <c r="D202">
        <v>49.8</v>
      </c>
      <c r="E202">
        <v>42.2</v>
      </c>
      <c r="F202">
        <v>32.1</v>
      </c>
      <c r="G202">
        <v>47.5</v>
      </c>
      <c r="I202">
        <f t="shared" si="65"/>
        <v>6.8172575131059787</v>
      </c>
      <c r="K202">
        <f>AVERAGE(K196:K201)</f>
        <v>48.659500000000001</v>
      </c>
      <c r="N202">
        <f t="shared" si="66"/>
        <v>42.9</v>
      </c>
      <c r="P202" s="5">
        <f>AVERAGE(P196:P201)</f>
        <v>53.313333333333325</v>
      </c>
      <c r="Q202">
        <f>AVERAGE(Q196:Q200)</f>
        <v>53.313333333333333</v>
      </c>
      <c r="R202" s="5">
        <f>AVERAGE(R196:R201)</f>
        <v>48.004666666666658</v>
      </c>
      <c r="S202">
        <f>AVERAGE(S196:S200)</f>
        <v>48.004666666666665</v>
      </c>
      <c r="T202" s="5">
        <f>AVERAGE(T196:T201)</f>
        <v>40.216666666666669</v>
      </c>
      <c r="U202">
        <f>AVERAGE(U196:U200)</f>
        <v>40.216666666666661</v>
      </c>
      <c r="V202" s="5">
        <f>AVERAGE(V196:V201)</f>
        <v>53.103333333333332</v>
      </c>
      <c r="W202">
        <f>AVERAGE(W196:W200)</f>
        <v>53.103333333333332</v>
      </c>
    </row>
    <row r="203" spans="1:23" x14ac:dyDescent="0.45">
      <c r="A203" s="1">
        <v>19</v>
      </c>
      <c r="B203">
        <v>20</v>
      </c>
      <c r="C203">
        <v>0.85</v>
      </c>
      <c r="D203">
        <v>32.9</v>
      </c>
      <c r="E203">
        <v>32.200000000000003</v>
      </c>
      <c r="F203">
        <v>27.4</v>
      </c>
      <c r="G203">
        <v>32.1</v>
      </c>
      <c r="I203">
        <f t="shared" si="65"/>
        <v>2.1868927728629046</v>
      </c>
      <c r="N203">
        <f t="shared" si="66"/>
        <v>31.15</v>
      </c>
      <c r="P203" s="5">
        <f>_xlfn.STDEV.P(P196:P201)</f>
        <v>2.726112413105688</v>
      </c>
      <c r="Q203">
        <f>_xlfn.STDEV.P(Q196:Q200)</f>
        <v>11.907203235390309</v>
      </c>
      <c r="R203" s="5">
        <f>_xlfn.STDEV.P(R196:R201)</f>
        <v>2.056074469036131</v>
      </c>
      <c r="S203">
        <f>_xlfn.STDEV.P(S196:S200)</f>
        <v>11.257411306927263</v>
      </c>
      <c r="T203" s="5">
        <f>_xlfn.STDEV.P(T196:T201)</f>
        <v>4.4069856162939809</v>
      </c>
      <c r="U203">
        <f>_xlfn.STDEV.P(U196:U200)</f>
        <v>7.3954114903169241</v>
      </c>
      <c r="V203" s="5">
        <f>_xlfn.STDEV.P(V196:V201)</f>
        <v>2.2641382957368648</v>
      </c>
      <c r="W203">
        <f>_xlfn.STDEV.P(W196:W200)</f>
        <v>12.090314764765699</v>
      </c>
    </row>
    <row r="204" spans="1:23" x14ac:dyDescent="0.45">
      <c r="A204" s="1">
        <v>20</v>
      </c>
      <c r="B204">
        <v>50</v>
      </c>
      <c r="C204">
        <v>0</v>
      </c>
      <c r="D204">
        <v>74.8</v>
      </c>
      <c r="E204">
        <v>70</v>
      </c>
      <c r="F204">
        <v>52.3</v>
      </c>
      <c r="G204">
        <v>74</v>
      </c>
      <c r="I204">
        <f t="shared" si="65"/>
        <v>9.1176682874515702</v>
      </c>
      <c r="N204">
        <f t="shared" si="66"/>
        <v>67.775000000000006</v>
      </c>
      <c r="P204" s="5"/>
      <c r="R204" s="5"/>
      <c r="T204" s="5"/>
      <c r="V204" s="5"/>
    </row>
    <row r="205" spans="1:23" x14ac:dyDescent="0.45">
      <c r="A205" s="1">
        <v>21</v>
      </c>
      <c r="B205">
        <v>50</v>
      </c>
      <c r="C205">
        <v>0.2</v>
      </c>
      <c r="D205">
        <v>60</v>
      </c>
      <c r="E205">
        <v>54</v>
      </c>
      <c r="F205">
        <v>42</v>
      </c>
      <c r="G205">
        <v>60</v>
      </c>
      <c r="I205">
        <f t="shared" si="65"/>
        <v>7.3484692283495345</v>
      </c>
      <c r="N205">
        <f t="shared" si="66"/>
        <v>54</v>
      </c>
      <c r="P205" s="5" cm="1">
        <f t="array" ref="P205">INDEX(LINEST(P196:P201), 1)</f>
        <v>0.45600000000000029</v>
      </c>
      <c r="Q205" s="5" cm="1">
        <f t="array" ref="Q205">INDEX(LINEST(Q196:Q200), 1)</f>
        <v>-8.2850000000000019</v>
      </c>
      <c r="R205" s="5" cm="1">
        <f t="array" ref="R205">INDEX(LINEST(R196:R201), 1)</f>
        <v>-0.74914285714285578</v>
      </c>
      <c r="S205" s="5" cm="1">
        <f t="array" ref="S205">INDEX(LINEST(S196:S200), 1)</f>
        <v>-7.7816666666666654</v>
      </c>
      <c r="T205" s="5" cm="1">
        <f t="array" ref="T205">INDEX(LINEST(T196:T201), 1)</f>
        <v>-1.6771428571428582</v>
      </c>
      <c r="U205" s="5" cm="1">
        <f t="array" ref="U205">INDEX(LINEST(U196:U200), 1)</f>
        <v>-5.0683333333333316</v>
      </c>
      <c r="V205" s="5" cm="1">
        <f t="array" ref="V205">INDEX(LINEST(V196:V201), 1)</f>
        <v>0.55028571428571493</v>
      </c>
      <c r="W205" s="5" cm="1">
        <f t="array" ref="W205">INDEX(LINEST(W196:W200), 1)</f>
        <v>-8.44</v>
      </c>
    </row>
    <row r="206" spans="1:23" x14ac:dyDescent="0.45">
      <c r="A206" s="1">
        <v>22</v>
      </c>
      <c r="B206">
        <v>50</v>
      </c>
      <c r="C206">
        <v>0.45</v>
      </c>
      <c r="D206">
        <v>53.2</v>
      </c>
      <c r="E206">
        <v>46.6</v>
      </c>
      <c r="F206">
        <v>39.700000000000003</v>
      </c>
      <c r="G206">
        <v>55.2</v>
      </c>
      <c r="I206">
        <f t="shared" si="65"/>
        <v>6.0808613699047847</v>
      </c>
      <c r="K206" cm="1">
        <f t="array" ref="K206">INDEX(LINEST(K196:K201),1)</f>
        <v>-0.35499999999999976</v>
      </c>
      <c r="L206" s="6" cm="1">
        <f t="array" ref="L206">INDEX(LINEST(L196:L200),1)</f>
        <v>-7.3937499999999927</v>
      </c>
      <c r="N206">
        <f t="shared" si="66"/>
        <v>48.674999999999997</v>
      </c>
    </row>
    <row r="207" spans="1:23" x14ac:dyDescent="0.45">
      <c r="A207" s="1">
        <v>23</v>
      </c>
      <c r="B207">
        <v>50</v>
      </c>
      <c r="C207">
        <v>0.65</v>
      </c>
      <c r="D207">
        <v>46.1</v>
      </c>
      <c r="E207">
        <v>39.9</v>
      </c>
      <c r="F207">
        <v>32.4</v>
      </c>
      <c r="G207">
        <v>46.2</v>
      </c>
      <c r="I207">
        <f t="shared" si="65"/>
        <v>5.6597261417845628</v>
      </c>
      <c r="N207">
        <f t="shared" si="66"/>
        <v>41.150000000000006</v>
      </c>
    </row>
    <row r="208" spans="1:23" x14ac:dyDescent="0.45">
      <c r="A208" s="1">
        <v>24</v>
      </c>
      <c r="B208">
        <v>50</v>
      </c>
      <c r="C208">
        <v>0.85</v>
      </c>
      <c r="D208">
        <v>33.200000000000003</v>
      </c>
      <c r="E208">
        <v>28.7</v>
      </c>
      <c r="F208">
        <v>22.5</v>
      </c>
      <c r="G208">
        <v>31.5</v>
      </c>
      <c r="I208">
        <f t="shared" si="65"/>
        <v>4.069014008331747</v>
      </c>
      <c r="N208">
        <f t="shared" si="66"/>
        <v>28.975000000000001</v>
      </c>
    </row>
    <row r="209" spans="1:23" x14ac:dyDescent="0.45">
      <c r="A209" s="1">
        <v>25</v>
      </c>
      <c r="B209">
        <v>100</v>
      </c>
      <c r="C209">
        <v>0</v>
      </c>
      <c r="D209">
        <v>71.3</v>
      </c>
      <c r="E209">
        <v>66.099999999999994</v>
      </c>
      <c r="F209">
        <v>52</v>
      </c>
      <c r="G209">
        <v>72.3</v>
      </c>
      <c r="I209">
        <f>_xlfn.STDEV.P(D209:F209)</f>
        <v>8.1536631167974214</v>
      </c>
      <c r="N209">
        <f t="shared" si="66"/>
        <v>65.424999999999997</v>
      </c>
    </row>
    <row r="210" spans="1:23" x14ac:dyDescent="0.45">
      <c r="A210" s="1">
        <v>26</v>
      </c>
      <c r="B210">
        <v>100</v>
      </c>
      <c r="C210">
        <v>0.2</v>
      </c>
      <c r="D210">
        <v>57.4</v>
      </c>
      <c r="E210">
        <v>51.3</v>
      </c>
      <c r="F210">
        <v>40.200000000000003</v>
      </c>
      <c r="G210">
        <v>58.6</v>
      </c>
      <c r="I210">
        <f t="shared" ref="I210:I213" si="77">_xlfn.STDEV.P(D210:F210)</f>
        <v>7.1200811481019075</v>
      </c>
      <c r="N210">
        <f t="shared" si="66"/>
        <v>51.874999999999993</v>
      </c>
    </row>
    <row r="211" spans="1:23" x14ac:dyDescent="0.45">
      <c r="A211" s="1">
        <v>27</v>
      </c>
      <c r="B211">
        <v>100</v>
      </c>
      <c r="C211">
        <v>0.45</v>
      </c>
      <c r="D211">
        <v>52.6</v>
      </c>
      <c r="E211">
        <v>39.04</v>
      </c>
      <c r="F211">
        <v>40.5</v>
      </c>
      <c r="G211">
        <v>52</v>
      </c>
      <c r="I211">
        <f t="shared" si="77"/>
        <v>6.0774190428357802</v>
      </c>
      <c r="N211">
        <f t="shared" si="66"/>
        <v>46.034999999999997</v>
      </c>
    </row>
    <row r="212" spans="1:23" x14ac:dyDescent="0.45">
      <c r="A212" s="1">
        <v>28</v>
      </c>
      <c r="B212">
        <v>100</v>
      </c>
      <c r="C212">
        <v>0.65</v>
      </c>
      <c r="D212">
        <v>45.6</v>
      </c>
      <c r="E212">
        <v>35.9</v>
      </c>
      <c r="F212">
        <v>34.200000000000003</v>
      </c>
      <c r="G212">
        <v>46.8</v>
      </c>
      <c r="I212">
        <f t="shared" si="77"/>
        <v>5.0215092905973613</v>
      </c>
      <c r="N212">
        <f t="shared" si="66"/>
        <v>40.625</v>
      </c>
    </row>
    <row r="213" spans="1:23" x14ac:dyDescent="0.45">
      <c r="A213" s="1">
        <v>29</v>
      </c>
      <c r="B213">
        <v>100</v>
      </c>
      <c r="C213">
        <v>0.85</v>
      </c>
      <c r="D213">
        <v>32.6</v>
      </c>
      <c r="E213">
        <v>27.8</v>
      </c>
      <c r="F213">
        <v>26.2</v>
      </c>
      <c r="G213">
        <v>32.700000000000003</v>
      </c>
      <c r="I213">
        <f t="shared" si="77"/>
        <v>2.7194770739161527</v>
      </c>
      <c r="N213">
        <f t="shared" si="66"/>
        <v>29.825000000000003</v>
      </c>
    </row>
    <row r="217" spans="1:23" x14ac:dyDescent="0.45">
      <c r="A217" s="1">
        <v>0</v>
      </c>
      <c r="B217" t="s">
        <v>12</v>
      </c>
    </row>
    <row r="218" spans="1:23" x14ac:dyDescent="0.45">
      <c r="P218" t="s">
        <v>29</v>
      </c>
    </row>
    <row r="219" spans="1:23" x14ac:dyDescent="0.4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I219" s="3" t="s">
        <v>45</v>
      </c>
      <c r="K219" t="s">
        <v>25</v>
      </c>
      <c r="L219" t="s">
        <v>26</v>
      </c>
      <c r="N219" t="s">
        <v>27</v>
      </c>
      <c r="P219" s="3"/>
      <c r="Q219" s="3" t="s">
        <v>3</v>
      </c>
      <c r="R219" s="3"/>
      <c r="S219" s="3" t="s">
        <v>4</v>
      </c>
      <c r="T219" s="3"/>
      <c r="U219" s="3" t="s">
        <v>5</v>
      </c>
      <c r="V219" s="3"/>
      <c r="W219" s="3" t="s">
        <v>6</v>
      </c>
    </row>
    <row r="220" spans="1:23" x14ac:dyDescent="0.45">
      <c r="A220" s="1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I220">
        <f>_xlfn.STDEV.P(D220:G220)</f>
        <v>0</v>
      </c>
      <c r="J220">
        <v>2</v>
      </c>
      <c r="K220">
        <f>_xlfn.STDEV.P(D220:G224)</f>
        <v>0</v>
      </c>
      <c r="L220">
        <f>_xlfn.STDEV.P(D220:G220,D225:G225,D230:G230,D235:G235,D240:G240,D245:G245)</f>
        <v>15.083889837800095</v>
      </c>
      <c r="M220">
        <v>0</v>
      </c>
      <c r="N220">
        <f>AVERAGE(D220:G220)</f>
        <v>0</v>
      </c>
      <c r="P220" s="5">
        <f>_xlfn.STDEV.P(D220:D224)</f>
        <v>0</v>
      </c>
      <c r="Q220">
        <f>_xlfn.STDEV.P(D220,D225,D230,D235,D240,D245)</f>
        <v>15.591317027969973</v>
      </c>
      <c r="R220" s="5">
        <f>_xlfn.STDEV.P(E220:E224)</f>
        <v>0</v>
      </c>
      <c r="S220">
        <f>_xlfn.STDEV.P(E220,E225,E230,E235,E240,E245)</f>
        <v>13.955096639659001</v>
      </c>
      <c r="T220" s="5">
        <f>_xlfn.STDEV.P(F220:F224)</f>
        <v>0</v>
      </c>
      <c r="U220">
        <f>_xlfn.STDEV.P(F220,F225,F230,F235,F240,F245)</f>
        <v>15.440495098567556</v>
      </c>
      <c r="V220" s="5">
        <f>_xlfn.STDEV.P(G220:G224)</f>
        <v>0</v>
      </c>
      <c r="W220">
        <f>_xlfn.STDEV.P(G220,G225,G230,G235,G240,G245)</f>
        <v>15.012855602227496</v>
      </c>
    </row>
    <row r="221" spans="1:23" x14ac:dyDescent="0.45">
      <c r="A221" s="1">
        <v>1</v>
      </c>
      <c r="B221">
        <v>0</v>
      </c>
      <c r="C221">
        <v>0.2</v>
      </c>
      <c r="D221">
        <v>0</v>
      </c>
      <c r="E221">
        <v>0</v>
      </c>
      <c r="F221">
        <v>0</v>
      </c>
      <c r="G221">
        <v>0</v>
      </c>
      <c r="I221">
        <f t="shared" ref="I221:I244" si="78">_xlfn.STDEV.P(D221:G221)</f>
        <v>0</v>
      </c>
      <c r="J221">
        <v>5</v>
      </c>
      <c r="K221">
        <f>_xlfn.STDEV.P(D225:G229)</f>
        <v>7.6901235360688469</v>
      </c>
      <c r="L221">
        <f t="shared" ref="L221:L224" si="79">_xlfn.STDEV.P(D221:G221,D226:G226,D231:G231,D236:G236,D241:G241,D246:G246)</f>
        <v>12.222349036589591</v>
      </c>
      <c r="M221">
        <v>0.2</v>
      </c>
      <c r="N221">
        <f t="shared" ref="N221:N249" si="80">AVERAGE(D221:G221)</f>
        <v>0</v>
      </c>
      <c r="P221" s="5">
        <f>_xlfn.STDEV.P(D225:D229)</f>
        <v>4.371544349540569</v>
      </c>
      <c r="Q221">
        <f t="shared" ref="Q221:Q224" si="81">_xlfn.STDEV.P(D221,D226,D231,D236,D241,D246)</f>
        <v>12.14583833619108</v>
      </c>
      <c r="R221" s="5">
        <f>_xlfn.STDEV.P(E225:E229)</f>
        <v>4.5713892855454725</v>
      </c>
      <c r="S221">
        <f t="shared" ref="S221:S224" si="82">_xlfn.STDEV.P(E221,E226,E231,E236,E241,E246)</f>
        <v>11.421239959926504</v>
      </c>
      <c r="T221" s="5">
        <f>_xlfn.STDEV.P(F225:F229)</f>
        <v>8.24548361225707</v>
      </c>
      <c r="U221">
        <f t="shared" ref="U221:U224" si="83">_xlfn.STDEV.P(F221,F226,F231,F236,F241,F246)</f>
        <v>12.612086354851129</v>
      </c>
      <c r="V221" s="5">
        <f>_xlfn.STDEV.P(G225:G229)</f>
        <v>5.7262203939422402</v>
      </c>
      <c r="W221">
        <f t="shared" ref="W221:W224" si="84">_xlfn.STDEV.P(G221,G226,G231,G236,G241,G246)</f>
        <v>12.489951516674873</v>
      </c>
    </row>
    <row r="222" spans="1:23" x14ac:dyDescent="0.45">
      <c r="A222" s="1">
        <v>2</v>
      </c>
      <c r="B222">
        <v>0</v>
      </c>
      <c r="C222">
        <v>0.45</v>
      </c>
      <c r="D222">
        <v>0</v>
      </c>
      <c r="E222">
        <v>0</v>
      </c>
      <c r="F222">
        <v>0</v>
      </c>
      <c r="G222">
        <v>0</v>
      </c>
      <c r="I222">
        <f t="shared" si="78"/>
        <v>0</v>
      </c>
      <c r="J222">
        <v>10</v>
      </c>
      <c r="K222">
        <f>_xlfn.STDEV.P(D230:G234)</f>
        <v>6.5175455502819659</v>
      </c>
      <c r="L222">
        <f t="shared" si="79"/>
        <v>11.399220246237112</v>
      </c>
      <c r="M222">
        <v>0.45</v>
      </c>
      <c r="N222">
        <f t="shared" si="80"/>
        <v>0</v>
      </c>
      <c r="P222" s="5">
        <f>_xlfn.STDEV.P(D230:D234)</f>
        <v>6.0770387525504503</v>
      </c>
      <c r="Q222">
        <f t="shared" si="81"/>
        <v>11.301831218386196</v>
      </c>
      <c r="R222" s="5">
        <f>_xlfn.STDEV.P(E230:E234)</f>
        <v>5.7658997563260037</v>
      </c>
      <c r="S222">
        <f t="shared" si="82"/>
        <v>9.8794399301444908</v>
      </c>
      <c r="T222" s="5">
        <f>_xlfn.STDEV.P(F230:F234)</f>
        <v>5.4027400455694892</v>
      </c>
      <c r="U222">
        <f t="shared" si="83"/>
        <v>12.030851544628458</v>
      </c>
      <c r="V222" s="5">
        <f>_xlfn.STDEV.P(G230:G234)</f>
        <v>6.0373504122255532</v>
      </c>
      <c r="W222">
        <f t="shared" si="84"/>
        <v>11.929189224568262</v>
      </c>
    </row>
    <row r="223" spans="1:23" x14ac:dyDescent="0.45">
      <c r="A223" s="1">
        <v>3</v>
      </c>
      <c r="B223">
        <v>0</v>
      </c>
      <c r="C223">
        <v>0.65</v>
      </c>
      <c r="D223">
        <v>0</v>
      </c>
      <c r="E223">
        <v>0</v>
      </c>
      <c r="F223">
        <v>0</v>
      </c>
      <c r="G223">
        <v>0</v>
      </c>
      <c r="I223">
        <f t="shared" si="78"/>
        <v>0</v>
      </c>
      <c r="J223">
        <v>20</v>
      </c>
      <c r="K223">
        <f>_xlfn.STDEV.P(D235:G239)</f>
        <v>7.027579597557053</v>
      </c>
      <c r="L223">
        <f t="shared" si="79"/>
        <v>9.9712567120030933</v>
      </c>
      <c r="M223">
        <v>0.65</v>
      </c>
      <c r="N223">
        <f t="shared" si="80"/>
        <v>0</v>
      </c>
      <c r="P223" s="5">
        <f>_xlfn.STDEV.P(D235:D239)</f>
        <v>7.3938893689316325</v>
      </c>
      <c r="Q223">
        <f t="shared" si="81"/>
        <v>10.362713608574406</v>
      </c>
      <c r="R223" s="5">
        <f>_xlfn.STDEV.P(E235:E239)</f>
        <v>6.3765194267719441</v>
      </c>
      <c r="S223">
        <f t="shared" si="82"/>
        <v>9.0007808303255334</v>
      </c>
      <c r="T223" s="5">
        <f>_xlfn.STDEV.P(F235:F239)</f>
        <v>7.6382196878591815</v>
      </c>
      <c r="U223">
        <f t="shared" si="83"/>
        <v>9.9750800609429806</v>
      </c>
      <c r="V223" s="5">
        <f>_xlfn.STDEV.P(G235:G239)</f>
        <v>6.3316980344927964</v>
      </c>
      <c r="W223">
        <f t="shared" si="84"/>
        <v>10.363624955691041</v>
      </c>
    </row>
    <row r="224" spans="1:23" x14ac:dyDescent="0.45">
      <c r="A224" s="1">
        <v>4</v>
      </c>
      <c r="B224">
        <v>0</v>
      </c>
      <c r="C224">
        <v>0.85</v>
      </c>
      <c r="D224">
        <v>0</v>
      </c>
      <c r="E224">
        <v>0</v>
      </c>
      <c r="F224">
        <v>0</v>
      </c>
      <c r="G224">
        <v>0</v>
      </c>
      <c r="I224">
        <f t="shared" si="78"/>
        <v>0</v>
      </c>
      <c r="J224">
        <v>50</v>
      </c>
      <c r="K224">
        <f>_xlfn.STDEV.P(D241:G244)</f>
        <v>5.6407972619125335</v>
      </c>
      <c r="L224">
        <f t="shared" si="79"/>
        <v>9.047359958696358</v>
      </c>
      <c r="M224">
        <v>0.85</v>
      </c>
      <c r="N224">
        <f t="shared" si="80"/>
        <v>0</v>
      </c>
      <c r="P224" s="5">
        <f>_xlfn.STDEV.P(D240:D244)</f>
        <v>9.3311521260774697</v>
      </c>
      <c r="Q224">
        <f t="shared" si="81"/>
        <v>10.205064102362776</v>
      </c>
      <c r="R224" s="5">
        <f>_xlfn.STDEV.P(E240:E244)</f>
        <v>7.9998499985937208</v>
      </c>
      <c r="S224">
        <f t="shared" si="82"/>
        <v>7.5023144577005185</v>
      </c>
      <c r="T224" s="5">
        <f>_xlfn.STDEV.P(F240:F244)</f>
        <v>8.4936211358877962</v>
      </c>
      <c r="U224">
        <f t="shared" si="83"/>
        <v>9.1817603008476709</v>
      </c>
      <c r="V224" s="5">
        <f>_xlfn.STDEV.P(G240:G244)</f>
        <v>8.813852733056077</v>
      </c>
      <c r="W224">
        <f t="shared" si="84"/>
        <v>8.8392433059749056</v>
      </c>
    </row>
    <row r="225" spans="1:23" x14ac:dyDescent="0.45">
      <c r="A225" s="1">
        <v>5</v>
      </c>
      <c r="B225">
        <v>5</v>
      </c>
      <c r="C225">
        <v>0</v>
      </c>
      <c r="D225">
        <v>37.6</v>
      </c>
      <c r="E225">
        <v>33.5</v>
      </c>
      <c r="F225">
        <v>37</v>
      </c>
      <c r="G225">
        <v>26.2</v>
      </c>
      <c r="I225">
        <f t="shared" si="78"/>
        <v>4.5367251404510176</v>
      </c>
      <c r="J225">
        <v>100</v>
      </c>
      <c r="K225">
        <f>_xlfn.STDEV.P(D245:G249)</f>
        <v>8.7064231461605388</v>
      </c>
      <c r="L225">
        <f>AVERAGE((L224-L223), (L223-L222), (L222-L221), (L221-L220))</f>
        <v>-1.5091324697759343</v>
      </c>
      <c r="N225">
        <f t="shared" si="80"/>
        <v>33.574999999999996</v>
      </c>
      <c r="P225" s="5">
        <f>_xlfn.STDEV.P(D245:D249)</f>
        <v>8.6409721675283784</v>
      </c>
      <c r="R225" s="5">
        <f>_xlfn.STDEV.P(E245:E249)</f>
        <v>9.1982120001661212</v>
      </c>
      <c r="T225" s="5">
        <f>_xlfn.STDEV.P(F245:F249)</f>
        <v>7.8556985685551748</v>
      </c>
      <c r="V225" s="5">
        <f>_xlfn.STDEV.P(G245:G249)</f>
        <v>7.3716755218878181</v>
      </c>
    </row>
    <row r="226" spans="1:23" x14ac:dyDescent="0.45">
      <c r="A226" s="1">
        <v>6</v>
      </c>
      <c r="B226">
        <v>5</v>
      </c>
      <c r="C226">
        <v>0.2</v>
      </c>
      <c r="D226">
        <v>30.4</v>
      </c>
      <c r="E226">
        <v>26.2</v>
      </c>
      <c r="F226">
        <v>32.5</v>
      </c>
      <c r="G226">
        <v>19.100000000000001</v>
      </c>
      <c r="I226">
        <f t="shared" si="78"/>
        <v>5.1198144497628126</v>
      </c>
      <c r="K226">
        <f>AVERAGE(K220:K225)</f>
        <v>5.9304115153301566</v>
      </c>
      <c r="N226">
        <f t="shared" si="80"/>
        <v>27.049999999999997</v>
      </c>
      <c r="P226" s="5">
        <f>AVERAGE(P220:P225)</f>
        <v>5.9690994607714174</v>
      </c>
      <c r="Q226">
        <f>AVERAGE(Q220:Q224)</f>
        <v>11.921352858696888</v>
      </c>
      <c r="R226" s="5">
        <f>AVERAGE(R220:R225)</f>
        <v>5.6519784112338769</v>
      </c>
      <c r="S226">
        <f>AVERAGE(S220:S224)</f>
        <v>10.351774363551211</v>
      </c>
      <c r="T226" s="5">
        <f>AVERAGE(T220:T225)</f>
        <v>6.2726271750214515</v>
      </c>
      <c r="U226">
        <f>AVERAGE(U220:U224)</f>
        <v>11.848054671967558</v>
      </c>
      <c r="V226" s="5">
        <f>AVERAGE(V220:V225)</f>
        <v>5.7134661826007473</v>
      </c>
      <c r="W226">
        <f>AVERAGE(W220:W224)</f>
        <v>11.726972921027315</v>
      </c>
    </row>
    <row r="227" spans="1:23" x14ac:dyDescent="0.45">
      <c r="A227" s="1">
        <v>7</v>
      </c>
      <c r="B227">
        <v>5</v>
      </c>
      <c r="C227">
        <v>0.45</v>
      </c>
      <c r="D227">
        <v>26.8</v>
      </c>
      <c r="E227">
        <v>24.3</v>
      </c>
      <c r="F227">
        <v>29.9</v>
      </c>
      <c r="G227">
        <v>15</v>
      </c>
      <c r="I227">
        <f t="shared" si="78"/>
        <v>5.561924127494005</v>
      </c>
      <c r="N227">
        <f t="shared" si="80"/>
        <v>24</v>
      </c>
      <c r="P227" s="5">
        <f>_xlfn.STDEV.P(P220:P225)</f>
        <v>3.1269343283934035</v>
      </c>
      <c r="Q227">
        <f>_xlfn.STDEV.P(Q220:Q224)</f>
        <v>1.9635600934684094</v>
      </c>
      <c r="R227" s="5">
        <f>_xlfn.STDEV.P(R220:R225)</f>
        <v>2.9365156289293299</v>
      </c>
      <c r="S227">
        <f>_xlfn.STDEV.P(S220:S224)</f>
        <v>2.2043317892810341</v>
      </c>
      <c r="T227" s="5">
        <f>_xlfn.STDEV.P(T220:T225)</f>
        <v>2.980449908405717</v>
      </c>
      <c r="U227">
        <f>_xlfn.STDEV.P(U220:U224)</f>
        <v>2.1972686178427461</v>
      </c>
      <c r="V227" s="5">
        <f>_xlfn.STDEV.P(V220:V225)</f>
        <v>2.7535741949227246</v>
      </c>
      <c r="W227">
        <f>_xlfn.STDEV.P(W220:W224)</f>
        <v>2.079314924184537</v>
      </c>
    </row>
    <row r="228" spans="1:23" x14ac:dyDescent="0.45">
      <c r="A228" s="1">
        <v>8</v>
      </c>
      <c r="B228">
        <v>5</v>
      </c>
      <c r="C228">
        <v>0.65</v>
      </c>
      <c r="D228">
        <v>26.4</v>
      </c>
      <c r="E228">
        <v>23.9</v>
      </c>
      <c r="F228">
        <v>25.8</v>
      </c>
      <c r="G228">
        <v>14</v>
      </c>
      <c r="I228">
        <f t="shared" si="78"/>
        <v>5.0076815993032175</v>
      </c>
      <c r="K228" cm="1">
        <f t="array" ref="K228">INDEX(LINEST(K220:K225),1)</f>
        <v>1.0826905987316815</v>
      </c>
      <c r="L228" cm="1">
        <f t="array" ref="L228">INDEX(LINEST(L220:L224),1)</f>
        <v>-1.4324152082793971</v>
      </c>
      <c r="N228">
        <f t="shared" si="80"/>
        <v>22.524999999999999</v>
      </c>
      <c r="P228" s="5"/>
      <c r="R228" s="5"/>
      <c r="T228" s="5"/>
      <c r="V228" s="5"/>
    </row>
    <row r="229" spans="1:23" x14ac:dyDescent="0.45">
      <c r="A229" s="1">
        <v>9</v>
      </c>
      <c r="B229">
        <v>5</v>
      </c>
      <c r="C229">
        <v>0.85</v>
      </c>
      <c r="D229">
        <v>26</v>
      </c>
      <c r="E229">
        <v>19.5</v>
      </c>
      <c r="F229">
        <v>12.8</v>
      </c>
      <c r="G229">
        <v>9.1</v>
      </c>
      <c r="I229">
        <f t="shared" si="78"/>
        <v>6.4654852872773692</v>
      </c>
      <c r="N229">
        <f t="shared" si="80"/>
        <v>16.849999999999998</v>
      </c>
      <c r="P229" s="5"/>
      <c r="R229" s="5"/>
      <c r="T229" s="5"/>
      <c r="V229" s="5"/>
    </row>
    <row r="230" spans="1:23" x14ac:dyDescent="0.45">
      <c r="A230" s="1">
        <v>10</v>
      </c>
      <c r="B230">
        <v>10</v>
      </c>
      <c r="C230">
        <v>0</v>
      </c>
      <c r="D230">
        <v>45.3</v>
      </c>
      <c r="E230">
        <v>36.9</v>
      </c>
      <c r="F230">
        <v>43.3</v>
      </c>
      <c r="G230">
        <v>42.5</v>
      </c>
      <c r="I230">
        <f t="shared" si="78"/>
        <v>3.1160872901765759</v>
      </c>
      <c r="N230">
        <f t="shared" si="80"/>
        <v>42</v>
      </c>
      <c r="P230" s="5" t="s">
        <v>30</v>
      </c>
      <c r="R230" s="5"/>
      <c r="T230" s="5"/>
      <c r="V230" s="5"/>
    </row>
    <row r="231" spans="1:23" x14ac:dyDescent="0.45">
      <c r="A231" s="1">
        <v>11</v>
      </c>
      <c r="B231">
        <v>10</v>
      </c>
      <c r="C231">
        <v>0.2</v>
      </c>
      <c r="D231">
        <v>37.4</v>
      </c>
      <c r="E231">
        <v>31.7</v>
      </c>
      <c r="F231">
        <v>38.200000000000003</v>
      </c>
      <c r="G231">
        <v>35.1</v>
      </c>
      <c r="I231">
        <f t="shared" si="78"/>
        <v>2.5228951623085734</v>
      </c>
      <c r="K231" t="s">
        <v>25</v>
      </c>
      <c r="L231" t="s">
        <v>26</v>
      </c>
      <c r="N231">
        <f t="shared" si="80"/>
        <v>35.6</v>
      </c>
      <c r="P231" s="3" t="s">
        <v>25</v>
      </c>
      <c r="Q231" s="3" t="s">
        <v>26</v>
      </c>
      <c r="R231" s="3" t="s">
        <v>25</v>
      </c>
      <c r="S231" s="3" t="s">
        <v>26</v>
      </c>
      <c r="T231" s="3" t="s">
        <v>25</v>
      </c>
      <c r="U231" s="3" t="s">
        <v>26</v>
      </c>
      <c r="V231" s="3" t="s">
        <v>25</v>
      </c>
      <c r="W231" s="3" t="s">
        <v>26</v>
      </c>
    </row>
    <row r="232" spans="1:23" x14ac:dyDescent="0.45">
      <c r="A232" s="1">
        <v>12</v>
      </c>
      <c r="B232">
        <v>10</v>
      </c>
      <c r="C232">
        <v>0.45</v>
      </c>
      <c r="D232">
        <v>35.299999999999997</v>
      </c>
      <c r="E232">
        <v>27.3</v>
      </c>
      <c r="F232">
        <v>36.9</v>
      </c>
      <c r="G232">
        <v>33.4</v>
      </c>
      <c r="I232">
        <f t="shared" si="78"/>
        <v>3.6382516405548184</v>
      </c>
      <c r="J232">
        <v>2</v>
      </c>
      <c r="K232">
        <f>AVERAGE(D220:G224)</f>
        <v>0</v>
      </c>
      <c r="L232">
        <f>AVERAGE(D220:G220,D225:G225,D230:G230,D235:G235,D240:G240,D245:G245)</f>
        <v>32.00416666666667</v>
      </c>
      <c r="M232">
        <v>0</v>
      </c>
      <c r="N232">
        <f t="shared" si="80"/>
        <v>33.225000000000001</v>
      </c>
      <c r="P232" s="5">
        <f>AVERAGE(D220:D224)</f>
        <v>0</v>
      </c>
      <c r="Q232">
        <f>AVERAGE(D220,D225,D230,D235,D240,D245)</f>
        <v>33.450000000000003</v>
      </c>
      <c r="R232" s="5">
        <f>AVERAGE(E220:E224)</f>
        <v>0</v>
      </c>
      <c r="S232">
        <f>AVERAGE(E220,E225,E230,E235,E240,E245)</f>
        <v>30.883333333333336</v>
      </c>
      <c r="T232" s="5">
        <f>AVERAGE(F220:F224)</f>
        <v>0</v>
      </c>
      <c r="U232">
        <f>AVERAGE(F220,F225,F230,F235,F240,F245)</f>
        <v>33.43333333333333</v>
      </c>
      <c r="V232" s="5">
        <f>AVERAGE(G220:G224)</f>
        <v>0</v>
      </c>
      <c r="W232">
        <f>AVERAGE(G220,G225,G230,G235,G240, G245)</f>
        <v>30.25</v>
      </c>
    </row>
    <row r="233" spans="1:23" x14ac:dyDescent="0.45">
      <c r="A233" s="1">
        <v>13</v>
      </c>
      <c r="B233">
        <v>10</v>
      </c>
      <c r="C233">
        <v>0.65</v>
      </c>
      <c r="D233">
        <v>30.4</v>
      </c>
      <c r="E233">
        <v>25</v>
      </c>
      <c r="F233">
        <v>29.7</v>
      </c>
      <c r="G233">
        <v>29.1</v>
      </c>
      <c r="I233">
        <f t="shared" si="78"/>
        <v>2.1005951537600001</v>
      </c>
      <c r="J233">
        <v>5</v>
      </c>
      <c r="K233">
        <f>AVERAGE(D225:G229)</f>
        <v>24.799999999999997</v>
      </c>
      <c r="L233">
        <f t="shared" ref="L233:L236" si="85">AVERAGE(D221:G221,D226:G226,D231:G231,D236:G236,D241:G241,D246:G246)</f>
        <v>24.820833333333329</v>
      </c>
      <c r="M233">
        <v>0.2</v>
      </c>
      <c r="N233">
        <f t="shared" si="80"/>
        <v>28.549999999999997</v>
      </c>
      <c r="P233" s="5">
        <f>AVERAGE(D225:D229)</f>
        <v>29.439999999999998</v>
      </c>
      <c r="Q233">
        <f t="shared" ref="Q233:Q236" si="86">AVERAGE(D221,D226,D231,D236,D241,D246)</f>
        <v>25.083333333333332</v>
      </c>
      <c r="R233" s="5">
        <f>AVERAGE(E225:E229)</f>
        <v>25.48</v>
      </c>
      <c r="S233">
        <f t="shared" ref="S233:S236" si="87">AVERAGE(E221,E226,E231,E236,E241,E246)</f>
        <v>24.516666666666669</v>
      </c>
      <c r="T233" s="5">
        <f>AVERAGE(F225:F229)</f>
        <v>27.6</v>
      </c>
      <c r="U233">
        <f t="shared" ref="U233:U236" si="88">AVERAGE(F221,F226,F231,F236,F241,F246)</f>
        <v>26.316666666666666</v>
      </c>
      <c r="V233" s="5">
        <f>AVERAGE(G225:G229)</f>
        <v>16.68</v>
      </c>
      <c r="W233">
        <f t="shared" ref="W233:W236" si="89">AVERAGE(G221,G226,G231,G236,G241, G246)</f>
        <v>23.366666666666664</v>
      </c>
    </row>
    <row r="234" spans="1:23" x14ac:dyDescent="0.45">
      <c r="A234" s="1">
        <v>14</v>
      </c>
      <c r="B234">
        <v>10</v>
      </c>
      <c r="C234">
        <v>0.85</v>
      </c>
      <c r="D234">
        <v>27.8</v>
      </c>
      <c r="E234">
        <v>20</v>
      </c>
      <c r="F234">
        <v>29</v>
      </c>
      <c r="G234">
        <v>24.5</v>
      </c>
      <c r="I234">
        <f t="shared" si="78"/>
        <v>3.4881047862700623</v>
      </c>
      <c r="J234">
        <v>10</v>
      </c>
      <c r="K234">
        <f>AVERAGE(D230:G234)</f>
        <v>32.94</v>
      </c>
      <c r="L234">
        <f t="shared" si="85"/>
        <v>22.283333333333331</v>
      </c>
      <c r="M234">
        <v>0.45</v>
      </c>
      <c r="N234">
        <f t="shared" si="80"/>
        <v>25.324999999999999</v>
      </c>
      <c r="P234" s="5">
        <f>AVERAGE(D230:D234)</f>
        <v>35.239999999999995</v>
      </c>
      <c r="Q234">
        <f t="shared" si="86"/>
        <v>22.683333333333334</v>
      </c>
      <c r="R234" s="5">
        <f>AVERAGE(E230:E234)</f>
        <v>28.179999999999996</v>
      </c>
      <c r="S234">
        <f t="shared" si="87"/>
        <v>21.5</v>
      </c>
      <c r="T234" s="5">
        <f>AVERAGE(F230:F234)</f>
        <v>35.42</v>
      </c>
      <c r="U234">
        <f t="shared" si="88"/>
        <v>24.283333333333331</v>
      </c>
      <c r="V234" s="5">
        <f>AVERAGE(G230:G234)</f>
        <v>32.92</v>
      </c>
      <c r="W234">
        <f t="shared" si="89"/>
        <v>20.666666666666668</v>
      </c>
    </row>
    <row r="235" spans="1:23" x14ac:dyDescent="0.45">
      <c r="A235" s="1">
        <v>15</v>
      </c>
      <c r="B235">
        <v>20</v>
      </c>
      <c r="C235">
        <v>0</v>
      </c>
      <c r="D235">
        <v>43.7</v>
      </c>
      <c r="E235">
        <v>40.4</v>
      </c>
      <c r="F235">
        <v>44.8</v>
      </c>
      <c r="G235">
        <v>43</v>
      </c>
      <c r="I235">
        <f t="shared" si="78"/>
        <v>1.6192204914711277</v>
      </c>
      <c r="J235">
        <v>20</v>
      </c>
      <c r="K235">
        <f>AVERAGE(D235:G239)</f>
        <v>31.574999999999999</v>
      </c>
      <c r="L235">
        <f t="shared" si="85"/>
        <v>18.567499999999999</v>
      </c>
      <c r="M235">
        <v>0.65</v>
      </c>
      <c r="N235">
        <f t="shared" si="80"/>
        <v>42.974999999999994</v>
      </c>
      <c r="P235" s="5">
        <f>AVERAGE(D235:D239)</f>
        <v>30.72</v>
      </c>
      <c r="Q235">
        <f t="shared" si="86"/>
        <v>19.150000000000002</v>
      </c>
      <c r="R235" s="5">
        <f>AVERAGE(E235:E239)</f>
        <v>30.8</v>
      </c>
      <c r="S235">
        <f t="shared" si="87"/>
        <v>18.203333333333333</v>
      </c>
      <c r="T235" s="5">
        <f>AVERAGE(F235:F239)</f>
        <v>31.640000000000004</v>
      </c>
      <c r="U235">
        <f t="shared" si="88"/>
        <v>19.433333333333334</v>
      </c>
      <c r="V235" s="5">
        <f>AVERAGE(G235:G239)</f>
        <v>33.14</v>
      </c>
      <c r="W235">
        <f t="shared" si="89"/>
        <v>17.483333333333334</v>
      </c>
    </row>
    <row r="236" spans="1:23" x14ac:dyDescent="0.45">
      <c r="A236" s="1">
        <v>16</v>
      </c>
      <c r="B236">
        <v>20</v>
      </c>
      <c r="C236">
        <v>0.2</v>
      </c>
      <c r="D236">
        <v>32.4</v>
      </c>
      <c r="E236">
        <v>35</v>
      </c>
      <c r="F236">
        <v>33.299999999999997</v>
      </c>
      <c r="G236">
        <v>35.700000000000003</v>
      </c>
      <c r="I236">
        <f t="shared" si="78"/>
        <v>1.3133925536563715</v>
      </c>
      <c r="J236">
        <v>50</v>
      </c>
      <c r="K236">
        <f>AVERAGE(D240:G244)</f>
        <v>26.110000000000003</v>
      </c>
      <c r="L236">
        <f t="shared" si="85"/>
        <v>14.883333333333335</v>
      </c>
      <c r="M236">
        <v>0.85</v>
      </c>
      <c r="N236">
        <f t="shared" si="80"/>
        <v>34.1</v>
      </c>
      <c r="P236" s="5">
        <f>AVERAGE(D240:D244)</f>
        <v>26.24</v>
      </c>
      <c r="Q236">
        <f t="shared" si="86"/>
        <v>16.2</v>
      </c>
      <c r="R236" s="5">
        <f>AVERAGE(E240:E244)</f>
        <v>23.419999999999998</v>
      </c>
      <c r="S236">
        <f t="shared" si="87"/>
        <v>14.483333333333334</v>
      </c>
      <c r="T236" s="5">
        <f>AVERAGE(F240:F244)</f>
        <v>27.880000000000003</v>
      </c>
      <c r="U236">
        <f t="shared" si="88"/>
        <v>15.483333333333333</v>
      </c>
      <c r="V236" s="5">
        <f>AVERAGE(G240:G244)</f>
        <v>26.9</v>
      </c>
      <c r="W236">
        <f t="shared" si="89"/>
        <v>13.366666666666667</v>
      </c>
    </row>
    <row r="237" spans="1:23" x14ac:dyDescent="0.45">
      <c r="A237" s="1">
        <v>17</v>
      </c>
      <c r="B237">
        <v>20</v>
      </c>
      <c r="C237">
        <v>0.45</v>
      </c>
      <c r="D237">
        <v>30.2</v>
      </c>
      <c r="E237">
        <v>29.8</v>
      </c>
      <c r="F237">
        <v>31.5</v>
      </c>
      <c r="G237">
        <v>33.6</v>
      </c>
      <c r="I237">
        <f t="shared" si="78"/>
        <v>1.4821858857781645</v>
      </c>
      <c r="J237">
        <v>100</v>
      </c>
      <c r="K237">
        <f>AVERAGE(D245:G249)</f>
        <v>19.646000000000001</v>
      </c>
      <c r="L237">
        <f>AVERAGE((L236-L235), (L235-L234), (L234-L233), (L233-L232))</f>
        <v>-4.2802083333333343</v>
      </c>
      <c r="N237">
        <f t="shared" si="80"/>
        <v>31.274999999999999</v>
      </c>
      <c r="P237" s="5">
        <f>AVERAGE(D245:D249)</f>
        <v>18.239999999999998</v>
      </c>
      <c r="R237" s="5">
        <f>AVERAGE(E245:E249)</f>
        <v>23.623999999999999</v>
      </c>
      <c r="T237" s="5">
        <f>AVERAGE(F245:F249)</f>
        <v>20.200000000000003</v>
      </c>
      <c r="V237" s="5">
        <f>AVERAGE(G245:G249)</f>
        <v>16.52</v>
      </c>
    </row>
    <row r="238" spans="1:23" x14ac:dyDescent="0.45">
      <c r="A238" s="1">
        <v>18</v>
      </c>
      <c r="B238">
        <v>20</v>
      </c>
      <c r="C238">
        <v>0.65</v>
      </c>
      <c r="D238">
        <v>24.6</v>
      </c>
      <c r="E238">
        <v>26.7</v>
      </c>
      <c r="F238">
        <v>26.3</v>
      </c>
      <c r="G238">
        <v>29.3</v>
      </c>
      <c r="I238">
        <f t="shared" si="78"/>
        <v>1.6828175777546417</v>
      </c>
      <c r="K238">
        <f>AVERAGE(K232:K237)</f>
        <v>22.511833333333332</v>
      </c>
      <c r="N238">
        <f t="shared" si="80"/>
        <v>26.724999999999998</v>
      </c>
      <c r="P238" s="5">
        <f>AVERAGE(P232:P237)</f>
        <v>23.313333333333333</v>
      </c>
      <c r="Q238">
        <f>AVERAGE(Q232:Q236)</f>
        <v>23.313333333333336</v>
      </c>
      <c r="R238" s="5">
        <f>AVERAGE(R232:R237)</f>
        <v>21.917333333333332</v>
      </c>
      <c r="S238">
        <f>AVERAGE(S232:S236)</f>
        <v>21.917333333333335</v>
      </c>
      <c r="T238" s="5">
        <f>AVERAGE(T232:T237)</f>
        <v>23.790000000000003</v>
      </c>
      <c r="U238">
        <f>AVERAGE(U232:U236)</f>
        <v>23.79</v>
      </c>
      <c r="V238" s="5">
        <f>AVERAGE(V232:V236)</f>
        <v>21.928000000000004</v>
      </c>
      <c r="W238">
        <f>AVERAGE(W232:W236)</f>
        <v>21.026666666666664</v>
      </c>
    </row>
    <row r="239" spans="1:23" x14ac:dyDescent="0.45">
      <c r="A239" s="1">
        <v>19</v>
      </c>
      <c r="B239">
        <v>20</v>
      </c>
      <c r="C239">
        <v>0.85</v>
      </c>
      <c r="D239">
        <v>22.7</v>
      </c>
      <c r="E239">
        <v>22.1</v>
      </c>
      <c r="F239">
        <v>22.3</v>
      </c>
      <c r="G239">
        <v>24.1</v>
      </c>
      <c r="I239">
        <f t="shared" si="78"/>
        <v>0.78102496759066564</v>
      </c>
      <c r="N239">
        <f t="shared" si="80"/>
        <v>22.799999999999997</v>
      </c>
      <c r="P239" s="5">
        <f>_xlfn.STDEV.P(P232:P237)</f>
        <v>11.636549698638712</v>
      </c>
      <c r="Q239">
        <f>_xlfn.STDEV.P(Q232:Q236)</f>
        <v>5.902790300640306</v>
      </c>
      <c r="R239" s="5">
        <f>_xlfn.STDEV.P(R232:R237)</f>
        <v>10.13538005646009</v>
      </c>
      <c r="S239">
        <f>_xlfn.STDEV.P(S232:S236)</f>
        <v>5.5924593675571614</v>
      </c>
      <c r="T239" s="5">
        <f>_xlfn.STDEV.P(T232:T237)</f>
        <v>11.597239614092087</v>
      </c>
      <c r="U239">
        <f>_xlfn.STDEV.P(U232:U236)</f>
        <v>6.1253988532266996</v>
      </c>
      <c r="V239" s="5">
        <f>_xlfn.STDEV.P(V232:V236)</f>
        <v>12.487053135147615</v>
      </c>
      <c r="W239">
        <f>_xlfn.STDEV.P(W232:W236)</f>
        <v>5.6904461844197991</v>
      </c>
    </row>
    <row r="240" spans="1:23" x14ac:dyDescent="0.45">
      <c r="A240" s="1">
        <v>20</v>
      </c>
      <c r="B240">
        <v>50</v>
      </c>
      <c r="C240">
        <v>0</v>
      </c>
      <c r="D240">
        <v>42.1</v>
      </c>
      <c r="E240">
        <v>37.299999999999997</v>
      </c>
      <c r="F240">
        <v>42</v>
      </c>
      <c r="G240">
        <v>40.6</v>
      </c>
      <c r="I240">
        <f t="shared" si="78"/>
        <v>1.9403607911932268</v>
      </c>
      <c r="N240">
        <f t="shared" si="80"/>
        <v>40.5</v>
      </c>
      <c r="P240" s="5"/>
      <c r="R240" s="5"/>
      <c r="T240" s="5"/>
      <c r="V240" s="5"/>
    </row>
    <row r="241" spans="1:25" x14ac:dyDescent="0.45">
      <c r="A241" s="1">
        <v>21</v>
      </c>
      <c r="B241">
        <v>50</v>
      </c>
      <c r="C241">
        <v>0.2</v>
      </c>
      <c r="D241">
        <v>28.5</v>
      </c>
      <c r="E241">
        <v>25.7</v>
      </c>
      <c r="F241">
        <v>31</v>
      </c>
      <c r="G241">
        <v>31.3</v>
      </c>
      <c r="I241">
        <f t="shared" si="78"/>
        <v>2.2565183358439618</v>
      </c>
      <c r="N241">
        <f t="shared" si="80"/>
        <v>29.125</v>
      </c>
      <c r="P241" s="5" cm="1">
        <f t="array" ref="P241">INDEX(LINEST(P232:P237), 1)</f>
        <v>2.2022857142857148</v>
      </c>
      <c r="Q241" s="5" cm="1">
        <f t="array" ref="Q241">INDEX(LINEST(Q232:Q236), 1)</f>
        <v>-4.043333333333333</v>
      </c>
      <c r="R241" s="5" cm="1">
        <f t="array" ref="R241">INDEX(LINEST(R232:R237), 1)</f>
        <v>3.2731428571428576</v>
      </c>
      <c r="S241" s="5" cm="1">
        <f t="array" ref="S241">INDEX(LINEST(S232:S236), 1)</f>
        <v>-3.9113333333333333</v>
      </c>
      <c r="T241" s="5" cm="1">
        <f t="array" ref="T241">INDEX(LINEST(T232:T237), 1)</f>
        <v>2.8017142857142874</v>
      </c>
      <c r="U241" s="5" cm="1">
        <f t="array" ref="U241">INDEX(LINEST(U232:U236), 1)</f>
        <v>-4.2783333333333324</v>
      </c>
      <c r="V241" s="5" cm="1">
        <f t="array" ref="V241">INDEX(LINEST(V232:V236), 1)</f>
        <v>7.0259999999999998</v>
      </c>
      <c r="W241" s="5" cm="1">
        <f t="array" ref="W241">INDEX(LINEST(W232:W236), 1)</f>
        <v>-3.9649999999999985</v>
      </c>
      <c r="Y241" t="s">
        <v>33</v>
      </c>
    </row>
    <row r="242" spans="1:25" x14ac:dyDescent="0.45">
      <c r="A242" s="1">
        <v>22</v>
      </c>
      <c r="B242">
        <v>50</v>
      </c>
      <c r="C242">
        <v>0.45</v>
      </c>
      <c r="D242">
        <v>24.9</v>
      </c>
      <c r="E242">
        <v>22.7</v>
      </c>
      <c r="F242">
        <v>27.9</v>
      </c>
      <c r="G242">
        <v>26.7</v>
      </c>
      <c r="I242">
        <f t="shared" si="78"/>
        <v>1.9615045245933029</v>
      </c>
      <c r="K242" cm="1">
        <f t="array" ref="K242">INDEX(LINEST(K232:K237),1)</f>
        <v>2.8798571428571442</v>
      </c>
      <c r="L242" cm="1">
        <f t="array" ref="L242">INDEX(LINEST(L232:L236),1)</f>
        <v>-4.0494999999999992</v>
      </c>
      <c r="N242">
        <f t="shared" si="80"/>
        <v>25.55</v>
      </c>
    </row>
    <row r="243" spans="1:25" x14ac:dyDescent="0.45">
      <c r="A243" s="1">
        <v>23</v>
      </c>
      <c r="B243">
        <v>50</v>
      </c>
      <c r="C243">
        <v>0.65</v>
      </c>
      <c r="D243">
        <v>22.1</v>
      </c>
      <c r="E243">
        <v>16.8</v>
      </c>
      <c r="F243">
        <v>20.399999999999999</v>
      </c>
      <c r="G243">
        <v>21.2</v>
      </c>
      <c r="I243">
        <f t="shared" si="78"/>
        <v>2.0116846174288847</v>
      </c>
      <c r="N243">
        <f t="shared" si="80"/>
        <v>20.125</v>
      </c>
    </row>
    <row r="244" spans="1:25" x14ac:dyDescent="0.45">
      <c r="A244" s="1">
        <v>24</v>
      </c>
      <c r="B244">
        <v>50</v>
      </c>
      <c r="C244">
        <v>0.85</v>
      </c>
      <c r="D244">
        <v>13.6</v>
      </c>
      <c r="E244">
        <v>14.6</v>
      </c>
      <c r="F244">
        <v>18.100000000000001</v>
      </c>
      <c r="G244">
        <v>14.7</v>
      </c>
      <c r="I244">
        <f t="shared" si="78"/>
        <v>1.7007351351694902</v>
      </c>
      <c r="N244">
        <f t="shared" si="80"/>
        <v>15.25</v>
      </c>
    </row>
    <row r="245" spans="1:25" x14ac:dyDescent="0.45">
      <c r="A245" s="1">
        <v>25</v>
      </c>
      <c r="B245">
        <v>100</v>
      </c>
      <c r="C245">
        <v>0</v>
      </c>
      <c r="D245">
        <v>32</v>
      </c>
      <c r="E245">
        <v>37.200000000000003</v>
      </c>
      <c r="F245">
        <v>33.5</v>
      </c>
      <c r="G245">
        <v>29.2</v>
      </c>
      <c r="I245">
        <f>_xlfn.STDEV.P(D245:F245)</f>
        <v>2.1853044537445032</v>
      </c>
      <c r="N245">
        <f t="shared" si="80"/>
        <v>32.975000000000001</v>
      </c>
    </row>
    <row r="246" spans="1:25" x14ac:dyDescent="0.45">
      <c r="A246" s="1">
        <v>26</v>
      </c>
      <c r="B246">
        <v>100</v>
      </c>
      <c r="C246">
        <v>0.2</v>
      </c>
      <c r="D246">
        <v>21.8</v>
      </c>
      <c r="E246">
        <v>28.5</v>
      </c>
      <c r="F246">
        <v>22.9</v>
      </c>
      <c r="G246">
        <v>19</v>
      </c>
      <c r="I246">
        <f t="shared" ref="I246:I249" si="90">_xlfn.STDEV.P(D246:F246)</f>
        <v>2.9337120967584696</v>
      </c>
      <c r="N246">
        <f t="shared" si="80"/>
        <v>23.049999999999997</v>
      </c>
    </row>
    <row r="247" spans="1:25" x14ac:dyDescent="0.45">
      <c r="A247" s="1">
        <v>27</v>
      </c>
      <c r="B247">
        <v>100</v>
      </c>
      <c r="C247">
        <v>0.45</v>
      </c>
      <c r="D247">
        <v>18.899999999999999</v>
      </c>
      <c r="E247">
        <v>24.9</v>
      </c>
      <c r="F247">
        <v>19.5</v>
      </c>
      <c r="G247">
        <v>15.3</v>
      </c>
      <c r="I247">
        <f t="shared" si="90"/>
        <v>2.6981475126464081</v>
      </c>
      <c r="N247">
        <f t="shared" si="80"/>
        <v>19.649999999999999</v>
      </c>
    </row>
    <row r="248" spans="1:25" x14ac:dyDescent="0.45">
      <c r="A248" s="1">
        <v>28</v>
      </c>
      <c r="B248">
        <v>100</v>
      </c>
      <c r="C248">
        <v>0.65</v>
      </c>
      <c r="D248">
        <v>11.4</v>
      </c>
      <c r="E248">
        <v>16.82</v>
      </c>
      <c r="F248">
        <v>14.4</v>
      </c>
      <c r="G248">
        <v>11.3</v>
      </c>
      <c r="I248">
        <f t="shared" si="90"/>
        <v>2.2169247970004711</v>
      </c>
      <c r="N248">
        <f t="shared" si="80"/>
        <v>13.48</v>
      </c>
    </row>
    <row r="249" spans="1:25" x14ac:dyDescent="0.45">
      <c r="A249" s="1">
        <v>29</v>
      </c>
      <c r="B249">
        <v>100</v>
      </c>
      <c r="C249">
        <v>0.85</v>
      </c>
      <c r="D249">
        <v>7.1</v>
      </c>
      <c r="E249">
        <v>10.7</v>
      </c>
      <c r="F249">
        <v>10.7</v>
      </c>
      <c r="G249">
        <v>7.8</v>
      </c>
      <c r="I249">
        <f t="shared" si="90"/>
        <v>1.6970562748477203</v>
      </c>
      <c r="N249">
        <f t="shared" si="80"/>
        <v>9.0749999999999993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49"/>
  <sheetViews>
    <sheetView workbookViewId="0">
      <selection activeCell="D18" sqref="A1:XFD1048576"/>
    </sheetView>
  </sheetViews>
  <sheetFormatPr defaultRowHeight="14.25" x14ac:dyDescent="0.45"/>
  <sheetData>
    <row r="1" spans="1:7" x14ac:dyDescent="0.45">
      <c r="A1" s="1">
        <v>0</v>
      </c>
      <c r="B1" t="s">
        <v>0</v>
      </c>
    </row>
    <row r="3" spans="1:7" x14ac:dyDescent="0.4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</row>
    <row r="4" spans="1:7" x14ac:dyDescent="0.45">
      <c r="A4" s="1">
        <v>0</v>
      </c>
      <c r="B4">
        <v>2</v>
      </c>
      <c r="C4">
        <v>0</v>
      </c>
      <c r="D4">
        <v>100</v>
      </c>
      <c r="E4">
        <v>100</v>
      </c>
      <c r="F4">
        <v>100</v>
      </c>
      <c r="G4">
        <v>100</v>
      </c>
    </row>
    <row r="5" spans="1:7" x14ac:dyDescent="0.45">
      <c r="A5" s="1">
        <v>1</v>
      </c>
      <c r="B5">
        <v>2</v>
      </c>
      <c r="C5">
        <v>0.2</v>
      </c>
      <c r="D5">
        <v>100</v>
      </c>
      <c r="E5">
        <v>100</v>
      </c>
      <c r="F5">
        <v>100</v>
      </c>
      <c r="G5">
        <v>100</v>
      </c>
    </row>
    <row r="6" spans="1:7" x14ac:dyDescent="0.45">
      <c r="A6" s="1">
        <v>2</v>
      </c>
      <c r="B6">
        <v>2</v>
      </c>
      <c r="C6">
        <v>0.45</v>
      </c>
      <c r="D6">
        <v>100</v>
      </c>
      <c r="E6">
        <v>100</v>
      </c>
      <c r="F6">
        <v>100</v>
      </c>
      <c r="G6">
        <v>100</v>
      </c>
    </row>
    <row r="7" spans="1:7" x14ac:dyDescent="0.45">
      <c r="A7" s="1">
        <v>3</v>
      </c>
      <c r="B7">
        <v>2</v>
      </c>
      <c r="C7">
        <v>0.65</v>
      </c>
      <c r="D7">
        <v>100</v>
      </c>
      <c r="E7">
        <v>100</v>
      </c>
      <c r="F7">
        <v>100</v>
      </c>
      <c r="G7">
        <v>100</v>
      </c>
    </row>
    <row r="8" spans="1:7" x14ac:dyDescent="0.45">
      <c r="A8" s="1">
        <v>4</v>
      </c>
      <c r="B8">
        <v>2</v>
      </c>
      <c r="C8">
        <v>0.85</v>
      </c>
      <c r="D8">
        <v>100</v>
      </c>
      <c r="E8">
        <v>100</v>
      </c>
      <c r="F8">
        <v>100</v>
      </c>
      <c r="G8">
        <v>100</v>
      </c>
    </row>
    <row r="9" spans="1:7" x14ac:dyDescent="0.45">
      <c r="A9" s="1">
        <v>5</v>
      </c>
      <c r="B9">
        <v>5</v>
      </c>
      <c r="C9">
        <v>0</v>
      </c>
      <c r="D9">
        <v>99.7</v>
      </c>
      <c r="E9">
        <v>100</v>
      </c>
      <c r="F9">
        <v>100</v>
      </c>
      <c r="G9">
        <v>100</v>
      </c>
    </row>
    <row r="10" spans="1:7" x14ac:dyDescent="0.45">
      <c r="A10" s="1">
        <v>6</v>
      </c>
      <c r="B10">
        <v>5</v>
      </c>
      <c r="C10">
        <v>0.2</v>
      </c>
      <c r="D10">
        <v>99.4</v>
      </c>
      <c r="E10">
        <v>100</v>
      </c>
      <c r="F10">
        <v>99.9</v>
      </c>
      <c r="G10">
        <v>100</v>
      </c>
    </row>
    <row r="11" spans="1:7" x14ac:dyDescent="0.45">
      <c r="A11" s="1">
        <v>7</v>
      </c>
      <c r="B11">
        <v>5</v>
      </c>
      <c r="C11">
        <v>0.45</v>
      </c>
      <c r="D11">
        <v>99.3</v>
      </c>
      <c r="E11">
        <v>100</v>
      </c>
      <c r="F11">
        <v>100</v>
      </c>
      <c r="G11">
        <v>100</v>
      </c>
    </row>
    <row r="12" spans="1:7" x14ac:dyDescent="0.45">
      <c r="A12" s="1">
        <v>8</v>
      </c>
      <c r="B12">
        <v>5</v>
      </c>
      <c r="C12">
        <v>0.65</v>
      </c>
      <c r="D12">
        <v>99.6</v>
      </c>
      <c r="E12">
        <v>100</v>
      </c>
      <c r="F12">
        <v>100</v>
      </c>
      <c r="G12">
        <v>100</v>
      </c>
    </row>
    <row r="13" spans="1:7" x14ac:dyDescent="0.45">
      <c r="A13" s="1">
        <v>9</v>
      </c>
      <c r="B13">
        <v>5</v>
      </c>
      <c r="C13">
        <v>0.85</v>
      </c>
      <c r="D13">
        <v>99.6</v>
      </c>
      <c r="E13">
        <v>100</v>
      </c>
      <c r="F13">
        <v>99.9</v>
      </c>
      <c r="G13">
        <v>100</v>
      </c>
    </row>
    <row r="14" spans="1:7" x14ac:dyDescent="0.45">
      <c r="A14" s="1">
        <v>10</v>
      </c>
      <c r="B14">
        <v>10</v>
      </c>
      <c r="C14">
        <v>0</v>
      </c>
      <c r="D14">
        <v>58.1</v>
      </c>
      <c r="E14">
        <v>99.9</v>
      </c>
      <c r="F14">
        <v>52.8</v>
      </c>
      <c r="G14">
        <v>85.4</v>
      </c>
    </row>
    <row r="15" spans="1:7" x14ac:dyDescent="0.45">
      <c r="A15" s="1">
        <v>11</v>
      </c>
      <c r="B15">
        <v>10</v>
      </c>
      <c r="C15">
        <v>0.2</v>
      </c>
      <c r="D15">
        <v>77</v>
      </c>
      <c r="E15">
        <v>100</v>
      </c>
      <c r="F15">
        <v>75.599999999999994</v>
      </c>
      <c r="G15">
        <v>93.2</v>
      </c>
    </row>
    <row r="16" spans="1:7" x14ac:dyDescent="0.45">
      <c r="A16" s="1">
        <v>12</v>
      </c>
      <c r="B16">
        <v>10</v>
      </c>
      <c r="C16">
        <v>0.45</v>
      </c>
      <c r="D16">
        <v>81.8</v>
      </c>
      <c r="E16">
        <v>100</v>
      </c>
      <c r="F16">
        <v>82.3</v>
      </c>
      <c r="G16">
        <v>93.1</v>
      </c>
    </row>
    <row r="17" spans="1:7" x14ac:dyDescent="0.45">
      <c r="A17" s="1">
        <v>13</v>
      </c>
      <c r="B17">
        <v>10</v>
      </c>
      <c r="C17">
        <v>0.65</v>
      </c>
      <c r="D17">
        <v>82.9</v>
      </c>
      <c r="E17">
        <v>100</v>
      </c>
      <c r="F17">
        <v>85.9</v>
      </c>
      <c r="G17">
        <v>93.3</v>
      </c>
    </row>
    <row r="18" spans="1:7" x14ac:dyDescent="0.45">
      <c r="A18" s="1">
        <v>14</v>
      </c>
      <c r="B18">
        <v>10</v>
      </c>
      <c r="C18">
        <v>0.85</v>
      </c>
      <c r="D18">
        <v>83.2</v>
      </c>
      <c r="E18">
        <v>100</v>
      </c>
      <c r="F18">
        <v>87.4</v>
      </c>
      <c r="G18">
        <v>91.6</v>
      </c>
    </row>
    <row r="19" spans="1:7" x14ac:dyDescent="0.45">
      <c r="A19" s="1">
        <v>15</v>
      </c>
      <c r="B19">
        <v>20</v>
      </c>
      <c r="C19">
        <v>0</v>
      </c>
      <c r="D19">
        <v>0</v>
      </c>
      <c r="E19">
        <v>98.6</v>
      </c>
      <c r="F19">
        <v>0</v>
      </c>
      <c r="G19">
        <v>0</v>
      </c>
    </row>
    <row r="20" spans="1:7" x14ac:dyDescent="0.45">
      <c r="A20" s="1">
        <v>16</v>
      </c>
      <c r="B20">
        <v>20</v>
      </c>
      <c r="C20">
        <v>0.2</v>
      </c>
      <c r="D20">
        <v>0.7</v>
      </c>
      <c r="E20">
        <v>99.4</v>
      </c>
      <c r="F20">
        <v>0.4</v>
      </c>
      <c r="G20">
        <v>0.2</v>
      </c>
    </row>
    <row r="21" spans="1:7" x14ac:dyDescent="0.45">
      <c r="A21" s="1">
        <v>17</v>
      </c>
      <c r="B21">
        <v>20</v>
      </c>
      <c r="C21">
        <v>0.45</v>
      </c>
      <c r="D21">
        <v>0.7</v>
      </c>
      <c r="E21">
        <v>99.6</v>
      </c>
      <c r="F21">
        <v>0.2</v>
      </c>
      <c r="G21">
        <v>0.5</v>
      </c>
    </row>
    <row r="22" spans="1:7" x14ac:dyDescent="0.45">
      <c r="A22" s="1">
        <v>18</v>
      </c>
      <c r="B22">
        <v>20</v>
      </c>
      <c r="C22">
        <v>0.65</v>
      </c>
      <c r="D22">
        <v>1.7</v>
      </c>
      <c r="E22">
        <v>99.7</v>
      </c>
      <c r="F22">
        <v>1</v>
      </c>
      <c r="G22">
        <v>0.3</v>
      </c>
    </row>
    <row r="23" spans="1:7" x14ac:dyDescent="0.45">
      <c r="A23" s="1">
        <v>19</v>
      </c>
      <c r="B23">
        <v>20</v>
      </c>
      <c r="C23">
        <v>0.85</v>
      </c>
      <c r="D23">
        <v>4.8</v>
      </c>
      <c r="E23">
        <v>99.9</v>
      </c>
      <c r="F23">
        <v>5.0999999999999996</v>
      </c>
      <c r="G23">
        <v>1.1000000000000001</v>
      </c>
    </row>
    <row r="24" spans="1:7" x14ac:dyDescent="0.45">
      <c r="A24" s="1">
        <v>20</v>
      </c>
      <c r="B24">
        <v>50</v>
      </c>
      <c r="C24">
        <v>0</v>
      </c>
      <c r="D24">
        <v>0</v>
      </c>
      <c r="E24">
        <v>53.9</v>
      </c>
      <c r="F24">
        <v>0</v>
      </c>
      <c r="G24">
        <v>0</v>
      </c>
    </row>
    <row r="25" spans="1:7" x14ac:dyDescent="0.45">
      <c r="A25" s="1">
        <v>21</v>
      </c>
      <c r="B25">
        <v>50</v>
      </c>
      <c r="C25">
        <v>0.2</v>
      </c>
      <c r="D25">
        <v>0</v>
      </c>
      <c r="E25">
        <v>41.5</v>
      </c>
      <c r="F25">
        <v>0</v>
      </c>
      <c r="G25">
        <v>0</v>
      </c>
    </row>
    <row r="26" spans="1:7" x14ac:dyDescent="0.45">
      <c r="A26" s="1">
        <v>22</v>
      </c>
      <c r="B26">
        <v>50</v>
      </c>
      <c r="C26">
        <v>0.45</v>
      </c>
      <c r="D26">
        <v>0</v>
      </c>
      <c r="E26">
        <v>43.1</v>
      </c>
      <c r="F26">
        <v>0</v>
      </c>
      <c r="G26">
        <v>0</v>
      </c>
    </row>
    <row r="27" spans="1:7" x14ac:dyDescent="0.45">
      <c r="A27" s="1">
        <v>23</v>
      </c>
      <c r="B27">
        <v>50</v>
      </c>
      <c r="C27">
        <v>0.65</v>
      </c>
      <c r="D27">
        <v>0</v>
      </c>
      <c r="E27">
        <v>51.6</v>
      </c>
      <c r="F27">
        <v>0</v>
      </c>
      <c r="G27">
        <v>0</v>
      </c>
    </row>
    <row r="28" spans="1:7" x14ac:dyDescent="0.45">
      <c r="A28" s="1">
        <v>24</v>
      </c>
      <c r="B28">
        <v>50</v>
      </c>
      <c r="C28">
        <v>0.85</v>
      </c>
      <c r="D28">
        <v>0.8</v>
      </c>
      <c r="E28">
        <v>66.5</v>
      </c>
      <c r="F28">
        <v>0.5</v>
      </c>
      <c r="G28">
        <v>0.7</v>
      </c>
    </row>
    <row r="29" spans="1:7" x14ac:dyDescent="0.45">
      <c r="A29" s="1">
        <v>25</v>
      </c>
      <c r="B29">
        <v>100</v>
      </c>
      <c r="C29">
        <v>0</v>
      </c>
      <c r="D29">
        <v>0</v>
      </c>
      <c r="E29">
        <v>11</v>
      </c>
      <c r="F29">
        <v>0</v>
      </c>
      <c r="G29">
        <v>0</v>
      </c>
    </row>
    <row r="30" spans="1:7" x14ac:dyDescent="0.45">
      <c r="A30" s="1">
        <v>26</v>
      </c>
      <c r="B30">
        <v>100</v>
      </c>
      <c r="C30">
        <v>0.2</v>
      </c>
      <c r="D30">
        <v>0.1</v>
      </c>
      <c r="E30">
        <v>21.5</v>
      </c>
      <c r="F30">
        <v>0</v>
      </c>
      <c r="G30">
        <v>0.1</v>
      </c>
    </row>
    <row r="31" spans="1:7" x14ac:dyDescent="0.45">
      <c r="A31" s="1">
        <v>27</v>
      </c>
      <c r="B31">
        <v>100</v>
      </c>
      <c r="C31">
        <v>0.45</v>
      </c>
      <c r="D31">
        <v>0</v>
      </c>
      <c r="E31">
        <v>22.2</v>
      </c>
      <c r="F31">
        <v>0.1</v>
      </c>
      <c r="G31">
        <v>0.1</v>
      </c>
    </row>
    <row r="32" spans="1:7" x14ac:dyDescent="0.45">
      <c r="A32" s="1">
        <v>28</v>
      </c>
      <c r="B32">
        <v>100</v>
      </c>
      <c r="C32">
        <v>0.65</v>
      </c>
      <c r="D32">
        <v>0.1</v>
      </c>
      <c r="E32">
        <v>36.5</v>
      </c>
      <c r="F32">
        <v>0.1</v>
      </c>
      <c r="G32">
        <v>0</v>
      </c>
    </row>
    <row r="33" spans="1:7" x14ac:dyDescent="0.45">
      <c r="A33" s="1">
        <v>29</v>
      </c>
      <c r="B33">
        <v>100</v>
      </c>
      <c r="C33">
        <v>0.85</v>
      </c>
      <c r="D33">
        <v>1.9</v>
      </c>
      <c r="E33">
        <v>46.7</v>
      </c>
      <c r="F33">
        <v>2.5</v>
      </c>
      <c r="G33">
        <v>2.4</v>
      </c>
    </row>
    <row r="37" spans="1:7" x14ac:dyDescent="0.45">
      <c r="A37" s="1">
        <v>0</v>
      </c>
      <c r="B37" t="s">
        <v>7</v>
      </c>
    </row>
    <row r="39" spans="1:7" x14ac:dyDescent="0.4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 x14ac:dyDescent="0.45">
      <c r="A40" s="1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45">
      <c r="A41" s="1">
        <v>1</v>
      </c>
      <c r="B41">
        <v>0</v>
      </c>
      <c r="C41">
        <v>0.2</v>
      </c>
      <c r="D41">
        <v>0</v>
      </c>
      <c r="E41">
        <v>0</v>
      </c>
      <c r="F41">
        <v>0</v>
      </c>
      <c r="G41">
        <v>0</v>
      </c>
    </row>
    <row r="42" spans="1:7" x14ac:dyDescent="0.45">
      <c r="A42" s="1">
        <v>2</v>
      </c>
      <c r="B42">
        <v>0</v>
      </c>
      <c r="C42">
        <v>0.45</v>
      </c>
      <c r="D42">
        <v>0</v>
      </c>
      <c r="E42">
        <v>0</v>
      </c>
      <c r="F42">
        <v>0</v>
      </c>
      <c r="G42">
        <v>0</v>
      </c>
    </row>
    <row r="43" spans="1:7" x14ac:dyDescent="0.45">
      <c r="A43" s="1">
        <v>3</v>
      </c>
      <c r="B43">
        <v>0</v>
      </c>
      <c r="C43">
        <v>0.65</v>
      </c>
      <c r="D43">
        <v>0</v>
      </c>
      <c r="E43">
        <v>0</v>
      </c>
      <c r="F43">
        <v>0</v>
      </c>
      <c r="G43">
        <v>0</v>
      </c>
    </row>
    <row r="44" spans="1:7" x14ac:dyDescent="0.45">
      <c r="A44" s="1">
        <v>4</v>
      </c>
      <c r="B44">
        <v>0</v>
      </c>
      <c r="C44">
        <v>0.85</v>
      </c>
      <c r="D44">
        <v>0</v>
      </c>
      <c r="E44">
        <v>0</v>
      </c>
      <c r="F44">
        <v>0</v>
      </c>
      <c r="G44">
        <v>0</v>
      </c>
    </row>
    <row r="45" spans="1:7" x14ac:dyDescent="0.45">
      <c r="A45" s="1">
        <v>5</v>
      </c>
      <c r="B45">
        <v>5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45">
      <c r="A46" s="1">
        <v>6</v>
      </c>
      <c r="B46">
        <v>5</v>
      </c>
      <c r="C46">
        <v>0.2</v>
      </c>
      <c r="D46">
        <v>0</v>
      </c>
      <c r="E46">
        <v>0</v>
      </c>
      <c r="F46">
        <v>0</v>
      </c>
      <c r="G46">
        <v>0</v>
      </c>
    </row>
    <row r="47" spans="1:7" x14ac:dyDescent="0.45">
      <c r="A47" s="1">
        <v>7</v>
      </c>
      <c r="B47">
        <v>5</v>
      </c>
      <c r="C47">
        <v>0.45</v>
      </c>
      <c r="D47">
        <v>0</v>
      </c>
      <c r="E47">
        <v>0</v>
      </c>
      <c r="F47">
        <v>0</v>
      </c>
      <c r="G47">
        <v>0</v>
      </c>
    </row>
    <row r="48" spans="1:7" x14ac:dyDescent="0.45">
      <c r="A48" s="1">
        <v>8</v>
      </c>
      <c r="B48">
        <v>5</v>
      </c>
      <c r="C48">
        <v>0.65</v>
      </c>
      <c r="D48">
        <v>0</v>
      </c>
      <c r="E48">
        <v>0</v>
      </c>
      <c r="F48">
        <v>0</v>
      </c>
      <c r="G48">
        <v>0</v>
      </c>
    </row>
    <row r="49" spans="1:7" x14ac:dyDescent="0.45">
      <c r="A49" s="1">
        <v>9</v>
      </c>
      <c r="B49">
        <v>5</v>
      </c>
      <c r="C49">
        <v>0.85</v>
      </c>
      <c r="D49">
        <v>0</v>
      </c>
      <c r="E49">
        <v>0</v>
      </c>
      <c r="F49">
        <v>0</v>
      </c>
      <c r="G49">
        <v>0</v>
      </c>
    </row>
    <row r="50" spans="1:7" x14ac:dyDescent="0.45">
      <c r="A50" s="1">
        <v>10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45">
      <c r="A51" s="1">
        <v>11</v>
      </c>
      <c r="B51">
        <v>10</v>
      </c>
      <c r="C51">
        <v>0.2</v>
      </c>
      <c r="D51">
        <v>0</v>
      </c>
      <c r="E51">
        <v>0</v>
      </c>
      <c r="F51">
        <v>0</v>
      </c>
      <c r="G51">
        <v>0</v>
      </c>
    </row>
    <row r="52" spans="1:7" x14ac:dyDescent="0.45">
      <c r="A52" s="1">
        <v>12</v>
      </c>
      <c r="B52">
        <v>10</v>
      </c>
      <c r="C52">
        <v>0.45</v>
      </c>
      <c r="D52">
        <v>0</v>
      </c>
      <c r="E52">
        <v>0</v>
      </c>
      <c r="F52">
        <v>0</v>
      </c>
      <c r="G52">
        <v>0</v>
      </c>
    </row>
    <row r="53" spans="1:7" x14ac:dyDescent="0.45">
      <c r="A53" s="1">
        <v>13</v>
      </c>
      <c r="B53">
        <v>10</v>
      </c>
      <c r="C53">
        <v>0.65</v>
      </c>
      <c r="D53">
        <v>0</v>
      </c>
      <c r="E53">
        <v>0</v>
      </c>
      <c r="F53">
        <v>0</v>
      </c>
      <c r="G53">
        <v>0</v>
      </c>
    </row>
    <row r="54" spans="1:7" x14ac:dyDescent="0.45">
      <c r="A54" s="1">
        <v>14</v>
      </c>
      <c r="B54">
        <v>10</v>
      </c>
      <c r="C54">
        <v>0.85</v>
      </c>
      <c r="D54">
        <v>0</v>
      </c>
      <c r="E54">
        <v>0</v>
      </c>
      <c r="F54">
        <v>0</v>
      </c>
      <c r="G54">
        <v>0</v>
      </c>
    </row>
    <row r="55" spans="1:7" x14ac:dyDescent="0.45">
      <c r="A55" s="1">
        <v>15</v>
      </c>
      <c r="B55">
        <v>20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45">
      <c r="A56" s="1">
        <v>16</v>
      </c>
      <c r="B56">
        <v>20</v>
      </c>
      <c r="C56">
        <v>0.2</v>
      </c>
      <c r="D56">
        <v>0</v>
      </c>
      <c r="E56">
        <v>0</v>
      </c>
      <c r="F56">
        <v>0</v>
      </c>
      <c r="G56">
        <v>0</v>
      </c>
    </row>
    <row r="57" spans="1:7" x14ac:dyDescent="0.45">
      <c r="A57" s="1">
        <v>17</v>
      </c>
      <c r="B57">
        <v>20</v>
      </c>
      <c r="C57">
        <v>0.45</v>
      </c>
      <c r="D57">
        <v>0</v>
      </c>
      <c r="E57">
        <v>0</v>
      </c>
      <c r="F57">
        <v>0</v>
      </c>
      <c r="G57">
        <v>0</v>
      </c>
    </row>
    <row r="58" spans="1:7" x14ac:dyDescent="0.45">
      <c r="A58" s="1">
        <v>18</v>
      </c>
      <c r="B58">
        <v>20</v>
      </c>
      <c r="C58">
        <v>0.65</v>
      </c>
      <c r="D58">
        <v>0</v>
      </c>
      <c r="E58">
        <v>0</v>
      </c>
      <c r="F58">
        <v>0</v>
      </c>
      <c r="G58">
        <v>0</v>
      </c>
    </row>
    <row r="59" spans="1:7" x14ac:dyDescent="0.45">
      <c r="A59" s="1">
        <v>19</v>
      </c>
      <c r="B59">
        <v>20</v>
      </c>
      <c r="C59">
        <v>0.85</v>
      </c>
      <c r="D59">
        <v>0</v>
      </c>
      <c r="E59">
        <v>0</v>
      </c>
      <c r="F59">
        <v>0</v>
      </c>
      <c r="G59">
        <v>0</v>
      </c>
    </row>
    <row r="60" spans="1:7" x14ac:dyDescent="0.4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45">
      <c r="A61" s="1">
        <v>21</v>
      </c>
      <c r="B61">
        <v>50</v>
      </c>
      <c r="C61">
        <v>0.2</v>
      </c>
      <c r="D61">
        <v>0</v>
      </c>
      <c r="E61">
        <v>0</v>
      </c>
      <c r="F61">
        <v>0</v>
      </c>
      <c r="G61">
        <v>0</v>
      </c>
    </row>
    <row r="62" spans="1:7" x14ac:dyDescent="0.45">
      <c r="A62" s="1">
        <v>22</v>
      </c>
      <c r="B62">
        <v>50</v>
      </c>
      <c r="C62">
        <v>0.45</v>
      </c>
      <c r="D62">
        <v>0</v>
      </c>
      <c r="E62">
        <v>0</v>
      </c>
      <c r="F62">
        <v>0</v>
      </c>
      <c r="G62">
        <v>0</v>
      </c>
    </row>
    <row r="63" spans="1:7" x14ac:dyDescent="0.45">
      <c r="A63" s="1">
        <v>23</v>
      </c>
      <c r="B63">
        <v>50</v>
      </c>
      <c r="C63">
        <v>0.65</v>
      </c>
      <c r="D63">
        <v>0</v>
      </c>
      <c r="E63">
        <v>0</v>
      </c>
      <c r="F63">
        <v>0</v>
      </c>
      <c r="G63">
        <v>0</v>
      </c>
    </row>
    <row r="64" spans="1:7" x14ac:dyDescent="0.45">
      <c r="A64" s="1">
        <v>24</v>
      </c>
      <c r="B64">
        <v>50</v>
      </c>
      <c r="C64">
        <v>0.85</v>
      </c>
      <c r="D64">
        <v>0</v>
      </c>
      <c r="E64">
        <v>0</v>
      </c>
      <c r="F64">
        <v>0</v>
      </c>
      <c r="G64">
        <v>0</v>
      </c>
    </row>
    <row r="65" spans="1:7" x14ac:dyDescent="0.4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45">
      <c r="A66" s="1">
        <v>26</v>
      </c>
      <c r="B66">
        <v>100</v>
      </c>
      <c r="C66">
        <v>0.2</v>
      </c>
      <c r="D66">
        <v>0</v>
      </c>
      <c r="E66">
        <v>0</v>
      </c>
      <c r="F66">
        <v>0</v>
      </c>
      <c r="G66">
        <v>0</v>
      </c>
    </row>
    <row r="67" spans="1:7" x14ac:dyDescent="0.4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0</v>
      </c>
    </row>
    <row r="68" spans="1:7" x14ac:dyDescent="0.4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0</v>
      </c>
    </row>
    <row r="69" spans="1:7" x14ac:dyDescent="0.4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0</v>
      </c>
    </row>
    <row r="73" spans="1:7" x14ac:dyDescent="0.45">
      <c r="A73" s="1">
        <v>0</v>
      </c>
      <c r="B73" t="s">
        <v>8</v>
      </c>
    </row>
    <row r="75" spans="1:7" x14ac:dyDescent="0.4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</row>
    <row r="76" spans="1:7" x14ac:dyDescent="0.45">
      <c r="A76" s="1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45">
      <c r="A77" s="1">
        <v>1</v>
      </c>
      <c r="B77">
        <v>0</v>
      </c>
      <c r="C77">
        <v>0.2</v>
      </c>
      <c r="D77">
        <v>0</v>
      </c>
      <c r="E77">
        <v>0</v>
      </c>
      <c r="F77">
        <v>0</v>
      </c>
      <c r="G77">
        <v>0</v>
      </c>
    </row>
    <row r="78" spans="1:7" x14ac:dyDescent="0.45">
      <c r="A78" s="1">
        <v>2</v>
      </c>
      <c r="B78">
        <v>0</v>
      </c>
      <c r="C78">
        <v>0.45</v>
      </c>
      <c r="D78">
        <v>0</v>
      </c>
      <c r="E78">
        <v>0</v>
      </c>
      <c r="F78">
        <v>0</v>
      </c>
      <c r="G78">
        <v>0</v>
      </c>
    </row>
    <row r="79" spans="1:7" x14ac:dyDescent="0.45">
      <c r="A79" s="1">
        <v>3</v>
      </c>
      <c r="B79">
        <v>0</v>
      </c>
      <c r="C79">
        <v>0.65</v>
      </c>
      <c r="D79">
        <v>0</v>
      </c>
      <c r="E79">
        <v>0</v>
      </c>
      <c r="F79">
        <v>0</v>
      </c>
      <c r="G79">
        <v>0</v>
      </c>
    </row>
    <row r="80" spans="1:7" x14ac:dyDescent="0.45">
      <c r="A80" s="1">
        <v>4</v>
      </c>
      <c r="B80">
        <v>0</v>
      </c>
      <c r="C80">
        <v>0.85</v>
      </c>
      <c r="D80">
        <v>0</v>
      </c>
      <c r="E80">
        <v>0</v>
      </c>
      <c r="F80">
        <v>0</v>
      </c>
      <c r="G80">
        <v>0</v>
      </c>
    </row>
    <row r="81" spans="1:7" x14ac:dyDescent="0.45">
      <c r="A81" s="1">
        <v>5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45">
      <c r="A82" s="1">
        <v>6</v>
      </c>
      <c r="B82">
        <v>5</v>
      </c>
      <c r="C82">
        <v>0.2</v>
      </c>
      <c r="D82">
        <v>0</v>
      </c>
      <c r="E82">
        <v>0</v>
      </c>
      <c r="F82">
        <v>0</v>
      </c>
      <c r="G82">
        <v>0</v>
      </c>
    </row>
    <row r="83" spans="1:7" x14ac:dyDescent="0.45">
      <c r="A83" s="1">
        <v>7</v>
      </c>
      <c r="B83">
        <v>5</v>
      </c>
      <c r="C83">
        <v>0.45</v>
      </c>
      <c r="D83">
        <v>0</v>
      </c>
      <c r="E83">
        <v>0</v>
      </c>
      <c r="F83">
        <v>0</v>
      </c>
      <c r="G83">
        <v>0</v>
      </c>
    </row>
    <row r="84" spans="1:7" x14ac:dyDescent="0.45">
      <c r="A84" s="1">
        <v>8</v>
      </c>
      <c r="B84">
        <v>5</v>
      </c>
      <c r="C84">
        <v>0.65</v>
      </c>
      <c r="D84">
        <v>0</v>
      </c>
      <c r="E84">
        <v>0</v>
      </c>
      <c r="F84">
        <v>0</v>
      </c>
      <c r="G84">
        <v>0</v>
      </c>
    </row>
    <row r="85" spans="1:7" x14ac:dyDescent="0.45">
      <c r="A85" s="1">
        <v>9</v>
      </c>
      <c r="B85">
        <v>5</v>
      </c>
      <c r="C85">
        <v>0.85</v>
      </c>
      <c r="D85">
        <v>0</v>
      </c>
      <c r="E85">
        <v>0</v>
      </c>
      <c r="F85">
        <v>0</v>
      </c>
      <c r="G85">
        <v>0</v>
      </c>
    </row>
    <row r="86" spans="1:7" x14ac:dyDescent="0.45">
      <c r="A86" s="1">
        <v>10</v>
      </c>
      <c r="B86">
        <v>10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45">
      <c r="A87" s="1">
        <v>11</v>
      </c>
      <c r="B87">
        <v>10</v>
      </c>
      <c r="C87">
        <v>0.2</v>
      </c>
      <c r="D87">
        <v>0</v>
      </c>
      <c r="E87">
        <v>0</v>
      </c>
      <c r="F87">
        <v>0</v>
      </c>
      <c r="G87">
        <v>0</v>
      </c>
    </row>
    <row r="88" spans="1:7" x14ac:dyDescent="0.45">
      <c r="A88" s="1">
        <v>12</v>
      </c>
      <c r="B88">
        <v>10</v>
      </c>
      <c r="C88">
        <v>0.45</v>
      </c>
      <c r="D88">
        <v>0</v>
      </c>
      <c r="E88">
        <v>0</v>
      </c>
      <c r="F88">
        <v>0</v>
      </c>
      <c r="G88">
        <v>0</v>
      </c>
    </row>
    <row r="89" spans="1:7" x14ac:dyDescent="0.45">
      <c r="A89" s="1">
        <v>13</v>
      </c>
      <c r="B89">
        <v>10</v>
      </c>
      <c r="C89">
        <v>0.65</v>
      </c>
      <c r="D89">
        <v>0</v>
      </c>
      <c r="E89">
        <v>0</v>
      </c>
      <c r="F89">
        <v>0</v>
      </c>
      <c r="G89">
        <v>0</v>
      </c>
    </row>
    <row r="90" spans="1:7" x14ac:dyDescent="0.45">
      <c r="A90" s="1">
        <v>14</v>
      </c>
      <c r="B90">
        <v>10</v>
      </c>
      <c r="C90">
        <v>0.85</v>
      </c>
      <c r="D90">
        <v>0</v>
      </c>
      <c r="E90">
        <v>0</v>
      </c>
      <c r="F90">
        <v>0</v>
      </c>
      <c r="G90">
        <v>0</v>
      </c>
    </row>
    <row r="91" spans="1:7" x14ac:dyDescent="0.45">
      <c r="A91" s="1">
        <v>15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45">
      <c r="A92" s="1">
        <v>16</v>
      </c>
      <c r="B92">
        <v>20</v>
      </c>
      <c r="C92">
        <v>0.2</v>
      </c>
      <c r="D92">
        <v>0</v>
      </c>
      <c r="E92">
        <v>0</v>
      </c>
      <c r="F92">
        <v>0</v>
      </c>
      <c r="G92">
        <v>0</v>
      </c>
    </row>
    <row r="93" spans="1:7" x14ac:dyDescent="0.45">
      <c r="A93" s="1">
        <v>17</v>
      </c>
      <c r="B93">
        <v>20</v>
      </c>
      <c r="C93">
        <v>0.45</v>
      </c>
      <c r="D93">
        <v>0</v>
      </c>
      <c r="E93">
        <v>0</v>
      </c>
      <c r="F93">
        <v>0</v>
      </c>
      <c r="G93">
        <v>0</v>
      </c>
    </row>
    <row r="94" spans="1:7" x14ac:dyDescent="0.45">
      <c r="A94" s="1">
        <v>18</v>
      </c>
      <c r="B94">
        <v>20</v>
      </c>
      <c r="C94">
        <v>0.65</v>
      </c>
      <c r="D94">
        <v>0</v>
      </c>
      <c r="E94">
        <v>0</v>
      </c>
      <c r="F94">
        <v>0</v>
      </c>
      <c r="G94">
        <v>0</v>
      </c>
    </row>
    <row r="95" spans="1:7" x14ac:dyDescent="0.45">
      <c r="A95" s="1">
        <v>19</v>
      </c>
      <c r="B95">
        <v>20</v>
      </c>
      <c r="C95">
        <v>0.85</v>
      </c>
      <c r="D95">
        <v>0</v>
      </c>
      <c r="E95">
        <v>0</v>
      </c>
      <c r="F95">
        <v>0</v>
      </c>
      <c r="G95">
        <v>0</v>
      </c>
    </row>
    <row r="96" spans="1:7" x14ac:dyDescent="0.45">
      <c r="A96" s="1">
        <v>20</v>
      </c>
      <c r="B96">
        <v>50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45">
      <c r="A97" s="1">
        <v>21</v>
      </c>
      <c r="B97">
        <v>50</v>
      </c>
      <c r="C97">
        <v>0.2</v>
      </c>
      <c r="D97">
        <v>0</v>
      </c>
      <c r="E97">
        <v>0</v>
      </c>
      <c r="F97">
        <v>0</v>
      </c>
      <c r="G97">
        <v>0</v>
      </c>
    </row>
    <row r="98" spans="1:7" x14ac:dyDescent="0.45">
      <c r="A98" s="1">
        <v>22</v>
      </c>
      <c r="B98">
        <v>50</v>
      </c>
      <c r="C98">
        <v>0.45</v>
      </c>
      <c r="D98">
        <v>0</v>
      </c>
      <c r="E98">
        <v>0</v>
      </c>
      <c r="F98">
        <v>0</v>
      </c>
      <c r="G98">
        <v>0</v>
      </c>
    </row>
    <row r="99" spans="1:7" x14ac:dyDescent="0.45">
      <c r="A99" s="1">
        <v>23</v>
      </c>
      <c r="B99">
        <v>50</v>
      </c>
      <c r="C99">
        <v>0.65</v>
      </c>
      <c r="D99">
        <v>0</v>
      </c>
      <c r="E99">
        <v>0</v>
      </c>
      <c r="F99">
        <v>0</v>
      </c>
      <c r="G99">
        <v>0</v>
      </c>
    </row>
    <row r="100" spans="1:7" x14ac:dyDescent="0.45">
      <c r="A100" s="1">
        <v>24</v>
      </c>
      <c r="B100">
        <v>50</v>
      </c>
      <c r="C100">
        <v>0.85</v>
      </c>
      <c r="D100">
        <v>0</v>
      </c>
      <c r="E100">
        <v>0</v>
      </c>
      <c r="F100">
        <v>0</v>
      </c>
      <c r="G100">
        <v>0</v>
      </c>
    </row>
    <row r="101" spans="1:7" x14ac:dyDescent="0.4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4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45">
      <c r="A103" s="1">
        <v>27</v>
      </c>
      <c r="B103">
        <v>100</v>
      </c>
      <c r="C103">
        <v>0.45</v>
      </c>
      <c r="D103">
        <v>0</v>
      </c>
      <c r="E103">
        <v>0</v>
      </c>
      <c r="F103">
        <v>0</v>
      </c>
      <c r="G103">
        <v>0</v>
      </c>
    </row>
    <row r="104" spans="1:7" x14ac:dyDescent="0.4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0</v>
      </c>
    </row>
    <row r="105" spans="1:7" x14ac:dyDescent="0.45">
      <c r="A105" s="1">
        <v>29</v>
      </c>
      <c r="B105">
        <v>100</v>
      </c>
      <c r="C105">
        <v>0.85</v>
      </c>
      <c r="D105">
        <v>0</v>
      </c>
      <c r="E105">
        <v>0</v>
      </c>
      <c r="F105">
        <v>0</v>
      </c>
      <c r="G105">
        <v>0</v>
      </c>
    </row>
    <row r="109" spans="1:7" x14ac:dyDescent="0.45">
      <c r="A109" s="1">
        <v>0</v>
      </c>
      <c r="B109" t="s">
        <v>9</v>
      </c>
    </row>
    <row r="111" spans="1:7" x14ac:dyDescent="0.4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</row>
    <row r="112" spans="1:7" x14ac:dyDescent="0.4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4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4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4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4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45">
      <c r="A117" s="1">
        <v>5</v>
      </c>
      <c r="B117">
        <v>5</v>
      </c>
      <c r="C117">
        <v>0</v>
      </c>
      <c r="D117">
        <v>76.7</v>
      </c>
      <c r="E117">
        <v>97.7</v>
      </c>
      <c r="F117">
        <v>84</v>
      </c>
      <c r="G117">
        <v>94.5</v>
      </c>
    </row>
    <row r="118" spans="1:7" x14ac:dyDescent="0.45">
      <c r="A118" s="1">
        <v>6</v>
      </c>
      <c r="B118">
        <v>5</v>
      </c>
      <c r="C118">
        <v>0.2</v>
      </c>
      <c r="D118">
        <v>66.5</v>
      </c>
      <c r="E118">
        <v>97</v>
      </c>
      <c r="F118">
        <v>77.3</v>
      </c>
      <c r="G118">
        <v>85.9</v>
      </c>
    </row>
    <row r="119" spans="1:7" x14ac:dyDescent="0.45">
      <c r="A119" s="1">
        <v>7</v>
      </c>
      <c r="B119">
        <v>5</v>
      </c>
      <c r="C119">
        <v>0.45</v>
      </c>
      <c r="D119">
        <v>70.2</v>
      </c>
      <c r="E119">
        <v>97.7</v>
      </c>
      <c r="F119">
        <v>80.2</v>
      </c>
      <c r="G119">
        <v>82.8</v>
      </c>
    </row>
    <row r="120" spans="1:7" x14ac:dyDescent="0.45">
      <c r="A120" s="1">
        <v>8</v>
      </c>
      <c r="B120">
        <v>5</v>
      </c>
      <c r="C120">
        <v>0.65</v>
      </c>
      <c r="D120">
        <v>63</v>
      </c>
      <c r="E120">
        <v>97.6</v>
      </c>
      <c r="F120">
        <v>72.3</v>
      </c>
      <c r="G120">
        <v>78.8</v>
      </c>
    </row>
    <row r="121" spans="1:7" x14ac:dyDescent="0.45">
      <c r="A121" s="1">
        <v>9</v>
      </c>
      <c r="B121">
        <v>5</v>
      </c>
      <c r="C121">
        <v>0.85</v>
      </c>
      <c r="D121">
        <v>56.4</v>
      </c>
      <c r="E121">
        <v>98.9</v>
      </c>
      <c r="F121">
        <v>77.7</v>
      </c>
      <c r="G121">
        <v>70.400000000000006</v>
      </c>
    </row>
    <row r="122" spans="1:7" x14ac:dyDescent="0.45">
      <c r="A122" s="1">
        <v>10</v>
      </c>
      <c r="B122">
        <v>10</v>
      </c>
      <c r="C122">
        <v>0</v>
      </c>
      <c r="D122">
        <v>8.9</v>
      </c>
      <c r="E122">
        <v>66.900000000000006</v>
      </c>
      <c r="F122">
        <v>0.6</v>
      </c>
      <c r="G122">
        <v>4</v>
      </c>
    </row>
    <row r="123" spans="1:7" x14ac:dyDescent="0.45">
      <c r="A123" s="1">
        <v>11</v>
      </c>
      <c r="B123">
        <v>10</v>
      </c>
      <c r="C123">
        <v>0.2</v>
      </c>
      <c r="D123">
        <v>10.9</v>
      </c>
      <c r="E123">
        <v>72.400000000000006</v>
      </c>
      <c r="F123">
        <v>0.9</v>
      </c>
      <c r="G123">
        <v>6.1</v>
      </c>
    </row>
    <row r="124" spans="1:7" x14ac:dyDescent="0.45">
      <c r="A124" s="1">
        <v>12</v>
      </c>
      <c r="B124">
        <v>10</v>
      </c>
      <c r="C124">
        <v>0.45</v>
      </c>
      <c r="D124">
        <v>10.7</v>
      </c>
      <c r="E124">
        <v>59.1</v>
      </c>
      <c r="F124">
        <v>1.3</v>
      </c>
      <c r="G124">
        <v>8</v>
      </c>
    </row>
    <row r="125" spans="1:7" x14ac:dyDescent="0.45">
      <c r="A125" s="1">
        <v>13</v>
      </c>
      <c r="B125">
        <v>10</v>
      </c>
      <c r="C125">
        <v>0.65</v>
      </c>
      <c r="D125">
        <v>10.199999999999999</v>
      </c>
      <c r="E125">
        <v>74.599999999999994</v>
      </c>
      <c r="F125">
        <v>1.2</v>
      </c>
      <c r="G125">
        <v>9.4</v>
      </c>
    </row>
    <row r="126" spans="1:7" x14ac:dyDescent="0.45">
      <c r="A126" s="1">
        <v>14</v>
      </c>
      <c r="B126">
        <v>10</v>
      </c>
      <c r="C126">
        <v>0.85</v>
      </c>
      <c r="D126">
        <v>7.5</v>
      </c>
      <c r="E126">
        <v>73.900000000000006</v>
      </c>
      <c r="F126">
        <v>1.9</v>
      </c>
      <c r="G126">
        <v>8.9</v>
      </c>
    </row>
    <row r="127" spans="1:7" x14ac:dyDescent="0.45">
      <c r="A127" s="1">
        <v>15</v>
      </c>
      <c r="B127">
        <v>20</v>
      </c>
      <c r="C127">
        <v>0</v>
      </c>
      <c r="D127">
        <v>0</v>
      </c>
      <c r="E127">
        <v>30.5</v>
      </c>
      <c r="F127">
        <v>0</v>
      </c>
      <c r="G127">
        <v>0</v>
      </c>
    </row>
    <row r="128" spans="1:7" x14ac:dyDescent="0.45">
      <c r="A128" s="1">
        <v>16</v>
      </c>
      <c r="B128">
        <v>20</v>
      </c>
      <c r="C128">
        <v>0.2</v>
      </c>
      <c r="D128">
        <v>0</v>
      </c>
      <c r="E128">
        <v>39.799999999999997</v>
      </c>
      <c r="F128">
        <v>0</v>
      </c>
      <c r="G128">
        <v>0</v>
      </c>
    </row>
    <row r="129" spans="1:7" x14ac:dyDescent="0.45">
      <c r="A129" s="1">
        <v>17</v>
      </c>
      <c r="B129">
        <v>20</v>
      </c>
      <c r="C129">
        <v>0.45</v>
      </c>
      <c r="D129">
        <v>0.1</v>
      </c>
      <c r="E129">
        <v>36</v>
      </c>
      <c r="F129">
        <v>0</v>
      </c>
      <c r="G129">
        <v>0</v>
      </c>
    </row>
    <row r="130" spans="1:7" x14ac:dyDescent="0.45">
      <c r="A130" s="1">
        <v>18</v>
      </c>
      <c r="B130">
        <v>20</v>
      </c>
      <c r="C130">
        <v>0.65</v>
      </c>
      <c r="D130">
        <v>0</v>
      </c>
      <c r="E130">
        <v>32.1</v>
      </c>
      <c r="F130">
        <v>0</v>
      </c>
      <c r="G130">
        <v>0</v>
      </c>
    </row>
    <row r="131" spans="1:7" x14ac:dyDescent="0.45">
      <c r="A131" s="1">
        <v>19</v>
      </c>
      <c r="B131">
        <v>20</v>
      </c>
      <c r="C131">
        <v>0.85</v>
      </c>
      <c r="D131">
        <v>0.2</v>
      </c>
      <c r="E131">
        <v>39</v>
      </c>
      <c r="F131">
        <v>0</v>
      </c>
      <c r="G131">
        <v>0</v>
      </c>
    </row>
    <row r="132" spans="1:7" x14ac:dyDescent="0.45">
      <c r="A132" s="1">
        <v>20</v>
      </c>
      <c r="B132">
        <v>50</v>
      </c>
      <c r="C132">
        <v>0</v>
      </c>
      <c r="D132">
        <v>0</v>
      </c>
      <c r="E132">
        <v>0.7</v>
      </c>
      <c r="F132">
        <v>0</v>
      </c>
      <c r="G132">
        <v>0</v>
      </c>
    </row>
    <row r="133" spans="1:7" x14ac:dyDescent="0.45">
      <c r="A133" s="1">
        <v>21</v>
      </c>
      <c r="B133">
        <v>50</v>
      </c>
      <c r="C133">
        <v>0.2</v>
      </c>
      <c r="D133">
        <v>0</v>
      </c>
      <c r="E133">
        <v>1.7</v>
      </c>
      <c r="F133">
        <v>0</v>
      </c>
      <c r="G133">
        <v>0</v>
      </c>
    </row>
    <row r="134" spans="1:7" x14ac:dyDescent="0.45">
      <c r="A134" s="1">
        <v>22</v>
      </c>
      <c r="B134">
        <v>50</v>
      </c>
      <c r="C134">
        <v>0.45</v>
      </c>
      <c r="D134">
        <v>0</v>
      </c>
      <c r="E134">
        <v>2.2999999999999998</v>
      </c>
      <c r="F134">
        <v>0</v>
      </c>
      <c r="G134">
        <v>0</v>
      </c>
    </row>
    <row r="135" spans="1:7" x14ac:dyDescent="0.45">
      <c r="A135" s="1">
        <v>23</v>
      </c>
      <c r="B135">
        <v>50</v>
      </c>
      <c r="C135">
        <v>0.65</v>
      </c>
      <c r="D135">
        <v>0</v>
      </c>
      <c r="E135">
        <v>3.9</v>
      </c>
      <c r="F135">
        <v>0</v>
      </c>
      <c r="G135">
        <v>0</v>
      </c>
    </row>
    <row r="136" spans="1:7" x14ac:dyDescent="0.45">
      <c r="A136" s="1">
        <v>24</v>
      </c>
      <c r="B136">
        <v>50</v>
      </c>
      <c r="C136">
        <v>0.85</v>
      </c>
      <c r="D136">
        <v>0</v>
      </c>
      <c r="E136">
        <v>3</v>
      </c>
      <c r="F136">
        <v>0.2</v>
      </c>
      <c r="G136">
        <v>0</v>
      </c>
    </row>
    <row r="137" spans="1:7" x14ac:dyDescent="0.45">
      <c r="A137" s="1">
        <v>25</v>
      </c>
      <c r="B137">
        <v>100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45">
      <c r="A138" s="1">
        <v>26</v>
      </c>
      <c r="B138">
        <v>100</v>
      </c>
      <c r="C138">
        <v>0.2</v>
      </c>
      <c r="D138">
        <v>0</v>
      </c>
      <c r="E138">
        <v>0.1</v>
      </c>
      <c r="F138">
        <v>0</v>
      </c>
      <c r="G138">
        <v>0</v>
      </c>
    </row>
    <row r="139" spans="1:7" x14ac:dyDescent="0.45">
      <c r="A139" s="1">
        <v>27</v>
      </c>
      <c r="B139">
        <v>100</v>
      </c>
      <c r="C139">
        <v>0.45</v>
      </c>
      <c r="D139">
        <v>0</v>
      </c>
      <c r="E139">
        <v>0.3</v>
      </c>
      <c r="F139">
        <v>0</v>
      </c>
      <c r="G139">
        <v>0.1</v>
      </c>
    </row>
    <row r="140" spans="1:7" x14ac:dyDescent="0.45">
      <c r="A140" s="1">
        <v>28</v>
      </c>
      <c r="B140">
        <v>100</v>
      </c>
      <c r="C140">
        <v>0.65</v>
      </c>
      <c r="D140">
        <v>0.1</v>
      </c>
      <c r="E140">
        <v>0.7</v>
      </c>
      <c r="F140">
        <v>0</v>
      </c>
      <c r="G140">
        <v>0</v>
      </c>
    </row>
    <row r="141" spans="1:7" x14ac:dyDescent="0.45">
      <c r="A141" s="1">
        <v>29</v>
      </c>
      <c r="B141">
        <v>100</v>
      </c>
      <c r="C141">
        <v>0.85</v>
      </c>
      <c r="D141">
        <v>0.6</v>
      </c>
      <c r="E141">
        <v>1.9</v>
      </c>
      <c r="F141">
        <v>0.2</v>
      </c>
      <c r="G141">
        <v>0</v>
      </c>
    </row>
    <row r="145" spans="1:7" x14ac:dyDescent="0.45">
      <c r="A145" s="1">
        <v>0</v>
      </c>
      <c r="B145" t="s">
        <v>10</v>
      </c>
    </row>
    <row r="147" spans="1:7" x14ac:dyDescent="0.4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</row>
    <row r="148" spans="1:7" x14ac:dyDescent="0.45">
      <c r="A148" s="1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45">
      <c r="A149" s="1">
        <v>1</v>
      </c>
      <c r="B149">
        <v>0</v>
      </c>
      <c r="C149">
        <v>0.2</v>
      </c>
      <c r="D149">
        <v>0</v>
      </c>
      <c r="E149">
        <v>0</v>
      </c>
      <c r="F149">
        <v>0</v>
      </c>
      <c r="G149">
        <v>0</v>
      </c>
    </row>
    <row r="150" spans="1:7" x14ac:dyDescent="0.45">
      <c r="A150" s="1">
        <v>2</v>
      </c>
      <c r="B150">
        <v>0</v>
      </c>
      <c r="C150">
        <v>0.45</v>
      </c>
      <c r="D150">
        <v>0</v>
      </c>
      <c r="E150">
        <v>0</v>
      </c>
      <c r="F150">
        <v>0</v>
      </c>
      <c r="G150">
        <v>0</v>
      </c>
    </row>
    <row r="151" spans="1:7" x14ac:dyDescent="0.45">
      <c r="A151" s="1">
        <v>3</v>
      </c>
      <c r="B151">
        <v>0</v>
      </c>
      <c r="C151">
        <v>0.65</v>
      </c>
      <c r="D151">
        <v>0</v>
      </c>
      <c r="E151">
        <v>0</v>
      </c>
      <c r="F151">
        <v>0</v>
      </c>
      <c r="G151">
        <v>0</v>
      </c>
    </row>
    <row r="152" spans="1:7" x14ac:dyDescent="0.45">
      <c r="A152" s="1">
        <v>4</v>
      </c>
      <c r="B152">
        <v>0</v>
      </c>
      <c r="C152">
        <v>0.85</v>
      </c>
      <c r="D152">
        <v>0.1</v>
      </c>
      <c r="E152">
        <v>0</v>
      </c>
      <c r="F152">
        <v>0</v>
      </c>
      <c r="G152">
        <v>0</v>
      </c>
    </row>
    <row r="153" spans="1:7" x14ac:dyDescent="0.45">
      <c r="A153" s="1">
        <v>5</v>
      </c>
      <c r="B153">
        <v>5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45">
      <c r="A154" s="1">
        <v>6</v>
      </c>
      <c r="B154">
        <v>5</v>
      </c>
      <c r="C154">
        <v>0.2</v>
      </c>
      <c r="D154">
        <v>0</v>
      </c>
      <c r="E154">
        <v>0</v>
      </c>
      <c r="F154">
        <v>0</v>
      </c>
      <c r="G154">
        <v>0</v>
      </c>
    </row>
    <row r="155" spans="1:7" x14ac:dyDescent="0.45">
      <c r="A155" s="1">
        <v>7</v>
      </c>
      <c r="B155">
        <v>5</v>
      </c>
      <c r="C155">
        <v>0.45</v>
      </c>
      <c r="D155">
        <v>0</v>
      </c>
      <c r="E155">
        <v>0</v>
      </c>
      <c r="F155">
        <v>0</v>
      </c>
      <c r="G155">
        <v>0</v>
      </c>
    </row>
    <row r="156" spans="1:7" x14ac:dyDescent="0.45">
      <c r="A156" s="1">
        <v>8</v>
      </c>
      <c r="B156">
        <v>5</v>
      </c>
      <c r="C156">
        <v>0.65</v>
      </c>
      <c r="D156">
        <v>0</v>
      </c>
      <c r="E156">
        <v>0</v>
      </c>
      <c r="F156">
        <v>0</v>
      </c>
      <c r="G156">
        <v>0</v>
      </c>
    </row>
    <row r="157" spans="1:7" x14ac:dyDescent="0.45">
      <c r="A157" s="1">
        <v>9</v>
      </c>
      <c r="B157">
        <v>5</v>
      </c>
      <c r="C157">
        <v>0.85</v>
      </c>
      <c r="D157">
        <v>0</v>
      </c>
      <c r="E157">
        <v>0</v>
      </c>
      <c r="F157">
        <v>0</v>
      </c>
      <c r="G157">
        <v>0</v>
      </c>
    </row>
    <row r="158" spans="1:7" x14ac:dyDescent="0.45">
      <c r="A158" s="1">
        <v>10</v>
      </c>
      <c r="B158">
        <v>10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45">
      <c r="A159" s="1">
        <v>11</v>
      </c>
      <c r="B159">
        <v>10</v>
      </c>
      <c r="C159">
        <v>0.2</v>
      </c>
      <c r="D159">
        <v>0</v>
      </c>
      <c r="E159">
        <v>0</v>
      </c>
      <c r="F159">
        <v>0</v>
      </c>
      <c r="G159">
        <v>0</v>
      </c>
    </row>
    <row r="160" spans="1:7" x14ac:dyDescent="0.45">
      <c r="A160" s="1">
        <v>12</v>
      </c>
      <c r="B160">
        <v>10</v>
      </c>
      <c r="C160">
        <v>0.45</v>
      </c>
      <c r="D160">
        <v>0</v>
      </c>
      <c r="E160">
        <v>0</v>
      </c>
      <c r="F160">
        <v>0</v>
      </c>
      <c r="G160">
        <v>0</v>
      </c>
    </row>
    <row r="161" spans="1:7" x14ac:dyDescent="0.45">
      <c r="A161" s="1">
        <v>13</v>
      </c>
      <c r="B161">
        <v>10</v>
      </c>
      <c r="C161">
        <v>0.65</v>
      </c>
      <c r="D161">
        <v>0</v>
      </c>
      <c r="E161">
        <v>0</v>
      </c>
      <c r="F161">
        <v>0</v>
      </c>
      <c r="G161">
        <v>0</v>
      </c>
    </row>
    <row r="162" spans="1:7" x14ac:dyDescent="0.45">
      <c r="A162" s="1">
        <v>14</v>
      </c>
      <c r="B162">
        <v>10</v>
      </c>
      <c r="C162">
        <v>0.85</v>
      </c>
      <c r="D162">
        <v>0</v>
      </c>
      <c r="E162">
        <v>0</v>
      </c>
      <c r="F162">
        <v>0</v>
      </c>
      <c r="G162">
        <v>0</v>
      </c>
    </row>
    <row r="163" spans="1:7" x14ac:dyDescent="0.45">
      <c r="A163" s="1">
        <v>15</v>
      </c>
      <c r="B163">
        <v>20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45">
      <c r="A164" s="1">
        <v>16</v>
      </c>
      <c r="B164">
        <v>20</v>
      </c>
      <c r="C164">
        <v>0.2</v>
      </c>
      <c r="D164">
        <v>0</v>
      </c>
      <c r="E164">
        <v>0</v>
      </c>
      <c r="F164">
        <v>0</v>
      </c>
      <c r="G164">
        <v>0</v>
      </c>
    </row>
    <row r="165" spans="1:7" x14ac:dyDescent="0.45">
      <c r="A165" s="1">
        <v>17</v>
      </c>
      <c r="B165">
        <v>20</v>
      </c>
      <c r="C165">
        <v>0.45</v>
      </c>
      <c r="D165">
        <v>0</v>
      </c>
      <c r="E165">
        <v>0</v>
      </c>
      <c r="F165">
        <v>0</v>
      </c>
      <c r="G165">
        <v>0</v>
      </c>
    </row>
    <row r="166" spans="1:7" x14ac:dyDescent="0.4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0</v>
      </c>
      <c r="G166">
        <v>0</v>
      </c>
    </row>
    <row r="167" spans="1:7" x14ac:dyDescent="0.45">
      <c r="A167" s="1">
        <v>19</v>
      </c>
      <c r="B167">
        <v>20</v>
      </c>
      <c r="C167">
        <v>0.85</v>
      </c>
      <c r="D167">
        <v>0</v>
      </c>
      <c r="E167">
        <v>0</v>
      </c>
      <c r="F167">
        <v>0</v>
      </c>
      <c r="G167">
        <v>0</v>
      </c>
    </row>
    <row r="168" spans="1:7" x14ac:dyDescent="0.45">
      <c r="A168" s="1">
        <v>20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45">
      <c r="A169" s="1">
        <v>21</v>
      </c>
      <c r="B169">
        <v>50</v>
      </c>
      <c r="C169">
        <v>0.2</v>
      </c>
      <c r="D169">
        <v>0</v>
      </c>
      <c r="E169">
        <v>0</v>
      </c>
      <c r="F169">
        <v>0</v>
      </c>
      <c r="G169">
        <v>0</v>
      </c>
    </row>
    <row r="170" spans="1:7" x14ac:dyDescent="0.45">
      <c r="A170" s="1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</v>
      </c>
    </row>
    <row r="171" spans="1:7" x14ac:dyDescent="0.45">
      <c r="A171" s="1">
        <v>23</v>
      </c>
      <c r="B171">
        <v>50</v>
      </c>
      <c r="C171">
        <v>0.65</v>
      </c>
      <c r="D171">
        <v>0</v>
      </c>
      <c r="E171">
        <v>0</v>
      </c>
      <c r="F171">
        <v>0</v>
      </c>
      <c r="G171">
        <v>0</v>
      </c>
    </row>
    <row r="172" spans="1:7" x14ac:dyDescent="0.45">
      <c r="A172" s="1">
        <v>24</v>
      </c>
      <c r="B172">
        <v>50</v>
      </c>
      <c r="C172">
        <v>0.85</v>
      </c>
      <c r="D172">
        <v>0</v>
      </c>
      <c r="E172">
        <v>0</v>
      </c>
      <c r="F172">
        <v>0</v>
      </c>
      <c r="G172">
        <v>0</v>
      </c>
    </row>
    <row r="173" spans="1:7" x14ac:dyDescent="0.45">
      <c r="A173" s="1">
        <v>25</v>
      </c>
      <c r="B173">
        <v>100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45">
      <c r="A174" s="1">
        <v>26</v>
      </c>
      <c r="B174">
        <v>100</v>
      </c>
      <c r="C174">
        <v>0.2</v>
      </c>
      <c r="D174">
        <v>0</v>
      </c>
      <c r="E174">
        <v>0</v>
      </c>
      <c r="F174">
        <v>0</v>
      </c>
      <c r="G174">
        <v>0</v>
      </c>
    </row>
    <row r="175" spans="1:7" x14ac:dyDescent="0.45">
      <c r="A175" s="1">
        <v>27</v>
      </c>
      <c r="B175">
        <v>100</v>
      </c>
      <c r="C175">
        <v>0.45</v>
      </c>
      <c r="D175">
        <v>0</v>
      </c>
      <c r="E175">
        <v>0</v>
      </c>
      <c r="F175">
        <v>0</v>
      </c>
      <c r="G175">
        <v>0</v>
      </c>
    </row>
    <row r="176" spans="1:7" x14ac:dyDescent="0.45">
      <c r="A176" s="1">
        <v>28</v>
      </c>
      <c r="B176">
        <v>100</v>
      </c>
      <c r="C176">
        <v>0.65</v>
      </c>
      <c r="D176">
        <v>0</v>
      </c>
      <c r="E176">
        <v>0</v>
      </c>
      <c r="F176">
        <v>0</v>
      </c>
      <c r="G176">
        <v>0</v>
      </c>
    </row>
    <row r="177" spans="1:7" x14ac:dyDescent="0.45">
      <c r="A177" s="1">
        <v>29</v>
      </c>
      <c r="B177">
        <v>100</v>
      </c>
      <c r="C177">
        <v>0.85</v>
      </c>
      <c r="D177">
        <v>0</v>
      </c>
      <c r="E177">
        <v>0</v>
      </c>
      <c r="F177">
        <v>0</v>
      </c>
      <c r="G177">
        <v>0</v>
      </c>
    </row>
    <row r="181" spans="1:7" x14ac:dyDescent="0.45">
      <c r="A181" s="1">
        <v>0</v>
      </c>
      <c r="B181" t="s">
        <v>11</v>
      </c>
    </row>
    <row r="183" spans="1:7" x14ac:dyDescent="0.4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</row>
    <row r="184" spans="1:7" x14ac:dyDescent="0.45">
      <c r="A184" s="1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45">
      <c r="A185" s="1">
        <v>1</v>
      </c>
      <c r="B185">
        <v>0</v>
      </c>
      <c r="C185">
        <v>0.2</v>
      </c>
      <c r="D185">
        <v>0</v>
      </c>
      <c r="E185">
        <v>0</v>
      </c>
      <c r="F185">
        <v>0</v>
      </c>
      <c r="G185">
        <v>0</v>
      </c>
    </row>
    <row r="186" spans="1:7" x14ac:dyDescent="0.45">
      <c r="A186" s="1">
        <v>2</v>
      </c>
      <c r="B186">
        <v>0</v>
      </c>
      <c r="C186">
        <v>0.45</v>
      </c>
      <c r="D186">
        <v>0</v>
      </c>
      <c r="E186">
        <v>0</v>
      </c>
      <c r="F186">
        <v>0</v>
      </c>
      <c r="G186">
        <v>0</v>
      </c>
    </row>
    <row r="187" spans="1:7" x14ac:dyDescent="0.45">
      <c r="A187" s="1">
        <v>3</v>
      </c>
      <c r="B187">
        <v>0</v>
      </c>
      <c r="C187">
        <v>0.65</v>
      </c>
      <c r="D187">
        <v>0</v>
      </c>
      <c r="E187">
        <v>0</v>
      </c>
      <c r="F187">
        <v>0</v>
      </c>
      <c r="G187">
        <v>0</v>
      </c>
    </row>
    <row r="188" spans="1:7" x14ac:dyDescent="0.45">
      <c r="A188" s="1">
        <v>4</v>
      </c>
      <c r="B188">
        <v>0</v>
      </c>
      <c r="C188">
        <v>0.85</v>
      </c>
      <c r="D188">
        <v>0</v>
      </c>
      <c r="E188">
        <v>0</v>
      </c>
      <c r="F188">
        <v>0</v>
      </c>
      <c r="G188">
        <v>0</v>
      </c>
    </row>
    <row r="189" spans="1:7" x14ac:dyDescent="0.45">
      <c r="A189" s="1">
        <v>5</v>
      </c>
      <c r="B189">
        <v>5</v>
      </c>
      <c r="C189">
        <v>0</v>
      </c>
      <c r="D189">
        <v>0.2</v>
      </c>
      <c r="E189">
        <v>0.3</v>
      </c>
      <c r="F189">
        <v>0.1</v>
      </c>
      <c r="G189">
        <v>0.5</v>
      </c>
    </row>
    <row r="190" spans="1:7" x14ac:dyDescent="0.45">
      <c r="A190" s="1">
        <v>6</v>
      </c>
      <c r="B190">
        <v>5</v>
      </c>
      <c r="C190">
        <v>0.2</v>
      </c>
      <c r="D190">
        <v>14.5</v>
      </c>
      <c r="E190">
        <v>13.9</v>
      </c>
      <c r="F190">
        <v>14.6</v>
      </c>
      <c r="G190">
        <v>14.1</v>
      </c>
    </row>
    <row r="191" spans="1:7" x14ac:dyDescent="0.45">
      <c r="A191" s="1">
        <v>7</v>
      </c>
      <c r="B191">
        <v>5</v>
      </c>
      <c r="C191">
        <v>0.45</v>
      </c>
      <c r="D191">
        <v>21.8</v>
      </c>
      <c r="E191">
        <v>20.7</v>
      </c>
      <c r="F191">
        <v>23.7</v>
      </c>
      <c r="G191">
        <v>22.8</v>
      </c>
    </row>
    <row r="192" spans="1:7" x14ac:dyDescent="0.45">
      <c r="A192" s="1">
        <v>8</v>
      </c>
      <c r="B192">
        <v>5</v>
      </c>
      <c r="C192">
        <v>0.65</v>
      </c>
      <c r="D192">
        <v>35.5</v>
      </c>
      <c r="E192">
        <v>31.7</v>
      </c>
      <c r="F192">
        <v>35.700000000000003</v>
      </c>
      <c r="G192">
        <v>37.700000000000003</v>
      </c>
    </row>
    <row r="193" spans="1:7" x14ac:dyDescent="0.45">
      <c r="A193" s="1">
        <v>9</v>
      </c>
      <c r="B193">
        <v>5</v>
      </c>
      <c r="C193">
        <v>0.85</v>
      </c>
      <c r="D193">
        <v>51.9</v>
      </c>
      <c r="E193">
        <v>42.2</v>
      </c>
      <c r="F193">
        <v>50.2</v>
      </c>
      <c r="G193">
        <v>54.5</v>
      </c>
    </row>
    <row r="194" spans="1:7" x14ac:dyDescent="0.45">
      <c r="A194" s="1">
        <v>10</v>
      </c>
      <c r="B194">
        <v>10</v>
      </c>
      <c r="C194">
        <v>0</v>
      </c>
      <c r="D194">
        <v>0.1</v>
      </c>
      <c r="E194">
        <v>0.2</v>
      </c>
      <c r="F194">
        <v>0.1</v>
      </c>
      <c r="G194">
        <v>0</v>
      </c>
    </row>
    <row r="195" spans="1:7" x14ac:dyDescent="0.45">
      <c r="A195" s="1">
        <v>11</v>
      </c>
      <c r="B195">
        <v>10</v>
      </c>
      <c r="C195">
        <v>0.2</v>
      </c>
      <c r="D195">
        <v>14.6</v>
      </c>
      <c r="E195">
        <v>17.600000000000001</v>
      </c>
      <c r="F195">
        <v>13.4</v>
      </c>
      <c r="G195">
        <v>13</v>
      </c>
    </row>
    <row r="196" spans="1:7" x14ac:dyDescent="0.45">
      <c r="A196" s="1">
        <v>12</v>
      </c>
      <c r="B196">
        <v>10</v>
      </c>
      <c r="C196">
        <v>0.45</v>
      </c>
      <c r="D196">
        <v>21</v>
      </c>
      <c r="E196">
        <v>24.9</v>
      </c>
      <c r="F196">
        <v>21.7</v>
      </c>
      <c r="G196">
        <v>22</v>
      </c>
    </row>
    <row r="197" spans="1:7" x14ac:dyDescent="0.45">
      <c r="A197" s="1">
        <v>13</v>
      </c>
      <c r="B197">
        <v>10</v>
      </c>
      <c r="C197">
        <v>0.65</v>
      </c>
      <c r="D197">
        <v>31.6</v>
      </c>
      <c r="E197">
        <v>35.200000000000003</v>
      </c>
      <c r="F197">
        <v>33.9</v>
      </c>
      <c r="G197">
        <v>33.299999999999997</v>
      </c>
    </row>
    <row r="198" spans="1:7" x14ac:dyDescent="0.45">
      <c r="A198" s="1">
        <v>14</v>
      </c>
      <c r="B198">
        <v>10</v>
      </c>
      <c r="C198">
        <v>0.85</v>
      </c>
      <c r="D198">
        <v>48.5</v>
      </c>
      <c r="E198">
        <v>43.9</v>
      </c>
      <c r="F198">
        <v>46.5</v>
      </c>
      <c r="G198">
        <v>50.7</v>
      </c>
    </row>
    <row r="199" spans="1:7" x14ac:dyDescent="0.45">
      <c r="A199" s="1">
        <v>15</v>
      </c>
      <c r="B199">
        <v>20</v>
      </c>
      <c r="C199">
        <v>0</v>
      </c>
      <c r="D199">
        <v>0.1</v>
      </c>
      <c r="E199">
        <v>0.2</v>
      </c>
      <c r="F199">
        <v>0.1</v>
      </c>
      <c r="G199">
        <v>0</v>
      </c>
    </row>
    <row r="200" spans="1:7" x14ac:dyDescent="0.45">
      <c r="A200" s="1">
        <v>16</v>
      </c>
      <c r="B200">
        <v>20</v>
      </c>
      <c r="C200">
        <v>0.2</v>
      </c>
      <c r="D200">
        <v>14.6</v>
      </c>
      <c r="E200">
        <v>17.5</v>
      </c>
      <c r="F200">
        <v>15.2</v>
      </c>
      <c r="G200">
        <v>14.1</v>
      </c>
    </row>
    <row r="201" spans="1:7" x14ac:dyDescent="0.45">
      <c r="A201" s="1">
        <v>17</v>
      </c>
      <c r="B201">
        <v>20</v>
      </c>
      <c r="C201">
        <v>0.45</v>
      </c>
      <c r="D201">
        <v>21.3</v>
      </c>
      <c r="E201">
        <v>23.9</v>
      </c>
      <c r="F201">
        <v>22.1</v>
      </c>
      <c r="G201">
        <v>21.8</v>
      </c>
    </row>
    <row r="202" spans="1:7" x14ac:dyDescent="0.45">
      <c r="A202" s="1">
        <v>18</v>
      </c>
      <c r="B202">
        <v>20</v>
      </c>
      <c r="C202">
        <v>0.65</v>
      </c>
      <c r="D202">
        <v>33.299999999999997</v>
      </c>
      <c r="E202">
        <v>36.1</v>
      </c>
      <c r="F202">
        <v>34.1</v>
      </c>
      <c r="G202">
        <v>34.6</v>
      </c>
    </row>
    <row r="203" spans="1:7" x14ac:dyDescent="0.45">
      <c r="A203" s="1">
        <v>19</v>
      </c>
      <c r="B203">
        <v>20</v>
      </c>
      <c r="C203">
        <v>0.85</v>
      </c>
      <c r="D203">
        <v>50.4</v>
      </c>
      <c r="E203">
        <v>47.4</v>
      </c>
      <c r="F203">
        <v>49.3</v>
      </c>
      <c r="G203">
        <v>51.6</v>
      </c>
    </row>
    <row r="204" spans="1:7" x14ac:dyDescent="0.45">
      <c r="A204" s="1">
        <v>20</v>
      </c>
      <c r="B204">
        <v>50</v>
      </c>
      <c r="C204">
        <v>0</v>
      </c>
      <c r="D204">
        <v>0</v>
      </c>
      <c r="E204">
        <v>0.1</v>
      </c>
      <c r="F204">
        <v>0.1</v>
      </c>
      <c r="G204">
        <v>0.1</v>
      </c>
    </row>
    <row r="205" spans="1:7" x14ac:dyDescent="0.45">
      <c r="A205" s="1">
        <v>21</v>
      </c>
      <c r="B205">
        <v>50</v>
      </c>
      <c r="C205">
        <v>0.2</v>
      </c>
      <c r="D205">
        <v>15.3</v>
      </c>
      <c r="E205">
        <v>18.600000000000001</v>
      </c>
      <c r="F205">
        <v>14.9</v>
      </c>
      <c r="G205">
        <v>15.7</v>
      </c>
    </row>
    <row r="206" spans="1:7" x14ac:dyDescent="0.45">
      <c r="A206" s="1">
        <v>22</v>
      </c>
      <c r="B206">
        <v>50</v>
      </c>
      <c r="C206">
        <v>0.45</v>
      </c>
      <c r="D206">
        <v>23.6</v>
      </c>
      <c r="E206">
        <v>26.8</v>
      </c>
      <c r="F206">
        <v>22.2</v>
      </c>
      <c r="G206">
        <v>22.2</v>
      </c>
    </row>
    <row r="207" spans="1:7" x14ac:dyDescent="0.45">
      <c r="A207" s="1">
        <v>23</v>
      </c>
      <c r="B207">
        <v>50</v>
      </c>
      <c r="C207">
        <v>0.65</v>
      </c>
      <c r="D207">
        <v>32.700000000000003</v>
      </c>
      <c r="E207">
        <v>38.5</v>
      </c>
      <c r="F207">
        <v>34.4</v>
      </c>
      <c r="G207">
        <v>33.799999999999997</v>
      </c>
    </row>
    <row r="208" spans="1:7" x14ac:dyDescent="0.45">
      <c r="A208" s="1">
        <v>24</v>
      </c>
      <c r="B208">
        <v>50</v>
      </c>
      <c r="C208">
        <v>0.85</v>
      </c>
      <c r="D208">
        <v>50.8</v>
      </c>
      <c r="E208">
        <v>49.1</v>
      </c>
      <c r="F208">
        <v>50.3</v>
      </c>
      <c r="G208">
        <v>51.7</v>
      </c>
    </row>
    <row r="209" spans="1:7" x14ac:dyDescent="0.45">
      <c r="A209" s="1">
        <v>25</v>
      </c>
      <c r="B209">
        <v>100</v>
      </c>
      <c r="C209">
        <v>0</v>
      </c>
      <c r="D209">
        <v>0.1</v>
      </c>
      <c r="E209">
        <v>0.2</v>
      </c>
      <c r="F209">
        <v>0.1</v>
      </c>
      <c r="G209">
        <v>0</v>
      </c>
    </row>
    <row r="210" spans="1:7" x14ac:dyDescent="0.45">
      <c r="A210" s="1">
        <v>26</v>
      </c>
      <c r="B210">
        <v>100</v>
      </c>
      <c r="C210">
        <v>0.2</v>
      </c>
      <c r="D210">
        <v>15.8</v>
      </c>
      <c r="E210">
        <v>18.5</v>
      </c>
      <c r="F210">
        <v>15</v>
      </c>
      <c r="G210">
        <v>13.9</v>
      </c>
    </row>
    <row r="211" spans="1:7" x14ac:dyDescent="0.45">
      <c r="A211" s="1">
        <v>27</v>
      </c>
      <c r="B211">
        <v>100</v>
      </c>
      <c r="C211">
        <v>0.45</v>
      </c>
      <c r="D211">
        <v>22.4</v>
      </c>
      <c r="E211">
        <v>26.53</v>
      </c>
      <c r="F211">
        <v>22.8</v>
      </c>
      <c r="G211">
        <v>22.7</v>
      </c>
    </row>
    <row r="212" spans="1:7" x14ac:dyDescent="0.45">
      <c r="A212" s="1">
        <v>28</v>
      </c>
      <c r="B212">
        <v>100</v>
      </c>
      <c r="C212">
        <v>0.65</v>
      </c>
      <c r="D212">
        <v>33.200000000000003</v>
      </c>
      <c r="E212">
        <v>39.4</v>
      </c>
      <c r="F212">
        <v>31.3</v>
      </c>
      <c r="G212">
        <v>33</v>
      </c>
    </row>
    <row r="213" spans="1:7" x14ac:dyDescent="0.45">
      <c r="A213" s="1">
        <v>29</v>
      </c>
      <c r="B213">
        <v>100</v>
      </c>
      <c r="C213">
        <v>0.85</v>
      </c>
      <c r="D213">
        <v>50.2</v>
      </c>
      <c r="E213">
        <v>51.3</v>
      </c>
      <c r="F213">
        <v>46.7</v>
      </c>
      <c r="G213">
        <v>51.4</v>
      </c>
    </row>
    <row r="217" spans="1:7" x14ac:dyDescent="0.45">
      <c r="A217" s="1">
        <v>0</v>
      </c>
      <c r="B217" t="s">
        <v>12</v>
      </c>
    </row>
    <row r="219" spans="1:7" x14ac:dyDescent="0.4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</row>
    <row r="220" spans="1:7" x14ac:dyDescent="0.45">
      <c r="A220" s="1">
        <v>0</v>
      </c>
      <c r="B220">
        <v>0</v>
      </c>
      <c r="C220">
        <v>0</v>
      </c>
      <c r="D220">
        <v>100</v>
      </c>
      <c r="E220">
        <v>100</v>
      </c>
      <c r="F220">
        <v>100</v>
      </c>
      <c r="G220">
        <v>100</v>
      </c>
    </row>
    <row r="221" spans="1:7" x14ac:dyDescent="0.45">
      <c r="A221" s="1">
        <v>1</v>
      </c>
      <c r="B221">
        <v>0</v>
      </c>
      <c r="C221">
        <v>0.2</v>
      </c>
      <c r="D221">
        <v>99.9</v>
      </c>
      <c r="E221">
        <v>100</v>
      </c>
      <c r="F221">
        <v>100</v>
      </c>
      <c r="G221">
        <v>100</v>
      </c>
    </row>
    <row r="222" spans="1:7" x14ac:dyDescent="0.45">
      <c r="A222" s="1">
        <v>2</v>
      </c>
      <c r="B222">
        <v>0</v>
      </c>
      <c r="C222">
        <v>0.45</v>
      </c>
      <c r="D222">
        <v>100</v>
      </c>
      <c r="E222">
        <v>100</v>
      </c>
      <c r="F222">
        <v>100</v>
      </c>
      <c r="G222">
        <v>100</v>
      </c>
    </row>
    <row r="223" spans="1:7" x14ac:dyDescent="0.45">
      <c r="A223" s="1">
        <v>3</v>
      </c>
      <c r="B223">
        <v>0</v>
      </c>
      <c r="C223">
        <v>0.65</v>
      </c>
      <c r="D223">
        <v>100</v>
      </c>
      <c r="E223">
        <v>100</v>
      </c>
      <c r="F223">
        <v>100</v>
      </c>
      <c r="G223">
        <v>100</v>
      </c>
    </row>
    <row r="224" spans="1:7" x14ac:dyDescent="0.45">
      <c r="A224" s="1">
        <v>4</v>
      </c>
      <c r="B224">
        <v>0</v>
      </c>
      <c r="C224">
        <v>0.85</v>
      </c>
      <c r="D224">
        <v>100</v>
      </c>
      <c r="E224">
        <v>100</v>
      </c>
      <c r="F224">
        <v>100</v>
      </c>
      <c r="G224">
        <v>100</v>
      </c>
    </row>
    <row r="225" spans="1:7" x14ac:dyDescent="0.45">
      <c r="A225" s="1">
        <v>5</v>
      </c>
      <c r="B225">
        <v>5</v>
      </c>
      <c r="C225">
        <v>0</v>
      </c>
      <c r="D225">
        <v>24.9</v>
      </c>
      <c r="E225">
        <v>29</v>
      </c>
      <c r="F225">
        <v>29.5</v>
      </c>
      <c r="G225">
        <v>44.2</v>
      </c>
    </row>
    <row r="226" spans="1:7" x14ac:dyDescent="0.45">
      <c r="A226" s="1">
        <v>6</v>
      </c>
      <c r="B226">
        <v>5</v>
      </c>
      <c r="C226">
        <v>0.2</v>
      </c>
      <c r="D226">
        <v>40.700000000000003</v>
      </c>
      <c r="E226">
        <v>51</v>
      </c>
      <c r="F226">
        <v>36.200000000000003</v>
      </c>
      <c r="G226">
        <v>59</v>
      </c>
    </row>
    <row r="227" spans="1:7" x14ac:dyDescent="0.45">
      <c r="A227" s="1">
        <v>7</v>
      </c>
      <c r="B227">
        <v>5</v>
      </c>
      <c r="C227">
        <v>0.45</v>
      </c>
      <c r="D227">
        <v>44.6</v>
      </c>
      <c r="E227">
        <v>46.5</v>
      </c>
      <c r="F227">
        <v>42.9</v>
      </c>
      <c r="G227">
        <v>64.599999999999994</v>
      </c>
    </row>
    <row r="228" spans="1:7" x14ac:dyDescent="0.45">
      <c r="A228" s="1">
        <v>8</v>
      </c>
      <c r="B228">
        <v>5</v>
      </c>
      <c r="C228">
        <v>0.65</v>
      </c>
      <c r="D228">
        <v>43.7</v>
      </c>
      <c r="E228">
        <v>48.5</v>
      </c>
      <c r="F228">
        <v>50.6</v>
      </c>
      <c r="G228">
        <v>69.099999999999994</v>
      </c>
    </row>
    <row r="229" spans="1:7" x14ac:dyDescent="0.45">
      <c r="A229" s="1">
        <v>9</v>
      </c>
      <c r="B229">
        <v>5</v>
      </c>
      <c r="C229">
        <v>0.85</v>
      </c>
      <c r="D229">
        <v>49.5</v>
      </c>
      <c r="E229">
        <v>57.2</v>
      </c>
      <c r="F229">
        <v>72.099999999999994</v>
      </c>
      <c r="G229">
        <v>77.2</v>
      </c>
    </row>
    <row r="230" spans="1:7" x14ac:dyDescent="0.45">
      <c r="A230" s="1">
        <v>10</v>
      </c>
      <c r="B230">
        <v>10</v>
      </c>
      <c r="C230">
        <v>0</v>
      </c>
      <c r="D230">
        <v>9.3000000000000007</v>
      </c>
      <c r="E230">
        <v>23.2</v>
      </c>
      <c r="F230">
        <v>12.1</v>
      </c>
      <c r="G230">
        <v>12.5</v>
      </c>
    </row>
    <row r="231" spans="1:7" x14ac:dyDescent="0.45">
      <c r="A231" s="1">
        <v>11</v>
      </c>
      <c r="B231">
        <v>10</v>
      </c>
      <c r="C231">
        <v>0.2</v>
      </c>
      <c r="D231">
        <v>21.1</v>
      </c>
      <c r="E231">
        <v>38.1</v>
      </c>
      <c r="F231">
        <v>28.6</v>
      </c>
      <c r="G231">
        <v>25.7</v>
      </c>
    </row>
    <row r="232" spans="1:7" x14ac:dyDescent="0.45">
      <c r="A232" s="1">
        <v>12</v>
      </c>
      <c r="B232">
        <v>10</v>
      </c>
      <c r="C232">
        <v>0.45</v>
      </c>
      <c r="D232">
        <v>25.1</v>
      </c>
      <c r="E232">
        <v>41.2</v>
      </c>
      <c r="F232">
        <v>27.9</v>
      </c>
      <c r="G232">
        <v>32.1</v>
      </c>
    </row>
    <row r="233" spans="1:7" x14ac:dyDescent="0.45">
      <c r="A233" s="1">
        <v>13</v>
      </c>
      <c r="B233">
        <v>10</v>
      </c>
      <c r="C233">
        <v>0.65</v>
      </c>
      <c r="D233">
        <v>33.5</v>
      </c>
      <c r="E233">
        <v>44.7</v>
      </c>
      <c r="F233">
        <v>36.799999999999997</v>
      </c>
      <c r="G233">
        <v>36.6</v>
      </c>
    </row>
    <row r="234" spans="1:7" x14ac:dyDescent="0.45">
      <c r="A234" s="1">
        <v>14</v>
      </c>
      <c r="B234">
        <v>10</v>
      </c>
      <c r="C234">
        <v>0.85</v>
      </c>
      <c r="D234">
        <v>40.700000000000003</v>
      </c>
      <c r="E234">
        <v>55.1</v>
      </c>
      <c r="F234">
        <v>46.2</v>
      </c>
      <c r="G234">
        <v>48.3</v>
      </c>
    </row>
    <row r="235" spans="1:7" x14ac:dyDescent="0.45">
      <c r="A235" s="1">
        <v>15</v>
      </c>
      <c r="B235">
        <v>20</v>
      </c>
      <c r="C235">
        <v>0</v>
      </c>
      <c r="D235">
        <v>9.8000000000000007</v>
      </c>
      <c r="E235">
        <v>15.1</v>
      </c>
      <c r="F235">
        <v>11.1</v>
      </c>
      <c r="G235">
        <v>7.5</v>
      </c>
    </row>
    <row r="236" spans="1:7" x14ac:dyDescent="0.45">
      <c r="A236" s="1">
        <v>16</v>
      </c>
      <c r="B236">
        <v>20</v>
      </c>
      <c r="C236">
        <v>0.2</v>
      </c>
      <c r="D236">
        <v>32.1</v>
      </c>
      <c r="E236">
        <v>32.5</v>
      </c>
      <c r="F236">
        <v>33.5</v>
      </c>
      <c r="G236">
        <v>27.6</v>
      </c>
    </row>
    <row r="237" spans="1:7" x14ac:dyDescent="0.45">
      <c r="A237" s="1">
        <v>17</v>
      </c>
      <c r="B237">
        <v>20</v>
      </c>
      <c r="C237">
        <v>0.45</v>
      </c>
      <c r="D237">
        <v>38.200000000000003</v>
      </c>
      <c r="E237">
        <v>37.299999999999997</v>
      </c>
      <c r="F237">
        <v>39.9</v>
      </c>
      <c r="G237">
        <v>33</v>
      </c>
    </row>
    <row r="238" spans="1:7" x14ac:dyDescent="0.45">
      <c r="A238" s="1">
        <v>18</v>
      </c>
      <c r="B238">
        <v>20</v>
      </c>
      <c r="C238">
        <v>0.65</v>
      </c>
      <c r="D238">
        <v>46</v>
      </c>
      <c r="E238">
        <v>43.1</v>
      </c>
      <c r="F238">
        <v>44.2</v>
      </c>
      <c r="G238">
        <v>39.5</v>
      </c>
    </row>
    <row r="239" spans="1:7" x14ac:dyDescent="0.45">
      <c r="A239" s="1">
        <v>19</v>
      </c>
      <c r="B239">
        <v>20</v>
      </c>
      <c r="C239">
        <v>0.85</v>
      </c>
      <c r="D239">
        <v>55.4</v>
      </c>
      <c r="E239">
        <v>55.7</v>
      </c>
      <c r="F239">
        <v>56.9</v>
      </c>
      <c r="G239">
        <v>48.4</v>
      </c>
    </row>
    <row r="240" spans="1:7" x14ac:dyDescent="0.45">
      <c r="A240" s="1">
        <v>20</v>
      </c>
      <c r="B240">
        <v>50</v>
      </c>
      <c r="C240">
        <v>0</v>
      </c>
      <c r="D240">
        <v>13.3</v>
      </c>
      <c r="E240">
        <v>22</v>
      </c>
      <c r="F240">
        <v>15.1</v>
      </c>
      <c r="G240">
        <v>14.2</v>
      </c>
    </row>
    <row r="241" spans="1:7" x14ac:dyDescent="0.45">
      <c r="A241" s="1">
        <v>21</v>
      </c>
      <c r="B241">
        <v>50</v>
      </c>
      <c r="C241">
        <v>0.2</v>
      </c>
      <c r="D241">
        <v>41</v>
      </c>
      <c r="E241">
        <v>48</v>
      </c>
      <c r="F241">
        <v>38.700000000000003</v>
      </c>
      <c r="G241">
        <v>37.1</v>
      </c>
    </row>
    <row r="242" spans="1:7" x14ac:dyDescent="0.45">
      <c r="A242" s="1">
        <v>22</v>
      </c>
      <c r="B242">
        <v>50</v>
      </c>
      <c r="C242">
        <v>0.45</v>
      </c>
      <c r="D242">
        <v>48.6</v>
      </c>
      <c r="E242">
        <v>51.8</v>
      </c>
      <c r="F242">
        <v>44.6</v>
      </c>
      <c r="G242">
        <v>44.9</v>
      </c>
    </row>
    <row r="243" spans="1:7" x14ac:dyDescent="0.45">
      <c r="A243" s="1">
        <v>23</v>
      </c>
      <c r="B243">
        <v>50</v>
      </c>
      <c r="C243">
        <v>0.65</v>
      </c>
      <c r="D243">
        <v>56.1</v>
      </c>
      <c r="E243">
        <v>63.3</v>
      </c>
      <c r="F243">
        <v>56.9</v>
      </c>
      <c r="G243">
        <v>54.5</v>
      </c>
    </row>
    <row r="244" spans="1:7" x14ac:dyDescent="0.45">
      <c r="A244" s="1">
        <v>24</v>
      </c>
      <c r="B244">
        <v>50</v>
      </c>
      <c r="C244">
        <v>0.85</v>
      </c>
      <c r="D244">
        <v>69.400000000000006</v>
      </c>
      <c r="E244">
        <v>69.5</v>
      </c>
      <c r="F244">
        <v>67.099999999999994</v>
      </c>
      <c r="G244">
        <v>65.8</v>
      </c>
    </row>
    <row r="245" spans="1:7" x14ac:dyDescent="0.45">
      <c r="A245" s="1">
        <v>25</v>
      </c>
      <c r="B245">
        <v>100</v>
      </c>
      <c r="C245">
        <v>0</v>
      </c>
      <c r="D245">
        <v>33.1</v>
      </c>
      <c r="E245">
        <v>22.5</v>
      </c>
      <c r="F245">
        <v>33.5</v>
      </c>
      <c r="G245">
        <v>37.799999999999997</v>
      </c>
    </row>
    <row r="246" spans="1:7" x14ac:dyDescent="0.45">
      <c r="A246" s="1">
        <v>26</v>
      </c>
      <c r="B246">
        <v>100</v>
      </c>
      <c r="C246">
        <v>0.2</v>
      </c>
      <c r="D246">
        <v>56</v>
      </c>
      <c r="E246">
        <v>43.6</v>
      </c>
      <c r="F246">
        <v>55.1</v>
      </c>
      <c r="G246">
        <v>60.5</v>
      </c>
    </row>
    <row r="247" spans="1:7" x14ac:dyDescent="0.45">
      <c r="A247" s="1">
        <v>27</v>
      </c>
      <c r="B247">
        <v>100</v>
      </c>
      <c r="C247">
        <v>0.45</v>
      </c>
      <c r="D247">
        <v>60.7</v>
      </c>
      <c r="E247">
        <v>49.2</v>
      </c>
      <c r="F247">
        <v>61.4</v>
      </c>
      <c r="G247">
        <v>69.5</v>
      </c>
    </row>
    <row r="248" spans="1:7" x14ac:dyDescent="0.45">
      <c r="A248" s="1">
        <v>28</v>
      </c>
      <c r="B248">
        <v>100</v>
      </c>
      <c r="C248">
        <v>0.65</v>
      </c>
      <c r="D248">
        <v>73.8</v>
      </c>
      <c r="E248">
        <v>63.46</v>
      </c>
      <c r="F248">
        <v>70.5</v>
      </c>
      <c r="G248">
        <v>75.5</v>
      </c>
    </row>
    <row r="249" spans="1:7" x14ac:dyDescent="0.45">
      <c r="A249" s="1">
        <v>29</v>
      </c>
      <c r="B249">
        <v>100</v>
      </c>
      <c r="C249">
        <v>0.85</v>
      </c>
      <c r="D249">
        <v>82.9</v>
      </c>
      <c r="E249">
        <v>77.3</v>
      </c>
      <c r="F249">
        <v>80.099999999999994</v>
      </c>
      <c r="G249">
        <v>83.6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235EC-F4F2-43B9-A2D0-78BC44757263}">
  <dimension ref="A1:AL249"/>
  <sheetViews>
    <sheetView zoomScale="105" zoomScaleNormal="78" workbookViewId="0">
      <selection activeCell="C33" sqref="C33"/>
    </sheetView>
  </sheetViews>
  <sheetFormatPr defaultRowHeight="14.25" x14ac:dyDescent="0.45"/>
  <cols>
    <col min="9" max="9" width="13.46484375" bestFit="1" customWidth="1"/>
    <col min="16" max="16" width="11.59765625" customWidth="1"/>
    <col min="17" max="17" width="7.265625" customWidth="1"/>
    <col min="18" max="18" width="11.33203125" bestFit="1" customWidth="1"/>
    <col min="19" max="19" width="14.46484375" customWidth="1"/>
    <col min="20" max="20" width="11.06640625" bestFit="1" customWidth="1"/>
    <col min="21" max="21" width="15.19921875" customWidth="1"/>
    <col min="22" max="22" width="11.46484375" bestFit="1" customWidth="1"/>
    <col min="23" max="23" width="21.46484375" bestFit="1" customWidth="1"/>
    <col min="35" max="35" width="13.06640625" customWidth="1"/>
    <col min="36" max="36" width="13.19921875" customWidth="1"/>
  </cols>
  <sheetData>
    <row r="1" spans="1:38" x14ac:dyDescent="0.45">
      <c r="A1" s="1">
        <v>0</v>
      </c>
      <c r="B1" t="s">
        <v>0</v>
      </c>
    </row>
    <row r="2" spans="1:38" x14ac:dyDescent="0.45">
      <c r="AI2" s="7" t="s">
        <v>34</v>
      </c>
    </row>
    <row r="3" spans="1:38" x14ac:dyDescent="0.4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I3" s="3" t="s">
        <v>45</v>
      </c>
      <c r="K3" t="s">
        <v>25</v>
      </c>
      <c r="L3" t="s">
        <v>26</v>
      </c>
      <c r="N3" t="s">
        <v>27</v>
      </c>
      <c r="P3" s="3"/>
      <c r="Q3" s="3" t="s">
        <v>3</v>
      </c>
      <c r="R3" s="3"/>
      <c r="S3" s="3" t="s">
        <v>4</v>
      </c>
      <c r="T3" s="3"/>
      <c r="U3" s="3" t="s">
        <v>5</v>
      </c>
      <c r="V3" s="3"/>
      <c r="W3" s="3" t="s">
        <v>6</v>
      </c>
      <c r="Z3" s="3"/>
      <c r="AB3" s="1" t="s">
        <v>3</v>
      </c>
      <c r="AC3" s="1" t="s">
        <v>4</v>
      </c>
      <c r="AD3" s="1" t="s">
        <v>5</v>
      </c>
      <c r="AE3" s="1" t="s">
        <v>6</v>
      </c>
      <c r="AI3" s="7" t="s">
        <v>38</v>
      </c>
      <c r="AJ3" s="7" t="s">
        <v>39</v>
      </c>
      <c r="AK3" s="7" t="s">
        <v>40</v>
      </c>
      <c r="AL3" s="7" t="s">
        <v>41</v>
      </c>
    </row>
    <row r="4" spans="1:38" x14ac:dyDescent="0.45">
      <c r="A4" s="1">
        <v>0</v>
      </c>
      <c r="B4">
        <v>2</v>
      </c>
      <c r="C4">
        <v>0</v>
      </c>
      <c r="D4">
        <v>1.5</v>
      </c>
      <c r="E4">
        <v>5.3</v>
      </c>
      <c r="F4">
        <v>8.4</v>
      </c>
      <c r="G4">
        <v>0</v>
      </c>
      <c r="I4">
        <f>_xlfn.STDEV.P(D4:G4)</f>
        <v>3.2840523747346055</v>
      </c>
      <c r="J4">
        <v>2</v>
      </c>
      <c r="K4">
        <f>_xlfn.STDEV.P(D4:G8)</f>
        <v>2.0033659176495942</v>
      </c>
      <c r="L4">
        <f>_xlfn.STDEV.P(D4:G4,D9:G9,D14:G14,D19:G19,D24:G24,D29:G29)</f>
        <v>17.277184196216691</v>
      </c>
      <c r="M4">
        <v>0</v>
      </c>
      <c r="N4">
        <f>AVERAGE(D4:G4)</f>
        <v>3.8</v>
      </c>
      <c r="P4" s="5">
        <f>_xlfn.STDEV.P(D4:D8)</f>
        <v>0.45607017003965528</v>
      </c>
      <c r="Q4">
        <f>_xlfn.STDEV.P(D4,D9,D14,D19,D24,D29)</f>
        <v>18.536180836407475</v>
      </c>
      <c r="R4" s="5">
        <f>_xlfn.STDEV.P(E4:E8)</f>
        <v>1.7859451279364658</v>
      </c>
      <c r="S4">
        <f>_xlfn.STDEV.P(E4,E9,E14,E19,E24,E29)</f>
        <v>16.173718393327697</v>
      </c>
      <c r="T4" s="5">
        <f>_xlfn.STDEV.P(F4:F8)</f>
        <v>3.0506392772663236</v>
      </c>
      <c r="U4">
        <f>_xlfn.STDEV.P(F4,F9,F14,F19,F24,F29)</f>
        <v>14.896532034895445</v>
      </c>
      <c r="V4" s="5">
        <f>_xlfn.STDEV.P(G4:G8)</f>
        <v>0</v>
      </c>
      <c r="W4">
        <f>_xlfn.STDEV.P(G4,G9,G14,G19,G24,G29)</f>
        <v>18.847988398411825</v>
      </c>
      <c r="AA4" t="s">
        <v>31</v>
      </c>
      <c r="AB4">
        <f>AVERAGE(P25,P61,P97,P169,P205)</f>
        <v>2.9163428571428565</v>
      </c>
      <c r="AC4">
        <f>AVERAGE(R25,R61,R97,R169,R205)</f>
        <v>2.1405714285714295</v>
      </c>
      <c r="AD4">
        <f>AVERAGE(T25,T61,T97,T169,T205)</f>
        <v>2.5946285714285731</v>
      </c>
      <c r="AE4">
        <f>AVERAGE(V25,V61,V97,V169,V205)</f>
        <v>3.021565714285714</v>
      </c>
      <c r="AF4">
        <f>AVERAGE(AB4:AE4)</f>
        <v>2.6682771428571432</v>
      </c>
      <c r="AG4">
        <f>_xlfn.STDEV.P(AB4:AE4)</f>
        <v>0.34287273377646366</v>
      </c>
      <c r="AH4" t="s">
        <v>42</v>
      </c>
      <c r="AI4">
        <f>AVERAGE(K26,K62,K98,K134,K170,K206,K242)</f>
        <v>3.0544877551020408</v>
      </c>
      <c r="AJ4">
        <f>AVERAGE(K12,K48,K84,K120,K156,K192,K228)</f>
        <v>-4.9553489112394843E-2</v>
      </c>
      <c r="AK4">
        <f>AVERAGE(K26,K62,K98,K170,K206)</f>
        <v>2.6682771428571419</v>
      </c>
      <c r="AL4">
        <f>AVERAGE(K12,K48,K84,K156,K192)</f>
        <v>-0.13243077866537445</v>
      </c>
    </row>
    <row r="5" spans="1:38" x14ac:dyDescent="0.45">
      <c r="A5" s="1">
        <v>1</v>
      </c>
      <c r="B5">
        <v>2</v>
      </c>
      <c r="C5">
        <v>0.2</v>
      </c>
      <c r="D5">
        <v>0.6</v>
      </c>
      <c r="E5">
        <v>1.6</v>
      </c>
      <c r="F5">
        <v>1.5</v>
      </c>
      <c r="G5">
        <v>0</v>
      </c>
      <c r="I5">
        <f t="shared" ref="I5:I33" si="0">_xlfn.STDEV.P(D5:G5)</f>
        <v>0.66096520332011421</v>
      </c>
      <c r="J5">
        <v>5</v>
      </c>
      <c r="K5">
        <f>_xlfn.STDEV.P(D9:G13)</f>
        <v>9.9495276269780675</v>
      </c>
      <c r="L5">
        <f>_xlfn.STDEV.P(D5:G5,D10:G10,D15:G15,D20:G20,D25:G25,D30:G30)</f>
        <v>19.273657901106588</v>
      </c>
      <c r="M5">
        <v>0.2</v>
      </c>
      <c r="N5">
        <f t="shared" ref="N5:N33" si="1">AVERAGE(D5:G5)</f>
        <v>0.92500000000000004</v>
      </c>
      <c r="P5" s="5">
        <f>_xlfn.STDEV.P(D9:D13)</f>
        <v>4.3545837918221029</v>
      </c>
      <c r="Q5">
        <f t="shared" ref="Q5:Q8" si="2">_xlfn.STDEV.P(D5,D10,D15,D20,D25,D30)</f>
        <v>18.066428350211712</v>
      </c>
      <c r="R5" s="5">
        <f>_xlfn.STDEV.P(E9:E13)</f>
        <v>5.9520080645106708</v>
      </c>
      <c r="S5">
        <f t="shared" ref="S5:S8" si="3">_xlfn.STDEV.P(E5,E10,E15,E20,E25,E30)</f>
        <v>17.404182128314886</v>
      </c>
      <c r="T5" s="5">
        <f>_xlfn.STDEV.P(F9:F13)</f>
        <v>5.4411028293903643</v>
      </c>
      <c r="U5">
        <f t="shared" ref="U5:U8" si="4">_xlfn.STDEV.P(F5,F10,F15,F20,F25,F30)</f>
        <v>18.65399123214355</v>
      </c>
      <c r="V5" s="5">
        <f>_xlfn.STDEV.P(G9:G13)</f>
        <v>8.7162836117235205</v>
      </c>
      <c r="W5">
        <f t="shared" ref="W5:W8" si="5">_xlfn.STDEV.P(G5,G10,G15,G20,G25,G30)</f>
        <v>21.236106569289539</v>
      </c>
      <c r="AA5" t="s">
        <v>32</v>
      </c>
      <c r="AB5">
        <f>AVERAGE(Q25,Q61,Q97,Q169,Q205)</f>
        <v>-1.6090000000000004</v>
      </c>
      <c r="AC5">
        <f>AVERAGE(S25,S61,S97,S169,S205)</f>
        <v>-1.8963333333333328</v>
      </c>
      <c r="AD5">
        <f>AVERAGE(U25,U61,U97,U169,U205)</f>
        <v>-0.44033333333333485</v>
      </c>
      <c r="AE5">
        <f>AVERAGE(W25,W61,W97,W169,W205)</f>
        <v>-2.0660666666666669</v>
      </c>
      <c r="AH5" t="s">
        <v>28</v>
      </c>
      <c r="AI5">
        <f>_xlfn.STDEV.P(K26,K62,K98,K134,K170,K206,K242)</f>
        <v>3.6889144183346927</v>
      </c>
      <c r="AJ5">
        <f>_xlfn.STDEV.P(K12,K48,K84,K120,K156,K192,K228)</f>
        <v>0.81476056046313627</v>
      </c>
      <c r="AK5">
        <f>_xlfn.STDEV.P(K26,K62,K98,K170,K206)</f>
        <v>3.7649457285689247</v>
      </c>
      <c r="AL5">
        <f>_xlfn.STDEV.P(K12,K48,K84,K156,K192)</f>
        <v>0.95146616177434495</v>
      </c>
    </row>
    <row r="6" spans="1:38" x14ac:dyDescent="0.45">
      <c r="A6" s="1">
        <v>2</v>
      </c>
      <c r="B6">
        <v>2</v>
      </c>
      <c r="C6">
        <v>0.45</v>
      </c>
      <c r="D6">
        <v>0.9</v>
      </c>
      <c r="E6">
        <v>0.1</v>
      </c>
      <c r="F6">
        <v>0.7</v>
      </c>
      <c r="G6">
        <v>0</v>
      </c>
      <c r="I6">
        <f t="shared" si="0"/>
        <v>0.38324274291889732</v>
      </c>
      <c r="J6">
        <v>10</v>
      </c>
      <c r="K6">
        <f>_xlfn.STDEV.P(D14:G18)</f>
        <v>10.155545283243033</v>
      </c>
      <c r="L6">
        <f t="shared" ref="L6:L8" si="6">_xlfn.STDEV.P(D6:G6,D11:G11,D16:G16,D21:G21,D26:G26,D31:G31)</f>
        <v>19.304226922706164</v>
      </c>
      <c r="M6">
        <v>0.45</v>
      </c>
      <c r="N6">
        <f t="shared" si="1"/>
        <v>0.42499999999999999</v>
      </c>
      <c r="P6" s="5">
        <f>_xlfn.STDEV.P(D14:D18)</f>
        <v>4.1286317346064765</v>
      </c>
      <c r="Q6">
        <f t="shared" si="2"/>
        <v>18.085422306377041</v>
      </c>
      <c r="R6" s="5">
        <f>_xlfn.STDEV.P(E14:E18)</f>
        <v>4.9594354517424577</v>
      </c>
      <c r="S6">
        <f t="shared" si="3"/>
        <v>17.638255456692864</v>
      </c>
      <c r="T6" s="5">
        <f>_xlfn.STDEV.P(F14:F18)</f>
        <v>1.3754999091239515</v>
      </c>
      <c r="U6">
        <f t="shared" si="4"/>
        <v>17.90323527559568</v>
      </c>
      <c r="V6" s="5">
        <f>_xlfn.STDEV.P(G14:G18)</f>
        <v>7.7089558307205284</v>
      </c>
      <c r="W6">
        <f t="shared" si="5"/>
        <v>21.972381654148371</v>
      </c>
      <c r="AI6" s="7" t="s">
        <v>43</v>
      </c>
    </row>
    <row r="7" spans="1:38" x14ac:dyDescent="0.45">
      <c r="A7" s="1">
        <v>3</v>
      </c>
      <c r="B7">
        <v>2</v>
      </c>
      <c r="C7">
        <v>0.65</v>
      </c>
      <c r="D7">
        <v>0.1</v>
      </c>
      <c r="E7">
        <v>1</v>
      </c>
      <c r="F7">
        <v>0.6</v>
      </c>
      <c r="G7">
        <v>0</v>
      </c>
      <c r="I7">
        <f t="shared" si="0"/>
        <v>0.40233692348577704</v>
      </c>
      <c r="J7">
        <v>20</v>
      </c>
      <c r="K7">
        <f>_xlfn.STDEV.P(D19:G23)</f>
        <v>6.7696454855479242</v>
      </c>
      <c r="L7">
        <f t="shared" si="6"/>
        <v>19.536077292338451</v>
      </c>
      <c r="M7">
        <v>0.65</v>
      </c>
      <c r="N7">
        <f t="shared" si="1"/>
        <v>0.42500000000000004</v>
      </c>
      <c r="P7" s="5">
        <f>_xlfn.STDEV.P(D19:D23)</f>
        <v>1.2721635115031384</v>
      </c>
      <c r="Q7">
        <f t="shared" si="2"/>
        <v>18.230926105567615</v>
      </c>
      <c r="R7" s="5">
        <f>_xlfn.STDEV.P(E19:E23)</f>
        <v>4.6791452210847249</v>
      </c>
      <c r="S7">
        <f t="shared" si="3"/>
        <v>17.421960917825025</v>
      </c>
      <c r="T7" s="5">
        <f>_xlfn.STDEV.P(F19:F23)</f>
        <v>1.6809521111560568</v>
      </c>
      <c r="U7">
        <f t="shared" si="4"/>
        <v>17.79260145865878</v>
      </c>
      <c r="V7" s="5">
        <f>_xlfn.STDEV.P(G19:G23)</f>
        <v>2.4733782565551929</v>
      </c>
      <c r="W7">
        <f t="shared" si="5"/>
        <v>22.734335266288308</v>
      </c>
      <c r="AA7" t="s">
        <v>44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7" t="s">
        <v>38</v>
      </c>
      <c r="AJ7" s="7" t="s">
        <v>39</v>
      </c>
      <c r="AK7" s="7" t="s">
        <v>40</v>
      </c>
      <c r="AL7" s="7" t="s">
        <v>41</v>
      </c>
    </row>
    <row r="8" spans="1:38" x14ac:dyDescent="0.45">
      <c r="A8" s="1">
        <v>4</v>
      </c>
      <c r="B8">
        <v>2</v>
      </c>
      <c r="C8">
        <v>0.85</v>
      </c>
      <c r="D8">
        <v>0.9</v>
      </c>
      <c r="E8">
        <v>1.4</v>
      </c>
      <c r="F8">
        <v>0.5</v>
      </c>
      <c r="G8">
        <v>0</v>
      </c>
      <c r="I8">
        <f t="shared" si="0"/>
        <v>0.51478150704935</v>
      </c>
      <c r="J8">
        <v>50</v>
      </c>
      <c r="K8">
        <f>_xlfn.STDEV.P(D25:G28)</f>
        <v>4.8279419463680373</v>
      </c>
      <c r="L8">
        <f t="shared" si="6"/>
        <v>19.704627470469976</v>
      </c>
      <c r="M8">
        <v>0.85</v>
      </c>
      <c r="N8" s="6">
        <f t="shared" si="1"/>
        <v>0.7</v>
      </c>
      <c r="P8" s="5">
        <f>_xlfn.STDEV.P(D24:D28)</f>
        <v>1.978282083020517</v>
      </c>
      <c r="Q8">
        <f t="shared" si="2"/>
        <v>18.160396471443018</v>
      </c>
      <c r="R8" s="5">
        <f>_xlfn.STDEV.P(E24:E28)</f>
        <v>2.7242613677839356</v>
      </c>
      <c r="S8">
        <f t="shared" si="3"/>
        <v>15.714324675276387</v>
      </c>
      <c r="T8" s="5">
        <f>_xlfn.STDEV.P(F24:F28)</f>
        <v>1.7910890541790485</v>
      </c>
      <c r="U8">
        <f t="shared" si="4"/>
        <v>18.749081458982335</v>
      </c>
      <c r="V8" s="5">
        <f>_xlfn.STDEV.P(G24:G28)</f>
        <v>3.4296355491509583</v>
      </c>
      <c r="W8">
        <f t="shared" si="5"/>
        <v>23.463494103725385</v>
      </c>
      <c r="AH8" t="s">
        <v>42</v>
      </c>
      <c r="AI8">
        <f>AVERAGE(L26,L62,L98,L134,L170,L206,L242)</f>
        <v>-1.0578309523809515</v>
      </c>
      <c r="AJ8">
        <f>AVERAGE(L12,L48,L84,L120,L156,L192,L228)</f>
        <v>-0.31622663573048715</v>
      </c>
      <c r="AK8">
        <f>AVERAGE(L26,L62,L98,L170,L206)</f>
        <v>-1.5029333333333319</v>
      </c>
      <c r="AL8">
        <f>AVERAGE(L12,L48,L84,L156,L192)</f>
        <v>-0.39460146235668614</v>
      </c>
    </row>
    <row r="9" spans="1:38" x14ac:dyDescent="0.45">
      <c r="A9" s="1">
        <v>5</v>
      </c>
      <c r="B9">
        <v>5</v>
      </c>
      <c r="C9">
        <v>0</v>
      </c>
      <c r="D9">
        <v>32.200000000000003</v>
      </c>
      <c r="E9">
        <v>28.2</v>
      </c>
      <c r="F9">
        <v>40</v>
      </c>
      <c r="G9">
        <v>30.8</v>
      </c>
      <c r="I9">
        <f t="shared" si="0"/>
        <v>4.397726685459169</v>
      </c>
      <c r="J9">
        <v>100</v>
      </c>
      <c r="K9">
        <f>_xlfn.STDEV.P(D29:G33)</f>
        <v>1.9834061611278706</v>
      </c>
      <c r="L9">
        <f>AVERAGE((L8-L7), (L7-L6), (L6-L5), (L5-L4))</f>
        <v>0.6068608185633213</v>
      </c>
      <c r="N9">
        <f t="shared" si="1"/>
        <v>32.800000000000004</v>
      </c>
      <c r="P9" s="5">
        <f>_xlfn.STDEV.P(D29:D33)</f>
        <v>2.2297981971469962</v>
      </c>
      <c r="R9" s="5">
        <f>_xlfn.STDEV.P(E29:E33)</f>
        <v>1.371714255958578</v>
      </c>
      <c r="T9" s="5">
        <f>_xlfn.STDEV.P(F29:F33)</f>
        <v>1.8445595680270115</v>
      </c>
      <c r="V9" s="5">
        <f>_xlfn.STDEV.P(G29:G33)</f>
        <v>1.3431306712304654</v>
      </c>
      <c r="AH9" t="s">
        <v>28</v>
      </c>
      <c r="AI9">
        <f>_xlfn.STDEV.P(L26,L62,L98,L134,L170,L206,L242)</f>
        <v>1.1966319826990002</v>
      </c>
      <c r="AJ9">
        <f>_xlfn.STDEV.P(L12,L48,L84,L120,L156,L192,L228)</f>
        <v>0.97478048221897062</v>
      </c>
      <c r="AK9">
        <f>_xlfn.STDEV.P(L26,L62,L98,L170,L206)</f>
        <v>1.1349126562084952</v>
      </c>
      <c r="AL9">
        <f>_xlfn.STDEV.P(L12,L48,L84,L156,L192)</f>
        <v>1.1434586979679222</v>
      </c>
    </row>
    <row r="10" spans="1:38" x14ac:dyDescent="0.45">
      <c r="A10" s="1">
        <v>6</v>
      </c>
      <c r="B10">
        <v>5</v>
      </c>
      <c r="C10">
        <v>0.2</v>
      </c>
      <c r="D10">
        <v>38.4</v>
      </c>
      <c r="E10">
        <v>18.2</v>
      </c>
      <c r="F10">
        <v>28</v>
      </c>
      <c r="G10">
        <v>13.7</v>
      </c>
      <c r="I10">
        <f t="shared" si="0"/>
        <v>9.510093322360202</v>
      </c>
      <c r="K10">
        <f>AVERAGE(K4:K9)</f>
        <v>5.9482387368190883</v>
      </c>
      <c r="N10">
        <f t="shared" si="1"/>
        <v>24.574999999999999</v>
      </c>
      <c r="P10" s="5">
        <f>AVERAGE(P4:P9)</f>
        <v>2.4032549146898146</v>
      </c>
      <c r="Q10">
        <f>AVERAGE(Q4:Q8)</f>
        <v>18.215870814001374</v>
      </c>
      <c r="R10" s="5">
        <f>AVERAGE(R4:R9)</f>
        <v>3.5787515815028055</v>
      </c>
      <c r="S10">
        <f>AVERAGE(S4:S8)</f>
        <v>16.870488314287375</v>
      </c>
      <c r="T10" s="5">
        <f>AVERAGE(T4:T9)</f>
        <v>2.5306404581904594</v>
      </c>
      <c r="U10">
        <f>AVERAGE(U4:U8)</f>
        <v>17.599088292055157</v>
      </c>
      <c r="V10" s="5">
        <f>AVERAGE(V4:V9)</f>
        <v>3.9452306532301109</v>
      </c>
      <c r="W10">
        <f>AVERAGE(W4:W8)</f>
        <v>21.650861198372684</v>
      </c>
    </row>
    <row r="11" spans="1:38" x14ac:dyDescent="0.45">
      <c r="A11" s="1">
        <v>7</v>
      </c>
      <c r="B11">
        <v>5</v>
      </c>
      <c r="C11">
        <v>0.45</v>
      </c>
      <c r="D11">
        <v>24.7</v>
      </c>
      <c r="E11">
        <v>13.1</v>
      </c>
      <c r="F11">
        <v>27</v>
      </c>
      <c r="G11">
        <v>8.5</v>
      </c>
      <c r="I11">
        <f t="shared" si="0"/>
        <v>7.7415679936302304</v>
      </c>
      <c r="N11">
        <f t="shared" si="1"/>
        <v>18.324999999999999</v>
      </c>
      <c r="P11" s="5">
        <f>_xlfn.STDEV.P(P4:P9)</f>
        <v>1.418108769342403</v>
      </c>
      <c r="Q11">
        <f>_xlfn.STDEV.P(Q4:Q8)</f>
        <v>0.17044203593313664</v>
      </c>
      <c r="R11" s="5">
        <f>_xlfn.STDEV.P(R4:R9)</f>
        <v>1.7109852282309452</v>
      </c>
      <c r="S11">
        <f>_xlfn.STDEV.P(S4:S8)</f>
        <v>0.77467673096158018</v>
      </c>
      <c r="T11" s="5">
        <f>_xlfn.STDEV.P(T4:T9)</f>
        <v>1.4032790900967935</v>
      </c>
      <c r="U11">
        <f>_xlfn.STDEV.P(U4:U8)</f>
        <v>1.4049247348769405</v>
      </c>
      <c r="V11" s="5">
        <f>_xlfn.STDEV.P(V4:V9)</f>
        <v>3.2066735245131395</v>
      </c>
      <c r="W11">
        <f>_xlfn.STDEV.P(W4:W8)</f>
        <v>1.5868866905990189</v>
      </c>
    </row>
    <row r="12" spans="1:38" x14ac:dyDescent="0.45">
      <c r="A12" s="1">
        <v>8</v>
      </c>
      <c r="B12">
        <v>5</v>
      </c>
      <c r="C12">
        <v>0.65</v>
      </c>
      <c r="D12">
        <v>31.8</v>
      </c>
      <c r="E12">
        <v>11.1</v>
      </c>
      <c r="F12">
        <v>24.1</v>
      </c>
      <c r="G12">
        <v>8</v>
      </c>
      <c r="I12">
        <f t="shared" si="0"/>
        <v>9.6567334021396718</v>
      </c>
      <c r="K12" cm="1">
        <f t="array" ref="K12">INDEX(LINEST(K4:K9),1)</f>
        <v>-0.53858444634668023</v>
      </c>
      <c r="L12" cm="1">
        <f t="array" ref="L12">INDEX(LINEST(L4:L8),1)</f>
        <v>0.51173059397384313</v>
      </c>
      <c r="N12">
        <f t="shared" si="1"/>
        <v>18.75</v>
      </c>
      <c r="P12" s="5"/>
      <c r="R12" s="5"/>
      <c r="T12" s="5"/>
      <c r="V12" s="5"/>
    </row>
    <row r="13" spans="1:38" x14ac:dyDescent="0.45">
      <c r="A13" s="1">
        <v>9</v>
      </c>
      <c r="B13">
        <v>5</v>
      </c>
      <c r="C13">
        <v>0.85</v>
      </c>
      <c r="D13">
        <v>32.700000000000003</v>
      </c>
      <c r="E13">
        <v>19.2</v>
      </c>
      <c r="F13">
        <v>30.5</v>
      </c>
      <c r="G13">
        <v>8.4</v>
      </c>
      <c r="I13">
        <f t="shared" si="0"/>
        <v>9.7157089293576497</v>
      </c>
      <c r="N13">
        <f t="shared" si="1"/>
        <v>22.700000000000003</v>
      </c>
      <c r="P13" s="5"/>
      <c r="R13" s="5"/>
      <c r="T13" s="5"/>
      <c r="V13" s="5"/>
      <c r="AA13" s="1" t="s">
        <v>1</v>
      </c>
      <c r="AB13" s="1" t="s">
        <v>2</v>
      </c>
      <c r="AC13" s="1" t="s">
        <v>3</v>
      </c>
      <c r="AD13" s="1" t="s">
        <v>4</v>
      </c>
      <c r="AE13" s="1" t="s">
        <v>5</v>
      </c>
      <c r="AF13" s="1" t="s">
        <v>6</v>
      </c>
    </row>
    <row r="14" spans="1:38" x14ac:dyDescent="0.45">
      <c r="A14" s="1">
        <v>10</v>
      </c>
      <c r="B14">
        <v>10</v>
      </c>
      <c r="C14">
        <v>0</v>
      </c>
      <c r="D14">
        <v>47.2</v>
      </c>
      <c r="E14">
        <v>35</v>
      </c>
      <c r="F14">
        <v>47.6</v>
      </c>
      <c r="G14">
        <v>46.8</v>
      </c>
      <c r="I14">
        <f t="shared" si="0"/>
        <v>5.2903213512980001</v>
      </c>
      <c r="N14">
        <f t="shared" si="1"/>
        <v>44.150000000000006</v>
      </c>
      <c r="P14" s="5"/>
      <c r="R14" s="5"/>
      <c r="T14" s="5"/>
      <c r="V14" s="5"/>
      <c r="Z14" s="1">
        <v>0</v>
      </c>
      <c r="AA14">
        <v>2</v>
      </c>
      <c r="AB14">
        <v>0</v>
      </c>
      <c r="AC14">
        <f>AVERAGE(D4,D40,D76,D112,D148,D184,D220)</f>
        <v>37.298571428571435</v>
      </c>
      <c r="AD14">
        <f t="shared" ref="AD14:AF29" si="8">AVERAGE(E4,E40,E76,E112,E148,E184,E220)</f>
        <v>38.285714285714285</v>
      </c>
      <c r="AE14">
        <f t="shared" si="8"/>
        <v>33.499999999999993</v>
      </c>
      <c r="AF14">
        <f t="shared" si="8"/>
        <v>37.128571428571426</v>
      </c>
    </row>
    <row r="15" spans="1:38" x14ac:dyDescent="0.45">
      <c r="A15" s="1">
        <v>11</v>
      </c>
      <c r="B15">
        <v>10</v>
      </c>
      <c r="C15">
        <v>0.2</v>
      </c>
      <c r="D15">
        <v>40.5</v>
      </c>
      <c r="E15">
        <v>23.5</v>
      </c>
      <c r="F15">
        <v>51.1</v>
      </c>
      <c r="G15">
        <v>31.3</v>
      </c>
      <c r="I15">
        <f t="shared" si="0"/>
        <v>10.309704166463737</v>
      </c>
      <c r="K15" t="s">
        <v>25</v>
      </c>
      <c r="L15" t="s">
        <v>26</v>
      </c>
      <c r="N15">
        <f t="shared" si="1"/>
        <v>36.6</v>
      </c>
      <c r="P15" s="3" t="s">
        <v>25</v>
      </c>
      <c r="Q15" s="3" t="s">
        <v>26</v>
      </c>
      <c r="R15" s="3" t="s">
        <v>25</v>
      </c>
      <c r="S15" s="3" t="s">
        <v>26</v>
      </c>
      <c r="T15" s="3" t="s">
        <v>25</v>
      </c>
      <c r="U15" s="3" t="s">
        <v>26</v>
      </c>
      <c r="V15" s="3" t="s">
        <v>25</v>
      </c>
      <c r="W15" s="3" t="s">
        <v>26</v>
      </c>
      <c r="Z15" s="1">
        <v>1</v>
      </c>
      <c r="AA15">
        <v>2</v>
      </c>
      <c r="AB15">
        <v>0.2</v>
      </c>
      <c r="AC15">
        <f t="shared" ref="AC15:AF43" si="9">AVERAGE(D5,D41,D77,D113,D149,D185,D221)</f>
        <v>36.242857142857147</v>
      </c>
      <c r="AD15">
        <f t="shared" si="8"/>
        <v>37.228571428571421</v>
      </c>
      <c r="AE15">
        <f t="shared" si="8"/>
        <v>31.671428571428567</v>
      </c>
      <c r="AF15">
        <f t="shared" si="8"/>
        <v>36.25714285714286</v>
      </c>
    </row>
    <row r="16" spans="1:38" x14ac:dyDescent="0.45">
      <c r="A16" s="1">
        <v>12</v>
      </c>
      <c r="B16">
        <v>10</v>
      </c>
      <c r="C16">
        <v>0.45</v>
      </c>
      <c r="D16">
        <v>38.200000000000003</v>
      </c>
      <c r="E16">
        <v>23</v>
      </c>
      <c r="F16">
        <v>49.2</v>
      </c>
      <c r="G16">
        <v>28.2</v>
      </c>
      <c r="I16">
        <f t="shared" si="0"/>
        <v>10.020354285153807</v>
      </c>
      <c r="J16">
        <v>2</v>
      </c>
      <c r="K16">
        <f>AVERAGE(D4:G8)</f>
        <v>1.2549999999999999</v>
      </c>
      <c r="L16">
        <f>AVERAGE(D4:G4,D9:G9,D14:G14,D19:G19,D24:G24,D29:G29)</f>
        <v>38.8125</v>
      </c>
      <c r="M16">
        <v>0</v>
      </c>
      <c r="N16">
        <f t="shared" si="1"/>
        <v>34.65</v>
      </c>
      <c r="P16" s="5">
        <f>AVERAGE(D4:D8)</f>
        <v>0.8</v>
      </c>
      <c r="Q16">
        <f>AVERAGE(D4,D9,D14,D19,D24,D29)</f>
        <v>39.6</v>
      </c>
      <c r="R16" s="5">
        <f>AVERAGE(E4:E8)</f>
        <v>1.8800000000000001</v>
      </c>
      <c r="S16">
        <f>AVERAGE(E4,E9,E14,E19,E24,E29)</f>
        <v>36.15</v>
      </c>
      <c r="T16" s="5">
        <f>AVERAGE(F4:F8)</f>
        <v>2.34</v>
      </c>
      <c r="U16">
        <f>AVERAGE(F4,F9,F14,F19,F24,F29)</f>
        <v>40.800000000000004</v>
      </c>
      <c r="V16" s="5">
        <f>AVERAGE(G4:G8)</f>
        <v>0</v>
      </c>
      <c r="W16">
        <f>AVERAGE(G4,G9,G14,G19,G24,G29)</f>
        <v>38.699999999999996</v>
      </c>
      <c r="Z16" s="1">
        <v>2</v>
      </c>
      <c r="AA16">
        <v>2</v>
      </c>
      <c r="AB16">
        <v>0.45</v>
      </c>
      <c r="AC16">
        <f t="shared" si="9"/>
        <v>35.785714285714285</v>
      </c>
      <c r="AD16">
        <f t="shared" si="8"/>
        <v>36.600000000000009</v>
      </c>
      <c r="AE16">
        <f t="shared" si="8"/>
        <v>28.942857142857143</v>
      </c>
      <c r="AF16">
        <f t="shared" si="8"/>
        <v>35.628571428571426</v>
      </c>
    </row>
    <row r="17" spans="1:32" x14ac:dyDescent="0.45">
      <c r="A17" s="1">
        <v>13</v>
      </c>
      <c r="B17">
        <v>10</v>
      </c>
      <c r="C17">
        <v>0.65</v>
      </c>
      <c r="D17">
        <v>37.700000000000003</v>
      </c>
      <c r="E17">
        <v>23.2</v>
      </c>
      <c r="F17">
        <v>47.2</v>
      </c>
      <c r="G17">
        <v>24.6</v>
      </c>
      <c r="I17">
        <f t="shared" si="0"/>
        <v>9.8768352724949242</v>
      </c>
      <c r="J17">
        <v>5</v>
      </c>
      <c r="K17">
        <f>AVERAGE(D9:G13)</f>
        <v>23.43</v>
      </c>
      <c r="L17">
        <f t="shared" ref="L17:L20" si="10">AVERAGE(D5:G5,D10:G10,D15:G15,D20:G20,D25:G25,D30:G30)</f>
        <v>35.383333333333333</v>
      </c>
      <c r="M17">
        <v>0.2</v>
      </c>
      <c r="N17">
        <f t="shared" si="1"/>
        <v>33.175000000000004</v>
      </c>
      <c r="P17" s="5">
        <f>AVERAGE(D9:D13)</f>
        <v>31.96</v>
      </c>
      <c r="Q17">
        <f t="shared" ref="Q17:Q20" si="11">AVERAGE(D5,D10,D15,D20,D25,D30)</f>
        <v>38.949999999999996</v>
      </c>
      <c r="R17" s="5">
        <f>AVERAGE(E9:E13)</f>
        <v>17.96</v>
      </c>
      <c r="S17">
        <f t="shared" ref="S17:S20" si="12">AVERAGE(E5,E10,E15,E20,E25,E30)</f>
        <v>29.766666666666666</v>
      </c>
      <c r="T17" s="5">
        <f>AVERAGE(F9:F13)</f>
        <v>29.919999999999998</v>
      </c>
      <c r="U17">
        <f t="shared" ref="U17:U20" si="13">AVERAGE(F5,F10,F15,F20,F25,F30)</f>
        <v>38.783333333333339</v>
      </c>
      <c r="V17" s="5">
        <f>AVERAGE(G9:G13)</f>
        <v>13.88</v>
      </c>
      <c r="W17">
        <f t="shared" ref="W17:W20" si="14">AVERAGE(G5,G10,G15,G20,G25,G30)</f>
        <v>34.033333333333331</v>
      </c>
      <c r="Z17" s="1">
        <v>3</v>
      </c>
      <c r="AA17">
        <v>2</v>
      </c>
      <c r="AB17">
        <v>0.65</v>
      </c>
      <c r="AC17">
        <f t="shared" si="9"/>
        <v>36.028571428571425</v>
      </c>
      <c r="AD17">
        <f t="shared" si="8"/>
        <v>36.642857142857146</v>
      </c>
      <c r="AE17">
        <f t="shared" si="8"/>
        <v>29.357142857142861</v>
      </c>
      <c r="AF17">
        <f t="shared" si="8"/>
        <v>35.699999999999996</v>
      </c>
    </row>
    <row r="18" spans="1:32" x14ac:dyDescent="0.45">
      <c r="A18" s="1">
        <v>14</v>
      </c>
      <c r="B18">
        <v>10</v>
      </c>
      <c r="C18">
        <v>0.85</v>
      </c>
      <c r="D18">
        <v>35</v>
      </c>
      <c r="E18">
        <v>21.3</v>
      </c>
      <c r="F18">
        <v>48.9</v>
      </c>
      <c r="G18">
        <v>29.1</v>
      </c>
      <c r="I18">
        <f t="shared" si="0"/>
        <v>10.094398199001285</v>
      </c>
      <c r="J18">
        <v>10</v>
      </c>
      <c r="K18">
        <f>AVERAGE(D14:G18)</f>
        <v>36.43</v>
      </c>
      <c r="L18">
        <f t="shared" si="10"/>
        <v>33.162500000000001</v>
      </c>
      <c r="M18">
        <v>0.45</v>
      </c>
      <c r="N18">
        <f t="shared" si="1"/>
        <v>33.574999999999996</v>
      </c>
      <c r="P18" s="5">
        <f>AVERAGE(D14:D18)</f>
        <v>39.720000000000006</v>
      </c>
      <c r="Q18">
        <f t="shared" si="11"/>
        <v>35.65</v>
      </c>
      <c r="R18" s="5">
        <f>AVERAGE(E14:E18)</f>
        <v>25.2</v>
      </c>
      <c r="S18">
        <f t="shared" si="12"/>
        <v>27.716666666666669</v>
      </c>
      <c r="T18" s="5">
        <f>AVERAGE(F14:F18)</f>
        <v>48.800000000000004</v>
      </c>
      <c r="U18">
        <f t="shared" si="13"/>
        <v>36.75</v>
      </c>
      <c r="V18" s="5">
        <f>AVERAGE(G14:G18)</f>
        <v>32</v>
      </c>
      <c r="W18">
        <f t="shared" si="14"/>
        <v>32.533333333333331</v>
      </c>
      <c r="Z18" s="1">
        <v>4</v>
      </c>
      <c r="AA18">
        <v>2</v>
      </c>
      <c r="AB18">
        <v>0.85</v>
      </c>
      <c r="AC18">
        <f t="shared" si="9"/>
        <v>36.428571428571431</v>
      </c>
      <c r="AD18">
        <f t="shared" si="8"/>
        <v>36.5</v>
      </c>
      <c r="AE18">
        <f t="shared" si="8"/>
        <v>30.542857142857144</v>
      </c>
      <c r="AF18">
        <f t="shared" si="8"/>
        <v>36.128571428571426</v>
      </c>
    </row>
    <row r="19" spans="1:32" x14ac:dyDescent="0.45">
      <c r="A19" s="1">
        <v>15</v>
      </c>
      <c r="B19">
        <v>20</v>
      </c>
      <c r="C19">
        <v>0</v>
      </c>
      <c r="D19">
        <v>49.2</v>
      </c>
      <c r="E19">
        <v>45.7</v>
      </c>
      <c r="F19">
        <v>49.4</v>
      </c>
      <c r="G19">
        <v>49.3</v>
      </c>
      <c r="I19">
        <f t="shared" si="0"/>
        <v>1.560448653432722</v>
      </c>
      <c r="J19">
        <v>20</v>
      </c>
      <c r="K19">
        <f>AVERAGE(D19:G23)</f>
        <v>46.970000000000006</v>
      </c>
      <c r="L19">
        <f t="shared" si="10"/>
        <v>33.079166666666666</v>
      </c>
      <c r="M19">
        <v>0.65</v>
      </c>
      <c r="N19">
        <f t="shared" si="1"/>
        <v>48.400000000000006</v>
      </c>
      <c r="P19" s="5">
        <f>AVERAGE(D19:D23)</f>
        <v>50.640000000000008</v>
      </c>
      <c r="Q19">
        <f t="shared" si="11"/>
        <v>37.199999999999996</v>
      </c>
      <c r="R19" s="5">
        <f>AVERAGE(E19:E23)</f>
        <v>36.44</v>
      </c>
      <c r="S19">
        <f t="shared" si="12"/>
        <v>27.316666666666663</v>
      </c>
      <c r="T19" s="5">
        <f>AVERAGE(F19:F23)</f>
        <v>49.180000000000007</v>
      </c>
      <c r="U19">
        <f t="shared" si="13"/>
        <v>35.6</v>
      </c>
      <c r="V19" s="5">
        <f>AVERAGE(G19:G23)</f>
        <v>51.620000000000005</v>
      </c>
      <c r="W19">
        <f t="shared" si="14"/>
        <v>32.199999999999996</v>
      </c>
      <c r="Z19" s="1">
        <v>5</v>
      </c>
      <c r="AA19">
        <v>5</v>
      </c>
      <c r="AB19">
        <v>0</v>
      </c>
      <c r="AC19">
        <f t="shared" si="9"/>
        <v>57.75714285714286</v>
      </c>
      <c r="AD19">
        <f t="shared" si="8"/>
        <v>56.014285714285712</v>
      </c>
      <c r="AE19">
        <f t="shared" si="8"/>
        <v>49.471428571428568</v>
      </c>
      <c r="AF19">
        <f t="shared" si="8"/>
        <v>57.4</v>
      </c>
    </row>
    <row r="20" spans="1:32" x14ac:dyDescent="0.45">
      <c r="A20" s="1">
        <v>16</v>
      </c>
      <c r="B20">
        <v>20</v>
      </c>
      <c r="C20">
        <v>0.2</v>
      </c>
      <c r="D20">
        <v>49.1</v>
      </c>
      <c r="E20">
        <v>35.299999999999997</v>
      </c>
      <c r="F20">
        <v>49.2</v>
      </c>
      <c r="G20">
        <v>49.1</v>
      </c>
      <c r="I20">
        <f t="shared" si="0"/>
        <v>5.990148161773595</v>
      </c>
      <c r="J20">
        <v>50</v>
      </c>
      <c r="K20">
        <f>AVERAGE(D24:G28)</f>
        <v>51.274999999999999</v>
      </c>
      <c r="L20">
        <f t="shared" si="10"/>
        <v>34.537500000000001</v>
      </c>
      <c r="M20">
        <v>0.85</v>
      </c>
      <c r="N20">
        <f t="shared" si="1"/>
        <v>45.675000000000004</v>
      </c>
      <c r="P20" s="5">
        <f>AVERAGE(D24:D28)</f>
        <v>52.02</v>
      </c>
      <c r="Q20">
        <f t="shared" si="11"/>
        <v>37.300000000000004</v>
      </c>
      <c r="R20" s="5">
        <f>AVERAGE(E24:E28)</f>
        <v>47.32</v>
      </c>
      <c r="S20">
        <f t="shared" si="12"/>
        <v>27.7</v>
      </c>
      <c r="T20" s="5">
        <f>AVERAGE(F24:F28)</f>
        <v>49.1</v>
      </c>
      <c r="U20">
        <f t="shared" si="13"/>
        <v>38.983333333333341</v>
      </c>
      <c r="V20" s="5">
        <f>AVERAGE(G24:G28)</f>
        <v>56.659999999999989</v>
      </c>
      <c r="W20">
        <f t="shared" si="14"/>
        <v>34.166666666666664</v>
      </c>
      <c r="Z20" s="1">
        <v>6</v>
      </c>
      <c r="AA20">
        <v>5</v>
      </c>
      <c r="AB20">
        <v>0.2</v>
      </c>
      <c r="AC20">
        <f t="shared" si="9"/>
        <v>58.114285714285714</v>
      </c>
      <c r="AD20">
        <f t="shared" si="8"/>
        <v>53.142857142857146</v>
      </c>
      <c r="AE20">
        <f t="shared" si="8"/>
        <v>47.071428571428569</v>
      </c>
      <c r="AF20">
        <f t="shared" si="8"/>
        <v>54.1</v>
      </c>
    </row>
    <row r="21" spans="1:32" x14ac:dyDescent="0.45">
      <c r="A21" s="1">
        <v>17</v>
      </c>
      <c r="B21">
        <v>20</v>
      </c>
      <c r="C21">
        <v>0.45</v>
      </c>
      <c r="D21">
        <v>52.3</v>
      </c>
      <c r="E21">
        <v>34.1</v>
      </c>
      <c r="F21">
        <v>49.2</v>
      </c>
      <c r="G21">
        <v>53.2</v>
      </c>
      <c r="I21">
        <f t="shared" si="0"/>
        <v>7.7074639149333519</v>
      </c>
      <c r="J21">
        <v>100</v>
      </c>
      <c r="K21">
        <f>AVERAGE(D29:G33)</f>
        <v>50.61</v>
      </c>
      <c r="L21">
        <f>AVERAGE((L20-L19), (L19-L18), (L18-L17), (L17-L16))</f>
        <v>-1.0687499999999996</v>
      </c>
      <c r="N21">
        <f t="shared" si="1"/>
        <v>47.2</v>
      </c>
      <c r="P21" s="5">
        <f>AVERAGE(D29:D33)</f>
        <v>51.3</v>
      </c>
      <c r="R21" s="5">
        <f>AVERAGE(E29:E33)</f>
        <v>49.58</v>
      </c>
      <c r="T21" s="5">
        <f>AVERAGE(F29:F33)</f>
        <v>49.76</v>
      </c>
      <c r="V21" s="5">
        <f>AVERAGE(G29:G33)</f>
        <v>51.8</v>
      </c>
      <c r="Z21" s="1">
        <v>7</v>
      </c>
      <c r="AA21">
        <v>5</v>
      </c>
      <c r="AB21">
        <v>0.45</v>
      </c>
      <c r="AC21">
        <f t="shared" si="9"/>
        <v>54.414285714285711</v>
      </c>
      <c r="AD21">
        <f t="shared" si="8"/>
        <v>48.957142857142863</v>
      </c>
      <c r="AE21">
        <f t="shared" si="8"/>
        <v>45.214285714285708</v>
      </c>
      <c r="AF21">
        <f t="shared" si="8"/>
        <v>51.714285714285715</v>
      </c>
    </row>
    <row r="22" spans="1:32" x14ac:dyDescent="0.45">
      <c r="A22" s="1">
        <v>18</v>
      </c>
      <c r="B22">
        <v>20</v>
      </c>
      <c r="C22">
        <v>0.65</v>
      </c>
      <c r="D22">
        <v>51.4</v>
      </c>
      <c r="E22">
        <v>33.9</v>
      </c>
      <c r="F22">
        <v>46.4</v>
      </c>
      <c r="G22">
        <v>50.9</v>
      </c>
      <c r="I22">
        <f t="shared" si="0"/>
        <v>7.0577971067465839</v>
      </c>
      <c r="K22">
        <f>AVERAGE(K16:K21)</f>
        <v>34.995000000000005</v>
      </c>
      <c r="N22">
        <f t="shared" si="1"/>
        <v>45.65</v>
      </c>
      <c r="P22" s="5">
        <f>AVERAGE(P16:P21)</f>
        <v>37.74</v>
      </c>
      <c r="Q22">
        <f>AVERAGE(Q16:Q20)</f>
        <v>37.739999999999995</v>
      </c>
      <c r="R22" s="5">
        <f>AVERAGE(R16:R21)</f>
        <v>29.73</v>
      </c>
      <c r="S22">
        <f>AVERAGE(S16:S20)</f>
        <v>29.729999999999997</v>
      </c>
      <c r="T22" s="5">
        <f>AVERAGE(T16:T21)</f>
        <v>38.18333333333333</v>
      </c>
      <c r="U22">
        <f>AVERAGE(U16:U20)</f>
        <v>38.183333333333337</v>
      </c>
      <c r="V22" s="5">
        <f>AVERAGE(V16:V21)</f>
        <v>34.326666666666661</v>
      </c>
      <c r="W22">
        <f>AVERAGE(W16:W20)</f>
        <v>34.326666666666661</v>
      </c>
      <c r="Z22" s="1">
        <v>8</v>
      </c>
      <c r="AA22">
        <v>5</v>
      </c>
      <c r="AB22">
        <v>0.65</v>
      </c>
      <c r="AC22">
        <f t="shared" si="9"/>
        <v>56.557142857142857</v>
      </c>
      <c r="AD22">
        <f t="shared" si="8"/>
        <v>50.028571428571425</v>
      </c>
      <c r="AE22">
        <f t="shared" si="8"/>
        <v>44.357142857142854</v>
      </c>
      <c r="AF22">
        <f t="shared" si="8"/>
        <v>52.199999999999996</v>
      </c>
    </row>
    <row r="23" spans="1:32" x14ac:dyDescent="0.45">
      <c r="A23" s="1">
        <v>19</v>
      </c>
      <c r="B23">
        <v>20</v>
      </c>
      <c r="C23">
        <v>0.85</v>
      </c>
      <c r="D23">
        <v>51.2</v>
      </c>
      <c r="E23">
        <v>33.200000000000003</v>
      </c>
      <c r="F23">
        <v>51.7</v>
      </c>
      <c r="G23">
        <v>55.6</v>
      </c>
      <c r="I23">
        <f t="shared" si="0"/>
        <v>8.6704599070637602</v>
      </c>
      <c r="N23">
        <f t="shared" si="1"/>
        <v>47.925000000000004</v>
      </c>
      <c r="P23" s="5">
        <f>_xlfn.STDEV.P(P16:P21)</f>
        <v>18.055905774381241</v>
      </c>
      <c r="Q23">
        <f>_xlfn.STDEV.P(Q16:Q20)</f>
        <v>1.3983561778030662</v>
      </c>
      <c r="R23" s="5">
        <f>_xlfn.STDEV.P(R16:R21)</f>
        <v>16.748786025659687</v>
      </c>
      <c r="S23">
        <f>_xlfn.STDEV.P(S16:S20)</f>
        <v>3.3231410843758793</v>
      </c>
      <c r="T23" s="5">
        <f>_xlfn.STDEV.P(T16:T21)</f>
        <v>17.511236075414235</v>
      </c>
      <c r="U23">
        <f>_xlfn.STDEV.P(U16:U20)</f>
        <v>1.8207141456033145</v>
      </c>
      <c r="V23" s="5">
        <f>_xlfn.STDEV.P(V16:V21)</f>
        <v>21.23265619014467</v>
      </c>
      <c r="W23">
        <f>_xlfn.STDEV.P(W16:W20)</f>
        <v>2.3227761168241949</v>
      </c>
      <c r="Z23" s="1">
        <v>9</v>
      </c>
      <c r="AA23">
        <v>5</v>
      </c>
      <c r="AB23">
        <v>0.85</v>
      </c>
      <c r="AC23">
        <f t="shared" si="9"/>
        <v>56.114285714285721</v>
      </c>
      <c r="AD23">
        <f t="shared" si="8"/>
        <v>50.871428571428567</v>
      </c>
      <c r="AE23">
        <f t="shared" si="8"/>
        <v>47.271428571428565</v>
      </c>
      <c r="AF23">
        <f t="shared" si="8"/>
        <v>52.571428571428562</v>
      </c>
    </row>
    <row r="24" spans="1:32" x14ac:dyDescent="0.45">
      <c r="A24" s="1">
        <v>20</v>
      </c>
      <c r="B24">
        <v>50</v>
      </c>
      <c r="C24">
        <v>0</v>
      </c>
      <c r="D24">
        <v>52.2</v>
      </c>
      <c r="E24">
        <v>51.4</v>
      </c>
      <c r="F24">
        <v>48.6</v>
      </c>
      <c r="G24">
        <v>51.2</v>
      </c>
      <c r="I24">
        <f t="shared" si="0"/>
        <v>1.3518505834595778</v>
      </c>
      <c r="N24">
        <f t="shared" si="1"/>
        <v>50.849999999999994</v>
      </c>
      <c r="P24" s="5"/>
      <c r="R24" s="5"/>
      <c r="T24" s="5"/>
      <c r="V24" s="5"/>
      <c r="Z24" s="1">
        <v>10</v>
      </c>
      <c r="AA24">
        <v>10</v>
      </c>
      <c r="AB24">
        <v>0</v>
      </c>
      <c r="AC24">
        <f t="shared" si="9"/>
        <v>59.942857142857143</v>
      </c>
      <c r="AD24">
        <f t="shared" si="8"/>
        <v>57.157142857142858</v>
      </c>
      <c r="AE24">
        <f t="shared" si="8"/>
        <v>49.74285714285714</v>
      </c>
      <c r="AF24">
        <f t="shared" si="8"/>
        <v>59.871428571428567</v>
      </c>
    </row>
    <row r="25" spans="1:32" x14ac:dyDescent="0.45">
      <c r="A25" s="1">
        <v>21</v>
      </c>
      <c r="B25">
        <v>50</v>
      </c>
      <c r="C25">
        <v>0.2</v>
      </c>
      <c r="D25">
        <v>55</v>
      </c>
      <c r="E25">
        <v>49.1</v>
      </c>
      <c r="F25">
        <v>51</v>
      </c>
      <c r="G25">
        <v>57.9</v>
      </c>
      <c r="I25">
        <f t="shared" si="0"/>
        <v>3.426733138136087</v>
      </c>
      <c r="N25">
        <f t="shared" si="1"/>
        <v>53.25</v>
      </c>
      <c r="P25" s="5" cm="1">
        <f t="array" ref="P25">INDEX(LINEST(P16:P21), 1)</f>
        <v>9.2457142857142838</v>
      </c>
      <c r="Q25" s="5" cm="1">
        <f t="array" ref="Q25">INDEX(LINEST(Q16:Q20), 1)</f>
        <v>-0.63499999999999923</v>
      </c>
      <c r="R25" s="5" cm="1">
        <f t="array" ref="R25">INDEX(LINEST(R16:R21), 1)</f>
        <v>9.6519999999999992</v>
      </c>
      <c r="S25" s="5" cm="1">
        <f t="array" ref="S25">INDEX(LINEST(S16:S20), 1)</f>
        <v>-1.9350000000000003</v>
      </c>
      <c r="T25" s="5" cm="1">
        <f t="array" ref="T25">INDEX(LINEST(T16:T21), 1)</f>
        <v>8.4291428571428604</v>
      </c>
      <c r="U25" s="5" cm="1">
        <f t="array" ref="U25">INDEX(LINEST(U16:U20), 1)</f>
        <v>-0.68166666666666631</v>
      </c>
      <c r="V25" s="5" cm="1">
        <f t="array" ref="V25">INDEX(LINEST(V16:V21), 1)</f>
        <v>11.62742857142857</v>
      </c>
      <c r="W25" s="5" cm="1">
        <f t="array" ref="W25">INDEX(LINEST(W16:W20), 1)</f>
        <v>-1.0899999999999999</v>
      </c>
      <c r="Z25" s="1">
        <v>11</v>
      </c>
      <c r="AA25">
        <v>10</v>
      </c>
      <c r="AB25">
        <v>0.2</v>
      </c>
      <c r="AC25">
        <f t="shared" si="9"/>
        <v>56.785714285714285</v>
      </c>
      <c r="AD25">
        <f t="shared" si="8"/>
        <v>52.885714285714286</v>
      </c>
      <c r="AE25">
        <f t="shared" si="8"/>
        <v>51.199999999999996</v>
      </c>
      <c r="AF25">
        <f t="shared" si="8"/>
        <v>53.271428571428579</v>
      </c>
    </row>
    <row r="26" spans="1:32" x14ac:dyDescent="0.45">
      <c r="A26" s="1">
        <v>22</v>
      </c>
      <c r="B26">
        <v>50</v>
      </c>
      <c r="C26">
        <v>0.45</v>
      </c>
      <c r="D26">
        <v>49.2</v>
      </c>
      <c r="E26">
        <v>46.5</v>
      </c>
      <c r="F26">
        <v>47.4</v>
      </c>
      <c r="G26">
        <v>54.3</v>
      </c>
      <c r="I26">
        <f t="shared" si="0"/>
        <v>3.0186917696247151</v>
      </c>
      <c r="K26" cm="1">
        <f t="array" ref="K26">INDEX(LINEST(K16:K21),1)</f>
        <v>9.7385714285714293</v>
      </c>
      <c r="L26" s="6" cm="1">
        <f t="array" ref="L26">INDEX(LINEST(L16:L20),1)</f>
        <v>-1.0854166666666665</v>
      </c>
      <c r="N26">
        <f t="shared" si="1"/>
        <v>49.349999999999994</v>
      </c>
      <c r="Z26" s="1">
        <v>12</v>
      </c>
      <c r="AA26">
        <v>10</v>
      </c>
      <c r="AB26">
        <v>0.45</v>
      </c>
      <c r="AC26">
        <f t="shared" si="9"/>
        <v>54.1</v>
      </c>
      <c r="AD26">
        <f t="shared" si="8"/>
        <v>50.742857142857147</v>
      </c>
      <c r="AE26">
        <f t="shared" si="8"/>
        <v>47.928571428571431</v>
      </c>
      <c r="AF26">
        <f t="shared" si="8"/>
        <v>52.028571428571425</v>
      </c>
    </row>
    <row r="27" spans="1:32" x14ac:dyDescent="0.45">
      <c r="A27" s="1">
        <v>23</v>
      </c>
      <c r="B27">
        <v>50</v>
      </c>
      <c r="C27">
        <v>0.65</v>
      </c>
      <c r="D27">
        <v>50.7</v>
      </c>
      <c r="E27">
        <v>46.2</v>
      </c>
      <c r="F27">
        <v>47.1</v>
      </c>
      <c r="G27">
        <v>59.6</v>
      </c>
      <c r="I27">
        <f t="shared" si="0"/>
        <v>5.2976409844382673</v>
      </c>
      <c r="N27">
        <f t="shared" si="1"/>
        <v>50.9</v>
      </c>
      <c r="Z27" s="1">
        <v>13</v>
      </c>
      <c r="AA27">
        <v>10</v>
      </c>
      <c r="AB27">
        <v>0.65</v>
      </c>
      <c r="AC27">
        <f t="shared" si="9"/>
        <v>53.614285714285714</v>
      </c>
      <c r="AD27">
        <f t="shared" si="8"/>
        <v>50.68571428571429</v>
      </c>
      <c r="AE27">
        <f t="shared" si="8"/>
        <v>48.699999999999996</v>
      </c>
      <c r="AF27">
        <f t="shared" si="8"/>
        <v>50.328571428571422</v>
      </c>
    </row>
    <row r="28" spans="1:32" x14ac:dyDescent="0.45">
      <c r="A28" s="1">
        <v>24</v>
      </c>
      <c r="B28">
        <v>50</v>
      </c>
      <c r="C28">
        <v>0.85</v>
      </c>
      <c r="D28">
        <v>53</v>
      </c>
      <c r="E28">
        <v>43.4</v>
      </c>
      <c r="F28">
        <v>51.4</v>
      </c>
      <c r="G28">
        <v>60.3</v>
      </c>
      <c r="I28">
        <f t="shared" si="0"/>
        <v>6.0043213604868955</v>
      </c>
      <c r="N28">
        <f t="shared" si="1"/>
        <v>52.025000000000006</v>
      </c>
      <c r="Z28" s="1">
        <v>14</v>
      </c>
      <c r="AA28">
        <v>10</v>
      </c>
      <c r="AB28">
        <v>0.85</v>
      </c>
      <c r="AC28">
        <f t="shared" si="9"/>
        <v>52.885714285714286</v>
      </c>
      <c r="AD28">
        <f t="shared" si="8"/>
        <v>49.842857142857149</v>
      </c>
      <c r="AE28">
        <f t="shared" si="8"/>
        <v>49.771428571428565</v>
      </c>
      <c r="AF28">
        <f t="shared" si="8"/>
        <v>50.600000000000009</v>
      </c>
    </row>
    <row r="29" spans="1:32" x14ac:dyDescent="0.45">
      <c r="A29" s="1">
        <v>25</v>
      </c>
      <c r="B29">
        <v>100</v>
      </c>
      <c r="C29">
        <v>0</v>
      </c>
      <c r="D29">
        <v>55.3</v>
      </c>
      <c r="E29">
        <v>51.3</v>
      </c>
      <c r="F29">
        <v>50.8</v>
      </c>
      <c r="G29">
        <v>54.1</v>
      </c>
      <c r="I29">
        <f t="shared" si="0"/>
        <v>1.8819869818890891</v>
      </c>
      <c r="N29">
        <f t="shared" si="1"/>
        <v>52.874999999999993</v>
      </c>
      <c r="Z29" s="1">
        <v>15</v>
      </c>
      <c r="AA29">
        <v>20</v>
      </c>
      <c r="AB29">
        <v>0</v>
      </c>
      <c r="AC29">
        <f t="shared" si="9"/>
        <v>60.585714285714289</v>
      </c>
      <c r="AD29">
        <f t="shared" si="8"/>
        <v>58.471428571428575</v>
      </c>
      <c r="AE29">
        <f t="shared" si="8"/>
        <v>50.7</v>
      </c>
      <c r="AF29">
        <f t="shared" si="8"/>
        <v>60.914285714285711</v>
      </c>
    </row>
    <row r="30" spans="1:32" x14ac:dyDescent="0.45">
      <c r="A30" s="1">
        <v>26</v>
      </c>
      <c r="B30">
        <v>100</v>
      </c>
      <c r="C30">
        <v>0.2</v>
      </c>
      <c r="D30">
        <v>50.1</v>
      </c>
      <c r="E30">
        <v>50.9</v>
      </c>
      <c r="F30">
        <v>51.9</v>
      </c>
      <c r="G30">
        <v>52.2</v>
      </c>
      <c r="I30">
        <f t="shared" si="0"/>
        <v>0.83179023798070639</v>
      </c>
      <c r="N30">
        <f t="shared" si="1"/>
        <v>51.275000000000006</v>
      </c>
      <c r="Z30" s="1">
        <v>16</v>
      </c>
      <c r="AA30">
        <v>20</v>
      </c>
      <c r="AB30">
        <v>0.2</v>
      </c>
      <c r="AC30">
        <f t="shared" si="9"/>
        <v>57.428571428571431</v>
      </c>
      <c r="AD30">
        <f t="shared" si="9"/>
        <v>53.914285714285711</v>
      </c>
      <c r="AE30">
        <f t="shared" si="9"/>
        <v>49.857142857142854</v>
      </c>
      <c r="AF30">
        <f t="shared" si="9"/>
        <v>57.385714285714286</v>
      </c>
    </row>
    <row r="31" spans="1:32" x14ac:dyDescent="0.45">
      <c r="A31" s="1">
        <v>27</v>
      </c>
      <c r="B31">
        <v>100</v>
      </c>
      <c r="C31">
        <v>0.45</v>
      </c>
      <c r="D31">
        <v>48.6</v>
      </c>
      <c r="E31">
        <v>49.5</v>
      </c>
      <c r="F31">
        <v>47</v>
      </c>
      <c r="G31">
        <v>51</v>
      </c>
      <c r="I31">
        <f t="shared" si="0"/>
        <v>1.4497844667397977</v>
      </c>
      <c r="N31">
        <f t="shared" si="1"/>
        <v>49.024999999999999</v>
      </c>
      <c r="Z31" s="1">
        <v>17</v>
      </c>
      <c r="AA31">
        <v>20</v>
      </c>
      <c r="AB31">
        <v>0.45</v>
      </c>
      <c r="AC31">
        <f t="shared" si="9"/>
        <v>56.642857142857153</v>
      </c>
      <c r="AD31">
        <f t="shared" si="9"/>
        <v>51.885714285714279</v>
      </c>
      <c r="AE31">
        <f t="shared" si="9"/>
        <v>48.6</v>
      </c>
      <c r="AF31">
        <f t="shared" si="9"/>
        <v>56.214285714285715</v>
      </c>
    </row>
    <row r="32" spans="1:32" x14ac:dyDescent="0.45">
      <c r="A32" s="1">
        <v>28</v>
      </c>
      <c r="B32">
        <v>100</v>
      </c>
      <c r="C32">
        <v>0.65</v>
      </c>
      <c r="D32">
        <v>51.5</v>
      </c>
      <c r="E32">
        <v>48.5</v>
      </c>
      <c r="F32">
        <v>48.2</v>
      </c>
      <c r="G32">
        <v>50.1</v>
      </c>
      <c r="I32">
        <f t="shared" si="0"/>
        <v>1.3254716141811558</v>
      </c>
      <c r="N32">
        <f t="shared" si="1"/>
        <v>49.574999999999996</v>
      </c>
      <c r="Z32" s="1">
        <v>18</v>
      </c>
      <c r="AA32">
        <v>20</v>
      </c>
      <c r="AB32">
        <v>0.65</v>
      </c>
      <c r="AC32">
        <f t="shared" si="9"/>
        <v>56.285714285714292</v>
      </c>
      <c r="AD32">
        <f t="shared" si="9"/>
        <v>51.642857142857146</v>
      </c>
      <c r="AE32">
        <f t="shared" si="9"/>
        <v>48.442857142857143</v>
      </c>
      <c r="AF32">
        <f t="shared" si="9"/>
        <v>54.871428571428574</v>
      </c>
    </row>
    <row r="33" spans="1:32" x14ac:dyDescent="0.45">
      <c r="A33" s="1">
        <v>29</v>
      </c>
      <c r="B33">
        <v>100</v>
      </c>
      <c r="C33">
        <v>0.85</v>
      </c>
      <c r="D33">
        <v>51</v>
      </c>
      <c r="E33">
        <v>47.7</v>
      </c>
      <c r="F33">
        <v>50.9</v>
      </c>
      <c r="G33">
        <v>51.6</v>
      </c>
      <c r="I33">
        <f t="shared" si="0"/>
        <v>1.5247950681976896</v>
      </c>
      <c r="N33">
        <f t="shared" si="1"/>
        <v>50.3</v>
      </c>
      <c r="Z33" s="1">
        <v>19</v>
      </c>
      <c r="AA33">
        <v>20</v>
      </c>
      <c r="AB33">
        <v>0.85</v>
      </c>
      <c r="AC33">
        <f t="shared" si="9"/>
        <v>55.857142857142847</v>
      </c>
      <c r="AD33">
        <f t="shared" si="9"/>
        <v>52.042857142857144</v>
      </c>
      <c r="AE33">
        <f t="shared" si="9"/>
        <v>50.542857142857144</v>
      </c>
      <c r="AF33">
        <f t="shared" si="9"/>
        <v>55.285714285714285</v>
      </c>
    </row>
    <row r="34" spans="1:32" x14ac:dyDescent="0.45">
      <c r="Z34" s="1">
        <v>20</v>
      </c>
      <c r="AA34">
        <v>50</v>
      </c>
      <c r="AB34">
        <v>0</v>
      </c>
      <c r="AC34">
        <f t="shared" si="9"/>
        <v>62.214285714285715</v>
      </c>
      <c r="AD34">
        <f t="shared" si="9"/>
        <v>61.257142857142853</v>
      </c>
      <c r="AE34">
        <f t="shared" si="9"/>
        <v>50.185714285714276</v>
      </c>
      <c r="AF34">
        <f t="shared" si="9"/>
        <v>62.214285714285722</v>
      </c>
    </row>
    <row r="35" spans="1:32" x14ac:dyDescent="0.45">
      <c r="Z35" s="1">
        <v>21</v>
      </c>
      <c r="AA35">
        <v>50</v>
      </c>
      <c r="AB35">
        <v>0.2</v>
      </c>
      <c r="AC35">
        <f t="shared" si="9"/>
        <v>59.228571428571421</v>
      </c>
      <c r="AD35">
        <f t="shared" si="9"/>
        <v>54.042857142857144</v>
      </c>
      <c r="AE35">
        <f t="shared" si="9"/>
        <v>49.871428571428574</v>
      </c>
      <c r="AF35">
        <f t="shared" si="9"/>
        <v>58.642857142857146</v>
      </c>
    </row>
    <row r="36" spans="1:32" x14ac:dyDescent="0.45">
      <c r="Z36" s="1">
        <v>22</v>
      </c>
      <c r="AA36">
        <v>50</v>
      </c>
      <c r="AB36">
        <v>0.45</v>
      </c>
      <c r="AC36">
        <f t="shared" si="9"/>
        <v>56.399999999999991</v>
      </c>
      <c r="AD36">
        <f t="shared" si="9"/>
        <v>52.642857142857146</v>
      </c>
      <c r="AE36">
        <f t="shared" si="9"/>
        <v>47.271428571428579</v>
      </c>
      <c r="AF36">
        <f t="shared" si="9"/>
        <v>56.271428571428579</v>
      </c>
    </row>
    <row r="37" spans="1:32" x14ac:dyDescent="0.45">
      <c r="A37" s="1">
        <v>0</v>
      </c>
      <c r="B37" t="s">
        <v>7</v>
      </c>
      <c r="Z37" s="1">
        <v>23</v>
      </c>
      <c r="AA37">
        <v>50</v>
      </c>
      <c r="AB37">
        <v>0.65</v>
      </c>
      <c r="AC37">
        <f t="shared" si="9"/>
        <v>55.5</v>
      </c>
      <c r="AD37">
        <f t="shared" si="9"/>
        <v>53.300000000000004</v>
      </c>
      <c r="AE37">
        <f t="shared" si="9"/>
        <v>48.25714285714286</v>
      </c>
      <c r="AF37">
        <f t="shared" si="9"/>
        <v>55.714285714285715</v>
      </c>
    </row>
    <row r="38" spans="1:32" x14ac:dyDescent="0.45">
      <c r="Z38" s="1">
        <v>24</v>
      </c>
      <c r="AA38">
        <v>50</v>
      </c>
      <c r="AB38">
        <v>0.85</v>
      </c>
      <c r="AC38">
        <f t="shared" si="9"/>
        <v>56.300000000000004</v>
      </c>
      <c r="AD38">
        <f t="shared" si="9"/>
        <v>51.871428571428567</v>
      </c>
      <c r="AE38">
        <f t="shared" si="9"/>
        <v>50.928571428571431</v>
      </c>
      <c r="AF38">
        <f t="shared" si="9"/>
        <v>55.970000000000006</v>
      </c>
    </row>
    <row r="39" spans="1:32" x14ac:dyDescent="0.4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I39" s="3" t="s">
        <v>45</v>
      </c>
      <c r="K39" t="s">
        <v>25</v>
      </c>
      <c r="L39" t="s">
        <v>26</v>
      </c>
      <c r="N39" t="s">
        <v>27</v>
      </c>
      <c r="P39" s="3"/>
      <c r="Q39" s="3" t="s">
        <v>3</v>
      </c>
      <c r="R39" s="3"/>
      <c r="S39" s="3" t="s">
        <v>4</v>
      </c>
      <c r="T39" s="3"/>
      <c r="U39" s="3" t="s">
        <v>5</v>
      </c>
      <c r="V39" s="3"/>
      <c r="W39" s="3" t="s">
        <v>6</v>
      </c>
      <c r="Z39" s="1">
        <v>25</v>
      </c>
      <c r="AA39">
        <v>100</v>
      </c>
      <c r="AB39">
        <v>0</v>
      </c>
      <c r="AC39">
        <f t="shared" si="9"/>
        <v>56.028571428571425</v>
      </c>
      <c r="AD39">
        <f t="shared" si="9"/>
        <v>50.528571428571432</v>
      </c>
      <c r="AE39">
        <f t="shared" si="9"/>
        <v>43.328571428571429</v>
      </c>
      <c r="AF39">
        <f>AVERAGE(G29,G65,G101,G137,G173,G209)</f>
        <v>64.216666666666654</v>
      </c>
    </row>
    <row r="40" spans="1:32" x14ac:dyDescent="0.45">
      <c r="A40" s="1">
        <v>0</v>
      </c>
      <c r="B40">
        <v>0</v>
      </c>
      <c r="C40">
        <v>0</v>
      </c>
      <c r="D40">
        <v>61.7</v>
      </c>
      <c r="E40">
        <v>60</v>
      </c>
      <c r="F40">
        <v>48.7</v>
      </c>
      <c r="G40">
        <v>59</v>
      </c>
      <c r="I40">
        <f>_xlfn.STDEV.P(D40:G40)</f>
        <v>5.0865017448144059</v>
      </c>
      <c r="J40">
        <v>2</v>
      </c>
      <c r="K40">
        <f>_xlfn.STDEV.P(D40:G44)</f>
        <v>3.5979994441355889</v>
      </c>
      <c r="L40">
        <f>_xlfn.STDEV.P(D40:G40,D45:G45,D50:G50,D55:G55,D60:G60,D65:G65)</f>
        <v>3.7797339706504327</v>
      </c>
      <c r="M40">
        <v>0</v>
      </c>
      <c r="N40">
        <f>AVERAGE(D40:G40)</f>
        <v>57.35</v>
      </c>
      <c r="P40" s="5">
        <f>_xlfn.STDEV.P(D40:D44)</f>
        <v>3.5918797307259611</v>
      </c>
      <c r="Q40">
        <f>_xlfn.STDEV.P(D40,D45,D50,D55,D60,D65)</f>
        <v>0.87828747508369176</v>
      </c>
      <c r="R40" s="5">
        <f>_xlfn.STDEV.P(E40:E44)</f>
        <v>3.2263911728121246</v>
      </c>
      <c r="S40">
        <f>_xlfn.STDEV.P(E40,E45,E50,E55,E60,E65)</f>
        <v>1.8151369706504854</v>
      </c>
      <c r="T40" s="5">
        <f>_xlfn.STDEV.P(F40:F44)</f>
        <v>1.4851262572589583</v>
      </c>
      <c r="U40">
        <f>_xlfn.STDEV.P(F40,F45,F50,F55,F60,F65)</f>
        <v>1.8015425489162198</v>
      </c>
      <c r="V40" s="5">
        <f>_xlfn.STDEV.P(G40:G44)</f>
        <v>2.5562472493872734</v>
      </c>
      <c r="W40">
        <f>_xlfn.STDEV.P(G40,G45,G50,G55,G60,G65)</f>
        <v>0.91104335791442947</v>
      </c>
      <c r="Z40" s="1">
        <v>26</v>
      </c>
      <c r="AA40">
        <v>100</v>
      </c>
      <c r="AB40">
        <v>0.2</v>
      </c>
      <c r="AC40">
        <f t="shared" si="9"/>
        <v>50.100000000000009</v>
      </c>
      <c r="AD40">
        <f t="shared" si="9"/>
        <v>47.671428571428564</v>
      </c>
      <c r="AE40">
        <f t="shared" si="9"/>
        <v>43.571428571428569</v>
      </c>
      <c r="AF40">
        <f>AVERAGE(G30,G66,G102,G138,G174,G210)</f>
        <v>56.849999999999994</v>
      </c>
    </row>
    <row r="41" spans="1:32" x14ac:dyDescent="0.45">
      <c r="A41" s="1">
        <v>1</v>
      </c>
      <c r="B41">
        <v>0</v>
      </c>
      <c r="C41">
        <v>0.2</v>
      </c>
      <c r="D41">
        <v>53.9</v>
      </c>
      <c r="E41">
        <v>50.5</v>
      </c>
      <c r="F41">
        <v>51.4</v>
      </c>
      <c r="G41">
        <v>54.2</v>
      </c>
      <c r="I41">
        <f t="shared" ref="I41:I69" si="15">_xlfn.STDEV.P(D41:G41)</f>
        <v>1.5858751527153712</v>
      </c>
      <c r="J41">
        <v>5</v>
      </c>
      <c r="K41">
        <f>_xlfn.STDEV.P(D45:G49)</f>
        <v>5.6180156639155072</v>
      </c>
      <c r="L41">
        <f>_xlfn.STDEV.P(D41:G41,D46:G46,D51:G51,D56:G56,D61:G61,D66:G66)</f>
        <v>3.5314853658041518</v>
      </c>
      <c r="M41">
        <v>0.2</v>
      </c>
      <c r="N41">
        <f t="shared" ref="N41:N69" si="16">AVERAGE(D41:G41)</f>
        <v>52.5</v>
      </c>
      <c r="P41" s="5">
        <f>_xlfn.STDEV.P(D45:D49)</f>
        <v>1.7681628884240268</v>
      </c>
      <c r="Q41">
        <f t="shared" ref="Q41:Q44" si="17">_xlfn.STDEV.P(D41,D46,D51,D56,D61,D66)</f>
        <v>2.5732059553966686</v>
      </c>
      <c r="R41" s="5">
        <f>_xlfn.STDEV.P(E45:E49)</f>
        <v>1.947305831142095</v>
      </c>
      <c r="S41">
        <f t="shared" ref="S41:S44" si="18">_xlfn.STDEV.P(E41,E46,E51,E56,E61,E66)</f>
        <v>3.2585357993361925</v>
      </c>
      <c r="T41" s="5">
        <f>_xlfn.STDEV.P(F45:F49)</f>
        <v>1.8475930287809612</v>
      </c>
      <c r="U41">
        <f t="shared" ref="U41:U44" si="19">_xlfn.STDEV.P(F41,F46,F51,F56,F61,F66)</f>
        <v>1.3523641850067198</v>
      </c>
      <c r="V41" s="5">
        <f>_xlfn.STDEV.P(G45:G49)</f>
        <v>1.7872884490199115</v>
      </c>
      <c r="W41">
        <f t="shared" ref="W41:W44" si="20">_xlfn.STDEV.P(G41,G46,G51,G56,G61,G66)</f>
        <v>3.7130400841718179</v>
      </c>
      <c r="Z41" s="1">
        <v>27</v>
      </c>
      <c r="AA41">
        <v>100</v>
      </c>
      <c r="AB41">
        <v>0.45</v>
      </c>
      <c r="AC41">
        <f t="shared" si="9"/>
        <v>48.642857142857146</v>
      </c>
      <c r="AD41">
        <f t="shared" si="9"/>
        <v>45.371428571428574</v>
      </c>
      <c r="AE41">
        <f t="shared" si="9"/>
        <v>41.585714285714289</v>
      </c>
      <c r="AF41">
        <f>AVERAGE(G31,G67,G103,G139,G175,G211)</f>
        <v>55.15</v>
      </c>
    </row>
    <row r="42" spans="1:32" x14ac:dyDescent="0.45">
      <c r="A42" s="1">
        <v>2</v>
      </c>
      <c r="B42">
        <v>0</v>
      </c>
      <c r="C42">
        <v>0.45</v>
      </c>
      <c r="D42">
        <v>51.2</v>
      </c>
      <c r="E42">
        <v>53</v>
      </c>
      <c r="F42">
        <v>46.8</v>
      </c>
      <c r="G42">
        <v>51.8</v>
      </c>
      <c r="I42">
        <f t="shared" si="15"/>
        <v>2.3430749027719973</v>
      </c>
      <c r="J42">
        <v>10</v>
      </c>
      <c r="K42">
        <f>_xlfn.STDEV.P(D50:G54)</f>
        <v>3.3257931384859161</v>
      </c>
      <c r="L42">
        <f t="shared" ref="L42:L44" si="21">_xlfn.STDEV.P(D42:G42,D47:G47,D52:G52,D57:G57,D62:G62,D67:G67)</f>
        <v>4.2054012062531632</v>
      </c>
      <c r="M42">
        <v>0.45</v>
      </c>
      <c r="N42">
        <f t="shared" si="16"/>
        <v>50.7</v>
      </c>
      <c r="P42" s="5">
        <f>_xlfn.STDEV.P(D50:D54)</f>
        <v>2.3455489762526818</v>
      </c>
      <c r="Q42">
        <f t="shared" si="17"/>
        <v>2.734197018017051</v>
      </c>
      <c r="R42" s="5">
        <f>_xlfn.STDEV.P(E50:E54)</f>
        <v>1.8493242008906934</v>
      </c>
      <c r="S42">
        <f t="shared" si="18"/>
        <v>1.11005505368978</v>
      </c>
      <c r="T42" s="5">
        <f>_xlfn.STDEV.P(F50:F54)</f>
        <v>1.9425756098540916</v>
      </c>
      <c r="U42">
        <f t="shared" si="19"/>
        <v>1.2119772641798572</v>
      </c>
      <c r="V42" s="5">
        <f>_xlfn.STDEV.P(G50:G54)</f>
        <v>2.8047103237232909</v>
      </c>
      <c r="W42">
        <f t="shared" si="20"/>
        <v>4.6849641288796304</v>
      </c>
      <c r="Z42" s="1">
        <v>28</v>
      </c>
      <c r="AA42">
        <v>100</v>
      </c>
      <c r="AB42">
        <v>0.65</v>
      </c>
      <c r="AC42">
        <f t="shared" si="9"/>
        <v>48.414285714285711</v>
      </c>
      <c r="AD42">
        <f t="shared" si="9"/>
        <v>44.628571428571426</v>
      </c>
      <c r="AE42">
        <f t="shared" si="9"/>
        <v>41.585714285714289</v>
      </c>
      <c r="AF42">
        <f>AVERAGE(G32,G68,G104,G140,G176,G212)</f>
        <v>53.9</v>
      </c>
    </row>
    <row r="43" spans="1:32" x14ac:dyDescent="0.45">
      <c r="A43" s="1">
        <v>3</v>
      </c>
      <c r="B43">
        <v>0</v>
      </c>
      <c r="C43">
        <v>0.65</v>
      </c>
      <c r="D43">
        <v>53.5</v>
      </c>
      <c r="E43">
        <v>52.6</v>
      </c>
      <c r="F43">
        <v>49.5</v>
      </c>
      <c r="G43">
        <v>52.5</v>
      </c>
      <c r="I43">
        <f t="shared" si="15"/>
        <v>1.508931741332258</v>
      </c>
      <c r="J43">
        <v>20</v>
      </c>
      <c r="K43">
        <f>_xlfn.STDEV.P(D55:G59)</f>
        <v>3.4355894690722297</v>
      </c>
      <c r="L43">
        <f t="shared" si="21"/>
        <v>4.327092862290904</v>
      </c>
      <c r="M43">
        <v>0.65</v>
      </c>
      <c r="N43">
        <f t="shared" si="16"/>
        <v>52.024999999999999</v>
      </c>
      <c r="P43" s="5">
        <f>_xlfn.STDEV.P(D55:D59)</f>
        <v>2.7185290140073932</v>
      </c>
      <c r="Q43">
        <f t="shared" si="17"/>
        <v>4.5165436637617775</v>
      </c>
      <c r="R43" s="5">
        <f>_xlfn.STDEV.P(E55:E59)</f>
        <v>2.2641554716935834</v>
      </c>
      <c r="S43">
        <f t="shared" si="18"/>
        <v>1.7143997977912455</v>
      </c>
      <c r="T43" s="5">
        <f>_xlfn.STDEV.P(F55:F59)</f>
        <v>1.8973665961010284</v>
      </c>
      <c r="U43">
        <f t="shared" si="19"/>
        <v>0.89147194135442209</v>
      </c>
      <c r="V43" s="5">
        <f>_xlfn.STDEV.P(G55:G59)</f>
        <v>2.7514359887157109</v>
      </c>
      <c r="W43">
        <f t="shared" si="20"/>
        <v>5.3002096394597649</v>
      </c>
      <c r="Z43" s="1">
        <v>29</v>
      </c>
      <c r="AA43">
        <v>100</v>
      </c>
      <c r="AB43">
        <v>0.85</v>
      </c>
      <c r="AC43">
        <f t="shared" si="9"/>
        <v>48.957142857142856</v>
      </c>
      <c r="AD43">
        <f t="shared" si="9"/>
        <v>44.24285714285714</v>
      </c>
      <c r="AE43">
        <f t="shared" si="9"/>
        <v>43.5</v>
      </c>
      <c r="AF43">
        <f>AVERAGE(G33,G69,G105,G141,G177,G213)</f>
        <v>54.733333333333341</v>
      </c>
    </row>
    <row r="44" spans="1:32" x14ac:dyDescent="0.45">
      <c r="A44" s="1">
        <v>4</v>
      </c>
      <c r="B44">
        <v>0</v>
      </c>
      <c r="C44">
        <v>0.85</v>
      </c>
      <c r="D44">
        <v>53.6</v>
      </c>
      <c r="E44">
        <v>53</v>
      </c>
      <c r="F44">
        <v>49.5</v>
      </c>
      <c r="G44">
        <v>53.2</v>
      </c>
      <c r="I44">
        <f t="shared" si="15"/>
        <v>1.6452583383772903</v>
      </c>
      <c r="J44">
        <v>50</v>
      </c>
      <c r="K44">
        <f>_xlfn.STDEV.P(D61:G64)</f>
        <v>2.9093598952346893</v>
      </c>
      <c r="L44">
        <f t="shared" si="21"/>
        <v>3.6794757325829281</v>
      </c>
      <c r="M44">
        <v>0.85</v>
      </c>
      <c r="N44">
        <f t="shared" si="16"/>
        <v>52.325000000000003</v>
      </c>
      <c r="P44" s="5">
        <f>_xlfn.STDEV.P(D60:D64)</f>
        <v>3.2800000000000007</v>
      </c>
      <c r="Q44">
        <f t="shared" si="17"/>
        <v>2.9792336822299355</v>
      </c>
      <c r="R44" s="5">
        <f>_xlfn.STDEV.P(E60:E64)</f>
        <v>3.8150229357108718</v>
      </c>
      <c r="S44">
        <f t="shared" si="18"/>
        <v>1.8053162234541256</v>
      </c>
      <c r="T44" s="5">
        <f>_xlfn.STDEV.P(F60:F64)</f>
        <v>2.3736891119099814</v>
      </c>
      <c r="U44">
        <f t="shared" si="19"/>
        <v>0.74554230821150091</v>
      </c>
      <c r="V44" s="5">
        <f>_xlfn.STDEV.P(G60:G64)</f>
        <v>3.0009331881932995</v>
      </c>
      <c r="W44">
        <f t="shared" si="20"/>
        <v>5.2778625724182451</v>
      </c>
    </row>
    <row r="45" spans="1:32" x14ac:dyDescent="0.45">
      <c r="A45" s="1">
        <v>5</v>
      </c>
      <c r="B45">
        <v>5</v>
      </c>
      <c r="C45">
        <v>0</v>
      </c>
      <c r="D45">
        <v>61.1</v>
      </c>
      <c r="E45">
        <v>60.2</v>
      </c>
      <c r="F45">
        <v>53.1</v>
      </c>
      <c r="G45">
        <v>61.9</v>
      </c>
      <c r="I45">
        <f t="shared" si="15"/>
        <v>3.5016960176463057</v>
      </c>
      <c r="J45">
        <v>100</v>
      </c>
      <c r="K45">
        <f>_xlfn.STDEV.P(D65:G69)</f>
        <v>3.6076966335876959</v>
      </c>
      <c r="N45">
        <f t="shared" si="16"/>
        <v>59.075000000000003</v>
      </c>
      <c r="P45" s="5">
        <f>_xlfn.STDEV.P(D65:D69)</f>
        <v>4.9929550368494198</v>
      </c>
      <c r="R45" s="5">
        <f>_xlfn.STDEV.P(E65:E69)</f>
        <v>1.072567014223353</v>
      </c>
      <c r="T45" s="5">
        <f>_xlfn.STDEV.P(F65:F69)</f>
        <v>1.9683495624507341</v>
      </c>
      <c r="V45" s="5">
        <f>_xlfn.STDEV.P(G65:G69)</f>
        <v>3.8584971167541378</v>
      </c>
    </row>
    <row r="46" spans="1:32" x14ac:dyDescent="0.45">
      <c r="A46" s="1">
        <v>6</v>
      </c>
      <c r="B46">
        <v>5</v>
      </c>
      <c r="C46">
        <v>0.2</v>
      </c>
      <c r="D46">
        <v>59.8</v>
      </c>
      <c r="E46">
        <v>59</v>
      </c>
      <c r="F46">
        <v>49</v>
      </c>
      <c r="G46">
        <v>62.8</v>
      </c>
      <c r="I46">
        <f t="shared" si="15"/>
        <v>5.1910981497174555</v>
      </c>
      <c r="K46">
        <f>AVERAGE(K40:K45)</f>
        <v>3.7490757074052716</v>
      </c>
      <c r="N46">
        <f t="shared" si="16"/>
        <v>57.650000000000006</v>
      </c>
      <c r="P46" s="5">
        <f>AVERAGE(P40:P45)</f>
        <v>3.1161792743765808</v>
      </c>
      <c r="Q46">
        <f>AVERAGE(Q40:Q44)</f>
        <v>2.7362935588978248</v>
      </c>
      <c r="R46" s="5">
        <f>AVERAGE(R40:R45)</f>
        <v>2.36246110441212</v>
      </c>
      <c r="S46">
        <f>AVERAGE(S40:S44)</f>
        <v>1.9406887689843657</v>
      </c>
      <c r="T46" s="5">
        <f>AVERAGE(T40:T45)</f>
        <v>1.9191166943926261</v>
      </c>
      <c r="U46">
        <f>AVERAGE(U40:U44)</f>
        <v>1.200579649533744</v>
      </c>
      <c r="V46" s="5">
        <f>AVERAGE(V40:V45)</f>
        <v>2.7931853859656037</v>
      </c>
      <c r="W46">
        <f>AVERAGE(W40:W44)</f>
        <v>3.9774239565687779</v>
      </c>
    </row>
    <row r="47" spans="1:32" x14ac:dyDescent="0.45">
      <c r="A47" s="1">
        <v>7</v>
      </c>
      <c r="B47">
        <v>5</v>
      </c>
      <c r="C47">
        <v>0.45</v>
      </c>
      <c r="D47">
        <v>58.7</v>
      </c>
      <c r="E47">
        <v>54.4</v>
      </c>
      <c r="F47">
        <v>49.5</v>
      </c>
      <c r="G47">
        <v>65.8</v>
      </c>
      <c r="I47">
        <f t="shared" si="15"/>
        <v>5.9853989006581907</v>
      </c>
      <c r="N47">
        <f t="shared" si="16"/>
        <v>57.099999999999994</v>
      </c>
      <c r="P47" s="5">
        <f>_xlfn.STDEV.P(P40:P45)</f>
        <v>1.028312564323635</v>
      </c>
      <c r="Q47">
        <f>_xlfn.STDEV.P(Q40:Q44)</f>
        <v>1.1581967802392208</v>
      </c>
      <c r="R47" s="5">
        <f>_xlfn.STDEV.P(R40:R45)</f>
        <v>0.90971288335378919</v>
      </c>
      <c r="S47">
        <f>_xlfn.STDEV.P(S40:S44)</f>
        <v>0.70879741012831932</v>
      </c>
      <c r="T47" s="5">
        <f>_xlfn.STDEV.P(T40:T45)</f>
        <v>0.25934104952781245</v>
      </c>
      <c r="U47">
        <f>_xlfn.STDEV.P(U40:U44)</f>
        <v>0.37065655653611396</v>
      </c>
      <c r="V47" s="5">
        <f>_xlfn.STDEV.P(V40:V45)</f>
        <v>0.61208556016419358</v>
      </c>
      <c r="W47">
        <f>_xlfn.STDEV.P(W40:W44)</f>
        <v>1.6379318947792005</v>
      </c>
    </row>
    <row r="48" spans="1:32" x14ac:dyDescent="0.45">
      <c r="A48" s="1">
        <v>8</v>
      </c>
      <c r="B48">
        <v>5</v>
      </c>
      <c r="C48">
        <v>0.65</v>
      </c>
      <c r="D48">
        <v>63.9</v>
      </c>
      <c r="E48">
        <v>57.5</v>
      </c>
      <c r="F48">
        <v>47.8</v>
      </c>
      <c r="G48">
        <v>65.3</v>
      </c>
      <c r="I48">
        <f t="shared" si="15"/>
        <v>6.9070163601948895</v>
      </c>
      <c r="K48" cm="1">
        <f t="array" ref="K48">INDEX(LINEST(K40:K45),1)</f>
        <v>-0.22764814366273151</v>
      </c>
      <c r="L48" cm="1">
        <f t="array" ref="L48">INDEX(LINEST(L40:L44),1)</f>
        <v>5.9509102035174247E-2</v>
      </c>
      <c r="N48">
        <f t="shared" si="16"/>
        <v>58.625</v>
      </c>
      <c r="P48" s="5"/>
      <c r="R48" s="5"/>
      <c r="T48" s="5"/>
      <c r="V48" s="5"/>
    </row>
    <row r="49" spans="1:32" x14ac:dyDescent="0.45">
      <c r="A49" s="1">
        <v>9</v>
      </c>
      <c r="B49">
        <v>5</v>
      </c>
      <c r="C49">
        <v>0.85</v>
      </c>
      <c r="D49">
        <v>61.7</v>
      </c>
      <c r="E49">
        <v>57.4</v>
      </c>
      <c r="F49">
        <v>51.2</v>
      </c>
      <c r="G49">
        <v>66.5</v>
      </c>
      <c r="I49">
        <f t="shared" si="15"/>
        <v>5.6298312585724979</v>
      </c>
      <c r="N49">
        <f t="shared" si="16"/>
        <v>59.2</v>
      </c>
      <c r="P49" s="5"/>
      <c r="R49" s="5"/>
      <c r="T49" s="5"/>
      <c r="V49" s="5"/>
    </row>
    <row r="50" spans="1:32" x14ac:dyDescent="0.45">
      <c r="A50" s="1">
        <v>10</v>
      </c>
      <c r="B50">
        <v>10</v>
      </c>
      <c r="C50">
        <v>0</v>
      </c>
      <c r="D50">
        <v>60.6</v>
      </c>
      <c r="E50">
        <v>61</v>
      </c>
      <c r="F50">
        <v>53.8</v>
      </c>
      <c r="G50">
        <v>59.6</v>
      </c>
      <c r="I50">
        <f t="shared" si="15"/>
        <v>2.9030156733989587</v>
      </c>
      <c r="N50">
        <f t="shared" si="16"/>
        <v>58.749999999999993</v>
      </c>
      <c r="P50" s="5"/>
      <c r="R50" s="5"/>
      <c r="T50" s="5"/>
      <c r="V50" s="5"/>
    </row>
    <row r="51" spans="1:32" x14ac:dyDescent="0.45">
      <c r="A51" s="1">
        <v>11</v>
      </c>
      <c r="B51">
        <v>10</v>
      </c>
      <c r="C51">
        <v>0.2</v>
      </c>
      <c r="D51">
        <v>55.3</v>
      </c>
      <c r="E51">
        <v>56.6</v>
      </c>
      <c r="F51">
        <v>51.5</v>
      </c>
      <c r="G51">
        <v>53.8</v>
      </c>
      <c r="I51">
        <f t="shared" si="15"/>
        <v>1.8960485225858543</v>
      </c>
      <c r="K51" t="s">
        <v>25</v>
      </c>
      <c r="L51" t="s">
        <v>26</v>
      </c>
      <c r="N51">
        <f t="shared" si="16"/>
        <v>54.3</v>
      </c>
      <c r="P51" s="3" t="s">
        <v>25</v>
      </c>
      <c r="Q51" s="3" t="s">
        <v>26</v>
      </c>
      <c r="R51" s="3" t="s">
        <v>25</v>
      </c>
      <c r="S51" s="3" t="s">
        <v>26</v>
      </c>
      <c r="T51" s="3" t="s">
        <v>25</v>
      </c>
      <c r="U51" s="3" t="s">
        <v>26</v>
      </c>
      <c r="V51" s="3" t="s">
        <v>25</v>
      </c>
      <c r="W51" s="3" t="s">
        <v>26</v>
      </c>
    </row>
    <row r="52" spans="1:32" x14ac:dyDescent="0.45">
      <c r="A52" s="1">
        <v>12</v>
      </c>
      <c r="B52">
        <v>10</v>
      </c>
      <c r="C52">
        <v>0.45</v>
      </c>
      <c r="D52">
        <v>55.2</v>
      </c>
      <c r="E52">
        <v>55.9</v>
      </c>
      <c r="F52">
        <v>48</v>
      </c>
      <c r="G52">
        <v>54.7</v>
      </c>
      <c r="I52">
        <f t="shared" si="15"/>
        <v>3.175295261861486</v>
      </c>
      <c r="J52">
        <v>2</v>
      </c>
      <c r="K52">
        <f>AVERAGE(D40:G44)</f>
        <v>52.98</v>
      </c>
      <c r="L52">
        <f>AVERAGE(D40:G40,D45:G45,D50:G50,D55:G55,D60:G60,D65:G65)</f>
        <v>58.616666666666667</v>
      </c>
      <c r="M52">
        <v>0</v>
      </c>
      <c r="N52">
        <f t="shared" si="16"/>
        <v>53.45</v>
      </c>
      <c r="P52" s="5">
        <f>AVERAGE(D40:D44)</f>
        <v>54.780000000000008</v>
      </c>
      <c r="Q52">
        <f>AVERAGE(D40,D45,D50,D55,D60,D65)</f>
        <v>61.683333333333337</v>
      </c>
      <c r="R52" s="5">
        <f>AVERAGE(E40:E44)</f>
        <v>53.820000000000007</v>
      </c>
      <c r="S52">
        <f>AVERAGE(E40,E45,E50,E55,E60,E65)</f>
        <v>59.916666666666664</v>
      </c>
      <c r="T52" s="5">
        <f>AVERAGE(F40:F44)</f>
        <v>49.179999999999993</v>
      </c>
      <c r="U52">
        <f>AVERAGE(F40,F45,F50,F55,F60,F65)</f>
        <v>52.666666666666679</v>
      </c>
      <c r="V52" s="5">
        <f>AVERAGE(G40:G44)</f>
        <v>54.14</v>
      </c>
      <c r="W52">
        <f>AVERAGE(G40,G45,G50,G55,G60,G65)</f>
        <v>60.199999999999996</v>
      </c>
    </row>
    <row r="53" spans="1:32" x14ac:dyDescent="0.45">
      <c r="A53" s="1">
        <v>13</v>
      </c>
      <c r="B53">
        <v>10</v>
      </c>
      <c r="C53">
        <v>0.65</v>
      </c>
      <c r="D53">
        <v>53.9</v>
      </c>
      <c r="E53">
        <v>56.3</v>
      </c>
      <c r="F53">
        <v>49.7</v>
      </c>
      <c r="G53">
        <v>52.9</v>
      </c>
      <c r="I53">
        <f t="shared" si="15"/>
        <v>2.3685438564654002</v>
      </c>
      <c r="J53">
        <v>5</v>
      </c>
      <c r="K53">
        <f>AVERAGE(D45:G49)</f>
        <v>58.33</v>
      </c>
      <c r="L53">
        <f>AVERAGE(D41:G41,D46:G46,D51:G51,D56:G56,D61:G61,D66:G66)</f>
        <v>53.583333333333336</v>
      </c>
      <c r="M53">
        <v>0.2</v>
      </c>
      <c r="N53">
        <f t="shared" si="16"/>
        <v>53.199999999999996</v>
      </c>
      <c r="P53" s="5">
        <f>AVERAGE(D45:D49)</f>
        <v>61.040000000000006</v>
      </c>
      <c r="Q53">
        <f t="shared" ref="Q53:Q56" si="22">AVERAGE(D41,D46,D51,D56,D61,D66)</f>
        <v>55.016666666666673</v>
      </c>
      <c r="R53" s="5">
        <f>AVERAGE(E45:E49)</f>
        <v>57.7</v>
      </c>
      <c r="S53">
        <f t="shared" ref="S53:S56" si="23">AVERAGE(E41,E46,E51,E56,E61,E66)</f>
        <v>54.383333333333326</v>
      </c>
      <c r="T53" s="5">
        <f>AVERAGE(F45:F49)</f>
        <v>50.11999999999999</v>
      </c>
      <c r="U53">
        <f t="shared" ref="U53:U56" si="24">AVERAGE(F41,F46,F51,F56,F61,F66)</f>
        <v>50.033333333333339</v>
      </c>
      <c r="V53" s="5">
        <f>AVERAGE(G45:G49)</f>
        <v>64.460000000000008</v>
      </c>
      <c r="W53">
        <f t="shared" ref="W53:W56" si="25">AVERAGE(G41,G46,G51,G56,G61,G66)</f>
        <v>54.9</v>
      </c>
    </row>
    <row r="54" spans="1:32" x14ac:dyDescent="0.45">
      <c r="A54" s="1">
        <v>14</v>
      </c>
      <c r="B54">
        <v>10</v>
      </c>
      <c r="C54">
        <v>0.85</v>
      </c>
      <c r="D54">
        <v>55.1</v>
      </c>
      <c r="E54">
        <v>57.2</v>
      </c>
      <c r="F54">
        <v>51.4</v>
      </c>
      <c r="G54">
        <v>51.3</v>
      </c>
      <c r="I54">
        <f t="shared" si="15"/>
        <v>2.5124689052802247</v>
      </c>
      <c r="J54">
        <v>10</v>
      </c>
      <c r="K54">
        <f>AVERAGE(D50:G54)</f>
        <v>54.69</v>
      </c>
      <c r="L54">
        <f t="shared" ref="L54:L56" si="26">AVERAGE(D42:G42,D47:G47,D52:G52,D57:G57,D62:G62,D67:G67)</f>
        <v>53.370833333333337</v>
      </c>
      <c r="M54">
        <v>0.45</v>
      </c>
      <c r="N54">
        <f t="shared" si="16"/>
        <v>53.75</v>
      </c>
      <c r="P54" s="5">
        <f>AVERAGE(D50:D54)</f>
        <v>56.02</v>
      </c>
      <c r="Q54">
        <f t="shared" si="22"/>
        <v>54.85</v>
      </c>
      <c r="R54" s="5">
        <f>AVERAGE(E50:E54)</f>
        <v>57.4</v>
      </c>
      <c r="S54">
        <f t="shared" si="23"/>
        <v>54.266666666666673</v>
      </c>
      <c r="T54" s="5">
        <f>AVERAGE(F50:F54)</f>
        <v>50.88</v>
      </c>
      <c r="U54">
        <f t="shared" si="24"/>
        <v>48.133333333333333</v>
      </c>
      <c r="V54" s="5">
        <f>AVERAGE(G50:G54)</f>
        <v>54.46</v>
      </c>
      <c r="W54">
        <f t="shared" si="25"/>
        <v>56.233333333333341</v>
      </c>
    </row>
    <row r="55" spans="1:32" x14ac:dyDescent="0.45">
      <c r="A55" s="1">
        <v>15</v>
      </c>
      <c r="B55">
        <v>20</v>
      </c>
      <c r="C55">
        <v>0</v>
      </c>
      <c r="D55">
        <v>61.2</v>
      </c>
      <c r="E55">
        <v>60.9</v>
      </c>
      <c r="F55">
        <v>53.6</v>
      </c>
      <c r="G55">
        <v>60.5</v>
      </c>
      <c r="I55">
        <f t="shared" si="15"/>
        <v>3.1563428204173256</v>
      </c>
      <c r="J55">
        <v>20</v>
      </c>
      <c r="K55">
        <f>AVERAGE(D55:G59)</f>
        <v>54.785000000000004</v>
      </c>
      <c r="L55">
        <f t="shared" si="26"/>
        <v>53.095833333333331</v>
      </c>
      <c r="M55">
        <v>0.65</v>
      </c>
      <c r="N55">
        <f t="shared" si="16"/>
        <v>59.05</v>
      </c>
      <c r="P55" s="5">
        <f>AVERAGE(D55:D59)</f>
        <v>56.239999999999995</v>
      </c>
      <c r="Q55">
        <f t="shared" si="22"/>
        <v>54.45000000000001</v>
      </c>
      <c r="R55" s="5">
        <f>AVERAGE(E55:E59)</f>
        <v>56.44</v>
      </c>
      <c r="S55">
        <f t="shared" si="23"/>
        <v>54.949999999999996</v>
      </c>
      <c r="T55" s="5">
        <f>AVERAGE(F55:F59)</f>
        <v>50.6</v>
      </c>
      <c r="U55">
        <f t="shared" si="24"/>
        <v>49.016666666666673</v>
      </c>
      <c r="V55" s="5">
        <f>AVERAGE(G55:G59)</f>
        <v>55.86</v>
      </c>
      <c r="W55">
        <f t="shared" si="25"/>
        <v>53.966666666666661</v>
      </c>
    </row>
    <row r="56" spans="1:32" x14ac:dyDescent="0.45">
      <c r="A56" s="1">
        <v>16</v>
      </c>
      <c r="B56">
        <v>20</v>
      </c>
      <c r="C56">
        <v>0.2</v>
      </c>
      <c r="D56">
        <v>54.7</v>
      </c>
      <c r="E56">
        <v>55.9</v>
      </c>
      <c r="F56">
        <v>47.9</v>
      </c>
      <c r="G56">
        <v>54.3</v>
      </c>
      <c r="I56">
        <f t="shared" si="15"/>
        <v>3.1160872901765768</v>
      </c>
      <c r="J56">
        <v>50</v>
      </c>
      <c r="K56">
        <f>AVERAGE(D60:G64)</f>
        <v>54.029999999999994</v>
      </c>
      <c r="L56">
        <f t="shared" si="26"/>
        <v>54.225000000000016</v>
      </c>
      <c r="M56">
        <v>0.85</v>
      </c>
      <c r="N56">
        <f t="shared" si="16"/>
        <v>53.2</v>
      </c>
      <c r="P56" s="5">
        <f>AVERAGE(D60:D64)</f>
        <v>56.140000000000008</v>
      </c>
      <c r="Q56">
        <f t="shared" si="22"/>
        <v>55.449999999999996</v>
      </c>
      <c r="R56" s="5">
        <f>AVERAGE(E60:E64)</f>
        <v>55.339999999999996</v>
      </c>
      <c r="S56">
        <f t="shared" si="23"/>
        <v>55.449999999999996</v>
      </c>
      <c r="T56" s="5">
        <f>AVERAGE(F60:F64)</f>
        <v>49.760000000000005</v>
      </c>
      <c r="U56">
        <f t="shared" si="24"/>
        <v>51.04999999999999</v>
      </c>
      <c r="V56" s="5">
        <f>AVERAGE(G60:G64)</f>
        <v>54.88000000000001</v>
      </c>
      <c r="W56">
        <f t="shared" si="25"/>
        <v>54.949999999999996</v>
      </c>
    </row>
    <row r="57" spans="1:32" x14ac:dyDescent="0.45">
      <c r="A57" s="1">
        <v>17</v>
      </c>
      <c r="B57">
        <v>20</v>
      </c>
      <c r="C57">
        <v>0.45</v>
      </c>
      <c r="D57">
        <v>57.1</v>
      </c>
      <c r="E57">
        <v>55.5</v>
      </c>
      <c r="F57">
        <v>49.7</v>
      </c>
      <c r="G57">
        <v>57.4</v>
      </c>
      <c r="I57">
        <f t="shared" si="15"/>
        <v>3.1019147312587418</v>
      </c>
      <c r="J57">
        <v>100</v>
      </c>
      <c r="K57">
        <f>AVERAGE(D65:G69)</f>
        <v>52.654999999999994</v>
      </c>
      <c r="L57">
        <f>AVERAGE((L56-L55), (L55-L54), (L54-L53), (L53-L52))</f>
        <v>-1.0979166666666629</v>
      </c>
      <c r="N57">
        <f t="shared" si="16"/>
        <v>54.925000000000004</v>
      </c>
      <c r="P57" s="5">
        <f>AVERAGE(D65:D69)</f>
        <v>53.519999999999996</v>
      </c>
      <c r="R57" s="5">
        <f>AVERAGE(E65:E69)</f>
        <v>54.06</v>
      </c>
      <c r="T57" s="5">
        <f>AVERAGE(F65:F69)</f>
        <v>50.540000000000006</v>
      </c>
      <c r="V57" s="5">
        <f>AVERAGE(G65:G69)</f>
        <v>52.5</v>
      </c>
    </row>
    <row r="58" spans="1:32" x14ac:dyDescent="0.45">
      <c r="A58" s="1">
        <v>18</v>
      </c>
      <c r="B58">
        <v>20</v>
      </c>
      <c r="C58">
        <v>0.65</v>
      </c>
      <c r="D58">
        <v>53.9</v>
      </c>
      <c r="E58">
        <v>54.7</v>
      </c>
      <c r="F58">
        <v>50.3</v>
      </c>
      <c r="G58">
        <v>52.9</v>
      </c>
      <c r="I58">
        <f t="shared" si="15"/>
        <v>1.6575584454250791</v>
      </c>
      <c r="K58">
        <f>AVERAGE(K52:K57)</f>
        <v>54.578333333333326</v>
      </c>
      <c r="N58">
        <f t="shared" si="16"/>
        <v>52.949999999999996</v>
      </c>
      <c r="P58" s="5">
        <f>AVERAGE(P52:P57)</f>
        <v>56.29</v>
      </c>
      <c r="Q58">
        <f>AVERAGE(Q52:Q56)</f>
        <v>56.290000000000006</v>
      </c>
      <c r="R58" s="5">
        <f>AVERAGE(R52:R57)</f>
        <v>55.793333333333329</v>
      </c>
      <c r="S58">
        <f>AVERAGE(S52:S56)</f>
        <v>55.793333333333329</v>
      </c>
      <c r="T58" s="5">
        <f>AVERAGE(T52:T57)</f>
        <v>50.18</v>
      </c>
      <c r="U58">
        <f>AVERAGE(U52:U56)</f>
        <v>50.18</v>
      </c>
      <c r="V58" s="5">
        <f>AVERAGE(V52:V57)</f>
        <v>56.050000000000004</v>
      </c>
      <c r="W58">
        <f>AVERAGE(W52:W56)</f>
        <v>56.05</v>
      </c>
      <c r="AA58" s="1" t="s">
        <v>1</v>
      </c>
      <c r="AB58" s="1" t="s">
        <v>2</v>
      </c>
      <c r="AC58" s="1" t="s">
        <v>3</v>
      </c>
      <c r="AD58" s="1" t="s">
        <v>4</v>
      </c>
      <c r="AE58" s="1" t="s">
        <v>5</v>
      </c>
      <c r="AF58" s="1" t="s">
        <v>6</v>
      </c>
    </row>
    <row r="59" spans="1:32" x14ac:dyDescent="0.45">
      <c r="A59" s="1">
        <v>19</v>
      </c>
      <c r="B59">
        <v>20</v>
      </c>
      <c r="C59">
        <v>0.85</v>
      </c>
      <c r="D59">
        <v>54.3</v>
      </c>
      <c r="E59">
        <v>55.2</v>
      </c>
      <c r="F59">
        <v>51.5</v>
      </c>
      <c r="G59">
        <v>54.2</v>
      </c>
      <c r="I59">
        <f t="shared" si="15"/>
        <v>1.3838352503098055</v>
      </c>
      <c r="N59">
        <f t="shared" si="16"/>
        <v>53.8</v>
      </c>
      <c r="P59" s="5">
        <f>_xlfn.STDEV.P(P52:P57)</f>
        <v>2.3314301762366112</v>
      </c>
      <c r="Q59">
        <f>_xlfn.STDEV.P(Q52:Q56)</f>
        <v>2.7156664825498074</v>
      </c>
      <c r="R59" s="5">
        <f>_xlfn.STDEV.P(R52:R57)</f>
        <v>1.51321585447094</v>
      </c>
      <c r="S59">
        <f>_xlfn.STDEV.P(S52:S56)</f>
        <v>2.1047459598620337</v>
      </c>
      <c r="T59" s="5">
        <f>_xlfn.STDEV.P(T52:T57)</f>
        <v>0.57387571244419888</v>
      </c>
      <c r="U59">
        <f>_xlfn.STDEV.P(U52:U56)</f>
        <v>1.5813988182056504</v>
      </c>
      <c r="V59" s="5">
        <f>_xlfn.STDEV.P(V52:V57)</f>
        <v>3.8925527185468773</v>
      </c>
      <c r="W59">
        <f>_xlfn.STDEV.P(W52:W56)</f>
        <v>2.196765298746723</v>
      </c>
      <c r="Z59" s="1">
        <v>0</v>
      </c>
      <c r="AA59">
        <v>2</v>
      </c>
      <c r="AB59">
        <v>0</v>
      </c>
      <c r="AC59">
        <f>AVERAGE(D4,D40,D76,D148,D220)</f>
        <v>43.478000000000002</v>
      </c>
      <c r="AD59">
        <f t="shared" ref="AD59:AF74" si="27">AVERAGE(E4,E40,E76,E148,E220)</f>
        <v>43.9</v>
      </c>
      <c r="AE59">
        <f t="shared" si="27"/>
        <v>37.04</v>
      </c>
      <c r="AF59">
        <f t="shared" si="27"/>
        <v>43.46</v>
      </c>
    </row>
    <row r="60" spans="1:32" x14ac:dyDescent="0.45">
      <c r="A60" s="1">
        <v>20</v>
      </c>
      <c r="B60">
        <v>50</v>
      </c>
      <c r="C60">
        <v>0</v>
      </c>
      <c r="D60">
        <v>62.2</v>
      </c>
      <c r="E60">
        <v>61.4</v>
      </c>
      <c r="F60">
        <v>53</v>
      </c>
      <c r="G60">
        <v>60.4</v>
      </c>
      <c r="I60">
        <f t="shared" si="15"/>
        <v>3.6643553321150506</v>
      </c>
      <c r="N60">
        <f t="shared" si="16"/>
        <v>59.25</v>
      </c>
      <c r="P60" s="5"/>
      <c r="R60" s="5"/>
      <c r="T60" s="5"/>
      <c r="V60" s="5"/>
      <c r="Z60" s="1">
        <v>1</v>
      </c>
      <c r="AA60">
        <v>2</v>
      </c>
      <c r="AB60">
        <v>0.2</v>
      </c>
      <c r="AC60">
        <f t="shared" ref="AC60:AF88" si="28">AVERAGE(D5,D41,D77,D149,D221)</f>
        <v>41.660000000000004</v>
      </c>
      <c r="AD60">
        <f t="shared" si="27"/>
        <v>42.4</v>
      </c>
      <c r="AE60">
        <f t="shared" si="27"/>
        <v>35.399999999999991</v>
      </c>
      <c r="AF60">
        <f t="shared" si="27"/>
        <v>42.339999999999996</v>
      </c>
    </row>
    <row r="61" spans="1:32" x14ac:dyDescent="0.45">
      <c r="A61" s="1">
        <v>21</v>
      </c>
      <c r="B61">
        <v>50</v>
      </c>
      <c r="C61">
        <v>0.2</v>
      </c>
      <c r="D61">
        <v>55.3</v>
      </c>
      <c r="E61">
        <v>49.9</v>
      </c>
      <c r="F61">
        <v>49.4</v>
      </c>
      <c r="G61">
        <v>53.4</v>
      </c>
      <c r="I61">
        <f t="shared" si="15"/>
        <v>2.4505101509685687</v>
      </c>
      <c r="N61">
        <f t="shared" si="16"/>
        <v>52</v>
      </c>
      <c r="P61" s="5" cm="1">
        <f t="array" ref="P61">INDEX(LINEST(P52:P57), 1)</f>
        <v>-0.59371428571428742</v>
      </c>
      <c r="Q61" s="5" cm="1">
        <f t="array" ref="Q61">INDEX(LINEST(Q52:Q56), 1)</f>
        <v>-1.3033333333333346</v>
      </c>
      <c r="R61" s="5" cm="1">
        <f t="array" ref="R61">INDEX(LINEST(R52:R57), 1)</f>
        <v>-0.19542857142857264</v>
      </c>
      <c r="S61" s="5" cm="1">
        <f t="array" ref="S61">INDEX(LINEST(S52:S56), 1)</f>
        <v>-0.83666666666666689</v>
      </c>
      <c r="T61" s="5" cm="1">
        <f t="array" ref="T61">INDEX(LINEST(T52:T57), 1)</f>
        <v>0.15542857142857466</v>
      </c>
      <c r="U61" s="5" cm="1">
        <f t="array" ref="U61">INDEX(LINEST(U52:U56), 1)</f>
        <v>-0.42500000000000421</v>
      </c>
      <c r="V61" s="5" cm="1">
        <f t="array" ref="V61">INDEX(LINEST(V52:V57), 1)</f>
        <v>-1.0154285714285711</v>
      </c>
      <c r="W61" s="5" cm="1">
        <f t="array" ref="W61">INDEX(LINEST(W52:W56), 1)</f>
        <v>-1.1433333333333333</v>
      </c>
      <c r="Z61" s="1">
        <v>2</v>
      </c>
      <c r="AA61">
        <v>2</v>
      </c>
      <c r="AB61">
        <v>0.45</v>
      </c>
      <c r="AC61">
        <f t="shared" si="28"/>
        <v>41.480000000000004</v>
      </c>
      <c r="AD61">
        <f t="shared" si="27"/>
        <v>41.76</v>
      </c>
      <c r="AE61">
        <f t="shared" si="27"/>
        <v>31.939999999999998</v>
      </c>
      <c r="AF61">
        <f t="shared" si="27"/>
        <v>42.040000000000006</v>
      </c>
    </row>
    <row r="62" spans="1:32" x14ac:dyDescent="0.45">
      <c r="A62" s="1">
        <v>22</v>
      </c>
      <c r="B62">
        <v>50</v>
      </c>
      <c r="C62">
        <v>0.45</v>
      </c>
      <c r="D62">
        <v>55.4</v>
      </c>
      <c r="E62">
        <v>53.2</v>
      </c>
      <c r="F62">
        <v>46.5</v>
      </c>
      <c r="G62">
        <v>55.5</v>
      </c>
      <c r="I62">
        <f t="shared" si="15"/>
        <v>3.667764987018661</v>
      </c>
      <c r="K62" cm="1">
        <f t="array" ref="K62">INDEX(LINEST(K52:K57),1)</f>
        <v>-0.4122857142857147</v>
      </c>
      <c r="L62" cm="1">
        <f t="array" ref="L62">INDEX(LINEST(L52:L56),1)</f>
        <v>-0.92708333333333059</v>
      </c>
      <c r="N62">
        <f t="shared" si="16"/>
        <v>52.65</v>
      </c>
      <c r="Z62" s="1">
        <v>3</v>
      </c>
      <c r="AA62">
        <v>2</v>
      </c>
      <c r="AB62">
        <v>0.65</v>
      </c>
      <c r="AC62">
        <f t="shared" si="28"/>
        <v>41.96</v>
      </c>
      <c r="AD62">
        <f t="shared" si="27"/>
        <v>42.64</v>
      </c>
      <c r="AE62">
        <f t="shared" si="27"/>
        <v>32.56</v>
      </c>
      <c r="AF62">
        <f t="shared" si="27"/>
        <v>42.44</v>
      </c>
    </row>
    <row r="63" spans="1:32" x14ac:dyDescent="0.45">
      <c r="A63" s="1">
        <v>23</v>
      </c>
      <c r="B63">
        <v>50</v>
      </c>
      <c r="C63">
        <v>0.65</v>
      </c>
      <c r="D63">
        <v>52.2</v>
      </c>
      <c r="E63">
        <v>55.5</v>
      </c>
      <c r="F63">
        <v>48.1</v>
      </c>
      <c r="G63">
        <v>51.8</v>
      </c>
      <c r="I63">
        <f t="shared" si="15"/>
        <v>2.6220221204253784</v>
      </c>
      <c r="N63">
        <f t="shared" si="16"/>
        <v>51.900000000000006</v>
      </c>
      <c r="Z63" s="1">
        <v>4</v>
      </c>
      <c r="AA63">
        <v>2</v>
      </c>
      <c r="AB63">
        <v>0.85</v>
      </c>
      <c r="AC63">
        <f t="shared" si="28"/>
        <v>42.2</v>
      </c>
      <c r="AD63">
        <f t="shared" si="27"/>
        <v>42.18</v>
      </c>
      <c r="AE63">
        <f t="shared" si="27"/>
        <v>33.839999999999996</v>
      </c>
      <c r="AF63">
        <f t="shared" si="27"/>
        <v>42.660000000000004</v>
      </c>
    </row>
    <row r="64" spans="1:32" x14ac:dyDescent="0.45">
      <c r="A64" s="1">
        <v>24</v>
      </c>
      <c r="B64">
        <v>50</v>
      </c>
      <c r="C64">
        <v>0.85</v>
      </c>
      <c r="D64">
        <v>55.6</v>
      </c>
      <c r="E64">
        <v>56.7</v>
      </c>
      <c r="F64">
        <v>51.8</v>
      </c>
      <c r="G64">
        <v>53.3</v>
      </c>
      <c r="I64">
        <f t="shared" si="15"/>
        <v>1.9163767896736825</v>
      </c>
      <c r="N64">
        <f t="shared" si="16"/>
        <v>54.350000000000009</v>
      </c>
      <c r="Z64" s="1">
        <v>5</v>
      </c>
      <c r="AA64">
        <v>5</v>
      </c>
      <c r="AB64">
        <v>0</v>
      </c>
      <c r="AC64">
        <f t="shared" si="28"/>
        <v>52.9</v>
      </c>
      <c r="AD64">
        <f t="shared" si="27"/>
        <v>50.739999999999995</v>
      </c>
      <c r="AE64">
        <f t="shared" si="27"/>
        <v>49.980000000000004</v>
      </c>
      <c r="AF64">
        <f t="shared" si="27"/>
        <v>52.14</v>
      </c>
    </row>
    <row r="65" spans="1:32" x14ac:dyDescent="0.45">
      <c r="A65" s="1">
        <v>25</v>
      </c>
      <c r="B65">
        <v>100</v>
      </c>
      <c r="C65">
        <v>0</v>
      </c>
      <c r="D65">
        <v>63.3</v>
      </c>
      <c r="E65">
        <v>56</v>
      </c>
      <c r="F65">
        <v>53.8</v>
      </c>
      <c r="G65">
        <v>59.8</v>
      </c>
      <c r="I65">
        <f t="shared" si="15"/>
        <v>3.6320620864737427</v>
      </c>
      <c r="N65">
        <f t="shared" si="16"/>
        <v>58.224999999999994</v>
      </c>
      <c r="Z65" s="1">
        <v>6</v>
      </c>
      <c r="AA65">
        <v>5</v>
      </c>
      <c r="AB65">
        <v>0.2</v>
      </c>
      <c r="AC65">
        <f t="shared" si="28"/>
        <v>54.319999999999993</v>
      </c>
      <c r="AD65">
        <f t="shared" si="27"/>
        <v>48.279999999999994</v>
      </c>
      <c r="AE65">
        <f t="shared" si="27"/>
        <v>45.62</v>
      </c>
      <c r="AF65">
        <f t="shared" si="27"/>
        <v>49.239999999999995</v>
      </c>
    </row>
    <row r="66" spans="1:32" x14ac:dyDescent="0.45">
      <c r="A66" s="1">
        <v>26</v>
      </c>
      <c r="B66">
        <v>100</v>
      </c>
      <c r="C66">
        <v>0.2</v>
      </c>
      <c r="D66">
        <v>51.1</v>
      </c>
      <c r="E66">
        <v>54.4</v>
      </c>
      <c r="F66">
        <v>51</v>
      </c>
      <c r="G66">
        <v>50.9</v>
      </c>
      <c r="I66">
        <f t="shared" si="15"/>
        <v>1.4739402972983668</v>
      </c>
      <c r="N66">
        <f t="shared" si="16"/>
        <v>51.85</v>
      </c>
      <c r="Z66" s="1">
        <v>7</v>
      </c>
      <c r="AA66">
        <v>5</v>
      </c>
      <c r="AB66">
        <v>0.45</v>
      </c>
      <c r="AC66">
        <f t="shared" si="28"/>
        <v>51.64</v>
      </c>
      <c r="AD66">
        <f t="shared" si="27"/>
        <v>45.519999999999996</v>
      </c>
      <c r="AE66">
        <f t="shared" si="27"/>
        <v>44.38</v>
      </c>
      <c r="AF66">
        <f t="shared" si="27"/>
        <v>48.160000000000004</v>
      </c>
    </row>
    <row r="67" spans="1:32" x14ac:dyDescent="0.45">
      <c r="A67" s="1">
        <v>27</v>
      </c>
      <c r="B67">
        <v>100</v>
      </c>
      <c r="C67">
        <v>0.45</v>
      </c>
      <c r="D67">
        <v>51.5</v>
      </c>
      <c r="E67">
        <v>53.6</v>
      </c>
      <c r="F67">
        <v>48.3</v>
      </c>
      <c r="G67">
        <v>52.2</v>
      </c>
      <c r="I67">
        <f t="shared" si="15"/>
        <v>1.9429359227725465</v>
      </c>
      <c r="N67">
        <f t="shared" si="16"/>
        <v>51.399999999999991</v>
      </c>
      <c r="Z67" s="1">
        <v>8</v>
      </c>
      <c r="AA67">
        <v>5</v>
      </c>
      <c r="AB67">
        <v>0.65</v>
      </c>
      <c r="AC67">
        <f t="shared" si="28"/>
        <v>54.419999999999995</v>
      </c>
      <c r="AD67">
        <f t="shared" si="27"/>
        <v>46.839999999999996</v>
      </c>
      <c r="AE67">
        <f t="shared" si="27"/>
        <v>43.58</v>
      </c>
      <c r="AF67">
        <f t="shared" si="27"/>
        <v>48.459999999999994</v>
      </c>
    </row>
    <row r="68" spans="1:32" x14ac:dyDescent="0.45">
      <c r="A68" s="1">
        <v>28</v>
      </c>
      <c r="B68">
        <v>100</v>
      </c>
      <c r="C68">
        <v>0.65</v>
      </c>
      <c r="D68">
        <v>49.3</v>
      </c>
      <c r="E68">
        <v>53.1</v>
      </c>
      <c r="F68">
        <v>48.7</v>
      </c>
      <c r="G68">
        <v>48.4</v>
      </c>
      <c r="I68">
        <f t="shared" si="15"/>
        <v>1.8899404752531235</v>
      </c>
      <c r="N68">
        <f t="shared" si="16"/>
        <v>49.875000000000007</v>
      </c>
      <c r="Z68" s="1">
        <v>9</v>
      </c>
      <c r="AA68">
        <v>5</v>
      </c>
      <c r="AB68">
        <v>0.85</v>
      </c>
      <c r="AC68">
        <f t="shared" si="28"/>
        <v>54.280000000000008</v>
      </c>
      <c r="AD68">
        <f t="shared" si="27"/>
        <v>48.32</v>
      </c>
      <c r="AE68">
        <f t="shared" si="27"/>
        <v>46.64</v>
      </c>
      <c r="AF68">
        <f t="shared" si="27"/>
        <v>49.239999999999995</v>
      </c>
    </row>
    <row r="69" spans="1:32" x14ac:dyDescent="0.45">
      <c r="A69" s="1">
        <v>29</v>
      </c>
      <c r="B69">
        <v>100</v>
      </c>
      <c r="C69">
        <v>0.85</v>
      </c>
      <c r="D69">
        <v>52.4</v>
      </c>
      <c r="E69">
        <v>53.2</v>
      </c>
      <c r="F69">
        <v>50.9</v>
      </c>
      <c r="G69">
        <v>51.2</v>
      </c>
      <c r="I69">
        <f t="shared" si="15"/>
        <v>0.9256754290786815</v>
      </c>
      <c r="N69">
        <f t="shared" si="16"/>
        <v>51.924999999999997</v>
      </c>
      <c r="Z69" s="1">
        <v>10</v>
      </c>
      <c r="AA69">
        <v>10</v>
      </c>
      <c r="AB69">
        <v>0</v>
      </c>
      <c r="AC69">
        <f t="shared" si="28"/>
        <v>56.14</v>
      </c>
      <c r="AD69">
        <f t="shared" si="27"/>
        <v>51.94</v>
      </c>
      <c r="AE69">
        <f t="shared" si="27"/>
        <v>50.66</v>
      </c>
      <c r="AF69">
        <f t="shared" si="27"/>
        <v>55.46</v>
      </c>
    </row>
    <row r="70" spans="1:32" x14ac:dyDescent="0.45">
      <c r="Z70" s="1">
        <v>11</v>
      </c>
      <c r="AA70">
        <v>10</v>
      </c>
      <c r="AB70">
        <v>0.2</v>
      </c>
      <c r="AC70">
        <f t="shared" si="28"/>
        <v>52.6</v>
      </c>
      <c r="AD70">
        <f t="shared" si="27"/>
        <v>48.160000000000004</v>
      </c>
      <c r="AE70">
        <f t="shared" si="27"/>
        <v>51.4</v>
      </c>
      <c r="AF70">
        <f t="shared" si="27"/>
        <v>48.7</v>
      </c>
    </row>
    <row r="71" spans="1:32" x14ac:dyDescent="0.45">
      <c r="Z71" s="1">
        <v>12</v>
      </c>
      <c r="AA71">
        <v>10</v>
      </c>
      <c r="AB71">
        <v>0.45</v>
      </c>
      <c r="AC71">
        <f t="shared" si="28"/>
        <v>51.260000000000005</v>
      </c>
      <c r="AD71">
        <f t="shared" si="27"/>
        <v>47.6</v>
      </c>
      <c r="AE71">
        <f t="shared" si="27"/>
        <v>48.239999999999995</v>
      </c>
      <c r="AF71">
        <f t="shared" si="27"/>
        <v>48.239999999999995</v>
      </c>
    </row>
    <row r="72" spans="1:32" x14ac:dyDescent="0.45">
      <c r="Z72" s="1">
        <v>13</v>
      </c>
      <c r="AA72">
        <v>10</v>
      </c>
      <c r="AB72">
        <v>0.65</v>
      </c>
      <c r="AC72">
        <f t="shared" si="28"/>
        <v>50.679999999999993</v>
      </c>
      <c r="AD72">
        <f t="shared" si="27"/>
        <v>47.96</v>
      </c>
      <c r="AE72">
        <f t="shared" si="27"/>
        <v>48.96</v>
      </c>
      <c r="AF72">
        <f t="shared" si="27"/>
        <v>46.4</v>
      </c>
    </row>
    <row r="73" spans="1:32" x14ac:dyDescent="0.45">
      <c r="A73" s="1">
        <v>0</v>
      </c>
      <c r="B73" t="s">
        <v>8</v>
      </c>
      <c r="Z73" s="1">
        <v>14</v>
      </c>
      <c r="AA73">
        <v>10</v>
      </c>
      <c r="AB73">
        <v>0.85</v>
      </c>
      <c r="AC73">
        <f t="shared" si="28"/>
        <v>50.599999999999994</v>
      </c>
      <c r="AD73">
        <f t="shared" si="27"/>
        <v>47.46</v>
      </c>
      <c r="AE73">
        <f t="shared" si="27"/>
        <v>49.739999999999995</v>
      </c>
      <c r="AF73">
        <f t="shared" si="27"/>
        <v>47.4</v>
      </c>
    </row>
    <row r="74" spans="1:32" x14ac:dyDescent="0.45">
      <c r="Z74" s="1">
        <v>15</v>
      </c>
      <c r="AA74">
        <v>20</v>
      </c>
      <c r="AB74">
        <v>0</v>
      </c>
      <c r="AC74">
        <f t="shared" si="28"/>
        <v>56.86</v>
      </c>
      <c r="AD74">
        <f t="shared" si="27"/>
        <v>53.54</v>
      </c>
      <c r="AE74">
        <f t="shared" si="27"/>
        <v>51.46</v>
      </c>
      <c r="AF74">
        <f t="shared" si="27"/>
        <v>57.1</v>
      </c>
    </row>
    <row r="75" spans="1:32" x14ac:dyDescent="0.4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I75" s="3" t="s">
        <v>45</v>
      </c>
      <c r="K75" t="s">
        <v>25</v>
      </c>
      <c r="L75" t="s">
        <v>26</v>
      </c>
      <c r="N75" t="s">
        <v>27</v>
      </c>
      <c r="P75" s="3"/>
      <c r="Q75" s="3" t="s">
        <v>3</v>
      </c>
      <c r="R75" s="3"/>
      <c r="S75" s="3" t="s">
        <v>4</v>
      </c>
      <c r="T75" s="3"/>
      <c r="U75" s="3" t="s">
        <v>5</v>
      </c>
      <c r="V75" s="3"/>
      <c r="W75" s="3" t="s">
        <v>6</v>
      </c>
      <c r="Z75" s="1">
        <v>16</v>
      </c>
      <c r="AA75">
        <v>20</v>
      </c>
      <c r="AB75">
        <v>0.2</v>
      </c>
      <c r="AC75">
        <f t="shared" si="28"/>
        <v>54.02</v>
      </c>
      <c r="AD75">
        <f t="shared" si="28"/>
        <v>49.5</v>
      </c>
      <c r="AE75">
        <f t="shared" si="28"/>
        <v>49.5</v>
      </c>
      <c r="AF75">
        <f t="shared" si="28"/>
        <v>53.760000000000005</v>
      </c>
    </row>
    <row r="76" spans="1:32" x14ac:dyDescent="0.45">
      <c r="A76" s="1">
        <v>0</v>
      </c>
      <c r="B76">
        <v>0</v>
      </c>
      <c r="C76">
        <v>0</v>
      </c>
      <c r="D76">
        <v>54.3</v>
      </c>
      <c r="E76">
        <v>55.6</v>
      </c>
      <c r="F76">
        <v>49.1</v>
      </c>
      <c r="G76">
        <v>56.4</v>
      </c>
      <c r="I76">
        <f>_xlfn.STDEV.P(D76:G76)</f>
        <v>2.8429737951658991</v>
      </c>
      <c r="J76">
        <v>2</v>
      </c>
      <c r="K76">
        <f>_xlfn.STDEV.P(D76:G80)</f>
        <v>2.7880952279289177</v>
      </c>
      <c r="L76">
        <f>_xlfn.STDEV.P(D76:G76,D81:G81,D86:G86,D91:G91,D96:G96,D101:G101)</f>
        <v>5.3576204813538455</v>
      </c>
      <c r="M76">
        <v>0</v>
      </c>
      <c r="N76">
        <f>AVERAGE(D76:G76)</f>
        <v>53.85</v>
      </c>
      <c r="P76" s="5">
        <f>_xlfn.STDEV.P(D76:D80)</f>
        <v>1.4568459081179446</v>
      </c>
      <c r="Q76">
        <f>_xlfn.STDEV.P(D76,D81,D86,D91,D96,D101)</f>
        <v>3.9186165359161595</v>
      </c>
      <c r="R76" s="5">
        <f>_xlfn.STDEV.P(E76:E80)</f>
        <v>1.6545694303957157</v>
      </c>
      <c r="S76">
        <f>_xlfn.STDEV.P(E76,E81,E86,E91,E96,E101)</f>
        <v>2.3279103648265038</v>
      </c>
      <c r="T76" s="5">
        <f>_xlfn.STDEV.P(F76:F80)</f>
        <v>2.9486267990371391</v>
      </c>
      <c r="U76">
        <f>_xlfn.STDEV.P(F76,F81,F86,F91,F96,F101)</f>
        <v>1.0226599304428285</v>
      </c>
      <c r="V76" s="5">
        <f>_xlfn.STDEV.P(G76:G80)</f>
        <v>1.9116485032557626</v>
      </c>
      <c r="W76">
        <f>_xlfn.STDEV.P(G76,G81,G86,G91,G96,G101)</f>
        <v>3.1963520874063072</v>
      </c>
      <c r="Z76" s="1">
        <v>17</v>
      </c>
      <c r="AA76">
        <v>20</v>
      </c>
      <c r="AB76">
        <v>0.45</v>
      </c>
      <c r="AC76">
        <f t="shared" si="28"/>
        <v>55.8</v>
      </c>
      <c r="AD76">
        <f t="shared" si="28"/>
        <v>48.48</v>
      </c>
      <c r="AE76">
        <f t="shared" si="28"/>
        <v>48.879999999999995</v>
      </c>
      <c r="AF76">
        <f t="shared" si="28"/>
        <v>54.5</v>
      </c>
    </row>
    <row r="77" spans="1:32" x14ac:dyDescent="0.45">
      <c r="A77" s="1">
        <v>1</v>
      </c>
      <c r="B77">
        <v>0</v>
      </c>
      <c r="C77">
        <v>0.2</v>
      </c>
      <c r="D77">
        <v>49.8</v>
      </c>
      <c r="E77">
        <v>52</v>
      </c>
      <c r="F77">
        <v>52.3</v>
      </c>
      <c r="G77">
        <v>51.3</v>
      </c>
      <c r="I77">
        <f t="shared" ref="I77:I105" si="29">_xlfn.STDEV.P(D77:G77)</f>
        <v>0.96566039579139873</v>
      </c>
      <c r="J77">
        <v>5</v>
      </c>
      <c r="K77">
        <f>_xlfn.STDEV.P(D81:G85)</f>
        <v>4.9957256730128803</v>
      </c>
      <c r="L77">
        <f>_xlfn.STDEV.P(D77:G77,D82:G82,D87:G87,D92:G92,D97:G97,D102:G102)</f>
        <v>4.2785560258884843</v>
      </c>
      <c r="M77">
        <v>0.2</v>
      </c>
      <c r="N77">
        <f t="shared" ref="N77:N105" si="30">AVERAGE(D77:G77)</f>
        <v>51.349999999999994</v>
      </c>
      <c r="P77" s="5">
        <f>_xlfn.STDEV.P(D81:D85)</f>
        <v>0.87086164228308993</v>
      </c>
      <c r="Q77">
        <f t="shared" ref="Q77:Q80" si="31">_xlfn.STDEV.P(D77,D82,D87,D92,D97,D102)</f>
        <v>4.1096431313030912</v>
      </c>
      <c r="R77" s="5">
        <f>_xlfn.STDEV.P(E81:E85)</f>
        <v>1.3876599006961339</v>
      </c>
      <c r="S77">
        <f t="shared" ref="S77:S80" si="32">_xlfn.STDEV.P(E77,E82,E87,E92,E97,E102)</f>
        <v>3.2988213383301339</v>
      </c>
      <c r="T77" s="5">
        <f>_xlfn.STDEV.P(F81:F85)</f>
        <v>1.3564659966250534</v>
      </c>
      <c r="U77">
        <f t="shared" ref="U77:U80" si="33">_xlfn.STDEV.P(F77,F82,F87,F92,F97,F102)</f>
        <v>1.2513326229797301</v>
      </c>
      <c r="V77" s="5">
        <f>_xlfn.STDEV.P(G81:G85)</f>
        <v>1.72325273828304</v>
      </c>
      <c r="W77">
        <f t="shared" ref="W77:W80" si="34">_xlfn.STDEV.P(G77,G82,G87,G92,G97,G102)</f>
        <v>2.493770015235746</v>
      </c>
      <c r="Z77" s="1">
        <v>18</v>
      </c>
      <c r="AA77">
        <v>20</v>
      </c>
      <c r="AB77">
        <v>0.65</v>
      </c>
      <c r="AC77">
        <f t="shared" si="28"/>
        <v>54.620000000000005</v>
      </c>
      <c r="AD77">
        <f t="shared" si="28"/>
        <v>48.739999999999995</v>
      </c>
      <c r="AE77">
        <f t="shared" si="28"/>
        <v>48.639999999999993</v>
      </c>
      <c r="AF77">
        <f t="shared" si="28"/>
        <v>52.959999999999994</v>
      </c>
    </row>
    <row r="78" spans="1:32" x14ac:dyDescent="0.45">
      <c r="A78" s="1">
        <v>2</v>
      </c>
      <c r="B78">
        <v>0</v>
      </c>
      <c r="C78">
        <v>0.45</v>
      </c>
      <c r="D78">
        <v>51.2</v>
      </c>
      <c r="E78">
        <v>50.8</v>
      </c>
      <c r="F78">
        <v>44.3</v>
      </c>
      <c r="G78">
        <v>51.2</v>
      </c>
      <c r="I78">
        <f t="shared" si="29"/>
        <v>2.9345996319770795</v>
      </c>
      <c r="J78">
        <v>10</v>
      </c>
      <c r="K78">
        <f>_xlfn.STDEV.P(D86:G90)</f>
        <v>3.5979994441355885</v>
      </c>
      <c r="L78">
        <f t="shared" ref="L78:L80" si="35">_xlfn.STDEV.P(D78:G78,D83:G83,D88:G88,D93:G93,D98:G98,D103:G103)</f>
        <v>5.4401909050450357</v>
      </c>
      <c r="M78">
        <v>0.45</v>
      </c>
      <c r="N78">
        <f t="shared" si="30"/>
        <v>49.375</v>
      </c>
      <c r="P78" s="5">
        <f>_xlfn.STDEV.P(D86:D90)</f>
        <v>1.6545694303957155</v>
      </c>
      <c r="Q78">
        <f t="shared" si="31"/>
        <v>3.6780505101963392</v>
      </c>
      <c r="R78" s="5">
        <f>_xlfn.STDEV.P(E86:E90)</f>
        <v>1.6436544649043474</v>
      </c>
      <c r="S78">
        <f t="shared" si="32"/>
        <v>2.7930966486838389</v>
      </c>
      <c r="T78" s="5">
        <f>_xlfn.STDEV.P(F86:F90)</f>
        <v>1.2983065893693995</v>
      </c>
      <c r="U78">
        <f t="shared" si="33"/>
        <v>1.6796990471179323</v>
      </c>
      <c r="V78" s="5">
        <f>_xlfn.STDEV.P(G86:G90)</f>
        <v>1.7350504315437063</v>
      </c>
      <c r="W78">
        <f t="shared" si="34"/>
        <v>2.9482574891318802</v>
      </c>
      <c r="Z78" s="1">
        <v>19</v>
      </c>
      <c r="AA78">
        <v>20</v>
      </c>
      <c r="AB78">
        <v>0.85</v>
      </c>
      <c r="AC78">
        <f t="shared" si="28"/>
        <v>55.459999999999994</v>
      </c>
      <c r="AD78">
        <f t="shared" si="28"/>
        <v>50.02</v>
      </c>
      <c r="AE78">
        <f t="shared" si="28"/>
        <v>50.480000000000004</v>
      </c>
      <c r="AF78">
        <f t="shared" si="28"/>
        <v>54.08</v>
      </c>
    </row>
    <row r="79" spans="1:32" x14ac:dyDescent="0.45">
      <c r="A79" s="1">
        <v>3</v>
      </c>
      <c r="B79">
        <v>0</v>
      </c>
      <c r="C79">
        <v>0.65</v>
      </c>
      <c r="D79">
        <v>51.7</v>
      </c>
      <c r="E79">
        <v>51.6</v>
      </c>
      <c r="F79">
        <v>45.3</v>
      </c>
      <c r="G79">
        <v>53.2</v>
      </c>
      <c r="I79">
        <f t="shared" si="29"/>
        <v>3.0401480227120543</v>
      </c>
      <c r="J79">
        <v>20</v>
      </c>
      <c r="K79">
        <f>_xlfn.STDEV.P(D91:G95)</f>
        <v>5.3879750370616968</v>
      </c>
      <c r="L79">
        <f t="shared" si="35"/>
        <v>5.0956680948952453</v>
      </c>
      <c r="M79">
        <v>0.65</v>
      </c>
      <c r="N79">
        <f t="shared" si="30"/>
        <v>50.45</v>
      </c>
      <c r="P79" s="5">
        <f>_xlfn.STDEV.P(D91:D95)</f>
        <v>2.2078043391568936</v>
      </c>
      <c r="Q79">
        <f t="shared" si="31"/>
        <v>3.7791827452800186</v>
      </c>
      <c r="R79" s="5">
        <f>_xlfn.STDEV.P(E91:E95)</f>
        <v>1.8583863968507752</v>
      </c>
      <c r="S79">
        <f t="shared" si="32"/>
        <v>3.1492944536126757</v>
      </c>
      <c r="T79" s="5">
        <f>_xlfn.STDEV.P(F91:F95)</f>
        <v>1.0011992808627059</v>
      </c>
      <c r="U79">
        <f t="shared" si="33"/>
        <v>1.7714557729606342</v>
      </c>
      <c r="V79" s="5">
        <f>_xlfn.STDEV.P(G91:G95)</f>
        <v>2.7550680572356083</v>
      </c>
      <c r="W79">
        <f t="shared" si="34"/>
        <v>3.1094837013383558</v>
      </c>
      <c r="Z79" s="1">
        <v>20</v>
      </c>
      <c r="AA79">
        <v>50</v>
      </c>
      <c r="AB79">
        <v>0</v>
      </c>
      <c r="AC79">
        <f t="shared" si="28"/>
        <v>58.660000000000004</v>
      </c>
      <c r="AD79">
        <f t="shared" si="28"/>
        <v>57.4</v>
      </c>
      <c r="AE79">
        <f t="shared" si="28"/>
        <v>50.459999999999994</v>
      </c>
      <c r="AF79">
        <f t="shared" si="28"/>
        <v>58.54</v>
      </c>
    </row>
    <row r="80" spans="1:32" x14ac:dyDescent="0.45">
      <c r="A80" s="1">
        <v>4</v>
      </c>
      <c r="B80">
        <v>0</v>
      </c>
      <c r="C80">
        <v>0.85</v>
      </c>
      <c r="D80">
        <v>51.8</v>
      </c>
      <c r="E80">
        <v>52.1</v>
      </c>
      <c r="F80">
        <v>49.7</v>
      </c>
      <c r="G80">
        <v>52.2</v>
      </c>
      <c r="I80">
        <f t="shared" si="29"/>
        <v>1.0210288928331062</v>
      </c>
      <c r="J80">
        <v>50</v>
      </c>
      <c r="K80">
        <f>_xlfn.STDEV.P(D97:G100)</f>
        <v>5.5712431287819566</v>
      </c>
      <c r="L80">
        <f t="shared" si="35"/>
        <v>4.748391540534775</v>
      </c>
      <c r="M80">
        <v>0.85</v>
      </c>
      <c r="N80">
        <f t="shared" si="30"/>
        <v>51.45</v>
      </c>
      <c r="P80" s="5">
        <f>_xlfn.STDEV.P(D96:D100)</f>
        <v>2.9989331436362483</v>
      </c>
      <c r="Q80">
        <f t="shared" si="31"/>
        <v>3.8528849220061372</v>
      </c>
      <c r="R80" s="5">
        <f>_xlfn.STDEV.P(E96:E100)</f>
        <v>6.7036109672324651</v>
      </c>
      <c r="S80">
        <f t="shared" si="32"/>
        <v>3.5560980488919784</v>
      </c>
      <c r="T80" s="5">
        <f>_xlfn.STDEV.P(F96:F100)</f>
        <v>1.8744599222175957</v>
      </c>
      <c r="U80">
        <f t="shared" si="33"/>
        <v>0.71511459843083081</v>
      </c>
      <c r="V80" s="5">
        <f>_xlfn.STDEV.P(G96:G100)</f>
        <v>3.4542727165063272</v>
      </c>
      <c r="W80">
        <f t="shared" si="34"/>
        <v>3.3721490015847286</v>
      </c>
      <c r="Z80" s="1">
        <v>21</v>
      </c>
      <c r="AA80">
        <v>50</v>
      </c>
      <c r="AB80">
        <v>0.2</v>
      </c>
      <c r="AC80">
        <f t="shared" si="28"/>
        <v>55.779999999999994</v>
      </c>
      <c r="AD80">
        <f t="shared" si="28"/>
        <v>49.2</v>
      </c>
      <c r="AE80">
        <f t="shared" si="28"/>
        <v>50.260000000000005</v>
      </c>
      <c r="AF80">
        <f t="shared" si="28"/>
        <v>54.660000000000004</v>
      </c>
    </row>
    <row r="81" spans="1:32" x14ac:dyDescent="0.45">
      <c r="A81" s="1">
        <v>5</v>
      </c>
      <c r="B81">
        <v>5</v>
      </c>
      <c r="C81">
        <v>0</v>
      </c>
      <c r="D81">
        <v>62.4</v>
      </c>
      <c r="E81">
        <v>57.6</v>
      </c>
      <c r="F81">
        <v>51.9</v>
      </c>
      <c r="G81">
        <v>61.3</v>
      </c>
      <c r="I81">
        <f t="shared" si="29"/>
        <v>4.1006097107625346</v>
      </c>
      <c r="J81">
        <v>100</v>
      </c>
      <c r="K81">
        <f>_xlfn.STDEV.P(D101:G105)</f>
        <v>5.1507281038703638</v>
      </c>
      <c r="N81">
        <f t="shared" si="30"/>
        <v>58.3</v>
      </c>
      <c r="P81" s="5">
        <f>_xlfn.STDEV.P(D101:D105)</f>
        <v>1.6887865466067622</v>
      </c>
      <c r="R81" s="5">
        <f>_xlfn.STDEV.P(E101:E105)</f>
        <v>3.172002522067094</v>
      </c>
      <c r="T81" s="5">
        <f>_xlfn.STDEV.P(F101:F105)</f>
        <v>2.0803845798313367</v>
      </c>
      <c r="V81" s="5">
        <f>_xlfn.STDEV.P(G101:G105)</f>
        <v>3.4602890052710902</v>
      </c>
      <c r="Z81" s="1">
        <v>22</v>
      </c>
      <c r="AA81">
        <v>50</v>
      </c>
      <c r="AB81">
        <v>0.45</v>
      </c>
      <c r="AC81">
        <f t="shared" si="28"/>
        <v>54.64</v>
      </c>
      <c r="AD81">
        <f t="shared" si="28"/>
        <v>49.4</v>
      </c>
      <c r="AE81">
        <f t="shared" si="28"/>
        <v>46.900000000000006</v>
      </c>
      <c r="AF81">
        <f t="shared" si="28"/>
        <v>54.3</v>
      </c>
    </row>
    <row r="82" spans="1:32" x14ac:dyDescent="0.45">
      <c r="A82" s="1">
        <v>6</v>
      </c>
      <c r="B82">
        <v>5</v>
      </c>
      <c r="C82">
        <v>0.2</v>
      </c>
      <c r="D82">
        <v>62</v>
      </c>
      <c r="E82">
        <v>54.8</v>
      </c>
      <c r="F82">
        <v>52.1</v>
      </c>
      <c r="G82">
        <v>58.1</v>
      </c>
      <c r="I82">
        <f t="shared" si="29"/>
        <v>3.7016888037759199</v>
      </c>
      <c r="K82">
        <f>AVERAGE(K76:K81)</f>
        <v>4.5819611024652334</v>
      </c>
      <c r="N82">
        <f t="shared" si="30"/>
        <v>56.75</v>
      </c>
      <c r="P82" s="5">
        <f>AVERAGE(P76:P81)</f>
        <v>1.8129668350327757</v>
      </c>
      <c r="Q82">
        <f>AVERAGE(Q76:Q80)</f>
        <v>3.8676755689403493</v>
      </c>
      <c r="R82" s="5">
        <f>AVERAGE(R76:R81)</f>
        <v>2.7366472803577548</v>
      </c>
      <c r="S82">
        <f>AVERAGE(S76:S80)</f>
        <v>3.0250441708690263</v>
      </c>
      <c r="T82" s="5">
        <f>AVERAGE(T76:T81)</f>
        <v>1.7599071946572051</v>
      </c>
      <c r="U82">
        <f>AVERAGE(U76:U80)</f>
        <v>1.2880523943863911</v>
      </c>
      <c r="V82" s="5">
        <f>AVERAGE(V76:V81)</f>
        <v>2.5065969086825892</v>
      </c>
      <c r="W82">
        <f>AVERAGE(W76:W80)</f>
        <v>3.0240024589394037</v>
      </c>
      <c r="Z82" s="1">
        <v>23</v>
      </c>
      <c r="AA82">
        <v>50</v>
      </c>
      <c r="AB82">
        <v>0.65</v>
      </c>
      <c r="AC82">
        <f t="shared" si="28"/>
        <v>53.640000000000008</v>
      </c>
      <c r="AD82">
        <f t="shared" si="28"/>
        <v>51.08</v>
      </c>
      <c r="AE82">
        <f t="shared" si="28"/>
        <v>48.180000000000007</v>
      </c>
      <c r="AF82">
        <f t="shared" si="28"/>
        <v>54</v>
      </c>
    </row>
    <row r="83" spans="1:32" x14ac:dyDescent="0.45">
      <c r="A83" s="1">
        <v>7</v>
      </c>
      <c r="B83">
        <v>5</v>
      </c>
      <c r="C83">
        <v>0.45</v>
      </c>
      <c r="D83">
        <v>62.6</v>
      </c>
      <c r="E83">
        <v>54.4</v>
      </c>
      <c r="F83">
        <v>48.7</v>
      </c>
      <c r="G83">
        <v>60.5</v>
      </c>
      <c r="I83">
        <f t="shared" si="29"/>
        <v>5.4417368550858827</v>
      </c>
      <c r="N83">
        <f t="shared" si="30"/>
        <v>56.55</v>
      </c>
      <c r="P83" s="5">
        <f>_xlfn.STDEV.P(P76:P81)</f>
        <v>0.66046795663219404</v>
      </c>
      <c r="Q83">
        <f>_xlfn.STDEV.P(Q76:Q80)</f>
        <v>0.1450177156984471</v>
      </c>
      <c r="R83" s="5">
        <f>_xlfn.STDEV.P(R76:R81)</f>
        <v>1.8656084788196414</v>
      </c>
      <c r="S83">
        <f>_xlfn.STDEV.P(S76:S80)</f>
        <v>0.42713124168650884</v>
      </c>
      <c r="T83" s="5">
        <f>_xlfn.STDEV.P(T76:T81)</f>
        <v>0.64295671149811873</v>
      </c>
      <c r="U83">
        <f>_xlfn.STDEV.P(U76:U80)</f>
        <v>0.39676319047447434</v>
      </c>
      <c r="V83" s="5">
        <f>_xlfn.STDEV.P(V76:V81)</f>
        <v>0.75633233703812397</v>
      </c>
      <c r="W83">
        <f>_xlfn.STDEV.P(W76:W80)</f>
        <v>0.29836259725298553</v>
      </c>
      <c r="Z83" s="1">
        <v>24</v>
      </c>
      <c r="AA83">
        <v>50</v>
      </c>
      <c r="AB83">
        <v>0.85</v>
      </c>
      <c r="AC83">
        <f t="shared" si="28"/>
        <v>54.98</v>
      </c>
      <c r="AD83">
        <f t="shared" si="28"/>
        <v>49.7</v>
      </c>
      <c r="AE83">
        <f t="shared" si="28"/>
        <v>50.919999999999995</v>
      </c>
      <c r="AF83">
        <f t="shared" si="28"/>
        <v>54.64</v>
      </c>
    </row>
    <row r="84" spans="1:32" x14ac:dyDescent="0.45">
      <c r="A84" s="1">
        <v>8</v>
      </c>
      <c r="B84">
        <v>5</v>
      </c>
      <c r="C84">
        <v>0.65</v>
      </c>
      <c r="D84">
        <v>64.5</v>
      </c>
      <c r="E84">
        <v>57.1</v>
      </c>
      <c r="F84">
        <v>49.3</v>
      </c>
      <c r="G84">
        <v>61.9</v>
      </c>
      <c r="I84">
        <f t="shared" si="29"/>
        <v>5.7835974963685022</v>
      </c>
      <c r="K84" cm="1">
        <f t="array" ref="K84">INDEX(LINEST(K76:K81),1)</f>
        <v>0.43799120971258776</v>
      </c>
      <c r="L84" cm="1">
        <f t="array" ref="L84">INDEX(LINEST(L76:L80),1)</f>
        <v>-4.0134581263138021E-2</v>
      </c>
      <c r="N84">
        <f t="shared" si="30"/>
        <v>58.199999999999996</v>
      </c>
      <c r="P84" s="5"/>
      <c r="R84" s="5"/>
      <c r="T84" s="5"/>
      <c r="V84" s="5"/>
      <c r="Z84" s="1">
        <v>25</v>
      </c>
      <c r="AA84">
        <v>100</v>
      </c>
      <c r="AB84">
        <v>0</v>
      </c>
      <c r="AC84">
        <f t="shared" si="28"/>
        <v>49.279999999999994</v>
      </c>
      <c r="AD84">
        <f t="shared" si="28"/>
        <v>44.38</v>
      </c>
      <c r="AE84">
        <f t="shared" si="28"/>
        <v>41.220000000000006</v>
      </c>
      <c r="AF84">
        <f t="shared" si="28"/>
        <v>48.239999999999995</v>
      </c>
    </row>
    <row r="85" spans="1:32" x14ac:dyDescent="0.45">
      <c r="A85" s="1">
        <v>9</v>
      </c>
      <c r="B85">
        <v>5</v>
      </c>
      <c r="C85">
        <v>0.85</v>
      </c>
      <c r="D85">
        <v>63.2</v>
      </c>
      <c r="E85">
        <v>57.5</v>
      </c>
      <c r="F85">
        <v>50.5</v>
      </c>
      <c r="G85">
        <v>63.3</v>
      </c>
      <c r="I85">
        <f t="shared" si="29"/>
        <v>5.2456529622154759</v>
      </c>
      <c r="N85">
        <f t="shared" si="30"/>
        <v>58.625</v>
      </c>
      <c r="P85" s="5"/>
      <c r="R85" s="5"/>
      <c r="T85" s="5"/>
      <c r="V85" s="5"/>
      <c r="Z85" s="1">
        <v>26</v>
      </c>
      <c r="AA85">
        <v>100</v>
      </c>
      <c r="AB85">
        <v>0.2</v>
      </c>
      <c r="AC85">
        <f t="shared" si="28"/>
        <v>43.739999999999995</v>
      </c>
      <c r="AD85">
        <f t="shared" si="28"/>
        <v>41.519999999999996</v>
      </c>
      <c r="AE85">
        <f t="shared" si="28"/>
        <v>41.000000000000007</v>
      </c>
      <c r="AF85">
        <f t="shared" si="28"/>
        <v>42.339999999999996</v>
      </c>
    </row>
    <row r="86" spans="1:32" x14ac:dyDescent="0.45">
      <c r="A86" s="1">
        <v>10</v>
      </c>
      <c r="B86">
        <v>10</v>
      </c>
      <c r="C86">
        <v>0</v>
      </c>
      <c r="D86">
        <v>62.5</v>
      </c>
      <c r="E86">
        <v>58.4</v>
      </c>
      <c r="F86">
        <v>52.3</v>
      </c>
      <c r="G86">
        <v>60.2</v>
      </c>
      <c r="I86">
        <f t="shared" si="29"/>
        <v>3.7831864876053904</v>
      </c>
      <c r="N86">
        <f t="shared" si="30"/>
        <v>58.349999999999994</v>
      </c>
      <c r="P86" s="5"/>
      <c r="R86" s="5"/>
      <c r="T86" s="5"/>
      <c r="V86" s="5"/>
      <c r="Z86" s="1">
        <v>27</v>
      </c>
      <c r="AA86">
        <v>100</v>
      </c>
      <c r="AB86">
        <v>0.45</v>
      </c>
      <c r="AC86">
        <f t="shared" si="28"/>
        <v>43.839999999999996</v>
      </c>
      <c r="AD86">
        <f t="shared" si="28"/>
        <v>40.82</v>
      </c>
      <c r="AE86">
        <f t="shared" si="28"/>
        <v>38.54</v>
      </c>
      <c r="AF86">
        <f t="shared" si="28"/>
        <v>41.92</v>
      </c>
    </row>
    <row r="87" spans="1:32" x14ac:dyDescent="0.45">
      <c r="A87" s="1">
        <v>11</v>
      </c>
      <c r="B87">
        <v>10</v>
      </c>
      <c r="C87">
        <v>0.2</v>
      </c>
      <c r="D87">
        <v>58.3</v>
      </c>
      <c r="E87">
        <v>54.7</v>
      </c>
      <c r="F87">
        <v>52.2</v>
      </c>
      <c r="G87">
        <v>56.5</v>
      </c>
      <c r="I87">
        <f t="shared" si="29"/>
        <v>2.255410162254305</v>
      </c>
      <c r="K87" t="s">
        <v>25</v>
      </c>
      <c r="L87" t="s">
        <v>26</v>
      </c>
      <c r="N87">
        <f t="shared" si="30"/>
        <v>55.424999999999997</v>
      </c>
      <c r="P87" s="3" t="s">
        <v>25</v>
      </c>
      <c r="Q87" s="3" t="s">
        <v>26</v>
      </c>
      <c r="R87" s="3" t="s">
        <v>25</v>
      </c>
      <c r="S87" s="3" t="s">
        <v>26</v>
      </c>
      <c r="T87" s="3" t="s">
        <v>25</v>
      </c>
      <c r="U87" s="3" t="s">
        <v>26</v>
      </c>
      <c r="V87" s="3" t="s">
        <v>25</v>
      </c>
      <c r="W87" s="3" t="s">
        <v>26</v>
      </c>
      <c r="Z87" s="1">
        <v>28</v>
      </c>
      <c r="AA87">
        <v>100</v>
      </c>
      <c r="AB87">
        <v>0.65</v>
      </c>
      <c r="AC87">
        <f t="shared" si="28"/>
        <v>43.660000000000004</v>
      </c>
      <c r="AD87">
        <f t="shared" si="28"/>
        <v>40.06</v>
      </c>
      <c r="AE87">
        <f t="shared" si="28"/>
        <v>38.42</v>
      </c>
      <c r="AF87">
        <f t="shared" si="28"/>
        <v>40.86</v>
      </c>
    </row>
    <row r="88" spans="1:32" x14ac:dyDescent="0.45">
      <c r="A88" s="1">
        <v>12</v>
      </c>
      <c r="B88">
        <v>10</v>
      </c>
      <c r="C88">
        <v>0.45</v>
      </c>
      <c r="D88">
        <v>60.4</v>
      </c>
      <c r="E88">
        <v>53.6</v>
      </c>
      <c r="F88">
        <v>49.3</v>
      </c>
      <c r="G88">
        <v>57.4</v>
      </c>
      <c r="I88">
        <f t="shared" si="29"/>
        <v>4.1607541383744362</v>
      </c>
      <c r="J88">
        <v>2</v>
      </c>
      <c r="K88">
        <f>AVERAGE(D76:G80)</f>
        <v>51.295000000000002</v>
      </c>
      <c r="L88">
        <f>AVERAGE(D76:G76,D81:G81,D86:G86,D91:G91,D96:G96,D101:G101)</f>
        <v>58.491666666666667</v>
      </c>
      <c r="M88">
        <v>0</v>
      </c>
      <c r="N88">
        <f t="shared" si="30"/>
        <v>55.175000000000004</v>
      </c>
      <c r="P88" s="5">
        <f>AVERAGE(D76:D80)</f>
        <v>51.760000000000005</v>
      </c>
      <c r="Q88">
        <f>AVERAGE(D76,D81,D86,D91,D96,D101)</f>
        <v>62.466666666666669</v>
      </c>
      <c r="R88" s="5">
        <f>AVERAGE(E76:E80)</f>
        <v>52.419999999999995</v>
      </c>
      <c r="S88">
        <f>AVERAGE(E76,E81,E86,E91,E96,E101)</f>
        <v>58.250000000000007</v>
      </c>
      <c r="T88" s="5">
        <f>AVERAGE(F76:F80)</f>
        <v>48.14</v>
      </c>
      <c r="U88">
        <f>AVERAGE(F76,F81,F86,F91,F96,F101)</f>
        <v>51.150000000000006</v>
      </c>
      <c r="V88" s="5">
        <f>AVERAGE(G76:G80)</f>
        <v>52.859999999999992</v>
      </c>
      <c r="W88">
        <f>AVERAGE(G76,G81,G86,G91,G96,G101)</f>
        <v>62.1</v>
      </c>
      <c r="Z88" s="1">
        <v>29</v>
      </c>
      <c r="AA88">
        <v>100</v>
      </c>
      <c r="AB88">
        <v>0.85</v>
      </c>
      <c r="AC88">
        <f t="shared" si="28"/>
        <v>44.94</v>
      </c>
      <c r="AD88">
        <f t="shared" si="28"/>
        <v>40.18</v>
      </c>
      <c r="AE88">
        <f t="shared" si="28"/>
        <v>40.739999999999995</v>
      </c>
      <c r="AF88">
        <f t="shared" si="28"/>
        <v>42.040000000000006</v>
      </c>
    </row>
    <row r="89" spans="1:32" x14ac:dyDescent="0.45">
      <c r="A89" s="1">
        <v>13</v>
      </c>
      <c r="B89">
        <v>10</v>
      </c>
      <c r="C89">
        <v>0.65</v>
      </c>
      <c r="D89">
        <v>57.9</v>
      </c>
      <c r="E89">
        <v>55.4</v>
      </c>
      <c r="F89">
        <v>50.9</v>
      </c>
      <c r="G89">
        <v>56.1</v>
      </c>
      <c r="I89">
        <f t="shared" si="29"/>
        <v>2.5771835402237073</v>
      </c>
      <c r="J89">
        <v>5</v>
      </c>
      <c r="K89">
        <f>AVERAGE(D81:G85)</f>
        <v>57.685000000000002</v>
      </c>
      <c r="L89">
        <f>AVERAGE(D77:G77,D82:G82,D87:G87,D92:G92,D97:G97,D102:G102)</f>
        <v>54.475000000000016</v>
      </c>
      <c r="M89">
        <v>0.2</v>
      </c>
      <c r="N89">
        <f t="shared" si="30"/>
        <v>55.074999999999996</v>
      </c>
      <c r="P89" s="5">
        <f>AVERAGE(D81:D85)</f>
        <v>62.94</v>
      </c>
      <c r="Q89">
        <f t="shared" ref="Q89:Q92" si="36">AVERAGE(D77,D82,D87,D92,D97,D102)</f>
        <v>58.54999999999999</v>
      </c>
      <c r="R89" s="5">
        <f>AVERAGE(E81:E85)</f>
        <v>56.279999999999994</v>
      </c>
      <c r="S89">
        <f t="shared" ref="S89:S92" si="37">AVERAGE(E77,E82,E87,E92,E97,E102)</f>
        <v>51.566666666666663</v>
      </c>
      <c r="T89" s="5">
        <f>AVERAGE(F81:F85)</f>
        <v>50.5</v>
      </c>
      <c r="U89">
        <f t="shared" ref="U89:U92" si="38">AVERAGE(F77,F82,F87,F92,F97,F102)</f>
        <v>51.449999999999996</v>
      </c>
      <c r="V89" s="5">
        <f>AVERAGE(G81:G85)</f>
        <v>61.02</v>
      </c>
      <c r="W89">
        <f t="shared" ref="W89:W92" si="39">AVERAGE(G77,G82,G87,G92,G97,G102)</f>
        <v>56.333333333333336</v>
      </c>
    </row>
    <row r="90" spans="1:32" x14ac:dyDescent="0.45">
      <c r="A90" s="1">
        <v>14</v>
      </c>
      <c r="B90">
        <v>10</v>
      </c>
      <c r="C90">
        <v>0.85</v>
      </c>
      <c r="D90">
        <v>59.3</v>
      </c>
      <c r="E90">
        <v>54.5</v>
      </c>
      <c r="F90">
        <v>49.4</v>
      </c>
      <c r="G90">
        <v>55.1</v>
      </c>
      <c r="I90">
        <f t="shared" si="29"/>
        <v>3.5138120325367432</v>
      </c>
      <c r="J90">
        <v>10</v>
      </c>
      <c r="K90">
        <f>AVERAGE(D86:G90)</f>
        <v>55.719999999999992</v>
      </c>
      <c r="L90">
        <f t="shared" ref="L90:L92" si="40">AVERAGE(D78:G78,D83:G83,D88:G88,D93:G93,D98:G98,D103:G103)</f>
        <v>53.762499999999989</v>
      </c>
      <c r="M90">
        <v>0.45</v>
      </c>
      <c r="N90">
        <f t="shared" si="30"/>
        <v>54.574999999999996</v>
      </c>
      <c r="P90" s="5">
        <f>AVERAGE(D86:D90)</f>
        <v>59.679999999999993</v>
      </c>
      <c r="Q90">
        <f t="shared" si="36"/>
        <v>59.083333333333343</v>
      </c>
      <c r="R90" s="5">
        <f>AVERAGE(E86:E90)</f>
        <v>55.320000000000007</v>
      </c>
      <c r="S90">
        <f t="shared" si="37"/>
        <v>51.083333333333336</v>
      </c>
      <c r="T90" s="5">
        <f>AVERAGE(F86:F90)</f>
        <v>50.820000000000007</v>
      </c>
      <c r="U90">
        <f t="shared" si="38"/>
        <v>47.616666666666667</v>
      </c>
      <c r="V90" s="5">
        <f>AVERAGE(G86:G90)</f>
        <v>57.06</v>
      </c>
      <c r="W90">
        <f t="shared" si="39"/>
        <v>57.266666666666659</v>
      </c>
    </row>
    <row r="91" spans="1:32" x14ac:dyDescent="0.45">
      <c r="A91" s="1">
        <v>15</v>
      </c>
      <c r="B91">
        <v>20</v>
      </c>
      <c r="C91">
        <v>0</v>
      </c>
      <c r="D91">
        <v>65.7</v>
      </c>
      <c r="E91">
        <v>57.2</v>
      </c>
      <c r="F91">
        <v>50.9</v>
      </c>
      <c r="G91">
        <v>65.099999999999994</v>
      </c>
      <c r="I91">
        <f t="shared" si="29"/>
        <v>6.1001536865885946</v>
      </c>
      <c r="J91">
        <v>20</v>
      </c>
      <c r="K91">
        <f>AVERAGE(D91:G95)</f>
        <v>56.364999999999988</v>
      </c>
      <c r="L91">
        <f t="shared" si="40"/>
        <v>54.1</v>
      </c>
      <c r="M91">
        <v>0.65</v>
      </c>
      <c r="N91">
        <f t="shared" si="30"/>
        <v>59.725000000000001</v>
      </c>
      <c r="P91" s="5">
        <f>AVERAGE(D91:D95)</f>
        <v>61.96</v>
      </c>
      <c r="Q91">
        <f t="shared" si="36"/>
        <v>58.533333333333331</v>
      </c>
      <c r="R91" s="5">
        <f>AVERAGE(E91:E95)</f>
        <v>54.120000000000005</v>
      </c>
      <c r="S91">
        <f t="shared" si="37"/>
        <v>52.616666666666667</v>
      </c>
      <c r="T91" s="5">
        <f>AVERAGE(F91:F95)</f>
        <v>49.339999999999989</v>
      </c>
      <c r="U91">
        <f t="shared" si="38"/>
        <v>48.116666666666667</v>
      </c>
      <c r="V91" s="5">
        <f>AVERAGE(G91:G95)</f>
        <v>60.04</v>
      </c>
      <c r="W91">
        <f t="shared" si="39"/>
        <v>57.133333333333333</v>
      </c>
    </row>
    <row r="92" spans="1:32" x14ac:dyDescent="0.45">
      <c r="A92" s="1">
        <v>16</v>
      </c>
      <c r="B92">
        <v>20</v>
      </c>
      <c r="C92">
        <v>0.2</v>
      </c>
      <c r="D92">
        <v>59.8</v>
      </c>
      <c r="E92">
        <v>52.8</v>
      </c>
      <c r="F92">
        <v>49.7</v>
      </c>
      <c r="G92">
        <v>59.3</v>
      </c>
      <c r="I92">
        <f t="shared" si="29"/>
        <v>4.295928304802116</v>
      </c>
      <c r="J92">
        <v>50</v>
      </c>
      <c r="K92">
        <f>AVERAGE(D96:G100)</f>
        <v>54.75</v>
      </c>
      <c r="L92">
        <f t="shared" si="40"/>
        <v>54.683333333333344</v>
      </c>
      <c r="M92">
        <v>0.85</v>
      </c>
      <c r="N92">
        <f t="shared" si="30"/>
        <v>55.400000000000006</v>
      </c>
      <c r="P92" s="5">
        <f>AVERAGE(D96:D100)</f>
        <v>60.720000000000006</v>
      </c>
      <c r="Q92">
        <f t="shared" si="36"/>
        <v>59.416666666666664</v>
      </c>
      <c r="R92" s="5">
        <f>AVERAGE(E96:E100)</f>
        <v>49.860000000000007</v>
      </c>
      <c r="S92">
        <f t="shared" si="37"/>
        <v>52.54999999999999</v>
      </c>
      <c r="T92" s="5">
        <f>AVERAGE(F96:F100)</f>
        <v>49.52</v>
      </c>
      <c r="U92">
        <f t="shared" si="38"/>
        <v>50.18333333333333</v>
      </c>
      <c r="V92" s="5">
        <f>AVERAGE(G96:G100)</f>
        <v>58.9</v>
      </c>
      <c r="W92">
        <f t="shared" si="39"/>
        <v>56.583333333333321</v>
      </c>
    </row>
    <row r="93" spans="1:32" x14ac:dyDescent="0.45">
      <c r="A93" s="1">
        <v>17</v>
      </c>
      <c r="B93">
        <v>20</v>
      </c>
      <c r="C93">
        <v>0.45</v>
      </c>
      <c r="D93">
        <v>61.2</v>
      </c>
      <c r="E93">
        <v>51.8</v>
      </c>
      <c r="F93">
        <v>48.3</v>
      </c>
      <c r="G93">
        <v>58.3</v>
      </c>
      <c r="I93">
        <f t="shared" si="29"/>
        <v>5.1093052365267839</v>
      </c>
      <c r="J93">
        <v>100</v>
      </c>
      <c r="K93">
        <f>AVERAGE(D101:G105)</f>
        <v>54.8</v>
      </c>
      <c r="L93">
        <f>AVERAGE((L92-L91), (L91-L90), (L90-L89), (L89-L88))</f>
        <v>-0.95208333333333073</v>
      </c>
      <c r="N93">
        <f t="shared" si="30"/>
        <v>54.900000000000006</v>
      </c>
      <c r="P93" s="5">
        <f>AVERAGE(D101:D105)</f>
        <v>60.6</v>
      </c>
      <c r="R93" s="5">
        <f>AVERAGE(E101:E105)</f>
        <v>51.279999999999994</v>
      </c>
      <c r="T93" s="5">
        <f>AVERAGE(F101:F105)</f>
        <v>49.900000000000006</v>
      </c>
      <c r="V93" s="5">
        <f>AVERAGE(G101:G105)</f>
        <v>57.419999999999995</v>
      </c>
    </row>
    <row r="94" spans="1:32" x14ac:dyDescent="0.45">
      <c r="A94" s="1">
        <v>18</v>
      </c>
      <c r="B94">
        <v>20</v>
      </c>
      <c r="C94">
        <v>0.65</v>
      </c>
      <c r="D94">
        <v>60</v>
      </c>
      <c r="E94">
        <v>53.9</v>
      </c>
      <c r="F94">
        <v>48.2</v>
      </c>
      <c r="G94">
        <v>60.4</v>
      </c>
      <c r="I94">
        <f t="shared" si="29"/>
        <v>5.0011873590178553</v>
      </c>
      <c r="K94">
        <f>AVERAGE(K88:K93)</f>
        <v>55.102499999999992</v>
      </c>
      <c r="N94">
        <f t="shared" si="30"/>
        <v>55.625000000000007</v>
      </c>
      <c r="P94" s="5">
        <f>AVERAGE(P88:P93)</f>
        <v>59.610000000000007</v>
      </c>
      <c r="Q94">
        <f>AVERAGE(Q88:Q92)</f>
        <v>59.61</v>
      </c>
      <c r="R94" s="5">
        <f>AVERAGE(R88:R93)</f>
        <v>53.213333333333331</v>
      </c>
      <c r="S94">
        <f>AVERAGE(S88:S92)</f>
        <v>53.213333333333331</v>
      </c>
      <c r="T94" s="5">
        <f>AVERAGE(T88:T93)</f>
        <v>49.70333333333334</v>
      </c>
      <c r="U94">
        <f>AVERAGE(U88:U92)</f>
        <v>49.703333333333333</v>
      </c>
      <c r="V94" s="5">
        <f>AVERAGE(V88:V93)</f>
        <v>57.883333333333333</v>
      </c>
      <c r="W94">
        <f>AVERAGE(W88:W92)</f>
        <v>57.883333333333326</v>
      </c>
    </row>
    <row r="95" spans="1:32" x14ac:dyDescent="0.45">
      <c r="A95" s="1">
        <v>19</v>
      </c>
      <c r="B95">
        <v>20</v>
      </c>
      <c r="C95">
        <v>0.85</v>
      </c>
      <c r="D95">
        <v>63.1</v>
      </c>
      <c r="E95">
        <v>54.9</v>
      </c>
      <c r="F95">
        <v>49.6</v>
      </c>
      <c r="G95">
        <v>57.1</v>
      </c>
      <c r="I95">
        <f t="shared" si="29"/>
        <v>4.8390985730815617</v>
      </c>
      <c r="N95">
        <f t="shared" si="30"/>
        <v>56.174999999999997</v>
      </c>
      <c r="P95" s="5">
        <f>_xlfn.STDEV.P(P88:P93)</f>
        <v>3.6617618710123669</v>
      </c>
      <c r="Q95">
        <f>_xlfn.STDEV.P(Q88:Q92)</f>
        <v>1.4668408987419963</v>
      </c>
      <c r="R95" s="5">
        <f>_xlfn.STDEV.P(R88:R93)</f>
        <v>2.2463501260687053</v>
      </c>
      <c r="S95">
        <f>_xlfn.STDEV.P(S88:S92)</f>
        <v>2.5850510418343595</v>
      </c>
      <c r="T95" s="5">
        <f>_xlfn.STDEV.P(T88:T93)</f>
        <v>0.86890096609964307</v>
      </c>
      <c r="U95">
        <f>_xlfn.STDEV.P(U88:U92)</f>
        <v>1.5649778131192642</v>
      </c>
      <c r="V95" s="5">
        <f>_xlfn.STDEV.P(V88:V93)</f>
        <v>2.6347021758740721</v>
      </c>
      <c r="W95">
        <f>_xlfn.STDEV.P(W88:W92)</f>
        <v>2.1361439818306072</v>
      </c>
    </row>
    <row r="96" spans="1:32" x14ac:dyDescent="0.45">
      <c r="A96" s="1">
        <v>20</v>
      </c>
      <c r="B96">
        <v>50</v>
      </c>
      <c r="C96">
        <v>0</v>
      </c>
      <c r="D96">
        <v>66.099999999999994</v>
      </c>
      <c r="E96">
        <v>63.1</v>
      </c>
      <c r="F96">
        <v>51.5</v>
      </c>
      <c r="G96">
        <v>65.5</v>
      </c>
      <c r="I96">
        <f t="shared" si="29"/>
        <v>5.9099492383606806</v>
      </c>
      <c r="N96">
        <f t="shared" si="30"/>
        <v>61.55</v>
      </c>
      <c r="P96" s="5"/>
      <c r="R96" s="5"/>
      <c r="T96" s="5"/>
      <c r="V96" s="5"/>
    </row>
    <row r="97" spans="1:23" x14ac:dyDescent="0.45">
      <c r="A97" s="1">
        <v>21</v>
      </c>
      <c r="B97">
        <v>50</v>
      </c>
      <c r="C97">
        <v>0.2</v>
      </c>
      <c r="D97">
        <v>61.7</v>
      </c>
      <c r="E97">
        <v>45.2</v>
      </c>
      <c r="F97">
        <v>49.7</v>
      </c>
      <c r="G97">
        <v>56.5</v>
      </c>
      <c r="I97">
        <f t="shared" si="29"/>
        <v>6.3120420625974614</v>
      </c>
      <c r="N97">
        <f t="shared" si="30"/>
        <v>53.275000000000006</v>
      </c>
      <c r="P97" s="5" cm="1">
        <f t="array" ref="P97">INDEX(LINEST(P88:P93), 1)</f>
        <v>1.1377142857142866</v>
      </c>
      <c r="Q97" s="5" cm="1">
        <f t="array" ref="Q97">INDEX(LINEST(Q88:Q92), 1)</f>
        <v>-0.6116666666666668</v>
      </c>
      <c r="R97" s="5" cm="1">
        <f t="array" ref="R97">INDEX(LINEST(R88:R93), 1)</f>
        <v>-0.74742857142857033</v>
      </c>
      <c r="S97" s="5" cm="1">
        <f t="array" ref="S97">INDEX(LINEST(S88:S92), 1)</f>
        <v>-1.0350000000000028</v>
      </c>
      <c r="T97" s="5" cm="1">
        <f t="array" ref="T97">INDEX(LINEST(T88:T93), 1)</f>
        <v>0.12514285714285767</v>
      </c>
      <c r="U97" s="5" cm="1">
        <f t="array" ref="U97">INDEX(LINEST(U88:U92), 1)</f>
        <v>-0.52666666666666784</v>
      </c>
      <c r="V97" s="5" cm="1">
        <f t="array" ref="V97">INDEX(LINEST(V88:V93), 1)</f>
        <v>0.55485714285714294</v>
      </c>
      <c r="W97" s="5" cm="1">
        <f t="array" ref="W97">INDEX(LINEST(W88:W92), 1)</f>
        <v>-1.0233333333333363</v>
      </c>
    </row>
    <row r="98" spans="1:23" x14ac:dyDescent="0.45">
      <c r="A98" s="1">
        <v>22</v>
      </c>
      <c r="B98">
        <v>50</v>
      </c>
      <c r="C98">
        <v>0.45</v>
      </c>
      <c r="D98">
        <v>59.6</v>
      </c>
      <c r="E98">
        <v>45.8</v>
      </c>
      <c r="F98">
        <v>46.7</v>
      </c>
      <c r="G98">
        <v>59.2</v>
      </c>
      <c r="I98">
        <f t="shared" si="29"/>
        <v>6.5842140761066004</v>
      </c>
      <c r="K98" cm="1">
        <f t="array" ref="K98">INDEX(LINEST(K88:K93),1)</f>
        <v>0.26757142857142763</v>
      </c>
      <c r="L98" cm="1">
        <f t="array" ref="L98">INDEX(LINEST(L88:L92),1)</f>
        <v>-0.79916666666666603</v>
      </c>
      <c r="N98">
        <f t="shared" si="30"/>
        <v>52.825000000000003</v>
      </c>
    </row>
    <row r="99" spans="1:23" x14ac:dyDescent="0.45">
      <c r="A99" s="1">
        <v>23</v>
      </c>
      <c r="B99">
        <v>50</v>
      </c>
      <c r="C99">
        <v>0.65</v>
      </c>
      <c r="D99">
        <v>57.9</v>
      </c>
      <c r="E99">
        <v>48.3</v>
      </c>
      <c r="F99">
        <v>48.2</v>
      </c>
      <c r="G99">
        <v>56.9</v>
      </c>
      <c r="I99">
        <f t="shared" si="29"/>
        <v>4.58877707020073</v>
      </c>
      <c r="N99">
        <f t="shared" si="30"/>
        <v>52.824999999999996</v>
      </c>
    </row>
    <row r="100" spans="1:23" x14ac:dyDescent="0.45">
      <c r="A100" s="1">
        <v>24</v>
      </c>
      <c r="B100">
        <v>50</v>
      </c>
      <c r="C100">
        <v>0.85</v>
      </c>
      <c r="D100">
        <v>58.3</v>
      </c>
      <c r="E100">
        <v>46.9</v>
      </c>
      <c r="F100">
        <v>51.5</v>
      </c>
      <c r="G100">
        <v>56.4</v>
      </c>
      <c r="I100">
        <f t="shared" si="29"/>
        <v>4.4386794207286471</v>
      </c>
      <c r="N100">
        <f t="shared" si="30"/>
        <v>53.274999999999999</v>
      </c>
    </row>
    <row r="101" spans="1:23" x14ac:dyDescent="0.45">
      <c r="A101" s="1">
        <v>25</v>
      </c>
      <c r="B101">
        <v>100</v>
      </c>
      <c r="C101">
        <v>0</v>
      </c>
      <c r="D101">
        <v>63.8</v>
      </c>
      <c r="E101">
        <v>57.6</v>
      </c>
      <c r="F101">
        <v>51.2</v>
      </c>
      <c r="G101">
        <v>64.099999999999994</v>
      </c>
      <c r="I101">
        <f t="shared" si="29"/>
        <v>5.2850614944388274</v>
      </c>
      <c r="N101">
        <f t="shared" si="30"/>
        <v>59.175000000000004</v>
      </c>
    </row>
    <row r="102" spans="1:23" x14ac:dyDescent="0.45">
      <c r="A102" s="1">
        <v>26</v>
      </c>
      <c r="B102">
        <v>100</v>
      </c>
      <c r="C102">
        <v>0.2</v>
      </c>
      <c r="D102">
        <v>59.7</v>
      </c>
      <c r="E102">
        <v>49.9</v>
      </c>
      <c r="F102">
        <v>52.7</v>
      </c>
      <c r="G102">
        <v>56.3</v>
      </c>
      <c r="I102">
        <f t="shared" si="29"/>
        <v>3.694252292413176</v>
      </c>
      <c r="N102">
        <f t="shared" si="30"/>
        <v>54.650000000000006</v>
      </c>
    </row>
    <row r="103" spans="1:23" x14ac:dyDescent="0.45">
      <c r="A103" s="1">
        <v>27</v>
      </c>
      <c r="B103">
        <v>100</v>
      </c>
      <c r="C103">
        <v>0.45</v>
      </c>
      <c r="D103">
        <v>59.5</v>
      </c>
      <c r="E103">
        <v>50.1</v>
      </c>
      <c r="F103">
        <v>48.4</v>
      </c>
      <c r="G103">
        <v>57</v>
      </c>
      <c r="I103">
        <f t="shared" si="29"/>
        <v>4.6252026982609102</v>
      </c>
      <c r="N103">
        <f t="shared" si="30"/>
        <v>53.75</v>
      </c>
    </row>
    <row r="104" spans="1:23" x14ac:dyDescent="0.45">
      <c r="A104" s="1">
        <v>28</v>
      </c>
      <c r="B104">
        <v>100</v>
      </c>
      <c r="C104">
        <v>0.65</v>
      </c>
      <c r="D104">
        <v>59.2</v>
      </c>
      <c r="E104">
        <v>49.4</v>
      </c>
      <c r="F104">
        <v>46.8</v>
      </c>
      <c r="G104">
        <v>54.3</v>
      </c>
      <c r="I104">
        <f t="shared" si="29"/>
        <v>4.7488814472462897</v>
      </c>
      <c r="N104">
        <f t="shared" si="30"/>
        <v>52.424999999999997</v>
      </c>
    </row>
    <row r="105" spans="1:23" x14ac:dyDescent="0.45">
      <c r="A105" s="1">
        <v>29</v>
      </c>
      <c r="B105">
        <v>100</v>
      </c>
      <c r="C105">
        <v>0.85</v>
      </c>
      <c r="D105">
        <v>60.8</v>
      </c>
      <c r="E105">
        <v>49.4</v>
      </c>
      <c r="F105">
        <v>50.4</v>
      </c>
      <c r="G105">
        <v>55.4</v>
      </c>
      <c r="I105">
        <f t="shared" si="29"/>
        <v>4.5365184888855019</v>
      </c>
      <c r="N105">
        <f t="shared" si="30"/>
        <v>54</v>
      </c>
    </row>
    <row r="109" spans="1:23" x14ac:dyDescent="0.45">
      <c r="A109" s="1">
        <v>0</v>
      </c>
      <c r="B109" t="s">
        <v>9</v>
      </c>
    </row>
    <row r="111" spans="1:23" x14ac:dyDescent="0.4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I111" s="3" t="s">
        <v>45</v>
      </c>
      <c r="K111" t="s">
        <v>25</v>
      </c>
      <c r="L111" t="s">
        <v>26</v>
      </c>
      <c r="N111" t="s">
        <v>27</v>
      </c>
      <c r="P111" s="3"/>
      <c r="Q111" s="3" t="s">
        <v>3</v>
      </c>
      <c r="R111" s="3"/>
      <c r="S111" s="3" t="s">
        <v>4</v>
      </c>
      <c r="T111" s="3"/>
      <c r="U111" s="3" t="s">
        <v>5</v>
      </c>
      <c r="V111" s="3"/>
      <c r="W111" s="3" t="s">
        <v>6</v>
      </c>
    </row>
    <row r="112" spans="1:23" x14ac:dyDescent="0.4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3.0000000000000002E-2</v>
      </c>
      <c r="L112">
        <f>_xlfn.STDEV.P(D112:G112,D117:G117,D122:G122,D127:G127,D132:G132,D137:G137)</f>
        <v>18.70683874876304</v>
      </c>
      <c r="M112">
        <v>0</v>
      </c>
      <c r="N112">
        <f>AVERAGE(D112:G112)</f>
        <v>0</v>
      </c>
      <c r="P112" s="5">
        <f>_xlfn.STDEV.P(D112:D116)</f>
        <v>0.04</v>
      </c>
      <c r="Q112">
        <f>_xlfn.STDEV.P(D112,D117,D122,D127,D132,D137)</f>
        <v>18.914456552242427</v>
      </c>
      <c r="R112" s="5">
        <f>_xlfn.STDEV.P(E112:E116)</f>
        <v>0.04</v>
      </c>
      <c r="S112">
        <f>_xlfn.STDEV.P(E112,E117,E122,E127,E132,E137)</f>
        <v>18.749822221379407</v>
      </c>
      <c r="T112" s="5">
        <f>_xlfn.STDEV.P(F112:F116)</f>
        <v>0</v>
      </c>
      <c r="U112">
        <f>_xlfn.STDEV.P(F112,F117,F122,F127,F132,F137)</f>
        <v>18.172200991869104</v>
      </c>
      <c r="V112" s="5">
        <f>_xlfn.STDEV.P(G112:G116)</f>
        <v>0</v>
      </c>
      <c r="W112">
        <f>_xlfn.STDEV.P(G112,G117,G122,G127,G132,G137)</f>
        <v>18.933744126998928</v>
      </c>
    </row>
    <row r="113" spans="1:23" x14ac:dyDescent="0.4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41" si="41">_xlfn.STDEV.P(D113:G113)</f>
        <v>0</v>
      </c>
      <c r="J113">
        <v>5</v>
      </c>
      <c r="K113">
        <f>_xlfn.STDEV.P(D117:G121)</f>
        <v>2.9962101061173936</v>
      </c>
      <c r="L113">
        <f>_xlfn.STDEV.P(D113:G113,D118:G118,D123:G123,D128:G128,D133:G133,D138:G138)</f>
        <v>19.170918006768026</v>
      </c>
      <c r="M113">
        <v>0.2</v>
      </c>
      <c r="N113">
        <f t="shared" ref="N113:N141" si="42">AVERAGE(D113:G113)</f>
        <v>0</v>
      </c>
      <c r="P113" s="5">
        <f>_xlfn.STDEV.P(D117:D121)</f>
        <v>1.6642115250171778</v>
      </c>
      <c r="Q113">
        <f t="shared" ref="Q113:Q116" si="43">_xlfn.STDEV.P(D113,D118,D123,D128,D133,D138)</f>
        <v>19.624531133818778</v>
      </c>
      <c r="R113" s="5">
        <f>_xlfn.STDEV.P(E117:E121)</f>
        <v>1.6942254867637894</v>
      </c>
      <c r="S113">
        <f t="shared" ref="S113:S116" si="44">_xlfn.STDEV.P(E113,E118,E123,E128,E133,E138)</f>
        <v>18.559992816090563</v>
      </c>
      <c r="T113" s="5">
        <f>_xlfn.STDEV.P(F117:F121)</f>
        <v>2.7557938965024227</v>
      </c>
      <c r="U113">
        <f t="shared" ref="U113:U116" si="45">_xlfn.STDEV.P(F113,F118,F123,F128,F133,F138)</f>
        <v>19.165311546298099</v>
      </c>
      <c r="V113" s="5">
        <f>_xlfn.STDEV.P(G117:G121)</f>
        <v>1.2188519188154081</v>
      </c>
      <c r="W113">
        <f t="shared" ref="W113:W116" si="46">_xlfn.STDEV.P(G113,G118,G123,G128,G133,G138)</f>
        <v>19.24607463585469</v>
      </c>
    </row>
    <row r="114" spans="1:23" x14ac:dyDescent="0.45">
      <c r="A114" s="1">
        <v>2</v>
      </c>
      <c r="B114">
        <v>0</v>
      </c>
      <c r="C114">
        <v>0.45</v>
      </c>
      <c r="D114">
        <v>0.1</v>
      </c>
      <c r="E114">
        <v>0.1</v>
      </c>
      <c r="F114">
        <v>0</v>
      </c>
      <c r="G114">
        <v>0</v>
      </c>
      <c r="I114">
        <f t="shared" si="41"/>
        <v>0.05</v>
      </c>
      <c r="J114">
        <v>10</v>
      </c>
      <c r="K114">
        <f>_xlfn.STDEV.P(D122:G126)</f>
        <v>2.4637572932413621</v>
      </c>
      <c r="L114">
        <f t="shared" ref="L114:L116" si="47">_xlfn.STDEV.P(D114:G114,D119:G119,D124:G124,D129:G129,D134:G134,D139:G139)</f>
        <v>18.25683614354422</v>
      </c>
      <c r="M114">
        <v>0.45</v>
      </c>
      <c r="N114">
        <f t="shared" si="42"/>
        <v>0.05</v>
      </c>
      <c r="P114" s="5">
        <f>_xlfn.STDEV.P(D122:D126)</f>
        <v>1.8280043763623761</v>
      </c>
      <c r="Q114">
        <f t="shared" si="43"/>
        <v>18.582877423406025</v>
      </c>
      <c r="R114" s="5">
        <f>_xlfn.STDEV.P(E122:E126)</f>
        <v>2.1218859535799766</v>
      </c>
      <c r="S114">
        <f t="shared" si="44"/>
        <v>17.76235876478373</v>
      </c>
      <c r="T114" s="5">
        <f>_xlfn.STDEV.P(F122:F126)</f>
        <v>1.9324595726689862</v>
      </c>
      <c r="U114">
        <f t="shared" si="45"/>
        <v>17.760161410677917</v>
      </c>
      <c r="V114" s="5">
        <f>_xlfn.STDEV.P(G122:G126)</f>
        <v>0.90994505328618669</v>
      </c>
      <c r="W114">
        <f t="shared" si="46"/>
        <v>18.777172902815334</v>
      </c>
    </row>
    <row r="115" spans="1:23" x14ac:dyDescent="0.4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1"/>
        <v>0</v>
      </c>
      <c r="J115">
        <v>20</v>
      </c>
      <c r="K115">
        <f>_xlfn.STDEV.P(D127:G131)</f>
        <v>1.557112712683318</v>
      </c>
      <c r="L115">
        <f t="shared" si="47"/>
        <v>18.348194260986276</v>
      </c>
      <c r="M115">
        <v>0.65</v>
      </c>
      <c r="N115">
        <f t="shared" si="42"/>
        <v>0</v>
      </c>
      <c r="P115" s="5">
        <f>_xlfn.STDEV.P(D127:D131)</f>
        <v>1.737124060048677</v>
      </c>
      <c r="Q115">
        <f t="shared" si="43"/>
        <v>19.133188152759299</v>
      </c>
      <c r="R115" s="5">
        <f>_xlfn.STDEV.P(E127:E131)</f>
        <v>1.1842297074469974</v>
      </c>
      <c r="S115">
        <f t="shared" si="44"/>
        <v>17.530679456946963</v>
      </c>
      <c r="T115" s="5">
        <f>_xlfn.STDEV.P(F127:F131)</f>
        <v>1.9229144546755073</v>
      </c>
      <c r="U115">
        <f t="shared" si="45"/>
        <v>17.547973925467545</v>
      </c>
      <c r="V115" s="5">
        <f>_xlfn.STDEV.P(G127:G131)</f>
        <v>0.98508882848198109</v>
      </c>
      <c r="W115">
        <f t="shared" si="46"/>
        <v>18.807039166817876</v>
      </c>
    </row>
    <row r="116" spans="1:23" x14ac:dyDescent="0.4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1"/>
        <v>0</v>
      </c>
      <c r="J116">
        <v>50</v>
      </c>
      <c r="K116">
        <f>_xlfn.STDEV.P(D133:G136)</f>
        <v>2.3984044175242833</v>
      </c>
      <c r="L116">
        <f t="shared" si="47"/>
        <v>18.799467615836594</v>
      </c>
      <c r="M116">
        <v>0.85</v>
      </c>
      <c r="N116">
        <f t="shared" si="42"/>
        <v>0</v>
      </c>
      <c r="P116" s="5">
        <f>_xlfn.STDEV.P(D132:D136)</f>
        <v>1.5646085772486358</v>
      </c>
      <c r="Q116">
        <f t="shared" si="43"/>
        <v>19.033391710359982</v>
      </c>
      <c r="R116" s="5">
        <f>_xlfn.STDEV.P(E132:E136)</f>
        <v>1.4623269128344722</v>
      </c>
      <c r="S116">
        <f t="shared" si="44"/>
        <v>17.489941553806151</v>
      </c>
      <c r="T116" s="5">
        <f>_xlfn.STDEV.P(F132:F136)</f>
        <v>1.6007498243010996</v>
      </c>
      <c r="U116">
        <f t="shared" si="45"/>
        <v>18.967779697863069</v>
      </c>
      <c r="V116" s="5">
        <f>_xlfn.STDEV.P(G132:G136)</f>
        <v>2.1734764779035447</v>
      </c>
      <c r="W116">
        <f t="shared" si="46"/>
        <v>19.378739782440846</v>
      </c>
    </row>
    <row r="117" spans="1:23" x14ac:dyDescent="0.45">
      <c r="A117" s="1">
        <v>5</v>
      </c>
      <c r="B117">
        <v>5</v>
      </c>
      <c r="C117">
        <v>0</v>
      </c>
      <c r="D117">
        <v>49.1</v>
      </c>
      <c r="E117">
        <v>48.1</v>
      </c>
      <c r="F117">
        <v>48</v>
      </c>
      <c r="G117">
        <v>49.9</v>
      </c>
      <c r="I117">
        <f t="shared" si="41"/>
        <v>0.77902182254414343</v>
      </c>
      <c r="J117">
        <v>100</v>
      </c>
      <c r="K117">
        <f>_xlfn.STDEV.P(D137:G141)</f>
        <v>1.7439825113802028</v>
      </c>
      <c r="N117">
        <f t="shared" si="42"/>
        <v>48.774999999999999</v>
      </c>
      <c r="P117" s="5">
        <f>_xlfn.STDEV.P(D137:D141)</f>
        <v>1.8454267799075621</v>
      </c>
      <c r="R117" s="5">
        <f>_xlfn.STDEV.P(E137:E141)</f>
        <v>1.4402777509911062</v>
      </c>
      <c r="T117" s="5">
        <f>_xlfn.STDEV.P(F137:F141)</f>
        <v>1.5740393895960798</v>
      </c>
      <c r="V117" s="5">
        <f>_xlfn.STDEV.P(G137:G141)</f>
        <v>1.6426807358704865</v>
      </c>
    </row>
    <row r="118" spans="1:23" x14ac:dyDescent="0.45">
      <c r="A118" s="1">
        <v>6</v>
      </c>
      <c r="B118">
        <v>5</v>
      </c>
      <c r="C118">
        <v>0.2</v>
      </c>
      <c r="D118">
        <v>53.7</v>
      </c>
      <c r="E118">
        <v>48.9</v>
      </c>
      <c r="F118">
        <v>51.9</v>
      </c>
      <c r="G118">
        <v>51.5</v>
      </c>
      <c r="I118">
        <f t="shared" si="41"/>
        <v>1.714642819948226</v>
      </c>
      <c r="K118">
        <f>AVERAGE(K112:K117)</f>
        <v>1.8649111734910935</v>
      </c>
      <c r="N118">
        <f t="shared" si="42"/>
        <v>51.5</v>
      </c>
      <c r="P118" s="5">
        <f>AVERAGE(P112:P117)</f>
        <v>1.4465625530974047</v>
      </c>
      <c r="Q118">
        <f>AVERAGE(Q112:Q116)</f>
        <v>19.057688994517299</v>
      </c>
      <c r="R118" s="5">
        <f>AVERAGE(R112:R117)</f>
        <v>1.3238243019360569</v>
      </c>
      <c r="S118">
        <f>AVERAGE(S112:S116)</f>
        <v>18.018558962601361</v>
      </c>
      <c r="T118" s="5">
        <f>AVERAGE(T112:T117)</f>
        <v>1.6309928562906826</v>
      </c>
      <c r="U118">
        <f>AVERAGE(U112:U116)</f>
        <v>18.322685514435143</v>
      </c>
      <c r="V118" s="5">
        <f>AVERAGE(V112:V117)</f>
        <v>1.1550071690596011</v>
      </c>
      <c r="W118">
        <f>AVERAGE(W112:W116)</f>
        <v>19.028554122985533</v>
      </c>
    </row>
    <row r="119" spans="1:23" x14ac:dyDescent="0.45">
      <c r="A119" s="1">
        <v>7</v>
      </c>
      <c r="B119">
        <v>5</v>
      </c>
      <c r="C119">
        <v>0.45</v>
      </c>
      <c r="D119">
        <v>51.9</v>
      </c>
      <c r="E119">
        <v>44.5</v>
      </c>
      <c r="F119">
        <v>46.9</v>
      </c>
      <c r="G119">
        <v>50.2</v>
      </c>
      <c r="I119">
        <f t="shared" si="41"/>
        <v>2.8699956445959987</v>
      </c>
      <c r="N119">
        <f t="shared" si="42"/>
        <v>48.375</v>
      </c>
      <c r="P119" s="5">
        <f>_xlfn.STDEV.P(P112:P117)</f>
        <v>0.63623117913982374</v>
      </c>
      <c r="Q119">
        <f>_xlfn.STDEV.P(Q112:Q116)</f>
        <v>0.33869220610510947</v>
      </c>
      <c r="R119" s="5">
        <f>_xlfn.STDEV.P(R112:R117)</f>
        <v>0.64220133208896846</v>
      </c>
      <c r="S119">
        <f>_xlfn.STDEV.P(S112:S116)</f>
        <v>0.53122460214556888</v>
      </c>
      <c r="T119" s="5">
        <f>_xlfn.STDEV.P(T112:T117)</f>
        <v>0.82720148859196496</v>
      </c>
      <c r="U119">
        <f>_xlfn.STDEV.P(U112:U116)</f>
        <v>0.64271644447394582</v>
      </c>
      <c r="V119" s="5">
        <f>_xlfn.STDEV.P(V112:V117)</f>
        <v>0.67108750504008574</v>
      </c>
      <c r="W119">
        <f>_xlfn.STDEV.P(W112:W116)</f>
        <v>0.24132778480987657</v>
      </c>
    </row>
    <row r="120" spans="1:23" x14ac:dyDescent="0.45">
      <c r="A120" s="1">
        <v>8</v>
      </c>
      <c r="B120">
        <v>5</v>
      </c>
      <c r="C120">
        <v>0.65</v>
      </c>
      <c r="D120">
        <v>52.1</v>
      </c>
      <c r="E120">
        <v>45.1</v>
      </c>
      <c r="F120">
        <v>43.3</v>
      </c>
      <c r="G120">
        <v>52.1</v>
      </c>
      <c r="I120">
        <f t="shared" si="41"/>
        <v>4.0009373901624619</v>
      </c>
      <c r="K120" cm="1">
        <f t="array" ref="K120">INDEX(LINEST(K112:K117),1)</f>
        <v>0.16771002601610405</v>
      </c>
      <c r="L120" cm="1">
        <f t="array" ref="L120">INDEX(LINEST(L112:L116),1)</f>
        <v>-6.3746601163464298E-2</v>
      </c>
      <c r="N120">
        <f t="shared" si="42"/>
        <v>48.15</v>
      </c>
      <c r="P120" s="5"/>
      <c r="R120" s="5"/>
      <c r="T120" s="5"/>
      <c r="V120" s="5"/>
    </row>
    <row r="121" spans="1:23" x14ac:dyDescent="0.45">
      <c r="A121" s="1">
        <v>9</v>
      </c>
      <c r="B121">
        <v>5</v>
      </c>
      <c r="C121">
        <v>0.85</v>
      </c>
      <c r="D121">
        <v>53.6</v>
      </c>
      <c r="E121">
        <v>47.1</v>
      </c>
      <c r="F121">
        <v>48.2</v>
      </c>
      <c r="G121">
        <v>53.2</v>
      </c>
      <c r="I121">
        <f t="shared" si="41"/>
        <v>2.9046299247924856</v>
      </c>
      <c r="N121">
        <f t="shared" si="42"/>
        <v>50.525000000000006</v>
      </c>
      <c r="P121" s="5"/>
      <c r="R121" s="5"/>
      <c r="T121" s="5"/>
      <c r="V121" s="5"/>
    </row>
    <row r="122" spans="1:23" x14ac:dyDescent="0.45">
      <c r="A122" s="1">
        <v>10</v>
      </c>
      <c r="B122">
        <v>10</v>
      </c>
      <c r="C122">
        <v>0</v>
      </c>
      <c r="D122">
        <v>47.8</v>
      </c>
      <c r="E122">
        <v>49.7</v>
      </c>
      <c r="F122">
        <v>47</v>
      </c>
      <c r="G122">
        <v>50.6</v>
      </c>
      <c r="I122">
        <f t="shared" si="41"/>
        <v>1.4394009170484796</v>
      </c>
      <c r="N122">
        <f t="shared" si="42"/>
        <v>48.774999999999999</v>
      </c>
      <c r="P122" s="5"/>
      <c r="R122" s="5"/>
      <c r="T122" s="5"/>
      <c r="V122" s="5"/>
    </row>
    <row r="123" spans="1:23" x14ac:dyDescent="0.45">
      <c r="A123" s="1">
        <v>11</v>
      </c>
      <c r="B123">
        <v>10</v>
      </c>
      <c r="C123">
        <v>0.2</v>
      </c>
      <c r="D123">
        <v>53.3</v>
      </c>
      <c r="E123">
        <v>47.7</v>
      </c>
      <c r="F123">
        <v>51.7</v>
      </c>
      <c r="G123">
        <v>48.5</v>
      </c>
      <c r="I123">
        <f t="shared" si="41"/>
        <v>2.2891046284519181</v>
      </c>
      <c r="K123" t="s">
        <v>25</v>
      </c>
      <c r="L123" t="s">
        <v>26</v>
      </c>
      <c r="N123">
        <f t="shared" si="42"/>
        <v>50.3</v>
      </c>
      <c r="P123" s="3" t="s">
        <v>25</v>
      </c>
      <c r="Q123" s="3" t="s">
        <v>26</v>
      </c>
      <c r="R123" s="3" t="s">
        <v>25</v>
      </c>
      <c r="S123" s="3" t="s">
        <v>26</v>
      </c>
      <c r="T123" s="3" t="s">
        <v>25</v>
      </c>
      <c r="U123" s="3" t="s">
        <v>26</v>
      </c>
      <c r="V123" s="3" t="s">
        <v>25</v>
      </c>
      <c r="W123" s="3" t="s">
        <v>26</v>
      </c>
    </row>
    <row r="124" spans="1:23" x14ac:dyDescent="0.45">
      <c r="A124" s="1">
        <v>12</v>
      </c>
      <c r="B124">
        <v>10</v>
      </c>
      <c r="C124">
        <v>0.45</v>
      </c>
      <c r="D124">
        <v>50.5</v>
      </c>
      <c r="E124">
        <v>45.9</v>
      </c>
      <c r="F124">
        <v>47.5</v>
      </c>
      <c r="G124">
        <v>51.2</v>
      </c>
      <c r="I124">
        <f t="shared" si="41"/>
        <v>2.1649191670822274</v>
      </c>
      <c r="J124">
        <v>2</v>
      </c>
      <c r="K124">
        <f>AVERAGE(D112:G116)</f>
        <v>0.01</v>
      </c>
      <c r="L124">
        <f>AVERAGE(D112:G112,D117:G117,D122:G122,D127:G127,D132:G132,D137:G137)</f>
        <v>41.679166666666667</v>
      </c>
      <c r="M124">
        <v>0</v>
      </c>
      <c r="N124">
        <f t="shared" si="42"/>
        <v>48.775000000000006</v>
      </c>
      <c r="P124" s="5">
        <f>AVERAGE(D112:D116)</f>
        <v>0.02</v>
      </c>
      <c r="Q124">
        <f>AVERAGE(D112,D117,D122,D127,D132,D137)</f>
        <v>42</v>
      </c>
      <c r="R124" s="5">
        <f>AVERAGE(E112:E116)</f>
        <v>0.02</v>
      </c>
      <c r="S124">
        <f>AVERAGE(E112,E117,E122,E127,E132,E137)</f>
        <v>41.85</v>
      </c>
      <c r="T124" s="5">
        <f>AVERAGE(F112:F116)</f>
        <v>0</v>
      </c>
      <c r="U124">
        <f>AVERAGE(F112,F117,F122,F127,F132,F137)</f>
        <v>40.56666666666667</v>
      </c>
      <c r="V124" s="5">
        <f>AVERAGE(G112:G116)</f>
        <v>0</v>
      </c>
      <c r="W124">
        <f>AVERAGE(G112,G117,G122,G127,G132,G137)</f>
        <v>42.300000000000004</v>
      </c>
    </row>
    <row r="125" spans="1:23" x14ac:dyDescent="0.45">
      <c r="A125" s="1">
        <v>13</v>
      </c>
      <c r="B125">
        <v>10</v>
      </c>
      <c r="C125">
        <v>0.65</v>
      </c>
      <c r="D125">
        <v>51.9</v>
      </c>
      <c r="E125">
        <v>44.1</v>
      </c>
      <c r="F125">
        <v>46.7</v>
      </c>
      <c r="G125">
        <v>50.2</v>
      </c>
      <c r="I125">
        <f t="shared" si="41"/>
        <v>3.0309858132297478</v>
      </c>
      <c r="J125">
        <v>5</v>
      </c>
      <c r="K125">
        <f>AVERAGE(D117:G121)</f>
        <v>49.465000000000011</v>
      </c>
      <c r="L125">
        <f>AVERAGE(D113:G113,D118:G118,D123:G123,D128:G128,D133:G133,D138:G138)</f>
        <v>42.641666666666673</v>
      </c>
      <c r="M125">
        <v>0.2</v>
      </c>
      <c r="N125">
        <f t="shared" si="42"/>
        <v>48.224999999999994</v>
      </c>
      <c r="P125" s="5">
        <f>AVERAGE(D117:D121)</f>
        <v>52.080000000000005</v>
      </c>
      <c r="Q125">
        <f t="shared" ref="Q125:Q128" si="48">AVERAGE(D113,D118,D123,D128,D133,D138)</f>
        <v>43.733333333333327</v>
      </c>
      <c r="R125" s="5">
        <f>AVERAGE(E117:E121)</f>
        <v>46.739999999999995</v>
      </c>
      <c r="S125">
        <f t="shared" ref="S125:S128" si="49">AVERAGE(E113,E118,E123,E128,E133,E138)</f>
        <v>41.4</v>
      </c>
      <c r="T125" s="5">
        <f>AVERAGE(F117:F121)</f>
        <v>47.660000000000004</v>
      </c>
      <c r="U125">
        <f t="shared" ref="U125:U128" si="50">AVERAGE(F113,F118,F123,F128,F133,F138)</f>
        <v>42.849999999999994</v>
      </c>
      <c r="V125" s="5">
        <f>AVERAGE(G117:G121)</f>
        <v>51.38000000000001</v>
      </c>
      <c r="W125">
        <f t="shared" ref="W125:W128" si="51">AVERAGE(G113,G118,G123,G128,G133,G138)</f>
        <v>42.583333333333329</v>
      </c>
    </row>
    <row r="126" spans="1:23" x14ac:dyDescent="0.45">
      <c r="A126" s="1">
        <v>14</v>
      </c>
      <c r="B126">
        <v>10</v>
      </c>
      <c r="C126">
        <v>0.85</v>
      </c>
      <c r="D126">
        <v>50.4</v>
      </c>
      <c r="E126">
        <v>44.3</v>
      </c>
      <c r="F126">
        <v>49.9</v>
      </c>
      <c r="G126">
        <v>50.5</v>
      </c>
      <c r="I126">
        <f t="shared" si="41"/>
        <v>2.593621984792696</v>
      </c>
      <c r="J126">
        <v>10</v>
      </c>
      <c r="K126">
        <f>AVERAGE(D122:G126)</f>
        <v>48.97</v>
      </c>
      <c r="L126">
        <f t="shared" ref="L126:L128" si="52">AVERAGE(D114:G114,D119:G119,D124:G124,D129:G129,D134:G134,D139:G139)</f>
        <v>40.695833333333326</v>
      </c>
      <c r="M126">
        <v>0.45</v>
      </c>
      <c r="N126">
        <f t="shared" si="42"/>
        <v>48.774999999999999</v>
      </c>
      <c r="P126" s="5">
        <f>AVERAGE(D122:D126)</f>
        <v>50.78</v>
      </c>
      <c r="Q126">
        <f t="shared" si="48"/>
        <v>41.5</v>
      </c>
      <c r="R126" s="5">
        <f>AVERAGE(E122:E126)</f>
        <v>46.339999999999996</v>
      </c>
      <c r="S126">
        <f t="shared" si="49"/>
        <v>39.616666666666667</v>
      </c>
      <c r="T126" s="5">
        <f>AVERAGE(F122:F126)</f>
        <v>48.559999999999995</v>
      </c>
      <c r="U126">
        <f t="shared" si="50"/>
        <v>39.700000000000003</v>
      </c>
      <c r="V126" s="5">
        <f>AVERAGE(G122:G126)</f>
        <v>50.2</v>
      </c>
      <c r="W126">
        <f t="shared" si="51"/>
        <v>41.966666666666669</v>
      </c>
    </row>
    <row r="127" spans="1:23" x14ac:dyDescent="0.45">
      <c r="A127" s="1">
        <v>15</v>
      </c>
      <c r="B127">
        <v>20</v>
      </c>
      <c r="C127">
        <v>0</v>
      </c>
      <c r="D127">
        <v>49.2</v>
      </c>
      <c r="E127">
        <v>50.5</v>
      </c>
      <c r="F127">
        <v>49.5</v>
      </c>
      <c r="G127">
        <v>49.9</v>
      </c>
      <c r="I127">
        <f t="shared" si="41"/>
        <v>0.48669805834829366</v>
      </c>
      <c r="J127">
        <v>20</v>
      </c>
      <c r="K127">
        <f>AVERAGE(D127:G131)</f>
        <v>49.22</v>
      </c>
      <c r="L127">
        <f t="shared" si="52"/>
        <v>40.695833333333326</v>
      </c>
      <c r="M127">
        <v>0.65</v>
      </c>
      <c r="N127">
        <f t="shared" si="42"/>
        <v>49.774999999999999</v>
      </c>
      <c r="P127" s="5">
        <f>AVERAGE(D127:D131)</f>
        <v>49.18</v>
      </c>
      <c r="Q127">
        <f t="shared" si="48"/>
        <v>42.766666666666673</v>
      </c>
      <c r="R127" s="5">
        <f>AVERAGE(E127:E131)</f>
        <v>48.660000000000004</v>
      </c>
      <c r="S127">
        <f t="shared" si="49"/>
        <v>39.016666666666666</v>
      </c>
      <c r="T127" s="5">
        <f>AVERAGE(F127:F131)</f>
        <v>49.28</v>
      </c>
      <c r="U127">
        <f t="shared" si="50"/>
        <v>39.016666666666666</v>
      </c>
      <c r="V127" s="5">
        <f>AVERAGE(G127:G131)</f>
        <v>49.760000000000005</v>
      </c>
      <c r="W127">
        <f t="shared" si="51"/>
        <v>41.983333333333341</v>
      </c>
    </row>
    <row r="128" spans="1:23" x14ac:dyDescent="0.45">
      <c r="A128" s="1">
        <v>16</v>
      </c>
      <c r="B128">
        <v>20</v>
      </c>
      <c r="C128">
        <v>0.2</v>
      </c>
      <c r="D128">
        <v>51.2</v>
      </c>
      <c r="E128">
        <v>49.2</v>
      </c>
      <c r="F128">
        <v>51.1</v>
      </c>
      <c r="G128">
        <v>51.6</v>
      </c>
      <c r="I128">
        <f t="shared" si="41"/>
        <v>0.92837223138135661</v>
      </c>
      <c r="J128">
        <v>50</v>
      </c>
      <c r="K128">
        <f>AVERAGE(D132:G136)</f>
        <v>50.949999999999996</v>
      </c>
      <c r="L128">
        <f t="shared" si="52"/>
        <v>41.720833333333339</v>
      </c>
      <c r="M128">
        <v>0.85</v>
      </c>
      <c r="N128">
        <f t="shared" si="42"/>
        <v>50.774999999999999</v>
      </c>
      <c r="P128" s="5">
        <f>AVERAGE(D132:D136)</f>
        <v>51.5</v>
      </c>
      <c r="Q128">
        <f t="shared" si="48"/>
        <v>42.4</v>
      </c>
      <c r="R128" s="5">
        <f>AVERAGE(E132:E136)</f>
        <v>49.56</v>
      </c>
      <c r="S128">
        <f t="shared" si="49"/>
        <v>39.016666666666673</v>
      </c>
      <c r="T128" s="5">
        <f>AVERAGE(F132:F136)</f>
        <v>49.940000000000005</v>
      </c>
      <c r="U128">
        <f t="shared" si="50"/>
        <v>42.300000000000004</v>
      </c>
      <c r="V128" s="5">
        <f>AVERAGE(G132:G136)</f>
        <v>52.8</v>
      </c>
      <c r="W128">
        <f t="shared" si="51"/>
        <v>43.166666666666664</v>
      </c>
    </row>
    <row r="129" spans="1:23" x14ac:dyDescent="0.45">
      <c r="A129" s="1">
        <v>17</v>
      </c>
      <c r="B129">
        <v>20</v>
      </c>
      <c r="C129">
        <v>0.45</v>
      </c>
      <c r="D129">
        <v>46.6</v>
      </c>
      <c r="E129">
        <v>48.7</v>
      </c>
      <c r="F129">
        <v>47.9</v>
      </c>
      <c r="G129">
        <v>49.3</v>
      </c>
      <c r="I129">
        <f t="shared" si="41"/>
        <v>1.0108783309577856</v>
      </c>
      <c r="J129">
        <v>100</v>
      </c>
      <c r="K129">
        <f>AVERAGE(D137:G141)</f>
        <v>50.305</v>
      </c>
      <c r="L129">
        <f>AVERAGE((L128-L127), (L127-L126), (L126-L125), (L125-L124))</f>
        <v>1.0416666666667851E-2</v>
      </c>
      <c r="N129">
        <f t="shared" si="42"/>
        <v>48.125</v>
      </c>
      <c r="P129" s="5">
        <f>AVERAGE(D137:D141)</f>
        <v>51.320000000000007</v>
      </c>
      <c r="R129" s="5">
        <f>AVERAGE(E137:E141)</f>
        <v>49.76</v>
      </c>
      <c r="T129" s="5">
        <f>AVERAGE(F137:F141)</f>
        <v>49.88000000000001</v>
      </c>
      <c r="V129" s="5">
        <f>AVERAGE(G137:G141)</f>
        <v>50.260000000000005</v>
      </c>
    </row>
    <row r="130" spans="1:23" x14ac:dyDescent="0.45">
      <c r="A130" s="1">
        <v>18</v>
      </c>
      <c r="B130">
        <v>20</v>
      </c>
      <c r="C130">
        <v>0.65</v>
      </c>
      <c r="D130">
        <v>50.9</v>
      </c>
      <c r="E130">
        <v>47.9</v>
      </c>
      <c r="F130">
        <v>46.4</v>
      </c>
      <c r="G130">
        <v>48.8</v>
      </c>
      <c r="I130">
        <f t="shared" si="41"/>
        <v>1.6294170736800322</v>
      </c>
      <c r="K130">
        <f>AVERAGE(K124:K129)</f>
        <v>41.486666666666672</v>
      </c>
      <c r="N130">
        <f t="shared" si="42"/>
        <v>48.5</v>
      </c>
      <c r="P130" s="5">
        <f>AVERAGE(P124:P129)</f>
        <v>42.48</v>
      </c>
      <c r="Q130">
        <f>AVERAGE(Q124:Q128)</f>
        <v>42.480000000000004</v>
      </c>
      <c r="R130" s="5">
        <f>AVERAGE(R124:R129)</f>
        <v>40.18</v>
      </c>
      <c r="S130">
        <f>AVERAGE(S124:S128)</f>
        <v>40.18</v>
      </c>
      <c r="T130" s="5">
        <f>AVERAGE(T124:T129)</f>
        <v>40.886666666666663</v>
      </c>
      <c r="U130">
        <f>AVERAGE(U124:U128)</f>
        <v>40.88666666666667</v>
      </c>
      <c r="V130" s="5">
        <f>AVERAGE(V124:V129)</f>
        <v>42.400000000000006</v>
      </c>
      <c r="W130">
        <f>AVERAGE(W124:W128)</f>
        <v>42.4</v>
      </c>
    </row>
    <row r="131" spans="1:23" x14ac:dyDescent="0.45">
      <c r="A131" s="1">
        <v>19</v>
      </c>
      <c r="B131">
        <v>20</v>
      </c>
      <c r="C131">
        <v>0.85</v>
      </c>
      <c r="D131">
        <v>48</v>
      </c>
      <c r="E131">
        <v>47</v>
      </c>
      <c r="F131">
        <v>51.5</v>
      </c>
      <c r="G131">
        <v>49.2</v>
      </c>
      <c r="I131">
        <f t="shared" si="41"/>
        <v>1.6783548492497049</v>
      </c>
      <c r="N131">
        <f t="shared" si="42"/>
        <v>48.924999999999997</v>
      </c>
      <c r="P131" s="5">
        <f>_xlfn.STDEV.P(P124:P129)</f>
        <v>19.010074522035247</v>
      </c>
      <c r="Q131">
        <f>_xlfn.STDEV.P(Q124:Q128)</f>
        <v>0.75501287700571185</v>
      </c>
      <c r="R131" s="5">
        <f>_xlfn.STDEV.P(R124:R129)</f>
        <v>18.006832036757611</v>
      </c>
      <c r="S131">
        <f>_xlfn.STDEV.P(S124:S128)</f>
        <v>1.2084149397730335</v>
      </c>
      <c r="T131" s="5">
        <f>_xlfn.STDEV.P(T124:T129)</f>
        <v>18.301951322802232</v>
      </c>
      <c r="U131">
        <f>_xlfn.STDEV.P(U124:U128)</f>
        <v>1.4737480562610865</v>
      </c>
      <c r="V131" s="5">
        <f>_xlfn.STDEV.P(V124:V129)</f>
        <v>18.988371880355274</v>
      </c>
      <c r="W131">
        <f>_xlfn.STDEV.P(W124:W128)</f>
        <v>0.44559573107869049</v>
      </c>
    </row>
    <row r="132" spans="1:23" x14ac:dyDescent="0.45">
      <c r="A132" s="1">
        <v>20</v>
      </c>
      <c r="B132">
        <v>50</v>
      </c>
      <c r="C132">
        <v>0</v>
      </c>
      <c r="D132">
        <v>51.1</v>
      </c>
      <c r="E132">
        <v>51.4</v>
      </c>
      <c r="F132">
        <v>50.3</v>
      </c>
      <c r="G132">
        <v>51.2</v>
      </c>
      <c r="I132">
        <f t="shared" si="41"/>
        <v>0.41833001326703906</v>
      </c>
      <c r="N132">
        <f t="shared" si="42"/>
        <v>51</v>
      </c>
      <c r="P132" s="5"/>
      <c r="R132" s="5"/>
      <c r="T132" s="5"/>
      <c r="V132" s="5"/>
    </row>
    <row r="133" spans="1:23" x14ac:dyDescent="0.45">
      <c r="A133" s="1">
        <v>21</v>
      </c>
      <c r="B133">
        <v>50</v>
      </c>
      <c r="C133">
        <v>0.2</v>
      </c>
      <c r="D133">
        <v>54.5</v>
      </c>
      <c r="E133">
        <v>51.1</v>
      </c>
      <c r="F133">
        <v>51.2</v>
      </c>
      <c r="G133">
        <v>56.3</v>
      </c>
      <c r="I133">
        <f t="shared" si="41"/>
        <v>2.2185299186623539</v>
      </c>
      <c r="N133">
        <f t="shared" si="42"/>
        <v>53.275000000000006</v>
      </c>
      <c r="P133" s="5" cm="1">
        <f t="array" ref="P133">INDEX(LINEST(P124:P129), 1)</f>
        <v>7.233142857142858</v>
      </c>
      <c r="Q133" s="5" cm="1">
        <f t="array" ref="Q133">INDEX(LINEST(Q124:Q128), 1)</f>
        <v>-1.6666666666665733E-2</v>
      </c>
      <c r="R133" s="5" cm="1">
        <f t="array" ref="R133">INDEX(LINEST(R124:R129), 1)</f>
        <v>7.4137142857142857</v>
      </c>
      <c r="S133" s="5" cm="1">
        <f t="array" ref="S133">INDEX(LINEST(S124:S128), 1)</f>
        <v>-0.80499999999999872</v>
      </c>
      <c r="T133" s="5" cm="1">
        <f t="array" ref="T133">INDEX(LINEST(T124:T129), 1)</f>
        <v>7.341714285714291</v>
      </c>
      <c r="U133" s="5" cm="1">
        <f t="array" ref="U133">INDEX(LINEST(U124:U128), 1)</f>
        <v>-3.6666666666665931E-2</v>
      </c>
      <c r="V133" s="5" cm="1">
        <f t="array" ref="V133">INDEX(LINEST(V124:V129), 1)</f>
        <v>7.2891428571428563</v>
      </c>
      <c r="W133" s="5" cm="1">
        <f t="array" ref="W133">INDEX(LINEST(W124:W128), 1)</f>
        <v>0.11333333333333326</v>
      </c>
    </row>
    <row r="134" spans="1:23" x14ac:dyDescent="0.45">
      <c r="A134" s="1">
        <v>22</v>
      </c>
      <c r="B134">
        <v>50</v>
      </c>
      <c r="C134">
        <v>0.45</v>
      </c>
      <c r="D134">
        <v>49.9</v>
      </c>
      <c r="E134">
        <v>49.2</v>
      </c>
      <c r="F134">
        <v>47.5</v>
      </c>
      <c r="G134">
        <v>50.8</v>
      </c>
      <c r="I134">
        <f t="shared" si="41"/>
        <v>1.2093386622447813</v>
      </c>
      <c r="K134" cm="1">
        <f t="array" ref="K134">INDEX(LINEST(K124:K129),1)</f>
        <v>7.3194285714285732</v>
      </c>
      <c r="L134" cm="1">
        <f t="array" ref="L134">INDEX(LINEST(L124:L128),1)</f>
        <v>-0.18625000000000039</v>
      </c>
      <c r="N134">
        <f t="shared" si="42"/>
        <v>49.349999999999994</v>
      </c>
    </row>
    <row r="135" spans="1:23" x14ac:dyDescent="0.45">
      <c r="A135" s="1">
        <v>23</v>
      </c>
      <c r="B135">
        <v>50</v>
      </c>
      <c r="C135">
        <v>0.65</v>
      </c>
      <c r="D135">
        <v>51.1</v>
      </c>
      <c r="E135">
        <v>48.4</v>
      </c>
      <c r="F135">
        <v>48.8</v>
      </c>
      <c r="G135">
        <v>51.3</v>
      </c>
      <c r="I135">
        <f t="shared" si="41"/>
        <v>1.3095800853708801</v>
      </c>
      <c r="N135">
        <f t="shared" si="42"/>
        <v>49.900000000000006</v>
      </c>
    </row>
    <row r="136" spans="1:23" x14ac:dyDescent="0.45">
      <c r="A136" s="1">
        <v>24</v>
      </c>
      <c r="B136">
        <v>50</v>
      </c>
      <c r="C136">
        <v>0.85</v>
      </c>
      <c r="D136">
        <v>50.9</v>
      </c>
      <c r="E136">
        <v>47.7</v>
      </c>
      <c r="F136">
        <v>51.9</v>
      </c>
      <c r="G136">
        <v>54.4</v>
      </c>
      <c r="I136">
        <f t="shared" si="41"/>
        <v>2.4014318645341559</v>
      </c>
      <c r="N136">
        <f t="shared" si="42"/>
        <v>51.225000000000001</v>
      </c>
    </row>
    <row r="137" spans="1:23" x14ac:dyDescent="0.45">
      <c r="A137" s="1">
        <v>25</v>
      </c>
      <c r="B137">
        <v>100</v>
      </c>
      <c r="C137">
        <v>0</v>
      </c>
      <c r="D137">
        <v>54.8</v>
      </c>
      <c r="E137">
        <v>51.4</v>
      </c>
      <c r="F137">
        <v>48.6</v>
      </c>
      <c r="G137">
        <v>52.2</v>
      </c>
      <c r="I137">
        <f t="shared" si="41"/>
        <v>2.2107690969434133</v>
      </c>
      <c r="N137">
        <f t="shared" si="42"/>
        <v>51.75</v>
      </c>
    </row>
    <row r="138" spans="1:23" x14ac:dyDescent="0.45">
      <c r="A138" s="1">
        <v>26</v>
      </c>
      <c r="B138">
        <v>100</v>
      </c>
      <c r="C138">
        <v>0.2</v>
      </c>
      <c r="D138">
        <v>49.7</v>
      </c>
      <c r="E138">
        <v>51.5</v>
      </c>
      <c r="F138">
        <v>51.2</v>
      </c>
      <c r="G138">
        <v>47.6</v>
      </c>
      <c r="I138">
        <f t="shared" si="41"/>
        <v>1.54434452114805</v>
      </c>
      <c r="N138">
        <f t="shared" si="42"/>
        <v>50</v>
      </c>
    </row>
    <row r="139" spans="1:23" x14ac:dyDescent="0.45">
      <c r="A139" s="1">
        <v>27</v>
      </c>
      <c r="B139">
        <v>100</v>
      </c>
      <c r="C139">
        <v>0.45</v>
      </c>
      <c r="D139">
        <v>50</v>
      </c>
      <c r="E139">
        <v>49.3</v>
      </c>
      <c r="F139">
        <v>48.4</v>
      </c>
      <c r="G139">
        <v>50.3</v>
      </c>
      <c r="I139">
        <f t="shared" si="41"/>
        <v>0.73143694191638964</v>
      </c>
      <c r="N139">
        <f t="shared" si="42"/>
        <v>49.5</v>
      </c>
    </row>
    <row r="140" spans="1:23" x14ac:dyDescent="0.45">
      <c r="A140" s="1">
        <v>28</v>
      </c>
      <c r="B140">
        <v>100</v>
      </c>
      <c r="C140">
        <v>0.65</v>
      </c>
      <c r="D140">
        <v>50.6</v>
      </c>
      <c r="E140">
        <v>48.6</v>
      </c>
      <c r="F140">
        <v>48.9</v>
      </c>
      <c r="G140">
        <v>49.5</v>
      </c>
      <c r="I140">
        <f t="shared" si="41"/>
        <v>0.76485292703891816</v>
      </c>
      <c r="N140" s="8">
        <f t="shared" si="42"/>
        <v>49.4</v>
      </c>
    </row>
    <row r="141" spans="1:23" x14ac:dyDescent="0.45">
      <c r="A141" s="1">
        <v>29</v>
      </c>
      <c r="B141">
        <v>100</v>
      </c>
      <c r="C141">
        <v>0.85</v>
      </c>
      <c r="D141">
        <v>51.5</v>
      </c>
      <c r="E141">
        <v>48</v>
      </c>
      <c r="F141">
        <v>52.3</v>
      </c>
      <c r="G141">
        <v>51.7</v>
      </c>
      <c r="I141">
        <f t="shared" si="41"/>
        <v>1.6857861667483214</v>
      </c>
      <c r="N141">
        <f t="shared" si="42"/>
        <v>50.875</v>
      </c>
    </row>
    <row r="145" spans="1:23" x14ac:dyDescent="0.45">
      <c r="A145" s="1">
        <v>0</v>
      </c>
      <c r="B145" t="s">
        <v>10</v>
      </c>
    </row>
    <row r="147" spans="1:23" x14ac:dyDescent="0.4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I147" s="3" t="s">
        <v>45</v>
      </c>
      <c r="K147" t="s">
        <v>25</v>
      </c>
      <c r="L147" t="s">
        <v>26</v>
      </c>
      <c r="N147" t="s">
        <v>27</v>
      </c>
      <c r="P147" s="3"/>
      <c r="Q147" s="3" t="s">
        <v>3</v>
      </c>
      <c r="R147" s="3"/>
      <c r="S147" s="3" t="s">
        <v>4</v>
      </c>
      <c r="T147" s="3"/>
      <c r="U147" s="3" t="s">
        <v>5</v>
      </c>
      <c r="V147" s="3"/>
      <c r="W147" s="3" t="s">
        <v>6</v>
      </c>
    </row>
    <row r="148" spans="1:23" x14ac:dyDescent="0.45">
      <c r="A148" s="1">
        <v>0</v>
      </c>
      <c r="B148">
        <v>0</v>
      </c>
      <c r="C148">
        <v>0</v>
      </c>
      <c r="D148">
        <v>55.9</v>
      </c>
      <c r="E148">
        <v>54</v>
      </c>
      <c r="F148">
        <v>30.9</v>
      </c>
      <c r="G148">
        <v>57.4</v>
      </c>
      <c r="I148">
        <f>_xlfn.STDEV.P(D148:G148)</f>
        <v>10.834781954428038</v>
      </c>
      <c r="J148">
        <v>2</v>
      </c>
      <c r="K148">
        <f>_xlfn.STDEV.P(D148:G152)</f>
        <v>14.968216326603534</v>
      </c>
      <c r="L148">
        <f>_xlfn.STDEV.P(D148:G148,D153:G153,D158:G158,D163:G163,D168:G168,D173:G173)</f>
        <v>6.8784675598728073</v>
      </c>
      <c r="M148">
        <v>0</v>
      </c>
      <c r="N148">
        <f>AVERAGE(D148:G148)</f>
        <v>49.550000000000004</v>
      </c>
      <c r="P148" s="5">
        <f>_xlfn.STDEV.P(D148:D152)</f>
        <v>0.72938330115241912</v>
      </c>
      <c r="Q148">
        <f>_xlfn.STDEV.P(D148,D153,D158,D163,D168,D173)</f>
        <v>2.630219678193356</v>
      </c>
      <c r="R148" s="5">
        <f>_xlfn.STDEV.P(E148:E152)</f>
        <v>2.6168683574073799</v>
      </c>
      <c r="S148">
        <f>_xlfn.STDEV.P(E148,E153,E158,E163,E168,E173)</f>
        <v>2.1047565179849195</v>
      </c>
      <c r="T148" s="5">
        <f>_xlfn.STDEV.P(F148:F152)</f>
        <v>3.7525458025186094</v>
      </c>
      <c r="U148">
        <f>_xlfn.STDEV.P(F148,F153,F158,F163,F168,F173)</f>
        <v>7.7367987924951969</v>
      </c>
      <c r="V148" s="5">
        <f>_xlfn.STDEV.P(G148:G152)</f>
        <v>0.91956511460581147</v>
      </c>
      <c r="W148">
        <f>_xlfn.STDEV.P(G148,G153,G158,G163,G168,G173)</f>
        <v>2.3933356545949742</v>
      </c>
    </row>
    <row r="149" spans="1:23" x14ac:dyDescent="0.45">
      <c r="A149" s="1">
        <v>1</v>
      </c>
      <c r="B149">
        <v>0</v>
      </c>
      <c r="C149">
        <v>0.2</v>
      </c>
      <c r="D149">
        <v>58</v>
      </c>
      <c r="E149">
        <v>62</v>
      </c>
      <c r="F149">
        <v>25.2</v>
      </c>
      <c r="G149">
        <v>59.9</v>
      </c>
      <c r="I149">
        <f t="shared" ref="I149:I177" si="53">_xlfn.STDEV.P(D149:G149)</f>
        <v>15.120743202633928</v>
      </c>
      <c r="J149">
        <v>5</v>
      </c>
      <c r="K149">
        <f>_xlfn.STDEV.P(D153:G157)</f>
        <v>4.6209306421975223</v>
      </c>
      <c r="L149">
        <f>_xlfn.STDEV.P(D149:G149,D154:G154,D159:G159,D164:G164,D169:G169,D174:G174)</f>
        <v>7.0090405410123768</v>
      </c>
      <c r="M149">
        <v>0.2</v>
      </c>
      <c r="N149">
        <f t="shared" ref="N149:N177" si="54">AVERAGE(D149:G149)</f>
        <v>51.274999999999999</v>
      </c>
      <c r="P149" s="5">
        <f>_xlfn.STDEV.P(D153:D157)</f>
        <v>1.3136209498938429</v>
      </c>
      <c r="Q149">
        <f t="shared" ref="Q149:Q152" si="55">_xlfn.STDEV.P(D149,D154,D159,D164,D169,D174)</f>
        <v>2.1139746660943914</v>
      </c>
      <c r="R149" s="5">
        <f>_xlfn.STDEV.P(E153:E157)</f>
        <v>0.95414883535012496</v>
      </c>
      <c r="S149">
        <f t="shared" ref="S149:S152" si="56">_xlfn.STDEV.P(E149,E154,E159,E164,E169,E174)</f>
        <v>3.5975300168618785</v>
      </c>
      <c r="T149" s="5">
        <f>_xlfn.STDEV.P(F153:F157)</f>
        <v>1.4853955702101724</v>
      </c>
      <c r="U149">
        <f t="shared" ref="U149:U152" si="57">_xlfn.STDEV.P(F149,F154,F159,F164,F169,F174)</f>
        <v>9.4352913162351157</v>
      </c>
      <c r="V149" s="5">
        <f>_xlfn.STDEV.P(G153:G157)</f>
        <v>1.5869467539901898</v>
      </c>
      <c r="W149">
        <f t="shared" ref="W149:W152" si="58">_xlfn.STDEV.P(G149,G154,G159,G164,G169,G174)</f>
        <v>3.9998611086997622</v>
      </c>
    </row>
    <row r="150" spans="1:23" x14ac:dyDescent="0.45">
      <c r="A150" s="1">
        <v>2</v>
      </c>
      <c r="B150">
        <v>0</v>
      </c>
      <c r="C150">
        <v>0.45</v>
      </c>
      <c r="D150">
        <v>57.4</v>
      </c>
      <c r="E150">
        <v>58.8</v>
      </c>
      <c r="F150">
        <v>20.5</v>
      </c>
      <c r="G150">
        <v>59.8</v>
      </c>
      <c r="I150">
        <f t="shared" si="53"/>
        <v>16.548621543802355</v>
      </c>
      <c r="J150">
        <v>10</v>
      </c>
      <c r="K150">
        <f>_xlfn.STDEV.P(D158:G162)</f>
        <v>3.4634195529851697</v>
      </c>
      <c r="L150">
        <f t="shared" ref="L150:L152" si="59">_xlfn.STDEV.P(D150:G150,D155:G155,D160:G160,D165:G165,D170:G170,D175:G175)</f>
        <v>7.9534310817546361</v>
      </c>
      <c r="M150">
        <v>0.45</v>
      </c>
      <c r="N150">
        <f t="shared" si="54"/>
        <v>49.125</v>
      </c>
      <c r="P150" s="5">
        <f>_xlfn.STDEV.P(D158:D162)</f>
        <v>2.202725584361338</v>
      </c>
      <c r="Q150">
        <f t="shared" si="55"/>
        <v>2.9786275736020147</v>
      </c>
      <c r="R150" s="5">
        <f>_xlfn.STDEV.P(E158:E162)</f>
        <v>1.378985134075055</v>
      </c>
      <c r="S150">
        <f t="shared" si="56"/>
        <v>2.5897232799406709</v>
      </c>
      <c r="T150" s="5">
        <f>_xlfn.STDEV.P(F158:F162)</f>
        <v>1.8819139193916374</v>
      </c>
      <c r="U150">
        <f t="shared" si="57"/>
        <v>10.356546507188378</v>
      </c>
      <c r="V150" s="5">
        <f>_xlfn.STDEV.P(G158:G162)</f>
        <v>4.6499032247994139</v>
      </c>
      <c r="W150">
        <f t="shared" si="58"/>
        <v>3.5975300168618776</v>
      </c>
    </row>
    <row r="151" spans="1:23" x14ac:dyDescent="0.45">
      <c r="A151" s="1">
        <v>3</v>
      </c>
      <c r="B151">
        <v>0</v>
      </c>
      <c r="C151">
        <v>0.65</v>
      </c>
      <c r="D151">
        <v>57.2</v>
      </c>
      <c r="E151">
        <v>59.8</v>
      </c>
      <c r="F151">
        <v>21.5</v>
      </c>
      <c r="G151">
        <v>59</v>
      </c>
      <c r="I151">
        <f t="shared" si="53"/>
        <v>16.121162334025417</v>
      </c>
      <c r="J151">
        <v>20</v>
      </c>
      <c r="K151">
        <f>_xlfn.STDEV.P(D163:G167)</f>
        <v>3.8854182529040546</v>
      </c>
      <c r="L151">
        <f t="shared" si="59"/>
        <v>7.6653067181510552</v>
      </c>
      <c r="M151">
        <v>0.65</v>
      </c>
      <c r="N151">
        <f t="shared" si="54"/>
        <v>49.375</v>
      </c>
      <c r="P151" s="5">
        <f>_xlfn.STDEV.P(D163:D167)</f>
        <v>2.407155998268498</v>
      </c>
      <c r="Q151">
        <f t="shared" si="55"/>
        <v>3.1429374087874478</v>
      </c>
      <c r="R151" s="5">
        <f>_xlfn.STDEV.P(E163:E167)</f>
        <v>1.39226434271657</v>
      </c>
      <c r="S151">
        <f t="shared" si="56"/>
        <v>3.1785741037976969</v>
      </c>
      <c r="T151" s="5">
        <f>_xlfn.STDEV.P(F163:F167)</f>
        <v>1.6749925372968089</v>
      </c>
      <c r="U151">
        <f t="shared" si="57"/>
        <v>10.329676772398185</v>
      </c>
      <c r="V151" s="5">
        <f>_xlfn.STDEV.P(G163:G167)</f>
        <v>4.4840160570631324</v>
      </c>
      <c r="W151">
        <f t="shared" si="58"/>
        <v>3.8046754862347405</v>
      </c>
    </row>
    <row r="152" spans="1:23" x14ac:dyDescent="0.45">
      <c r="A152" s="1">
        <v>4</v>
      </c>
      <c r="B152">
        <v>0</v>
      </c>
      <c r="C152">
        <v>0.85</v>
      </c>
      <c r="D152">
        <v>56.5</v>
      </c>
      <c r="E152">
        <v>58.4</v>
      </c>
      <c r="F152">
        <v>22.3</v>
      </c>
      <c r="G152">
        <v>58.5</v>
      </c>
      <c r="I152">
        <f t="shared" si="53"/>
        <v>15.392591562176893</v>
      </c>
      <c r="J152">
        <v>50</v>
      </c>
      <c r="K152">
        <f>_xlfn.STDEV.P(D169:G172)</f>
        <v>2.7865469222677728</v>
      </c>
      <c r="L152">
        <f t="shared" si="59"/>
        <v>7.2844535751756148</v>
      </c>
      <c r="M152">
        <v>0.85</v>
      </c>
      <c r="N152">
        <f t="shared" si="54"/>
        <v>48.925000000000004</v>
      </c>
      <c r="P152" s="5">
        <f>_xlfn.STDEV.P(D168:D172)</f>
        <v>2.2931201451297767</v>
      </c>
      <c r="Q152">
        <f t="shared" si="55"/>
        <v>3.3087846039830926</v>
      </c>
      <c r="R152" s="5">
        <f>_xlfn.STDEV.P(E168:E172)</f>
        <v>3.7841775856849011</v>
      </c>
      <c r="S152">
        <f t="shared" si="56"/>
        <v>2.5871477215909664</v>
      </c>
      <c r="T152" s="5">
        <f>_xlfn.STDEV.P(F168:F172)</f>
        <v>0.89755222689267566</v>
      </c>
      <c r="U152">
        <f t="shared" si="57"/>
        <v>10.528282016655078</v>
      </c>
      <c r="V152" s="5">
        <f>_xlfn.STDEV.P(G168:G172)</f>
        <v>5.0507029213763897</v>
      </c>
      <c r="W152">
        <f t="shared" si="58"/>
        <v>3.4203638532894267</v>
      </c>
    </row>
    <row r="153" spans="1:23" x14ac:dyDescent="0.45">
      <c r="A153" s="1">
        <v>5</v>
      </c>
      <c r="B153">
        <v>5</v>
      </c>
      <c r="C153">
        <v>0</v>
      </c>
      <c r="D153">
        <v>60.3</v>
      </c>
      <c r="E153">
        <v>57</v>
      </c>
      <c r="F153">
        <v>52</v>
      </c>
      <c r="G153">
        <v>59.2</v>
      </c>
      <c r="I153">
        <f t="shared" si="53"/>
        <v>3.1885537473908134</v>
      </c>
      <c r="J153">
        <v>100</v>
      </c>
      <c r="K153">
        <f>_xlfn.STDEV.P(D173:G177)</f>
        <v>4.8858059724061906</v>
      </c>
      <c r="N153">
        <f t="shared" si="54"/>
        <v>57.125</v>
      </c>
      <c r="P153" s="5">
        <f>_xlfn.STDEV.P(D173:D177)</f>
        <v>2.1969069165533628</v>
      </c>
      <c r="R153" s="5">
        <f>_xlfn.STDEV.P(E173:E177)</f>
        <v>2.668782493947381</v>
      </c>
      <c r="T153" s="5">
        <f>_xlfn.STDEV.P(F173:F177)</f>
        <v>1.0833282051160675</v>
      </c>
      <c r="V153" s="5">
        <f>_xlfn.STDEV.P(G173:G177)</f>
        <v>4.8667853866797968</v>
      </c>
    </row>
    <row r="154" spans="1:23" x14ac:dyDescent="0.45">
      <c r="A154" s="1">
        <v>6</v>
      </c>
      <c r="B154">
        <v>5</v>
      </c>
      <c r="C154">
        <v>0.2</v>
      </c>
      <c r="D154">
        <v>60.6</v>
      </c>
      <c r="E154">
        <v>57.2</v>
      </c>
      <c r="F154">
        <v>50</v>
      </c>
      <c r="G154">
        <v>61.6</v>
      </c>
      <c r="I154">
        <f t="shared" si="53"/>
        <v>4.5461522191849237</v>
      </c>
      <c r="K154">
        <f>AVERAGE(K148:K153)</f>
        <v>5.768389611560707</v>
      </c>
      <c r="N154">
        <f t="shared" si="54"/>
        <v>57.35</v>
      </c>
      <c r="P154" s="5">
        <f>AVERAGE(P148:P153)</f>
        <v>1.8571521492265397</v>
      </c>
      <c r="Q154">
        <f>AVERAGE(Q148:Q152)</f>
        <v>2.8349087861320603</v>
      </c>
      <c r="R154" s="5">
        <f>AVERAGE(R148:R153)</f>
        <v>2.1325377915302353</v>
      </c>
      <c r="S154">
        <f>AVERAGE(S148:S152)</f>
        <v>2.8115463280352264</v>
      </c>
      <c r="T154" s="5">
        <f>AVERAGE(T148:T153)</f>
        <v>1.7959547102376623</v>
      </c>
      <c r="U154">
        <f>AVERAGE(U148:U152)</f>
        <v>9.6773190809943905</v>
      </c>
      <c r="V154" s="5">
        <f>AVERAGE(V148:V153)</f>
        <v>3.5929865764191224</v>
      </c>
      <c r="W154">
        <f>AVERAGE(W148:W152)</f>
        <v>3.443153223936156</v>
      </c>
    </row>
    <row r="155" spans="1:23" x14ac:dyDescent="0.45">
      <c r="A155" s="1">
        <v>7</v>
      </c>
      <c r="B155">
        <v>5</v>
      </c>
      <c r="C155">
        <v>0.45</v>
      </c>
      <c r="D155">
        <v>62.8</v>
      </c>
      <c r="E155">
        <v>54.6</v>
      </c>
      <c r="F155">
        <v>47.8</v>
      </c>
      <c r="G155">
        <v>57.5</v>
      </c>
      <c r="I155">
        <f t="shared" si="53"/>
        <v>5.4145059793115013</v>
      </c>
      <c r="N155">
        <f t="shared" si="54"/>
        <v>55.674999999999997</v>
      </c>
      <c r="P155" s="5">
        <f>_xlfn.STDEV.P(P148:P153)</f>
        <v>0.61842749072944236</v>
      </c>
      <c r="Q155">
        <f>_xlfn.STDEV.P(Q148:Q152)</f>
        <v>0.42467367456295557</v>
      </c>
      <c r="R155" s="5">
        <f>_xlfn.STDEV.P(R148:R153)</f>
        <v>0.97932760999338109</v>
      </c>
      <c r="S155">
        <f>_xlfn.STDEV.P(S148:S152)</f>
        <v>0.5199214906336781</v>
      </c>
      <c r="T155" s="5">
        <f>_xlfn.STDEV.P(T148:T153)</f>
        <v>0.93645431216646169</v>
      </c>
      <c r="U155">
        <f>_xlfn.STDEV.P(U148:U152)</f>
        <v>1.042617360385619</v>
      </c>
      <c r="V155" s="5">
        <f>_xlfn.STDEV.P(V148:V153)</f>
        <v>1.6748076889617298</v>
      </c>
      <c r="W155">
        <f>_xlfn.STDEV.P(W148:W152)</f>
        <v>0.55983756458483636</v>
      </c>
    </row>
    <row r="156" spans="1:23" x14ac:dyDescent="0.45">
      <c r="A156" s="1">
        <v>8</v>
      </c>
      <c r="B156">
        <v>5</v>
      </c>
      <c r="C156">
        <v>0.65</v>
      </c>
      <c r="D156">
        <v>63.7</v>
      </c>
      <c r="E156">
        <v>56.3</v>
      </c>
      <c r="F156">
        <v>48.9</v>
      </c>
      <c r="G156">
        <v>58.2</v>
      </c>
      <c r="I156">
        <f t="shared" si="53"/>
        <v>5.2968740781710126</v>
      </c>
      <c r="K156" cm="1">
        <f t="array" ref="K156">INDEX(LINEST(K148:K153),1)</f>
        <v>-1.585520120881631</v>
      </c>
      <c r="L156" cm="1">
        <f t="array" ref="L156">INDEX(LINEST(L148:L152),1)</f>
        <v>0.14682382077442932</v>
      </c>
      <c r="N156">
        <f t="shared" si="54"/>
        <v>56.775000000000006</v>
      </c>
      <c r="P156" s="5"/>
      <c r="R156" s="5"/>
      <c r="T156" s="5"/>
      <c r="V156" s="5"/>
    </row>
    <row r="157" spans="1:23" x14ac:dyDescent="0.45">
      <c r="A157" s="1">
        <v>9</v>
      </c>
      <c r="B157">
        <v>5</v>
      </c>
      <c r="C157">
        <v>0.85</v>
      </c>
      <c r="D157">
        <v>62.5</v>
      </c>
      <c r="E157">
        <v>55.6</v>
      </c>
      <c r="F157">
        <v>51</v>
      </c>
      <c r="G157">
        <v>57.2</v>
      </c>
      <c r="I157">
        <f t="shared" si="53"/>
        <v>4.1087558944283851</v>
      </c>
      <c r="N157">
        <f t="shared" si="54"/>
        <v>56.575000000000003</v>
      </c>
      <c r="P157" s="5"/>
      <c r="R157" s="5"/>
      <c r="T157" s="5"/>
      <c r="V157" s="5"/>
    </row>
    <row r="158" spans="1:23" x14ac:dyDescent="0.45">
      <c r="A158" s="1">
        <v>10</v>
      </c>
      <c r="B158">
        <v>10</v>
      </c>
      <c r="C158">
        <v>0</v>
      </c>
      <c r="D158">
        <v>58.5</v>
      </c>
      <c r="E158">
        <v>57.3</v>
      </c>
      <c r="F158">
        <v>50.5</v>
      </c>
      <c r="G158">
        <v>61.8</v>
      </c>
      <c r="I158">
        <f t="shared" si="53"/>
        <v>4.1117970523847589</v>
      </c>
      <c r="N158">
        <f t="shared" si="54"/>
        <v>57.025000000000006</v>
      </c>
      <c r="P158" s="5"/>
      <c r="R158" s="5"/>
      <c r="T158" s="5"/>
      <c r="V158" s="5"/>
    </row>
    <row r="159" spans="1:23" x14ac:dyDescent="0.45">
      <c r="A159" s="1">
        <v>11</v>
      </c>
      <c r="B159">
        <v>10</v>
      </c>
      <c r="C159">
        <v>0.2</v>
      </c>
      <c r="D159">
        <v>54.3</v>
      </c>
      <c r="E159">
        <v>55.2</v>
      </c>
      <c r="F159">
        <v>52.9</v>
      </c>
      <c r="G159">
        <v>51.1</v>
      </c>
      <c r="I159">
        <f t="shared" si="53"/>
        <v>1.5481844205391035</v>
      </c>
      <c r="K159" t="s">
        <v>25</v>
      </c>
      <c r="L159" t="s">
        <v>26</v>
      </c>
      <c r="N159">
        <f t="shared" si="54"/>
        <v>53.375</v>
      </c>
      <c r="P159" s="3" t="s">
        <v>25</v>
      </c>
      <c r="Q159" s="3" t="s">
        <v>26</v>
      </c>
      <c r="R159" s="3" t="s">
        <v>25</v>
      </c>
      <c r="S159" s="3" t="s">
        <v>26</v>
      </c>
      <c r="T159" s="3" t="s">
        <v>25</v>
      </c>
      <c r="U159" s="3" t="s">
        <v>26</v>
      </c>
      <c r="V159" s="3" t="s">
        <v>25</v>
      </c>
      <c r="W159" s="3" t="s">
        <v>26</v>
      </c>
    </row>
    <row r="160" spans="1:23" x14ac:dyDescent="0.45">
      <c r="A160" s="1">
        <v>12</v>
      </c>
      <c r="B160">
        <v>10</v>
      </c>
      <c r="C160">
        <v>0.45</v>
      </c>
      <c r="D160">
        <v>53.3</v>
      </c>
      <c r="E160">
        <v>54.7</v>
      </c>
      <c r="F160">
        <v>47.2</v>
      </c>
      <c r="G160">
        <v>51.6</v>
      </c>
      <c r="I160">
        <f t="shared" si="53"/>
        <v>2.8204609552340898</v>
      </c>
      <c r="J160">
        <v>2</v>
      </c>
      <c r="K160">
        <f>AVERAGE(D148:G152)</f>
        <v>49.649999999999991</v>
      </c>
      <c r="L160">
        <f>AVERAGE(D148:G148,D153:G153,D158:G158,D163:G163,D168:G168,D173:G173)</f>
        <v>56.779166666666669</v>
      </c>
      <c r="M160">
        <v>0</v>
      </c>
      <c r="N160">
        <f t="shared" si="54"/>
        <v>51.699999999999996</v>
      </c>
      <c r="P160" s="5">
        <f>AVERAGE(D148:D152)</f>
        <v>57</v>
      </c>
      <c r="Q160">
        <f>AVERAGE(D148,D153,D158,D163,D168,D173)</f>
        <v>60.416666666666664</v>
      </c>
      <c r="R160" s="5">
        <f>AVERAGE(E148:E152)</f>
        <v>58.6</v>
      </c>
      <c r="S160">
        <f>AVERAGE(E148,E153,E158,E163,E168,E173)</f>
        <v>57.199999999999996</v>
      </c>
      <c r="T160" s="5">
        <f>AVERAGE(F148:F152)</f>
        <v>24.08</v>
      </c>
      <c r="U160">
        <f>AVERAGE(F148,F153,F158,F163,F168,F173)</f>
        <v>48.016666666666673</v>
      </c>
      <c r="V160" s="5">
        <f>AVERAGE(G148:G152)</f>
        <v>58.92</v>
      </c>
      <c r="W160">
        <f>AVERAGE(G148,G153,G158,G163,G168,G173)</f>
        <v>61.483333333333327</v>
      </c>
    </row>
    <row r="161" spans="1:23" x14ac:dyDescent="0.45">
      <c r="A161" s="1">
        <v>13</v>
      </c>
      <c r="B161">
        <v>10</v>
      </c>
      <c r="C161">
        <v>0.65</v>
      </c>
      <c r="D161">
        <v>53.2</v>
      </c>
      <c r="E161">
        <v>54.7</v>
      </c>
      <c r="F161">
        <v>49.2</v>
      </c>
      <c r="G161">
        <v>49</v>
      </c>
      <c r="I161">
        <f t="shared" si="53"/>
        <v>2.4833193511910632</v>
      </c>
      <c r="J161">
        <v>5</v>
      </c>
      <c r="K161">
        <f>AVERAGE(D153:G157)</f>
        <v>56.7</v>
      </c>
      <c r="L161">
        <f>AVERAGE(D149:G149,D154:G154,D159:G159,D164:G164,D169:G169,D174:G174)</f>
        <v>53.445833333333333</v>
      </c>
      <c r="M161">
        <v>0.2</v>
      </c>
      <c r="N161">
        <f t="shared" si="54"/>
        <v>51.525000000000006</v>
      </c>
      <c r="P161" s="5">
        <f>AVERAGE(D153:D157)</f>
        <v>61.98</v>
      </c>
      <c r="Q161">
        <f t="shared" ref="Q161:Q164" si="60">AVERAGE(D149,D154,D159,D164,D169,D174)</f>
        <v>57.166666666666664</v>
      </c>
      <c r="R161" s="5">
        <f>AVERAGE(E153:E157)</f>
        <v>56.140000000000008</v>
      </c>
      <c r="S161">
        <f t="shared" ref="S161:S164" si="61">AVERAGE(E149,E154,E159,E164,E169,E174)</f>
        <v>55.266666666666659</v>
      </c>
      <c r="T161" s="5">
        <f>AVERAGE(F153:F157)</f>
        <v>49.940000000000005</v>
      </c>
      <c r="U161">
        <f t="shared" ref="U161:U164" si="62">AVERAGE(F149,F154,F159,F164,F169,F174)</f>
        <v>46.116666666666667</v>
      </c>
      <c r="V161" s="5">
        <f>AVERAGE(G153:G157)</f>
        <v>58.739999999999995</v>
      </c>
      <c r="W161">
        <f t="shared" ref="W161:W164" si="63">AVERAGE(G149,G154,G159,G164,G169,G174)</f>
        <v>55.233333333333341</v>
      </c>
    </row>
    <row r="162" spans="1:23" x14ac:dyDescent="0.45">
      <c r="A162" s="1">
        <v>14</v>
      </c>
      <c r="B162">
        <v>10</v>
      </c>
      <c r="C162">
        <v>0.85</v>
      </c>
      <c r="D162">
        <v>52.2</v>
      </c>
      <c r="E162">
        <v>53</v>
      </c>
      <c r="F162">
        <v>49.1</v>
      </c>
      <c r="G162">
        <v>49.9</v>
      </c>
      <c r="I162">
        <f t="shared" si="53"/>
        <v>1.6007810593582124</v>
      </c>
      <c r="J162">
        <v>10</v>
      </c>
      <c r="K162">
        <f>AVERAGE(D158:G162)</f>
        <v>52.935000000000016</v>
      </c>
      <c r="L162">
        <f t="shared" ref="L162:L164" si="64">AVERAGE(D150:G150,D155:G155,D160:G160,D165:G165,D170:G170,D175:G175)</f>
        <v>52.470833333333339</v>
      </c>
      <c r="M162">
        <v>0.45</v>
      </c>
      <c r="N162">
        <f t="shared" si="54"/>
        <v>51.050000000000004</v>
      </c>
      <c r="P162" s="5">
        <f>AVERAGE(D158:D162)</f>
        <v>54.3</v>
      </c>
      <c r="Q162">
        <f t="shared" si="60"/>
        <v>58.333333333333336</v>
      </c>
      <c r="R162" s="5">
        <f>AVERAGE(E158:E162)</f>
        <v>54.98</v>
      </c>
      <c r="S162">
        <f t="shared" si="61"/>
        <v>53.9</v>
      </c>
      <c r="T162" s="5">
        <f>AVERAGE(F158:F162)</f>
        <v>49.78</v>
      </c>
      <c r="U162">
        <f t="shared" si="62"/>
        <v>43.616666666666667</v>
      </c>
      <c r="V162" s="5">
        <f>AVERAGE(G158:G162)</f>
        <v>52.679999999999993</v>
      </c>
      <c r="W162">
        <f t="shared" si="63"/>
        <v>54.033333333333331</v>
      </c>
    </row>
    <row r="163" spans="1:23" x14ac:dyDescent="0.45">
      <c r="A163" s="1">
        <v>15</v>
      </c>
      <c r="B163">
        <v>20</v>
      </c>
      <c r="C163">
        <v>0</v>
      </c>
      <c r="D163">
        <v>61.6</v>
      </c>
      <c r="E163">
        <v>56.7</v>
      </c>
      <c r="F163">
        <v>53.6</v>
      </c>
      <c r="G163">
        <v>63.5</v>
      </c>
      <c r="I163">
        <f t="shared" si="53"/>
        <v>3.9169503443367768</v>
      </c>
      <c r="J163">
        <v>20</v>
      </c>
      <c r="K163">
        <f>AVERAGE(D163:G167)</f>
        <v>54.355000000000004</v>
      </c>
      <c r="L163">
        <f t="shared" si="64"/>
        <v>52.51250000000001</v>
      </c>
      <c r="M163">
        <v>0.65</v>
      </c>
      <c r="N163">
        <f t="shared" si="54"/>
        <v>58.85</v>
      </c>
      <c r="P163" s="5">
        <f>AVERAGE(D163:D167)</f>
        <v>58.160000000000004</v>
      </c>
      <c r="Q163">
        <f t="shared" si="60"/>
        <v>57.616666666666674</v>
      </c>
      <c r="R163" s="5">
        <f>AVERAGE(E163:E167)</f>
        <v>54.04</v>
      </c>
      <c r="S163">
        <f t="shared" si="61"/>
        <v>54.5</v>
      </c>
      <c r="T163" s="5">
        <f>AVERAGE(F163:F167)</f>
        <v>50.480000000000004</v>
      </c>
      <c r="U163">
        <f t="shared" si="62"/>
        <v>44.566666666666663</v>
      </c>
      <c r="V163" s="5">
        <f>AVERAGE(G163:G167)</f>
        <v>54.739999999999995</v>
      </c>
      <c r="W163">
        <f t="shared" si="63"/>
        <v>53.366666666666667</v>
      </c>
    </row>
    <row r="164" spans="1:23" x14ac:dyDescent="0.45">
      <c r="A164" s="1">
        <v>16</v>
      </c>
      <c r="B164">
        <v>20</v>
      </c>
      <c r="C164">
        <v>0.2</v>
      </c>
      <c r="D164">
        <v>54.8</v>
      </c>
      <c r="E164">
        <v>53.8</v>
      </c>
      <c r="F164">
        <v>50.1</v>
      </c>
      <c r="G164">
        <v>53</v>
      </c>
      <c r="I164">
        <f t="shared" si="53"/>
        <v>1.7512495538900199</v>
      </c>
      <c r="J164">
        <v>50</v>
      </c>
      <c r="K164">
        <f>AVERAGE(D168:G172)</f>
        <v>53.81</v>
      </c>
      <c r="L164">
        <f t="shared" si="64"/>
        <v>52.558333333333337</v>
      </c>
      <c r="M164">
        <v>0.85</v>
      </c>
      <c r="N164">
        <f t="shared" si="54"/>
        <v>52.924999999999997</v>
      </c>
      <c r="P164" s="5">
        <f>AVERAGE(D168:D172)</f>
        <v>57.739999999999995</v>
      </c>
      <c r="Q164">
        <f t="shared" si="60"/>
        <v>57.483333333333327</v>
      </c>
      <c r="R164" s="5">
        <f>AVERAGE(E168:E172)</f>
        <v>53.8</v>
      </c>
      <c r="S164">
        <f t="shared" si="61"/>
        <v>53.800000000000004</v>
      </c>
      <c r="T164" s="5">
        <f>AVERAGE(F168:F172)</f>
        <v>49.719999999999992</v>
      </c>
      <c r="U164">
        <f t="shared" si="62"/>
        <v>45.783333333333331</v>
      </c>
      <c r="V164" s="5">
        <f>AVERAGE(G168:G172)</f>
        <v>53.98</v>
      </c>
      <c r="W164">
        <f t="shared" si="63"/>
        <v>53.166666666666664</v>
      </c>
    </row>
    <row r="165" spans="1:23" x14ac:dyDescent="0.45">
      <c r="A165" s="1">
        <v>17</v>
      </c>
      <c r="B165">
        <v>20</v>
      </c>
      <c r="C165">
        <v>0.45</v>
      </c>
      <c r="D165">
        <v>60.1</v>
      </c>
      <c r="E165">
        <v>52.6</v>
      </c>
      <c r="F165">
        <v>48.9</v>
      </c>
      <c r="G165">
        <v>54.1</v>
      </c>
      <c r="I165">
        <f t="shared" si="53"/>
        <v>4.036319486859286</v>
      </c>
      <c r="J165">
        <v>100</v>
      </c>
      <c r="K165">
        <f>AVERAGE(D173:G177)</f>
        <v>53.86999999999999</v>
      </c>
      <c r="L165">
        <f>AVERAGE((L164-L163), (L163-L162), (L162-L161), (L161-L160))</f>
        <v>-1.0552083333333329</v>
      </c>
      <c r="N165">
        <f t="shared" si="54"/>
        <v>53.924999999999997</v>
      </c>
      <c r="P165" s="5">
        <f>AVERAGE(D173:D177)</f>
        <v>60.04</v>
      </c>
      <c r="R165" s="5">
        <f>AVERAGE(E173:E177)</f>
        <v>52.040000000000006</v>
      </c>
      <c r="T165" s="5">
        <f>AVERAGE(F173:F177)</f>
        <v>49.72</v>
      </c>
      <c r="V165" s="5">
        <f>AVERAGE(G173:G177)</f>
        <v>53.679999999999993</v>
      </c>
    </row>
    <row r="166" spans="1:23" x14ac:dyDescent="0.45">
      <c r="A166" s="1">
        <v>18</v>
      </c>
      <c r="B166">
        <v>20</v>
      </c>
      <c r="C166">
        <v>0.65</v>
      </c>
      <c r="D166">
        <v>57</v>
      </c>
      <c r="E166">
        <v>53.5</v>
      </c>
      <c r="F166">
        <v>49.2</v>
      </c>
      <c r="G166">
        <v>51.6</v>
      </c>
      <c r="I166">
        <f t="shared" si="53"/>
        <v>2.8516442625264453</v>
      </c>
      <c r="K166">
        <f>AVERAGE(K160:K165)</f>
        <v>53.553333333333342</v>
      </c>
      <c r="N166">
        <f t="shared" si="54"/>
        <v>52.824999999999996</v>
      </c>
      <c r="P166" s="5">
        <f>AVERAGE(P160:P165)</f>
        <v>58.203333333333326</v>
      </c>
      <c r="Q166">
        <f>AVERAGE(Q160:Q164)</f>
        <v>58.203333333333333</v>
      </c>
      <c r="R166" s="5">
        <f>AVERAGE(R160:R165)</f>
        <v>54.933333333333337</v>
      </c>
      <c r="S166">
        <f>AVERAGE(S160:S164)</f>
        <v>54.933333333333323</v>
      </c>
      <c r="T166" s="5">
        <f>AVERAGE(T160:T165)</f>
        <v>45.620000000000005</v>
      </c>
      <c r="U166">
        <f>AVERAGE(U160:U164)</f>
        <v>45.62</v>
      </c>
      <c r="V166" s="5">
        <f>AVERAGE(V160:V165)</f>
        <v>55.456666666666671</v>
      </c>
      <c r="W166">
        <f>AVERAGE(W160:W164)</f>
        <v>55.456666666666671</v>
      </c>
    </row>
    <row r="167" spans="1:23" x14ac:dyDescent="0.45">
      <c r="A167" s="1">
        <v>19</v>
      </c>
      <c r="B167">
        <v>20</v>
      </c>
      <c r="C167">
        <v>0.85</v>
      </c>
      <c r="D167">
        <v>57.3</v>
      </c>
      <c r="E167">
        <v>53.6</v>
      </c>
      <c r="F167">
        <v>50.6</v>
      </c>
      <c r="G167">
        <v>51.5</v>
      </c>
      <c r="I167">
        <f t="shared" si="53"/>
        <v>2.5792440753057848</v>
      </c>
      <c r="N167">
        <f t="shared" si="54"/>
        <v>53.25</v>
      </c>
      <c r="P167" s="5">
        <f>_xlfn.STDEV.P(P160:P165)</f>
        <v>2.399205887140345</v>
      </c>
      <c r="Q167">
        <f>_xlfn.STDEV.P(Q160:Q164)</f>
        <v>1.1707262703125778</v>
      </c>
      <c r="R167" s="5">
        <f>_xlfn.STDEV.P(R160:R165)</f>
        <v>2.0557453365844927</v>
      </c>
      <c r="S167">
        <f>_xlfn.STDEV.P(S160:S164)</f>
        <v>1.2481096817899344</v>
      </c>
      <c r="T167" s="5">
        <f>_xlfn.STDEV.P(T160:T165)</f>
        <v>9.6365554011793755</v>
      </c>
      <c r="U167">
        <f>_xlfn.STDEV.P(U160:U164)</f>
        <v>1.4926635402676827</v>
      </c>
      <c r="V167" s="5">
        <f>_xlfn.STDEV.P(V160:V165)</f>
        <v>2.460878343645259</v>
      </c>
      <c r="W167">
        <f>_xlfn.STDEV.P(W160:W164)</f>
        <v>3.0986663798049183</v>
      </c>
    </row>
    <row r="168" spans="1:23" x14ac:dyDescent="0.45">
      <c r="A168" s="1">
        <v>20</v>
      </c>
      <c r="B168">
        <v>50</v>
      </c>
      <c r="C168">
        <v>0</v>
      </c>
      <c r="D168">
        <v>62.2</v>
      </c>
      <c r="E168">
        <v>61.2</v>
      </c>
      <c r="F168">
        <v>50.8</v>
      </c>
      <c r="G168">
        <v>63.8</v>
      </c>
      <c r="I168">
        <f t="shared" si="53"/>
        <v>5.1078371156488549</v>
      </c>
      <c r="N168">
        <f t="shared" si="54"/>
        <v>59.5</v>
      </c>
      <c r="P168" s="5"/>
      <c r="R168" s="5"/>
      <c r="T168" s="5"/>
      <c r="V168" s="5"/>
    </row>
    <row r="169" spans="1:23" x14ac:dyDescent="0.45">
      <c r="A169" s="1">
        <v>21</v>
      </c>
      <c r="B169">
        <v>50</v>
      </c>
      <c r="C169">
        <v>0.2</v>
      </c>
      <c r="D169">
        <v>57.5</v>
      </c>
      <c r="E169">
        <v>51</v>
      </c>
      <c r="F169">
        <v>49.1</v>
      </c>
      <c r="G169">
        <v>53.5</v>
      </c>
      <c r="I169">
        <f t="shared" si="53"/>
        <v>3.1427495923156203</v>
      </c>
      <c r="N169">
        <f t="shared" si="54"/>
        <v>52.774999999999999</v>
      </c>
      <c r="P169" s="5" cm="1">
        <f t="array" ref="P169">INDEX(LINEST(P160:P165), 1)</f>
        <v>0.18114285714285711</v>
      </c>
      <c r="Q169" s="5" cm="1">
        <f t="array" ref="Q169">INDEX(LINEST(Q160:Q164), 1)</f>
        <v>-0.5416666666666663</v>
      </c>
      <c r="R169" s="5" cm="1">
        <f t="array" ref="R169">INDEX(LINEST(R160:R165), 1)</f>
        <v>-1.1645714285714288</v>
      </c>
      <c r="S169" s="5" cm="1">
        <f t="array" ref="S169">INDEX(LINEST(S160:S164), 1)</f>
        <v>-0.75666666666666416</v>
      </c>
      <c r="T169" s="5" cm="1">
        <f t="array" ref="T169">INDEX(LINEST(T160:T165), 1)</f>
        <v>3.6640000000000006</v>
      </c>
      <c r="U169" s="5" cm="1">
        <f t="array" ref="U169">INDEX(LINEST(U160:U164), 1)</f>
        <v>-0.60166666666666868</v>
      </c>
      <c r="V169" s="5" cm="1">
        <f t="array" ref="V169">INDEX(LINEST(V160:V165), 1)</f>
        <v>-1.0977142857142868</v>
      </c>
      <c r="W169" s="5" cm="1">
        <f t="array" ref="W169">INDEX(LINEST(W160:W164), 1)</f>
        <v>-1.85</v>
      </c>
    </row>
    <row r="170" spans="1:23" x14ac:dyDescent="0.45">
      <c r="A170" s="1">
        <v>22</v>
      </c>
      <c r="B170">
        <v>50</v>
      </c>
      <c r="C170">
        <v>0.45</v>
      </c>
      <c r="D170">
        <v>56.8</v>
      </c>
      <c r="E170">
        <v>51.8</v>
      </c>
      <c r="F170">
        <v>48.3</v>
      </c>
      <c r="G170">
        <v>51.8</v>
      </c>
      <c r="I170">
        <f t="shared" si="53"/>
        <v>3.0285103598964294</v>
      </c>
      <c r="K170" cm="1">
        <f t="array" ref="K170">INDEX(LINEST(K160:K165),1)</f>
        <v>0.3957142857142853</v>
      </c>
      <c r="L170" cm="1">
        <f t="array" ref="L170">INDEX(LINEST(L160:L164),1)</f>
        <v>-0.93749999999999833</v>
      </c>
      <c r="N170">
        <f t="shared" si="54"/>
        <v>52.174999999999997</v>
      </c>
    </row>
    <row r="171" spans="1:23" x14ac:dyDescent="0.45">
      <c r="A171" s="1">
        <v>23</v>
      </c>
      <c r="B171">
        <v>50</v>
      </c>
      <c r="C171">
        <v>0.65</v>
      </c>
      <c r="D171">
        <v>56.3</v>
      </c>
      <c r="E171">
        <v>53.4</v>
      </c>
      <c r="F171">
        <v>50.2</v>
      </c>
      <c r="G171">
        <v>50.9</v>
      </c>
      <c r="I171">
        <f t="shared" si="53"/>
        <v>2.3947860029656081</v>
      </c>
      <c r="N171">
        <f t="shared" si="54"/>
        <v>52.699999999999996</v>
      </c>
    </row>
    <row r="172" spans="1:23" x14ac:dyDescent="0.45">
      <c r="A172" s="1">
        <v>24</v>
      </c>
      <c r="B172">
        <v>50</v>
      </c>
      <c r="C172">
        <v>0.85</v>
      </c>
      <c r="D172">
        <v>55.9</v>
      </c>
      <c r="E172">
        <v>51.6</v>
      </c>
      <c r="F172">
        <v>50.2</v>
      </c>
      <c r="G172">
        <v>49.9</v>
      </c>
      <c r="I172">
        <f t="shared" si="53"/>
        <v>2.3968729628413761</v>
      </c>
      <c r="N172">
        <f t="shared" si="54"/>
        <v>51.9</v>
      </c>
    </row>
    <row r="173" spans="1:23" x14ac:dyDescent="0.45">
      <c r="A173" s="1">
        <v>25</v>
      </c>
      <c r="B173">
        <v>100</v>
      </c>
      <c r="C173">
        <v>0</v>
      </c>
      <c r="D173">
        <v>64</v>
      </c>
      <c r="E173">
        <v>57</v>
      </c>
      <c r="F173">
        <v>50.3</v>
      </c>
      <c r="G173">
        <v>63.2</v>
      </c>
      <c r="I173">
        <f t="shared" si="53"/>
        <v>5.5174156087791699</v>
      </c>
      <c r="N173">
        <f t="shared" si="54"/>
        <v>58.625</v>
      </c>
    </row>
    <row r="174" spans="1:23" x14ac:dyDescent="0.45">
      <c r="A174" s="1">
        <v>26</v>
      </c>
      <c r="B174">
        <v>100</v>
      </c>
      <c r="C174">
        <v>0.2</v>
      </c>
      <c r="D174">
        <v>57.8</v>
      </c>
      <c r="E174">
        <v>52.4</v>
      </c>
      <c r="F174">
        <v>49.4</v>
      </c>
      <c r="G174">
        <v>52.3</v>
      </c>
      <c r="I174">
        <f t="shared" si="53"/>
        <v>3.0351070821307107</v>
      </c>
      <c r="N174">
        <f t="shared" si="54"/>
        <v>52.974999999999994</v>
      </c>
    </row>
    <row r="175" spans="1:23" x14ac:dyDescent="0.45">
      <c r="A175" s="1">
        <v>27</v>
      </c>
      <c r="B175">
        <v>100</v>
      </c>
      <c r="C175">
        <v>0.45</v>
      </c>
      <c r="D175">
        <v>59.6</v>
      </c>
      <c r="E175">
        <v>50.9</v>
      </c>
      <c r="F175">
        <v>49</v>
      </c>
      <c r="G175">
        <v>49.4</v>
      </c>
      <c r="I175">
        <f t="shared" si="53"/>
        <v>4.3164655680313269</v>
      </c>
      <c r="N175">
        <f t="shared" si="54"/>
        <v>52.225000000000001</v>
      </c>
    </row>
    <row r="176" spans="1:23" x14ac:dyDescent="0.45">
      <c r="A176" s="1">
        <v>28</v>
      </c>
      <c r="B176">
        <v>100</v>
      </c>
      <c r="C176">
        <v>0.65</v>
      </c>
      <c r="D176">
        <v>58.3</v>
      </c>
      <c r="E176">
        <v>49.3</v>
      </c>
      <c r="F176">
        <v>48.4</v>
      </c>
      <c r="G176">
        <v>51.5</v>
      </c>
      <c r="I176">
        <f t="shared" si="53"/>
        <v>3.8770962072148789</v>
      </c>
      <c r="N176" s="6">
        <f t="shared" si="54"/>
        <v>51.875</v>
      </c>
    </row>
    <row r="177" spans="1:23" x14ac:dyDescent="0.45">
      <c r="A177" s="1">
        <v>29</v>
      </c>
      <c r="B177">
        <v>100</v>
      </c>
      <c r="C177">
        <v>0.85</v>
      </c>
      <c r="D177">
        <v>60.5</v>
      </c>
      <c r="E177">
        <v>50.6</v>
      </c>
      <c r="F177">
        <v>51.5</v>
      </c>
      <c r="G177">
        <v>52</v>
      </c>
      <c r="I177">
        <f t="shared" si="53"/>
        <v>3.9865398530555289</v>
      </c>
      <c r="N177">
        <f t="shared" si="54"/>
        <v>53.65</v>
      </c>
    </row>
    <row r="181" spans="1:23" x14ac:dyDescent="0.45">
      <c r="A181" s="1">
        <v>0</v>
      </c>
      <c r="B181" t="s">
        <v>11</v>
      </c>
    </row>
    <row r="183" spans="1:23" x14ac:dyDescent="0.4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I183" s="3" t="s">
        <v>45</v>
      </c>
      <c r="K183" t="s">
        <v>25</v>
      </c>
      <c r="L183" t="s">
        <v>26</v>
      </c>
      <c r="N183" t="s">
        <v>27</v>
      </c>
      <c r="P183" s="3"/>
      <c r="Q183" s="3" t="s">
        <v>3</v>
      </c>
      <c r="R183" s="3"/>
      <c r="S183" s="3" t="s">
        <v>4</v>
      </c>
      <c r="T183" s="3"/>
      <c r="U183" s="3" t="s">
        <v>5</v>
      </c>
      <c r="V183" s="3"/>
      <c r="W183" s="3" t="s">
        <v>6</v>
      </c>
    </row>
    <row r="184" spans="1:23" x14ac:dyDescent="0.45">
      <c r="A184" s="1">
        <v>0</v>
      </c>
      <c r="B184">
        <v>0</v>
      </c>
      <c r="C184">
        <v>0</v>
      </c>
      <c r="D184">
        <v>43.7</v>
      </c>
      <c r="E184">
        <v>48.5</v>
      </c>
      <c r="F184">
        <v>49.3</v>
      </c>
      <c r="G184">
        <v>42.6</v>
      </c>
      <c r="I184">
        <f>_xlfn.STDEV.P(D184:G184)</f>
        <v>2.9149399650764662</v>
      </c>
      <c r="J184">
        <v>2</v>
      </c>
      <c r="K184">
        <f>_xlfn.STDEV.P(D184:G188)</f>
        <v>2.9794126938039307</v>
      </c>
      <c r="L184">
        <f>_xlfn.STDEV.P(D184:G184,D189:G189,D194:G194,D199:G199,D204:G204,D209:G209)</f>
        <v>20.958639411283894</v>
      </c>
      <c r="M184">
        <v>0</v>
      </c>
      <c r="N184">
        <f>AVERAGE(D184:G184)</f>
        <v>46.024999999999999</v>
      </c>
      <c r="P184" s="5">
        <f>_xlfn.STDEV.P(D184:D188)</f>
        <v>1.0158740079360233</v>
      </c>
      <c r="Q184">
        <f>_xlfn.STDEV.P(D184,D189,D194,D199,D204,D209)</f>
        <v>17.591443627198075</v>
      </c>
      <c r="R184" s="5">
        <f>_xlfn.STDEV.P(E184:E188)</f>
        <v>2.1397196077991163</v>
      </c>
      <c r="S184">
        <f>_xlfn.STDEV.P(E184,E189,E194,E199,E204,E209)</f>
        <v>15.398593009319644</v>
      </c>
      <c r="T184" s="5">
        <f>_xlfn.STDEV.P(F184:F188)</f>
        <v>2.379579794837734</v>
      </c>
      <c r="U184">
        <f>_xlfn.STDEV.P(F184,F189,F194,F199,F204,F209)</f>
        <v>0.45092497528228898</v>
      </c>
      <c r="V184" s="5">
        <f>_xlfn.STDEV.P(G184:G188)</f>
        <v>1.8423897524682442</v>
      </c>
      <c r="W184">
        <f>_xlfn.STDEV.P(G184,G189,G194,G199,G204,G209)</f>
        <v>18.181652840157287</v>
      </c>
    </row>
    <row r="185" spans="1:23" x14ac:dyDescent="0.45">
      <c r="A185" s="1">
        <v>1</v>
      </c>
      <c r="B185">
        <v>0</v>
      </c>
      <c r="C185">
        <v>0.2</v>
      </c>
      <c r="D185">
        <v>45.4</v>
      </c>
      <c r="E185">
        <v>48.6</v>
      </c>
      <c r="F185">
        <v>44.7</v>
      </c>
      <c r="G185">
        <v>42.1</v>
      </c>
      <c r="I185">
        <f t="shared" ref="I185:I203" si="65">_xlfn.STDEV.P(D185:G185)</f>
        <v>2.3162469643800936</v>
      </c>
      <c r="J185">
        <v>5</v>
      </c>
      <c r="K185">
        <f>_xlfn.STDEV.P(D189:G193)</f>
        <v>14.015780392115216</v>
      </c>
      <c r="L185">
        <f>_xlfn.STDEV.P(D185:G185,D190:G190,D195:G195,D200:G200,D205:G205,D210:G210)</f>
        <v>16.371583082856997</v>
      </c>
      <c r="M185">
        <v>0.2</v>
      </c>
      <c r="N185">
        <f t="shared" ref="N185:N213" si="66">AVERAGE(D185:G185)</f>
        <v>45.199999999999996</v>
      </c>
      <c r="P185" s="5">
        <f>_xlfn.STDEV.P(D189:D193)</f>
        <v>8.4600236406288811</v>
      </c>
      <c r="Q185">
        <f t="shared" ref="Q185:Q188" si="67">_xlfn.STDEV.P(D185,D190,D195,D200,D205,D210)</f>
        <v>13.417577608826722</v>
      </c>
      <c r="R185" s="5">
        <f>_xlfn.STDEV.P(E189:E193)</f>
        <v>8.5550920509367288</v>
      </c>
      <c r="S185">
        <f t="shared" ref="S185:S188" si="68">_xlfn.STDEV.P(E185,E190,E195,E200,E205,E210)</f>
        <v>11.954462207337766</v>
      </c>
      <c r="T185" s="5">
        <f>_xlfn.STDEV.P(F189:F193)</f>
        <v>0.71665891468675558</v>
      </c>
      <c r="U185">
        <f t="shared" ref="U185:U188" si="69">_xlfn.STDEV.P(F185,F190,F195,F200,F205,F210)</f>
        <v>1.9961769015350863</v>
      </c>
      <c r="V185" s="5">
        <f>_xlfn.STDEV.P(G189:G193)</f>
        <v>8.4762255751012976</v>
      </c>
      <c r="W185">
        <f t="shared" ref="W185:W188" si="70">_xlfn.STDEV.P(G185,G190,G195,G200,G205,G210)</f>
        <v>14.567620106096747</v>
      </c>
    </row>
    <row r="186" spans="1:23" x14ac:dyDescent="0.45">
      <c r="A186" s="1">
        <v>2</v>
      </c>
      <c r="B186">
        <v>0</v>
      </c>
      <c r="C186">
        <v>0.45</v>
      </c>
      <c r="D186">
        <v>43</v>
      </c>
      <c r="E186">
        <v>47.3</v>
      </c>
      <c r="F186">
        <v>42.9</v>
      </c>
      <c r="G186">
        <v>39.200000000000003</v>
      </c>
      <c r="I186">
        <f t="shared" si="65"/>
        <v>2.8679260799399953</v>
      </c>
      <c r="J186">
        <v>10</v>
      </c>
      <c r="K186">
        <f>_xlfn.STDEV.P(D194:G198)</f>
        <v>14.15098583138297</v>
      </c>
      <c r="L186">
        <f t="shared" ref="L186:L188" si="71">_xlfn.STDEV.P(D186:G186,D191:G191,D196:G196,D201:G201,D206:G206,D211:G211)</f>
        <v>12.349695649646169</v>
      </c>
      <c r="M186">
        <v>0.45</v>
      </c>
      <c r="N186">
        <f t="shared" si="66"/>
        <v>43.099999999999994</v>
      </c>
      <c r="P186" s="5">
        <f>_xlfn.STDEV.P(D194:D198)</f>
        <v>8.8577649551113531</v>
      </c>
      <c r="Q186">
        <f t="shared" si="67"/>
        <v>10.561565540518396</v>
      </c>
      <c r="R186" s="5">
        <f>_xlfn.STDEV.P(E194:E198)</f>
        <v>8.6214615930246783</v>
      </c>
      <c r="S186">
        <f t="shared" si="68"/>
        <v>8.9306588036195418</v>
      </c>
      <c r="T186" s="5">
        <f>_xlfn.STDEV.P(F194:F198)</f>
        <v>1.178812962263311</v>
      </c>
      <c r="U186">
        <f t="shared" si="69"/>
        <v>2.2343281366491863</v>
      </c>
      <c r="V186" s="5">
        <f>_xlfn.STDEV.P(G194:G198)</f>
        <v>8.8757196891294878</v>
      </c>
      <c r="W186">
        <f t="shared" si="70"/>
        <v>12.011903818018791</v>
      </c>
    </row>
    <row r="187" spans="1:23" x14ac:dyDescent="0.45">
      <c r="A187" s="1">
        <v>3</v>
      </c>
      <c r="B187">
        <v>0</v>
      </c>
      <c r="C187">
        <v>0.65</v>
      </c>
      <c r="D187">
        <v>42.4</v>
      </c>
      <c r="E187">
        <v>43.3</v>
      </c>
      <c r="F187">
        <v>42.7</v>
      </c>
      <c r="G187">
        <v>37.700000000000003</v>
      </c>
      <c r="I187">
        <f t="shared" si="65"/>
        <v>2.232011424701942</v>
      </c>
      <c r="J187">
        <v>20</v>
      </c>
      <c r="K187">
        <f>_xlfn.STDEV.P(D199:G203)</f>
        <v>13.921497764249278</v>
      </c>
      <c r="L187">
        <f t="shared" si="71"/>
        <v>11.912455549643127</v>
      </c>
      <c r="M187">
        <v>0.65</v>
      </c>
      <c r="N187">
        <f t="shared" si="66"/>
        <v>41.524999999999991</v>
      </c>
      <c r="P187" s="5">
        <f>_xlfn.STDEV.P(D199:D203)</f>
        <v>8.9718225573179211</v>
      </c>
      <c r="Q187">
        <f t="shared" si="67"/>
        <v>10.38006904280182</v>
      </c>
      <c r="R187" s="5">
        <f>_xlfn.STDEV.P(E199:E203)</f>
        <v>8.7150444634551754</v>
      </c>
      <c r="S187">
        <f t="shared" si="68"/>
        <v>9.8695941602929604</v>
      </c>
      <c r="T187" s="5">
        <f>_xlfn.STDEV.P(F199:F203)</f>
        <v>0.99116093546910877</v>
      </c>
      <c r="U187">
        <f t="shared" si="69"/>
        <v>2.5235006549544523</v>
      </c>
      <c r="V187" s="5">
        <f>_xlfn.STDEV.P(G199:G203)</f>
        <v>8.6610391986182016</v>
      </c>
      <c r="W187">
        <f t="shared" si="70"/>
        <v>12.051555916146246</v>
      </c>
    </row>
    <row r="188" spans="1:23" x14ac:dyDescent="0.45">
      <c r="A188" s="1">
        <v>4</v>
      </c>
      <c r="B188">
        <v>0</v>
      </c>
      <c r="C188">
        <v>0.85</v>
      </c>
      <c r="D188">
        <v>44</v>
      </c>
      <c r="E188">
        <v>44.6</v>
      </c>
      <c r="F188">
        <v>44.6</v>
      </c>
      <c r="G188">
        <v>39.6</v>
      </c>
      <c r="I188">
        <f t="shared" si="65"/>
        <v>2.0928449536456348</v>
      </c>
      <c r="J188">
        <v>50</v>
      </c>
      <c r="K188">
        <f>_xlfn.STDEV.P(D205:G208)</f>
        <v>11.374338837241316</v>
      </c>
      <c r="L188">
        <f t="shared" si="71"/>
        <v>9.9335219413721294</v>
      </c>
      <c r="M188">
        <v>0.85</v>
      </c>
      <c r="N188">
        <f t="shared" si="66"/>
        <v>43.199999999999996</v>
      </c>
      <c r="P188" s="5">
        <f>_xlfn.STDEV.P(D204:D208)</f>
        <v>8.7019538036006736</v>
      </c>
      <c r="Q188">
        <f t="shared" si="67"/>
        <v>8.6207920492002987</v>
      </c>
      <c r="R188" s="5">
        <f>_xlfn.STDEV.P(E204:E208)</f>
        <v>8.6693483030733098</v>
      </c>
      <c r="S188">
        <f t="shared" si="68"/>
        <v>8.2834507033938731</v>
      </c>
      <c r="T188" s="5">
        <f>_xlfn.STDEV.P(F204:F208)</f>
        <v>1.1146299834474214</v>
      </c>
      <c r="U188">
        <f t="shared" si="69"/>
        <v>1.9073687518556952</v>
      </c>
      <c r="V188" s="5">
        <f>_xlfn.STDEV.P(G204:G208)</f>
        <v>9.7742936317670175</v>
      </c>
      <c r="W188">
        <f t="shared" si="70"/>
        <v>10.177202873743532</v>
      </c>
    </row>
    <row r="189" spans="1:23" x14ac:dyDescent="0.45">
      <c r="A189" s="1">
        <v>5</v>
      </c>
      <c r="B189">
        <v>5</v>
      </c>
      <c r="C189">
        <v>0</v>
      </c>
      <c r="D189">
        <v>90.7</v>
      </c>
      <c r="E189">
        <v>90.3</v>
      </c>
      <c r="F189">
        <v>48.4</v>
      </c>
      <c r="G189">
        <v>91.2</v>
      </c>
      <c r="I189">
        <f t="shared" si="65"/>
        <v>18.333643936762805</v>
      </c>
      <c r="J189">
        <v>100</v>
      </c>
      <c r="K189">
        <f>_xlfn.STDEV.P(D209:G213)</f>
        <v>13.371428495116087</v>
      </c>
      <c r="N189">
        <f t="shared" si="66"/>
        <v>80.150000000000006</v>
      </c>
      <c r="P189" s="5">
        <f>_xlfn.STDEV.P(D209:D213)</f>
        <v>9.0861212846846229</v>
      </c>
      <c r="R189" s="5">
        <f>_xlfn.STDEV.P(E209:E213)</f>
        <v>7.5019997334044204</v>
      </c>
      <c r="T189" s="5">
        <f>_xlfn.STDEV.P(F209:F213)</f>
        <v>0.70142711667000768</v>
      </c>
      <c r="V189" s="5">
        <f>_xlfn.STDEV.P(G209:G213)</f>
        <v>9.407784011126175</v>
      </c>
    </row>
    <row r="190" spans="1:23" x14ac:dyDescent="0.45">
      <c r="A190" s="1">
        <v>6</v>
      </c>
      <c r="B190">
        <v>5</v>
      </c>
      <c r="C190">
        <v>0.2</v>
      </c>
      <c r="D190">
        <v>81.5</v>
      </c>
      <c r="E190">
        <v>81.7</v>
      </c>
      <c r="F190">
        <v>49.5</v>
      </c>
      <c r="G190">
        <v>81</v>
      </c>
      <c r="I190">
        <f t="shared" si="65"/>
        <v>13.815457828099676</v>
      </c>
      <c r="K190">
        <f>AVERAGE(K184:K189)</f>
        <v>11.635574002318132</v>
      </c>
      <c r="N190" s="6">
        <f t="shared" si="66"/>
        <v>73.424999999999997</v>
      </c>
      <c r="P190" s="5">
        <f>AVERAGE(P184:P189)</f>
        <v>7.5155933748799129</v>
      </c>
      <c r="Q190">
        <f>AVERAGE(Q184:Q188)</f>
        <v>12.114289573709062</v>
      </c>
      <c r="R190" s="5">
        <f>AVERAGE(R184:R189)</f>
        <v>7.3671109586155703</v>
      </c>
      <c r="S190">
        <f>AVERAGE(S184:S188)</f>
        <v>10.887351776792759</v>
      </c>
      <c r="T190" s="5">
        <f>AVERAGE(T184:T189)</f>
        <v>1.1803782845623896</v>
      </c>
      <c r="U190">
        <f>AVERAGE(U184:U188)</f>
        <v>1.8224598840553419</v>
      </c>
      <c r="V190" s="5">
        <f>AVERAGE(V184:V189)</f>
        <v>7.8395753097017371</v>
      </c>
      <c r="W190">
        <f>AVERAGE(W184:W188)</f>
        <v>13.397987110832521</v>
      </c>
    </row>
    <row r="191" spans="1:23" x14ac:dyDescent="0.45">
      <c r="A191" s="1">
        <v>7</v>
      </c>
      <c r="B191">
        <v>5</v>
      </c>
      <c r="C191">
        <v>0.45</v>
      </c>
      <c r="D191">
        <v>70.8</v>
      </c>
      <c r="E191">
        <v>70.599999999999994</v>
      </c>
      <c r="F191">
        <v>47.7</v>
      </c>
      <c r="G191">
        <v>71</v>
      </c>
      <c r="I191">
        <f t="shared" si="65"/>
        <v>10.003593104480082</v>
      </c>
      <c r="N191">
        <f t="shared" si="66"/>
        <v>65.024999999999991</v>
      </c>
      <c r="P191" s="5">
        <f>_xlfn.STDEV.P(P184:P189)</f>
        <v>2.9135985007307603</v>
      </c>
      <c r="Q191">
        <f>_xlfn.STDEV.P(Q184:Q188)</f>
        <v>3.1407252014446883</v>
      </c>
      <c r="R191" s="5">
        <f>_xlfn.STDEV.P(R184:R189)</f>
        <v>2.3749125156055557</v>
      </c>
      <c r="S191">
        <f>_xlfn.STDEV.P(S184:S188)</f>
        <v>2.574288285576622</v>
      </c>
      <c r="T191" s="5">
        <f>_xlfn.STDEV.P(T184:T189)</f>
        <v>0.56607458754733198</v>
      </c>
      <c r="U191">
        <f>_xlfn.STDEV.P(U184:U188)</f>
        <v>0.71827414598241335</v>
      </c>
      <c r="V191" s="5">
        <f>_xlfn.STDEV.P(V184:V189)</f>
        <v>2.7179149416754251</v>
      </c>
      <c r="W191">
        <f>_xlfn.STDEV.P(W184:W188)</f>
        <v>2.7698033905694279</v>
      </c>
    </row>
    <row r="192" spans="1:23" x14ac:dyDescent="0.45">
      <c r="A192" s="1">
        <v>8</v>
      </c>
      <c r="B192">
        <v>5</v>
      </c>
      <c r="C192">
        <v>0.65</v>
      </c>
      <c r="D192">
        <v>71.7</v>
      </c>
      <c r="E192">
        <v>70.900000000000006</v>
      </c>
      <c r="F192">
        <v>49.3</v>
      </c>
      <c r="G192">
        <v>71</v>
      </c>
      <c r="I192">
        <f t="shared" si="65"/>
        <v>9.4879858241883692</v>
      </c>
      <c r="K192" cm="1">
        <f t="array" ref="K192">INDEX(LINEST(K184:K189),1)</f>
        <v>1.2516076078515828</v>
      </c>
      <c r="L192" cm="1">
        <f t="array" ref="L192">INDEX(LINEST(L184:L188),1)</f>
        <v>-2.6509362473037394</v>
      </c>
      <c r="N192">
        <f t="shared" si="66"/>
        <v>65.725000000000009</v>
      </c>
      <c r="P192" s="5"/>
      <c r="R192" s="5"/>
      <c r="T192" s="5"/>
      <c r="V192" s="5"/>
    </row>
    <row r="193" spans="1:23" x14ac:dyDescent="0.45">
      <c r="A193" s="1">
        <v>9</v>
      </c>
      <c r="B193">
        <v>5</v>
      </c>
      <c r="C193">
        <v>0.85</v>
      </c>
      <c r="D193">
        <v>67.8</v>
      </c>
      <c r="E193">
        <v>67.400000000000006</v>
      </c>
      <c r="F193">
        <v>49.5</v>
      </c>
      <c r="G193">
        <v>68.599999999999994</v>
      </c>
      <c r="I193">
        <f t="shared" si="65"/>
        <v>7.9935520890277783</v>
      </c>
      <c r="N193">
        <f t="shared" si="66"/>
        <v>63.324999999999996</v>
      </c>
      <c r="P193" s="5"/>
      <c r="R193" s="5"/>
      <c r="T193" s="5"/>
      <c r="V193" s="5"/>
    </row>
    <row r="194" spans="1:23" x14ac:dyDescent="0.45">
      <c r="A194" s="1">
        <v>10</v>
      </c>
      <c r="B194">
        <v>10</v>
      </c>
      <c r="C194">
        <v>0</v>
      </c>
      <c r="D194">
        <v>91.1</v>
      </c>
      <c r="E194" s="6">
        <v>90.7</v>
      </c>
      <c r="F194">
        <v>47.9</v>
      </c>
      <c r="G194">
        <v>91.2</v>
      </c>
      <c r="I194">
        <f t="shared" si="65"/>
        <v>18.663785119851685</v>
      </c>
      <c r="N194">
        <f t="shared" si="66"/>
        <v>80.225000000000009</v>
      </c>
      <c r="P194" s="5"/>
      <c r="R194" s="5"/>
      <c r="T194" s="5"/>
      <c r="V194" s="5"/>
    </row>
    <row r="195" spans="1:23" x14ac:dyDescent="0.45">
      <c r="A195" s="1">
        <v>11</v>
      </c>
      <c r="B195">
        <v>10</v>
      </c>
      <c r="C195">
        <v>0.2</v>
      </c>
      <c r="D195">
        <v>81.2</v>
      </c>
      <c r="E195">
        <v>81.7</v>
      </c>
      <c r="F195">
        <v>49.7</v>
      </c>
      <c r="G195">
        <v>80.900000000000006</v>
      </c>
      <c r="I195">
        <f t="shared" si="65"/>
        <v>13.6717546423274</v>
      </c>
      <c r="K195" t="s">
        <v>25</v>
      </c>
      <c r="L195" t="s">
        <v>26</v>
      </c>
      <c r="N195">
        <f t="shared" si="66"/>
        <v>73.375</v>
      </c>
      <c r="P195" s="3" t="s">
        <v>25</v>
      </c>
      <c r="Q195" s="3" t="s">
        <v>26</v>
      </c>
      <c r="R195" s="3" t="s">
        <v>25</v>
      </c>
      <c r="S195" s="3" t="s">
        <v>26</v>
      </c>
      <c r="T195" s="3" t="s">
        <v>25</v>
      </c>
      <c r="U195" s="3" t="s">
        <v>26</v>
      </c>
      <c r="V195" s="3" t="s">
        <v>25</v>
      </c>
      <c r="W195" s="3" t="s">
        <v>26</v>
      </c>
    </row>
    <row r="196" spans="1:23" x14ac:dyDescent="0.45">
      <c r="A196" s="1">
        <v>12</v>
      </c>
      <c r="B196">
        <v>10</v>
      </c>
      <c r="C196">
        <v>0.45</v>
      </c>
      <c r="D196">
        <v>71.900000000000006</v>
      </c>
      <c r="E196">
        <v>71.3</v>
      </c>
      <c r="F196">
        <v>46.8</v>
      </c>
      <c r="G196">
        <v>71.8</v>
      </c>
      <c r="I196">
        <f t="shared" si="65"/>
        <v>10.769981429881826</v>
      </c>
      <c r="J196">
        <v>2</v>
      </c>
      <c r="K196">
        <f>AVERAGE(D184:G188)</f>
        <v>43.810000000000009</v>
      </c>
      <c r="L196">
        <f>AVERAGE(D184:G184,D189:G189,D194:G194,D199:G199,D204:G204,D209:G209)</f>
        <v>74.170833333333334</v>
      </c>
      <c r="M196">
        <v>0</v>
      </c>
      <c r="N196">
        <f t="shared" si="66"/>
        <v>65.45</v>
      </c>
      <c r="P196" s="5">
        <f>AVERAGE(D184:D188)</f>
        <v>43.7</v>
      </c>
      <c r="Q196">
        <f>AVERAGE(D184,D189,D194,D199,D204,D209)</f>
        <v>83.033333333333346</v>
      </c>
      <c r="R196" s="5">
        <f>AVERAGE(E184:E188)</f>
        <v>46.459999999999994</v>
      </c>
      <c r="S196">
        <f>AVERAGE(E184,E189,E194,E199,E204,E209)</f>
        <v>81.899999999999991</v>
      </c>
      <c r="T196" s="5">
        <f>AVERAGE(F184:F188)</f>
        <v>44.84</v>
      </c>
      <c r="U196">
        <f>AVERAGE(F184,F189,F194,F199,F204,F209)</f>
        <v>48.5</v>
      </c>
      <c r="V196" s="5">
        <f>AVERAGE(G184:G188)</f>
        <v>40.24</v>
      </c>
      <c r="W196">
        <f>AVERAGE(G184,G189,G194,G199,G204,G209)</f>
        <v>83.25</v>
      </c>
    </row>
    <row r="197" spans="1:23" x14ac:dyDescent="0.45">
      <c r="A197" s="1">
        <v>13</v>
      </c>
      <c r="B197">
        <v>10</v>
      </c>
      <c r="C197">
        <v>0.65</v>
      </c>
      <c r="D197">
        <v>70</v>
      </c>
      <c r="E197">
        <v>70.900000000000006</v>
      </c>
      <c r="F197">
        <v>49.4</v>
      </c>
      <c r="G197">
        <v>70.099999999999994</v>
      </c>
      <c r="I197">
        <f t="shared" si="65"/>
        <v>9.071107980836782</v>
      </c>
      <c r="J197">
        <v>5</v>
      </c>
      <c r="K197">
        <f>AVERAGE(D189:G193)</f>
        <v>69.53</v>
      </c>
      <c r="L197">
        <f>AVERAGE(D185:G185,D190:G190,D195:G195,D200:G200,D205:G205,D210:G210)</f>
        <v>68.270833333333329</v>
      </c>
      <c r="M197">
        <v>0.2</v>
      </c>
      <c r="N197">
        <f t="shared" si="66"/>
        <v>65.099999999999994</v>
      </c>
      <c r="P197" s="5">
        <f>AVERAGE(D189:D193)</f>
        <v>76.5</v>
      </c>
      <c r="Q197">
        <f t="shared" ref="Q197:Q200" si="72">AVERAGE(D185,D190,D195,D200,D205,D210)</f>
        <v>75.38333333333334</v>
      </c>
      <c r="R197" s="5">
        <f>AVERAGE(E189:E193)</f>
        <v>76.179999999999993</v>
      </c>
      <c r="S197">
        <f t="shared" ref="S197:S200" si="73">AVERAGE(E185,E190,E195,E200,E205,E210)</f>
        <v>74.75</v>
      </c>
      <c r="T197" s="5">
        <f>AVERAGE(F189:F193)</f>
        <v>48.88000000000001</v>
      </c>
      <c r="U197">
        <f t="shared" ref="U197:U200" si="74">AVERAGE(F185,F190,F195,F200,F205,F210)</f>
        <v>48.283333333333331</v>
      </c>
      <c r="V197" s="5">
        <f>AVERAGE(G189:G193)</f>
        <v>76.559999999999988</v>
      </c>
      <c r="W197">
        <f t="shared" ref="W197:W200" si="75">AVERAGE(G185,G190,G195,G200,G205,G210)</f>
        <v>74.666666666666671</v>
      </c>
    </row>
    <row r="198" spans="1:23" x14ac:dyDescent="0.45">
      <c r="A198" s="1">
        <v>14</v>
      </c>
      <c r="B198">
        <v>10</v>
      </c>
      <c r="C198">
        <v>0.85</v>
      </c>
      <c r="D198">
        <v>66.8</v>
      </c>
      <c r="E198">
        <v>67.3</v>
      </c>
      <c r="F198">
        <v>49.8</v>
      </c>
      <c r="G198">
        <v>66.7</v>
      </c>
      <c r="I198">
        <f t="shared" si="65"/>
        <v>7.4224322159249558</v>
      </c>
      <c r="J198">
        <v>10</v>
      </c>
      <c r="K198">
        <f>AVERAGE(D194:G198)</f>
        <v>69.359999999999985</v>
      </c>
      <c r="L198">
        <f t="shared" ref="L198:L200" si="76">AVERAGE(D186:G186,D191:G191,D196:G196,D201:G201,D206:G206,D211:G211)</f>
        <v>61.579166666666659</v>
      </c>
      <c r="M198">
        <v>0.45</v>
      </c>
      <c r="N198">
        <f t="shared" si="66"/>
        <v>62.649999999999991</v>
      </c>
      <c r="P198" s="5">
        <f>AVERAGE(D194:D198)</f>
        <v>76.200000000000017</v>
      </c>
      <c r="Q198">
        <f t="shared" si="72"/>
        <v>66.600000000000009</v>
      </c>
      <c r="R198" s="5">
        <f>AVERAGE(E194:E198)</f>
        <v>76.38000000000001</v>
      </c>
      <c r="S198">
        <f t="shared" si="73"/>
        <v>66.3</v>
      </c>
      <c r="T198" s="5">
        <f>AVERAGE(F194:F198)</f>
        <v>48.719999999999992</v>
      </c>
      <c r="U198">
        <f t="shared" si="74"/>
        <v>47.366666666666667</v>
      </c>
      <c r="V198" s="5">
        <f>AVERAGE(G194:G198)</f>
        <v>76.14</v>
      </c>
      <c r="W198">
        <f t="shared" si="75"/>
        <v>66.05</v>
      </c>
    </row>
    <row r="199" spans="1:23" x14ac:dyDescent="0.45">
      <c r="A199" s="1">
        <v>15</v>
      </c>
      <c r="B199">
        <v>20</v>
      </c>
      <c r="C199">
        <v>0</v>
      </c>
      <c r="D199">
        <v>90.6</v>
      </c>
      <c r="E199">
        <v>91.1</v>
      </c>
      <c r="F199">
        <v>48.1</v>
      </c>
      <c r="G199">
        <v>91</v>
      </c>
      <c r="I199">
        <f t="shared" si="65"/>
        <v>18.533887881391802</v>
      </c>
      <c r="J199">
        <v>20</v>
      </c>
      <c r="K199">
        <f>AVERAGE(D199:G203)</f>
        <v>69.330000000000013</v>
      </c>
      <c r="L199">
        <f t="shared" si="76"/>
        <v>60.741666666666653</v>
      </c>
      <c r="M199">
        <v>0.65</v>
      </c>
      <c r="N199">
        <f t="shared" si="66"/>
        <v>80.199999999999989</v>
      </c>
      <c r="P199" s="5">
        <f>AVERAGE(D199:D203)</f>
        <v>75.580000000000013</v>
      </c>
      <c r="Q199">
        <f t="shared" si="72"/>
        <v>65.55</v>
      </c>
      <c r="R199" s="5">
        <f>AVERAGE(E199:E203)</f>
        <v>76.2</v>
      </c>
      <c r="S199">
        <f t="shared" si="73"/>
        <v>64.63333333333334</v>
      </c>
      <c r="T199" s="5">
        <f>AVERAGE(F199:F203)</f>
        <v>49.160000000000004</v>
      </c>
      <c r="U199">
        <f t="shared" si="74"/>
        <v>48.183333333333337</v>
      </c>
      <c r="V199" s="5">
        <f>AVERAGE(G199:G203)</f>
        <v>76.38</v>
      </c>
      <c r="W199">
        <f t="shared" si="75"/>
        <v>64.600000000000009</v>
      </c>
    </row>
    <row r="200" spans="1:23" x14ac:dyDescent="0.45">
      <c r="A200" s="1">
        <v>16</v>
      </c>
      <c r="B200">
        <v>20</v>
      </c>
      <c r="C200">
        <v>0.2</v>
      </c>
      <c r="D200">
        <v>80.7</v>
      </c>
      <c r="E200">
        <v>80.7</v>
      </c>
      <c r="F200">
        <v>50.4</v>
      </c>
      <c r="G200">
        <v>81.3</v>
      </c>
      <c r="I200">
        <f t="shared" si="65"/>
        <v>13.209158754440022</v>
      </c>
      <c r="J200">
        <v>50</v>
      </c>
      <c r="K200">
        <f>AVERAGE(D204:G208)</f>
        <v>69.044499999999999</v>
      </c>
      <c r="L200">
        <f t="shared" si="76"/>
        <v>59.107916666666675</v>
      </c>
      <c r="M200">
        <v>0.85</v>
      </c>
      <c r="N200">
        <f t="shared" si="66"/>
        <v>73.275000000000006</v>
      </c>
      <c r="P200" s="5">
        <f>AVERAGE(D204:D208)</f>
        <v>76.3</v>
      </c>
      <c r="Q200">
        <f t="shared" si="72"/>
        <v>63.183333333333337</v>
      </c>
      <c r="R200" s="5">
        <f>AVERAGE(E204:E208)</f>
        <v>76.02000000000001</v>
      </c>
      <c r="S200">
        <f t="shared" si="73"/>
        <v>62.366666666666667</v>
      </c>
      <c r="T200" s="5">
        <f>AVERAGE(F204:F208)</f>
        <v>48.46</v>
      </c>
      <c r="U200">
        <f t="shared" si="74"/>
        <v>48.716666666666661</v>
      </c>
      <c r="V200" s="5">
        <f>AVERAGE(G204:G208)</f>
        <v>75.397999999999996</v>
      </c>
      <c r="W200">
        <f t="shared" si="75"/>
        <v>62.164999999999999</v>
      </c>
    </row>
    <row r="201" spans="1:23" x14ac:dyDescent="0.45">
      <c r="A201" s="1">
        <v>17</v>
      </c>
      <c r="B201">
        <v>20</v>
      </c>
      <c r="C201">
        <v>0.45</v>
      </c>
      <c r="D201">
        <v>70.900000000000006</v>
      </c>
      <c r="E201">
        <v>72.099999999999994</v>
      </c>
      <c r="F201">
        <v>47.9</v>
      </c>
      <c r="G201">
        <v>71.7</v>
      </c>
      <c r="I201">
        <f t="shared" si="65"/>
        <v>10.257070731938994</v>
      </c>
      <c r="J201">
        <v>100</v>
      </c>
      <c r="K201">
        <f>AVERAGE(D209:G213)</f>
        <v>67.569999999999979</v>
      </c>
      <c r="L201">
        <f>AVERAGE((L200-L199), (L199-L198), (L198-L197), (L197-L196))</f>
        <v>-3.7657291666666648</v>
      </c>
      <c r="N201">
        <f t="shared" si="66"/>
        <v>65.650000000000006</v>
      </c>
      <c r="P201" s="5">
        <f>AVERAGE(D209:D213)</f>
        <v>76.22</v>
      </c>
      <c r="R201" s="5">
        <f>AVERAGE(E209:E213)</f>
        <v>68.7</v>
      </c>
      <c r="T201" s="5">
        <f>AVERAGE(F209:F213)</f>
        <v>49.2</v>
      </c>
      <c r="V201" s="5">
        <f>AVERAGE(G209:G213)</f>
        <v>76.16</v>
      </c>
    </row>
    <row r="202" spans="1:23" x14ac:dyDescent="0.45">
      <c r="A202" s="1">
        <v>18</v>
      </c>
      <c r="B202">
        <v>20</v>
      </c>
      <c r="C202">
        <v>0.65</v>
      </c>
      <c r="D202">
        <v>70</v>
      </c>
      <c r="E202">
        <v>69.900000000000006</v>
      </c>
      <c r="F202">
        <v>49.5</v>
      </c>
      <c r="G202">
        <v>70.5</v>
      </c>
      <c r="I202">
        <f t="shared" si="65"/>
        <v>8.9373863629139834</v>
      </c>
      <c r="K202">
        <f>AVERAGE(K196:K201)</f>
        <v>64.774083333333337</v>
      </c>
      <c r="N202">
        <f t="shared" si="66"/>
        <v>64.974999999999994</v>
      </c>
      <c r="P202" s="5">
        <f>AVERAGE(P196:P201)</f>
        <v>70.75</v>
      </c>
      <c r="Q202">
        <f>AVERAGE(Q196:Q200)</f>
        <v>70.750000000000014</v>
      </c>
      <c r="R202" s="5">
        <f>AVERAGE(R196:R201)</f>
        <v>69.989999999999995</v>
      </c>
      <c r="S202">
        <f>AVERAGE(S196:S200)</f>
        <v>69.989999999999995</v>
      </c>
      <c r="T202" s="5">
        <f>AVERAGE(T196:T201)</f>
        <v>48.21</v>
      </c>
      <c r="U202">
        <f>AVERAGE(U196:U200)</f>
        <v>48.21</v>
      </c>
      <c r="V202" s="5">
        <f>AVERAGE(V196:V201)</f>
        <v>70.146333333333317</v>
      </c>
      <c r="W202">
        <f>AVERAGE(W196:W200)</f>
        <v>70.146333333333345</v>
      </c>
    </row>
    <row r="203" spans="1:23" x14ac:dyDescent="0.45">
      <c r="A203" s="1">
        <v>19</v>
      </c>
      <c r="B203">
        <v>20</v>
      </c>
      <c r="C203">
        <v>0.85</v>
      </c>
      <c r="D203">
        <v>65.7</v>
      </c>
      <c r="E203">
        <v>67.2</v>
      </c>
      <c r="F203">
        <v>49.9</v>
      </c>
      <c r="G203">
        <v>67.400000000000006</v>
      </c>
      <c r="I203">
        <f t="shared" si="65"/>
        <v>7.3329734760191272</v>
      </c>
      <c r="N203">
        <f t="shared" si="66"/>
        <v>62.550000000000004</v>
      </c>
      <c r="P203" s="5">
        <f>_xlfn.STDEV.P(P196:P201)</f>
        <v>12.1004118387213</v>
      </c>
      <c r="Q203">
        <f>_xlfn.STDEV.P(Q196:Q200)</f>
        <v>7.4008783262528182</v>
      </c>
      <c r="R203" s="5">
        <f>_xlfn.STDEV.P(R196:R201)</f>
        <v>10.873501429315834</v>
      </c>
      <c r="S203">
        <f>_xlfn.STDEV.P(S196:S200)</f>
        <v>7.2791605132582671</v>
      </c>
      <c r="T203" s="5">
        <f>_xlfn.STDEV.P(T196:T201)</f>
        <v>1.5281252130197531</v>
      </c>
      <c r="U203">
        <f>_xlfn.STDEV.P(U196:U200)</f>
        <v>0.46002415395522539</v>
      </c>
      <c r="V203" s="5">
        <f>_xlfn.STDEV.P(V196:V201)</f>
        <v>13.379404093190795</v>
      </c>
      <c r="W203">
        <f>_xlfn.STDEV.P(W196:W200)</f>
        <v>7.7895177714098196</v>
      </c>
    </row>
    <row r="204" spans="1:23" x14ac:dyDescent="0.45">
      <c r="A204" s="1">
        <v>20</v>
      </c>
      <c r="B204">
        <v>50</v>
      </c>
      <c r="C204">
        <v>0</v>
      </c>
      <c r="D204">
        <v>91.1</v>
      </c>
      <c r="E204">
        <v>90.4</v>
      </c>
      <c r="F204">
        <v>48.7</v>
      </c>
      <c r="G204" s="6">
        <v>91.6</v>
      </c>
      <c r="I204">
        <f>_xlfn.STDEV.P(D204:F204)</f>
        <v>19.824619934706327</v>
      </c>
      <c r="N204">
        <f t="shared" si="66"/>
        <v>80.449999999999989</v>
      </c>
      <c r="P204" s="5"/>
      <c r="R204" s="5"/>
      <c r="T204" s="5"/>
      <c r="V204" s="5"/>
    </row>
    <row r="205" spans="1:23" x14ac:dyDescent="0.45">
      <c r="A205" s="1">
        <v>21</v>
      </c>
      <c r="B205">
        <v>50</v>
      </c>
      <c r="C205">
        <v>0.2</v>
      </c>
      <c r="D205">
        <v>81.2</v>
      </c>
      <c r="E205">
        <v>81.2</v>
      </c>
      <c r="F205">
        <v>46.6</v>
      </c>
      <c r="G205">
        <v>80.900000000000006</v>
      </c>
      <c r="I205">
        <f t="shared" ref="I205:I213" si="77">_xlfn.STDEV.P(D205:F205)</f>
        <v>16.310596419369695</v>
      </c>
      <c r="N205">
        <f t="shared" si="66"/>
        <v>72.474999999999994</v>
      </c>
      <c r="P205" s="5" cm="1">
        <f t="array" ref="P205">INDEX(LINEST(P196:P201), 1)</f>
        <v>4.6108571428571423</v>
      </c>
      <c r="Q205" s="5" cm="1">
        <f t="array" ref="Q205">INDEX(LINEST(Q196:Q200), 1)</f>
        <v>-4.9533333333333349</v>
      </c>
      <c r="R205" s="5" cm="1">
        <f t="array" ref="R205">INDEX(LINEST(R196:R201), 1)</f>
        <v>3.1582857142857184</v>
      </c>
      <c r="S205" s="5" cm="1">
        <f t="array" ref="S205">INDEX(LINEST(S196:S200), 1)</f>
        <v>-4.9183333333333294</v>
      </c>
      <c r="T205" s="5" cm="1">
        <f t="array" ref="T205">INDEX(LINEST(T196:T201), 1)</f>
        <v>0.59942857142857098</v>
      </c>
      <c r="U205" s="5" cm="1">
        <f t="array" ref="U205">INDEX(LINEST(U196:U200), 1)</f>
        <v>3.333333333333284E-2</v>
      </c>
      <c r="V205" s="5" cm="1">
        <f t="array" ref="V205">INDEX(LINEST(V196:V201), 1)</f>
        <v>5.0386857142857151</v>
      </c>
      <c r="W205" s="5" cm="1">
        <f t="array" ref="W205">INDEX(LINEST(W196:W200), 1)</f>
        <v>-5.2236666666666647</v>
      </c>
    </row>
    <row r="206" spans="1:23" x14ac:dyDescent="0.45">
      <c r="A206" s="1">
        <v>22</v>
      </c>
      <c r="B206">
        <v>50</v>
      </c>
      <c r="C206">
        <v>0.45</v>
      </c>
      <c r="D206">
        <v>71.7</v>
      </c>
      <c r="E206">
        <v>72.3</v>
      </c>
      <c r="F206">
        <v>48.9</v>
      </c>
      <c r="G206">
        <v>71.599999999999994</v>
      </c>
      <c r="I206">
        <f t="shared" si="77"/>
        <v>10.892199043352054</v>
      </c>
      <c r="K206" cm="1">
        <f t="array" ref="K206">INDEX(LINEST(K196:K201),1)</f>
        <v>3.3518142857142825</v>
      </c>
      <c r="L206" s="6" cm="1">
        <f t="array" ref="L206">INDEX(LINEST(L196:L200),1)</f>
        <v>-3.765499999999999</v>
      </c>
      <c r="N206">
        <f t="shared" si="66"/>
        <v>66.125</v>
      </c>
    </row>
    <row r="207" spans="1:23" x14ac:dyDescent="0.45">
      <c r="A207" s="1">
        <v>23</v>
      </c>
      <c r="B207">
        <v>50</v>
      </c>
      <c r="C207">
        <v>0.65</v>
      </c>
      <c r="D207">
        <v>69.2</v>
      </c>
      <c r="E207">
        <v>69.3</v>
      </c>
      <c r="F207">
        <v>48.1</v>
      </c>
      <c r="G207">
        <v>68.7</v>
      </c>
      <c r="I207">
        <f t="shared" si="77"/>
        <v>9.9702891967418399</v>
      </c>
      <c r="N207">
        <f t="shared" si="66"/>
        <v>63.825000000000003</v>
      </c>
    </row>
    <row r="208" spans="1:23" x14ac:dyDescent="0.45">
      <c r="A208" s="1">
        <v>24</v>
      </c>
      <c r="B208">
        <v>50</v>
      </c>
      <c r="C208">
        <v>0.85</v>
      </c>
      <c r="D208">
        <v>68.3</v>
      </c>
      <c r="E208">
        <v>66.900000000000006</v>
      </c>
      <c r="F208">
        <v>50</v>
      </c>
      <c r="G208">
        <v>64.19</v>
      </c>
      <c r="I208">
        <f t="shared" si="77"/>
        <v>8.3163827606852578</v>
      </c>
      <c r="N208">
        <f t="shared" si="66"/>
        <v>62.347499999999997</v>
      </c>
    </row>
    <row r="209" spans="1:23" x14ac:dyDescent="0.45">
      <c r="A209" s="1">
        <v>25</v>
      </c>
      <c r="B209">
        <v>100</v>
      </c>
      <c r="C209">
        <v>0</v>
      </c>
      <c r="D209">
        <v>91</v>
      </c>
      <c r="E209">
        <v>80.400000000000006</v>
      </c>
      <c r="F209">
        <v>48.6</v>
      </c>
      <c r="G209">
        <v>91.9</v>
      </c>
      <c r="I209">
        <f t="shared" si="77"/>
        <v>18.016535614694508</v>
      </c>
      <c r="N209">
        <f t="shared" si="66"/>
        <v>77.974999999999994</v>
      </c>
    </row>
    <row r="210" spans="1:23" x14ac:dyDescent="0.45">
      <c r="A210" s="1">
        <v>26</v>
      </c>
      <c r="B210">
        <v>100</v>
      </c>
      <c r="C210">
        <v>0.2</v>
      </c>
      <c r="D210">
        <v>82.3</v>
      </c>
      <c r="E210">
        <v>74.599999999999994</v>
      </c>
      <c r="F210">
        <v>48.8</v>
      </c>
      <c r="G210">
        <v>81.8</v>
      </c>
      <c r="I210">
        <f t="shared" si="77"/>
        <v>14.326277333006724</v>
      </c>
      <c r="N210">
        <f t="shared" si="66"/>
        <v>71.875</v>
      </c>
    </row>
    <row r="211" spans="1:23" x14ac:dyDescent="0.45">
      <c r="A211" s="1">
        <v>27</v>
      </c>
      <c r="B211">
        <v>100</v>
      </c>
      <c r="C211">
        <v>0.45</v>
      </c>
      <c r="D211">
        <v>71.3</v>
      </c>
      <c r="E211">
        <v>64.2</v>
      </c>
      <c r="F211">
        <v>50</v>
      </c>
      <c r="G211">
        <v>71</v>
      </c>
      <c r="I211">
        <f t="shared" si="77"/>
        <v>8.8552558153649823</v>
      </c>
      <c r="N211">
        <f t="shared" si="66"/>
        <v>64.125</v>
      </c>
    </row>
    <row r="212" spans="1:23" x14ac:dyDescent="0.45">
      <c r="A212" s="1">
        <v>28</v>
      </c>
      <c r="B212">
        <v>100</v>
      </c>
      <c r="C212">
        <v>0.65</v>
      </c>
      <c r="D212">
        <v>70</v>
      </c>
      <c r="E212">
        <v>63.5</v>
      </c>
      <c r="F212">
        <v>50.1</v>
      </c>
      <c r="G212">
        <v>69.599999999999994</v>
      </c>
      <c r="I212">
        <f t="shared" si="77"/>
        <v>8.2853283982390611</v>
      </c>
      <c r="N212">
        <f t="shared" si="66"/>
        <v>63.3</v>
      </c>
    </row>
    <row r="213" spans="1:23" x14ac:dyDescent="0.45">
      <c r="A213" s="1">
        <v>29</v>
      </c>
      <c r="B213">
        <v>100</v>
      </c>
      <c r="C213">
        <v>0.85</v>
      </c>
      <c r="D213">
        <v>66.5</v>
      </c>
      <c r="E213">
        <v>60.8</v>
      </c>
      <c r="F213">
        <v>48.5</v>
      </c>
      <c r="G213">
        <v>66.5</v>
      </c>
      <c r="I213">
        <f t="shared" si="77"/>
        <v>7.5113247832855334</v>
      </c>
      <c r="N213">
        <f t="shared" si="66"/>
        <v>60.575000000000003</v>
      </c>
    </row>
    <row r="217" spans="1:23" x14ac:dyDescent="0.45">
      <c r="A217" s="1">
        <v>0</v>
      </c>
      <c r="B217" t="s">
        <v>12</v>
      </c>
    </row>
    <row r="218" spans="1:23" x14ac:dyDescent="0.45">
      <c r="P218" t="s">
        <v>29</v>
      </c>
    </row>
    <row r="219" spans="1:23" x14ac:dyDescent="0.4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I219" s="3" t="s">
        <v>45</v>
      </c>
      <c r="K219" t="s">
        <v>25</v>
      </c>
      <c r="L219" t="s">
        <v>26</v>
      </c>
      <c r="N219" t="s">
        <v>27</v>
      </c>
      <c r="P219" s="3"/>
      <c r="Q219" s="3" t="s">
        <v>3</v>
      </c>
      <c r="R219" s="3"/>
      <c r="S219" s="3" t="s">
        <v>4</v>
      </c>
      <c r="T219" s="3"/>
      <c r="U219" s="3" t="s">
        <v>5</v>
      </c>
      <c r="V219" s="3"/>
      <c r="W219" s="3" t="s">
        <v>6</v>
      </c>
    </row>
    <row r="220" spans="1:23" x14ac:dyDescent="0.45">
      <c r="A220" s="1">
        <v>0</v>
      </c>
      <c r="B220">
        <v>0</v>
      </c>
      <c r="C220">
        <v>0</v>
      </c>
      <c r="D220">
        <v>43.99</v>
      </c>
      <c r="E220">
        <v>44.6</v>
      </c>
      <c r="F220">
        <v>48.1</v>
      </c>
      <c r="G220">
        <v>44.5</v>
      </c>
      <c r="I220">
        <f>_xlfn.STDEV.P(D220:G220)</f>
        <v>1.6344781277215061</v>
      </c>
      <c r="J220">
        <v>2</v>
      </c>
      <c r="K220">
        <f>_xlfn.STDEV.P(D220:G224)</f>
        <v>1.3292647403734141</v>
      </c>
      <c r="L220">
        <f>_xlfn.STDEV.P(D220:G220,D225:G225,D230:G230,D235:G235,D240:G240)</f>
        <v>2.4027036334096632</v>
      </c>
      <c r="M220">
        <v>0</v>
      </c>
      <c r="N220">
        <f>AVERAGE(D220:G220)</f>
        <v>45.297499999999999</v>
      </c>
      <c r="P220" s="5">
        <f>_xlfn.STDEV.P(D220:D224)</f>
        <v>1.4213289555905062</v>
      </c>
      <c r="Q220">
        <f>_xlfn.STDEV.P(D220,D225,D230,D235,D240)</f>
        <v>2.8197333207237865</v>
      </c>
      <c r="R220" s="5">
        <f>_xlfn.STDEV.P(E220:E224)</f>
        <v>1.1568923891183664</v>
      </c>
      <c r="S220">
        <f>_xlfn.STDEV.P(E220,E225,E230,E235,E240)</f>
        <v>2.1479292353334172</v>
      </c>
      <c r="T220" s="5">
        <f>_xlfn.STDEV.P(F220:F224)</f>
        <v>0.74458041875945202</v>
      </c>
      <c r="U220">
        <f>_xlfn.STDEV.P(F220,F225,F230,F235,F240)</f>
        <v>1.723484841824841</v>
      </c>
      <c r="V220" s="5">
        <f>_xlfn.STDEV.P(G220:G224)</f>
        <v>1.6067358214715945</v>
      </c>
      <c r="W220">
        <f>_xlfn.STDEV.P(G220,G225,G230,G235,G240)</f>
        <v>2.3896443249990145</v>
      </c>
    </row>
    <row r="221" spans="1:23" x14ac:dyDescent="0.45">
      <c r="A221" s="1">
        <v>1</v>
      </c>
      <c r="B221">
        <v>0</v>
      </c>
      <c r="C221">
        <v>0.2</v>
      </c>
      <c r="D221">
        <v>46</v>
      </c>
      <c r="E221">
        <v>45.9</v>
      </c>
      <c r="F221">
        <v>46.6</v>
      </c>
      <c r="G221">
        <v>46.3</v>
      </c>
      <c r="I221">
        <f t="shared" ref="I221:I234" si="78">_xlfn.STDEV.P(D221:G221)</f>
        <v>0.2738612787525837</v>
      </c>
      <c r="J221">
        <v>5</v>
      </c>
      <c r="K221">
        <f>_xlfn.STDEV.P(D225:G229)</f>
        <v>1.564640533796821</v>
      </c>
      <c r="L221">
        <f t="shared" ref="L221:L224" si="79">_xlfn.STDEV.P(D221:G221,D226:G226,D231:G231,D236:G236,D241:G241)</f>
        <v>2.3418528988815681</v>
      </c>
      <c r="M221">
        <v>0.2</v>
      </c>
      <c r="N221">
        <f t="shared" ref="N221:N249" si="80">AVERAGE(D221:G221)</f>
        <v>46.2</v>
      </c>
      <c r="P221" s="5">
        <f>_xlfn.STDEV.P(D225:D229)</f>
        <v>1.2273548794052986</v>
      </c>
      <c r="Q221">
        <f t="shared" ref="Q221:Q224" si="81">_xlfn.STDEV.P(D221,D226,D231,D236,D241)</f>
        <v>2.8213471959331775</v>
      </c>
      <c r="R221" s="5">
        <f>_xlfn.STDEV.P(E225:E229)</f>
        <v>0.61122827159744486</v>
      </c>
      <c r="S221">
        <f t="shared" ref="S221:S224" si="82">_xlfn.STDEV.P(E221,E226,E231,E236,E241)</f>
        <v>2.1423351745233523</v>
      </c>
      <c r="T221" s="5">
        <f>_xlfn.STDEV.P(F225:F229)</f>
        <v>1.7359723500102184</v>
      </c>
      <c r="U221">
        <f t="shared" ref="U221:U224" si="83">_xlfn.STDEV.P(F221,F226,F231,F236,F241)</f>
        <v>1.8258148865643529</v>
      </c>
      <c r="V221" s="5">
        <f>_xlfn.STDEV.P(G225:G229)</f>
        <v>1.1534296684236962</v>
      </c>
      <c r="W221">
        <f t="shared" ref="W221:W224" si="84">_xlfn.STDEV.P(G221,G226,G231,G236,G241)</f>
        <v>2.3225847670214335</v>
      </c>
    </row>
    <row r="222" spans="1:23" x14ac:dyDescent="0.45">
      <c r="A222" s="1">
        <v>2</v>
      </c>
      <c r="B222">
        <v>0</v>
      </c>
      <c r="C222">
        <v>0.45</v>
      </c>
      <c r="D222">
        <v>46.7</v>
      </c>
      <c r="E222">
        <v>46.1</v>
      </c>
      <c r="F222">
        <v>47.4</v>
      </c>
      <c r="G222">
        <v>47.4</v>
      </c>
      <c r="I222">
        <f t="shared" si="78"/>
        <v>0.54313902456000929</v>
      </c>
      <c r="J222">
        <v>10</v>
      </c>
      <c r="K222">
        <f>_xlfn.STDEV.P(D230:G234)</f>
        <v>1.6158202251488256</v>
      </c>
      <c r="L222">
        <f t="shared" si="79"/>
        <v>1.6551434983106452</v>
      </c>
      <c r="M222">
        <v>0.45</v>
      </c>
      <c r="N222">
        <f t="shared" si="80"/>
        <v>46.900000000000006</v>
      </c>
      <c r="P222" s="5">
        <f>_xlfn.STDEV.P(D230:D234)</f>
        <v>1.7715529910222834</v>
      </c>
      <c r="Q222">
        <f t="shared" si="81"/>
        <v>1.7939899665271268</v>
      </c>
      <c r="R222" s="5">
        <f>_xlfn.STDEV.P(E230:E234)</f>
        <v>1.1634431657799178</v>
      </c>
      <c r="S222">
        <f t="shared" si="82"/>
        <v>1.8258148865643522</v>
      </c>
      <c r="T222" s="5">
        <f>_xlfn.STDEV.P(F230:F234)</f>
        <v>0.91738759529437719</v>
      </c>
      <c r="U222">
        <f t="shared" si="83"/>
        <v>1.1146299834474207</v>
      </c>
      <c r="V222" s="5">
        <f>_xlfn.STDEV.P(G230:G234)</f>
        <v>1.0256705123966476</v>
      </c>
      <c r="W222">
        <f t="shared" si="84"/>
        <v>1.096175168483579</v>
      </c>
    </row>
    <row r="223" spans="1:23" x14ac:dyDescent="0.45">
      <c r="A223" s="1">
        <v>3</v>
      </c>
      <c r="B223">
        <v>0</v>
      </c>
      <c r="C223">
        <v>0.65</v>
      </c>
      <c r="D223">
        <v>47.3</v>
      </c>
      <c r="E223">
        <v>48.2</v>
      </c>
      <c r="F223">
        <v>45.9</v>
      </c>
      <c r="G223">
        <v>47.5</v>
      </c>
      <c r="I223">
        <f t="shared" si="78"/>
        <v>0.83479039285320134</v>
      </c>
      <c r="J223">
        <v>20</v>
      </c>
      <c r="K223">
        <f>_xlfn.STDEV.P(D235:G239)</f>
        <v>1.8909984135371452</v>
      </c>
      <c r="L223">
        <f t="shared" si="79"/>
        <v>1.7021971096203878</v>
      </c>
      <c r="M223">
        <v>0.65</v>
      </c>
      <c r="N223">
        <f t="shared" si="80"/>
        <v>47.225000000000001</v>
      </c>
      <c r="P223" s="5">
        <f>_xlfn.STDEV.P(D235:D239)</f>
        <v>1.9825236442474021</v>
      </c>
      <c r="Q223">
        <f t="shared" si="81"/>
        <v>1.5587174214718977</v>
      </c>
      <c r="R223" s="5">
        <f>_xlfn.STDEV.P(E235:E239)</f>
        <v>2.1509067855209349</v>
      </c>
      <c r="S223">
        <f t="shared" si="82"/>
        <v>1.8650469162999621</v>
      </c>
      <c r="T223" s="5">
        <f>_xlfn.STDEV.P(F235:F239)</f>
        <v>0.78128099938498519</v>
      </c>
      <c r="U223">
        <f t="shared" si="83"/>
        <v>1.0303397497913014</v>
      </c>
      <c r="V223" s="5">
        <f>_xlfn.STDEV.P(G235:G239)</f>
        <v>2.1527656630483496</v>
      </c>
      <c r="W223">
        <f t="shared" si="84"/>
        <v>1.0571660229122</v>
      </c>
    </row>
    <row r="224" spans="1:23" x14ac:dyDescent="0.45">
      <c r="A224" s="1">
        <v>4</v>
      </c>
      <c r="B224">
        <v>0</v>
      </c>
      <c r="C224">
        <v>0.85</v>
      </c>
      <c r="D224">
        <v>48.2</v>
      </c>
      <c r="E224">
        <v>46</v>
      </c>
      <c r="F224">
        <v>47.2</v>
      </c>
      <c r="G224">
        <v>49.4</v>
      </c>
      <c r="I224">
        <f t="shared" si="78"/>
        <v>1.2529964086141663</v>
      </c>
      <c r="J224">
        <v>50</v>
      </c>
      <c r="K224">
        <f>_xlfn.STDEV.P(D241:G244)</f>
        <v>1.9039330181232739</v>
      </c>
      <c r="L224">
        <f t="shared" si="79"/>
        <v>1.8383688422076778</v>
      </c>
      <c r="M224">
        <v>0.85</v>
      </c>
      <c r="N224">
        <f t="shared" si="80"/>
        <v>47.7</v>
      </c>
      <c r="P224" s="5">
        <f>_xlfn.STDEV.P(D240:D244)</f>
        <v>1.0342146779078329</v>
      </c>
      <c r="Q224">
        <f t="shared" si="81"/>
        <v>1.3702554506368501</v>
      </c>
      <c r="R224" s="5">
        <f>_xlfn.STDEV.P(E240:E244)</f>
        <v>0.85930204235763308</v>
      </c>
      <c r="S224">
        <f t="shared" si="82"/>
        <v>2.4694938752708016</v>
      </c>
      <c r="T224" s="5">
        <f>_xlfn.STDEV.P(F240:F244)</f>
        <v>2.1994544778194438</v>
      </c>
      <c r="U224">
        <f t="shared" si="83"/>
        <v>1.0403845442911952</v>
      </c>
      <c r="V224" s="5">
        <f>_xlfn.STDEV.P(G240:G244)</f>
        <v>0.94530418384771686</v>
      </c>
      <c r="W224">
        <f t="shared" si="84"/>
        <v>1.2936769303036983</v>
      </c>
    </row>
    <row r="225" spans="1:23" x14ac:dyDescent="0.45">
      <c r="A225" s="1">
        <v>5</v>
      </c>
      <c r="B225">
        <v>5</v>
      </c>
      <c r="C225">
        <v>0</v>
      </c>
      <c r="D225">
        <v>48.5</v>
      </c>
      <c r="E225">
        <v>50.7</v>
      </c>
      <c r="F225">
        <v>52.9</v>
      </c>
      <c r="G225">
        <v>47.5</v>
      </c>
      <c r="I225">
        <f t="shared" si="78"/>
        <v>2.0832666655999654</v>
      </c>
      <c r="J225">
        <v>100</v>
      </c>
      <c r="L225">
        <f>AVERAGE((L224-L223), (L223-L222), (L222-L221), (L221-L220))</f>
        <v>-0.14108369780049634</v>
      </c>
      <c r="N225">
        <f t="shared" si="80"/>
        <v>49.9</v>
      </c>
      <c r="P225" s="5"/>
      <c r="R225" s="5"/>
      <c r="T225" s="5"/>
      <c r="V225" s="5"/>
    </row>
    <row r="226" spans="1:23" x14ac:dyDescent="0.45">
      <c r="A226" s="1">
        <v>6</v>
      </c>
      <c r="B226">
        <v>5</v>
      </c>
      <c r="C226">
        <v>0.2</v>
      </c>
      <c r="D226">
        <v>50.8</v>
      </c>
      <c r="E226">
        <v>52.2</v>
      </c>
      <c r="F226">
        <v>49</v>
      </c>
      <c r="G226">
        <v>50</v>
      </c>
      <c r="I226">
        <f t="shared" si="78"/>
        <v>1.1704699910719634</v>
      </c>
      <c r="K226">
        <f>AVERAGE(K220:K225)</f>
        <v>1.6609313861958959</v>
      </c>
      <c r="N226">
        <f t="shared" si="80"/>
        <v>50.5</v>
      </c>
      <c r="P226" s="5">
        <f>AVERAGE(P220:P225)</f>
        <v>1.487395029634665</v>
      </c>
      <c r="Q226">
        <f>AVERAGE(Q220:Q224)</f>
        <v>2.072808671058568</v>
      </c>
      <c r="R226" s="5">
        <f>AVERAGE(R220:R225)</f>
        <v>1.1883545308748595</v>
      </c>
      <c r="S226">
        <f>AVERAGE(S220:S224)</f>
        <v>2.0901240175983768</v>
      </c>
      <c r="T226" s="5">
        <f>AVERAGE(T220:T225)</f>
        <v>1.2757351682536953</v>
      </c>
      <c r="U226">
        <f>AVERAGE(U220:U224)</f>
        <v>1.3469308011838224</v>
      </c>
      <c r="V226" s="5">
        <f>AVERAGE(V220:V225)</f>
        <v>1.3767811698376009</v>
      </c>
      <c r="W226">
        <f>AVERAGE(W220:W224)</f>
        <v>1.6318494427439849</v>
      </c>
    </row>
    <row r="227" spans="1:23" x14ac:dyDescent="0.45">
      <c r="A227" s="1">
        <v>7</v>
      </c>
      <c r="B227">
        <v>5</v>
      </c>
      <c r="C227">
        <v>0.45</v>
      </c>
      <c r="D227">
        <v>49.4</v>
      </c>
      <c r="E227">
        <v>51.1</v>
      </c>
      <c r="F227">
        <v>48.9</v>
      </c>
      <c r="G227">
        <v>48.5</v>
      </c>
      <c r="I227">
        <f t="shared" si="78"/>
        <v>0.99089605913032142</v>
      </c>
      <c r="N227">
        <f t="shared" si="80"/>
        <v>49.475000000000001</v>
      </c>
      <c r="P227" s="5">
        <f>_xlfn.STDEV.P(P220:P225)</f>
        <v>0.34734885319818326</v>
      </c>
      <c r="Q227">
        <f>_xlfn.STDEV.P(Q220:Q224)</f>
        <v>0.62511072074026441</v>
      </c>
      <c r="R227" s="5">
        <f>_xlfn.STDEV.P(R220:R225)</f>
        <v>0.52334836289912345</v>
      </c>
      <c r="S227">
        <f>_xlfn.STDEV.P(S220:S224)</f>
        <v>0.23259748721432696</v>
      </c>
      <c r="T227" s="5">
        <f>_xlfn.STDEV.P(T220:T225)</f>
        <v>0.58653199442205761</v>
      </c>
      <c r="U227">
        <f>_xlfn.STDEV.P(U220:U224)</f>
        <v>0.35193382449305094</v>
      </c>
      <c r="V227" s="5">
        <f>_xlfn.STDEV.P(V220:V225)</f>
        <v>0.45041493134731503</v>
      </c>
      <c r="W227">
        <f>_xlfn.STDEV.P(W220:W224)</f>
        <v>0.59714939187455174</v>
      </c>
    </row>
    <row r="228" spans="1:23" x14ac:dyDescent="0.45">
      <c r="A228" s="1">
        <v>8</v>
      </c>
      <c r="B228">
        <v>5</v>
      </c>
      <c r="C228">
        <v>0.65</v>
      </c>
      <c r="D228">
        <v>48.2</v>
      </c>
      <c r="E228">
        <v>52.2</v>
      </c>
      <c r="F228">
        <v>47.8</v>
      </c>
      <c r="G228">
        <v>48.9</v>
      </c>
      <c r="I228">
        <f t="shared" si="78"/>
        <v>1.7340343133859852</v>
      </c>
      <c r="K228" cm="1">
        <f t="array" ref="K228">INDEX(LINEST(K220:K224),1)</f>
        <v>0.14756944352400433</v>
      </c>
      <c r="L228" cm="1">
        <f t="array" ref="L228">INDEX(LINEST(L220:L224),1)</f>
        <v>-0.17683253716651506</v>
      </c>
      <c r="N228">
        <f t="shared" si="80"/>
        <v>49.274999999999999</v>
      </c>
      <c r="P228" s="5"/>
      <c r="R228" s="5"/>
      <c r="T228" s="5"/>
      <c r="V228" s="5"/>
    </row>
    <row r="229" spans="1:23" x14ac:dyDescent="0.45">
      <c r="A229" s="1">
        <v>9</v>
      </c>
      <c r="B229">
        <v>5</v>
      </c>
      <c r="C229">
        <v>0.85</v>
      </c>
      <c r="D229">
        <v>51.3</v>
      </c>
      <c r="E229">
        <v>51.9</v>
      </c>
      <c r="F229">
        <v>50</v>
      </c>
      <c r="G229">
        <v>50.8</v>
      </c>
      <c r="I229">
        <f t="shared" si="78"/>
        <v>0.69641941385920536</v>
      </c>
      <c r="N229">
        <f t="shared" si="80"/>
        <v>51</v>
      </c>
      <c r="P229" s="5"/>
      <c r="R229" s="5"/>
      <c r="T229" s="5"/>
      <c r="V229" s="5"/>
    </row>
    <row r="230" spans="1:23" x14ac:dyDescent="0.45">
      <c r="A230" s="1">
        <v>10</v>
      </c>
      <c r="B230">
        <v>10</v>
      </c>
      <c r="C230">
        <v>0</v>
      </c>
      <c r="D230">
        <v>51.9</v>
      </c>
      <c r="E230">
        <v>48</v>
      </c>
      <c r="F230">
        <v>49.1</v>
      </c>
      <c r="G230">
        <v>48.9</v>
      </c>
      <c r="I230">
        <f t="shared" si="78"/>
        <v>1.4600941750448833</v>
      </c>
      <c r="N230">
        <f t="shared" si="80"/>
        <v>49.475000000000001</v>
      </c>
      <c r="P230" s="5" t="s">
        <v>30</v>
      </c>
      <c r="R230" s="5"/>
      <c r="T230" s="5"/>
      <c r="V230" s="5"/>
    </row>
    <row r="231" spans="1:23" x14ac:dyDescent="0.45">
      <c r="A231" s="1">
        <v>11</v>
      </c>
      <c r="B231">
        <v>10</v>
      </c>
      <c r="C231">
        <v>0.2</v>
      </c>
      <c r="D231">
        <v>54.6</v>
      </c>
      <c r="E231">
        <v>50.8</v>
      </c>
      <c r="F231">
        <v>49.3</v>
      </c>
      <c r="G231">
        <v>50.8</v>
      </c>
      <c r="I231">
        <f t="shared" si="78"/>
        <v>1.9600701518057986</v>
      </c>
      <c r="K231" t="s">
        <v>25</v>
      </c>
      <c r="L231" t="s">
        <v>26</v>
      </c>
      <c r="N231">
        <f t="shared" si="80"/>
        <v>51.375</v>
      </c>
      <c r="P231" s="3" t="s">
        <v>25</v>
      </c>
      <c r="Q231" s="3" t="s">
        <v>26</v>
      </c>
      <c r="R231" s="3" t="s">
        <v>25</v>
      </c>
      <c r="S231" s="3" t="s">
        <v>26</v>
      </c>
      <c r="T231" s="3" t="s">
        <v>25</v>
      </c>
      <c r="U231" s="3" t="s">
        <v>26</v>
      </c>
      <c r="V231" s="3" t="s">
        <v>25</v>
      </c>
      <c r="W231" s="3" t="s">
        <v>26</v>
      </c>
    </row>
    <row r="232" spans="1:23" x14ac:dyDescent="0.45">
      <c r="A232" s="1">
        <v>12</v>
      </c>
      <c r="B232">
        <v>10</v>
      </c>
      <c r="C232">
        <v>0.45</v>
      </c>
      <c r="D232">
        <v>49.2</v>
      </c>
      <c r="E232">
        <v>50.8</v>
      </c>
      <c r="F232">
        <v>47.5</v>
      </c>
      <c r="G232">
        <v>49.3</v>
      </c>
      <c r="I232">
        <f t="shared" si="78"/>
        <v>1.1683321445547912</v>
      </c>
      <c r="J232">
        <v>2</v>
      </c>
      <c r="K232">
        <f>AVERAGE(D220:G224)</f>
        <v>46.664500000000004</v>
      </c>
      <c r="L232">
        <f>AVERAGE(D220:G220,D225:G225,D230:G230,D235:G235,D240:G240)</f>
        <v>48.504499999999993</v>
      </c>
      <c r="M232">
        <v>0</v>
      </c>
      <c r="N232">
        <f t="shared" si="80"/>
        <v>49.2</v>
      </c>
      <c r="P232" s="5">
        <f>AVERAGE(D220:D224)</f>
        <v>46.438000000000002</v>
      </c>
      <c r="Q232">
        <f>AVERAGE(D220,D225,D230,D235,D240)</f>
        <v>48.317999999999998</v>
      </c>
      <c r="R232" s="5">
        <f>AVERAGE(E220:E224)</f>
        <v>46.160000000000004</v>
      </c>
      <c r="S232">
        <f>AVERAGE(E220,E225,E230,E235,E240)</f>
        <v>48.08</v>
      </c>
      <c r="T232" s="5">
        <f>AVERAGE(F220:F224)</f>
        <v>47.04</v>
      </c>
      <c r="U232">
        <f>AVERAGE(F220,F225,F230,F235,F240)</f>
        <v>49.66</v>
      </c>
      <c r="V232" s="5">
        <f>AVERAGE(G220:G224)</f>
        <v>47.019999999999996</v>
      </c>
      <c r="W232">
        <f>AVERAGE(G220,G225,G230,G235,G240)</f>
        <v>47.96</v>
      </c>
    </row>
    <row r="233" spans="1:23" x14ac:dyDescent="0.45">
      <c r="A233" s="1">
        <v>13</v>
      </c>
      <c r="B233">
        <v>10</v>
      </c>
      <c r="C233">
        <v>0.65</v>
      </c>
      <c r="D233">
        <v>50.7</v>
      </c>
      <c r="E233">
        <v>50.2</v>
      </c>
      <c r="F233">
        <v>47.8</v>
      </c>
      <c r="G233">
        <v>49.4</v>
      </c>
      <c r="I233">
        <f t="shared" si="78"/>
        <v>1.0985786271359939</v>
      </c>
      <c r="J233">
        <v>5</v>
      </c>
      <c r="K233">
        <f>AVERAGE(D225:G229)</f>
        <v>50.029999999999994</v>
      </c>
      <c r="L233">
        <f t="shared" ref="L233:L236" si="85">AVERAGE(D221:G221,D226:G226,D231:G231,D236:G236,D241:G241)</f>
        <v>50.085000000000001</v>
      </c>
      <c r="M233">
        <v>0.2</v>
      </c>
      <c r="N233">
        <f t="shared" si="80"/>
        <v>49.524999999999999</v>
      </c>
      <c r="P233" s="5">
        <f>AVERAGE(D225:D229)</f>
        <v>49.64</v>
      </c>
      <c r="Q233">
        <f t="shared" ref="Q233:Q236" si="86">AVERAGE(D221,D226,D231,D236,D241)</f>
        <v>50.500000000000007</v>
      </c>
      <c r="R233" s="5">
        <f>AVERAGE(E225:E229)</f>
        <v>51.61999999999999</v>
      </c>
      <c r="S233">
        <f t="shared" ref="S233:S236" si="87">AVERAGE(E221,E226,E231,E236,E241)</f>
        <v>49.879999999999995</v>
      </c>
      <c r="T233" s="5">
        <f>AVERAGE(F225:F229)</f>
        <v>49.720000000000006</v>
      </c>
      <c r="U233">
        <f t="shared" ref="U233:U235" si="88">AVERAGE(F221,F226,F231,F236,F241)</f>
        <v>49.519999999999996</v>
      </c>
      <c r="V233" s="5">
        <f>AVERAGE(G225:G229)</f>
        <v>49.14</v>
      </c>
      <c r="W233">
        <f t="shared" ref="W233:W236" si="89">AVERAGE(G221,G226,G231,G236,G241)</f>
        <v>50.44</v>
      </c>
    </row>
    <row r="234" spans="1:23" x14ac:dyDescent="0.45">
      <c r="A234" s="1">
        <v>14</v>
      </c>
      <c r="B234">
        <v>10</v>
      </c>
      <c r="C234">
        <v>0.85</v>
      </c>
      <c r="D234">
        <v>51.4</v>
      </c>
      <c r="E234">
        <v>51.3</v>
      </c>
      <c r="F234">
        <v>49.9</v>
      </c>
      <c r="G234">
        <v>51.6</v>
      </c>
      <c r="I234">
        <f t="shared" si="78"/>
        <v>0.67268120235368589</v>
      </c>
      <c r="J234">
        <v>10</v>
      </c>
      <c r="K234">
        <f>AVERAGE(D230:G234)</f>
        <v>50.125</v>
      </c>
      <c r="L234">
        <f t="shared" si="85"/>
        <v>48.75</v>
      </c>
      <c r="M234">
        <v>0.45</v>
      </c>
      <c r="N234">
        <f t="shared" si="80"/>
        <v>51.05</v>
      </c>
      <c r="P234" s="5">
        <f>AVERAGE(D230:D234)</f>
        <v>51.559999999999988</v>
      </c>
      <c r="Q234">
        <f t="shared" si="86"/>
        <v>49.160000000000004</v>
      </c>
      <c r="R234" s="5">
        <f>AVERAGE(E230:E234)</f>
        <v>50.220000000000006</v>
      </c>
      <c r="S234">
        <f t="shared" si="87"/>
        <v>49.220000000000006</v>
      </c>
      <c r="T234" s="5">
        <f>AVERAGE(F230:F234)</f>
        <v>48.72</v>
      </c>
      <c r="U234">
        <f t="shared" si="88"/>
        <v>47.540000000000006</v>
      </c>
      <c r="V234" s="5">
        <f>AVERAGE(G230:G234)</f>
        <v>50</v>
      </c>
      <c r="W234">
        <f t="shared" si="89"/>
        <v>49.08</v>
      </c>
    </row>
    <row r="235" spans="1:23" x14ac:dyDescent="0.45">
      <c r="A235" s="1">
        <v>15</v>
      </c>
      <c r="B235">
        <v>20</v>
      </c>
      <c r="C235">
        <v>0</v>
      </c>
      <c r="D235">
        <v>46.6</v>
      </c>
      <c r="E235">
        <v>47.2</v>
      </c>
      <c r="F235">
        <v>49.8</v>
      </c>
      <c r="G235">
        <v>47.1</v>
      </c>
      <c r="I235">
        <f>_xlfn.STDEV.P(D235:F235)</f>
        <v>1.3888444437333085</v>
      </c>
      <c r="J235">
        <v>20</v>
      </c>
      <c r="K235">
        <f>AVERAGE(D235:G239)</f>
        <v>49.625000000000007</v>
      </c>
      <c r="L235">
        <f t="shared" si="85"/>
        <v>49.094999999999992</v>
      </c>
      <c r="M235">
        <v>0.65</v>
      </c>
      <c r="N235">
        <f t="shared" si="80"/>
        <v>47.675000000000004</v>
      </c>
      <c r="P235" s="5">
        <f>AVERAGE(D235:D239)</f>
        <v>49.760000000000005</v>
      </c>
      <c r="Q235">
        <f t="shared" si="86"/>
        <v>49.62</v>
      </c>
      <c r="R235" s="5">
        <f>AVERAGE(E235:E239)</f>
        <v>49.239999999999995</v>
      </c>
      <c r="S235">
        <f t="shared" si="87"/>
        <v>50.06</v>
      </c>
      <c r="T235" s="5">
        <f>AVERAGE(F235:F239)</f>
        <v>49.36</v>
      </c>
      <c r="U235">
        <f t="shared" si="88"/>
        <v>47.58</v>
      </c>
      <c r="V235" s="5">
        <f>AVERAGE(G235:G239)</f>
        <v>50.14</v>
      </c>
      <c r="W235">
        <f t="shared" si="89"/>
        <v>49.120000000000005</v>
      </c>
    </row>
    <row r="236" spans="1:23" x14ac:dyDescent="0.45">
      <c r="A236" s="1">
        <v>16</v>
      </c>
      <c r="B236">
        <v>20</v>
      </c>
      <c r="C236">
        <v>0.2</v>
      </c>
      <c r="D236">
        <v>51.7</v>
      </c>
      <c r="E236">
        <v>49.7</v>
      </c>
      <c r="F236">
        <v>50.6</v>
      </c>
      <c r="G236">
        <v>53.1</v>
      </c>
      <c r="I236">
        <f t="shared" ref="I236:I244" si="90">_xlfn.STDEV.P(D236:F236)</f>
        <v>0.81785627642568648</v>
      </c>
      <c r="J236">
        <v>50</v>
      </c>
      <c r="K236">
        <f>AVERAGE(D240:G244)</f>
        <v>50.47</v>
      </c>
      <c r="L236">
        <f t="shared" si="85"/>
        <v>50.480000000000004</v>
      </c>
      <c r="M236">
        <v>0.85</v>
      </c>
      <c r="N236">
        <f t="shared" si="80"/>
        <v>51.274999999999999</v>
      </c>
      <c r="P236" s="5">
        <f>AVERAGE(D240:D244)</f>
        <v>51.08</v>
      </c>
      <c r="Q236">
        <f t="shared" si="86"/>
        <v>50.88</v>
      </c>
      <c r="R236" s="5">
        <f>AVERAGE(E240:E244)</f>
        <v>50.459999999999994</v>
      </c>
      <c r="S236">
        <f t="shared" si="87"/>
        <v>50.459999999999994</v>
      </c>
      <c r="T236" s="5">
        <f>AVERAGE(F240:F244)</f>
        <v>48.61999999999999</v>
      </c>
      <c r="U236">
        <f>AVERAGE(F224,F229,F234,F239,F244)</f>
        <v>49.160000000000004</v>
      </c>
      <c r="V236" s="5">
        <f>AVERAGE(G240:G244)</f>
        <v>51.720000000000006</v>
      </c>
      <c r="W236">
        <f t="shared" si="89"/>
        <v>51.419999999999995</v>
      </c>
    </row>
    <row r="237" spans="1:23" x14ac:dyDescent="0.45">
      <c r="A237" s="1">
        <v>17</v>
      </c>
      <c r="B237">
        <v>20</v>
      </c>
      <c r="C237">
        <v>0.45</v>
      </c>
      <c r="D237">
        <v>48.3</v>
      </c>
      <c r="E237">
        <v>48.4</v>
      </c>
      <c r="F237">
        <v>48.3</v>
      </c>
      <c r="G237">
        <v>49.5</v>
      </c>
      <c r="I237">
        <f t="shared" si="90"/>
        <v>4.7140452079103834E-2</v>
      </c>
      <c r="J237">
        <v>100</v>
      </c>
      <c r="L237">
        <f>AVERAGE((L236-L235), (L235-L234), (L234-L233), (L233-L232))</f>
        <v>0.49387500000000273</v>
      </c>
      <c r="N237">
        <f t="shared" si="80"/>
        <v>48.625</v>
      </c>
      <c r="P237" s="5"/>
      <c r="R237" s="5"/>
      <c r="T237" s="5"/>
      <c r="V237" s="5"/>
    </row>
    <row r="238" spans="1:23" x14ac:dyDescent="0.45">
      <c r="A238" s="1">
        <v>18</v>
      </c>
      <c r="B238">
        <v>20</v>
      </c>
      <c r="C238">
        <v>0.65</v>
      </c>
      <c r="D238">
        <v>50.8</v>
      </c>
      <c r="E238">
        <v>47.7</v>
      </c>
      <c r="F238">
        <v>49.1</v>
      </c>
      <c r="G238">
        <v>49</v>
      </c>
      <c r="I238">
        <f t="shared" si="90"/>
        <v>1.2675435561221005</v>
      </c>
      <c r="K238">
        <f>AVERAGE(K232:K237)</f>
        <v>49.382899999999999</v>
      </c>
      <c r="N238">
        <f t="shared" si="80"/>
        <v>49.15</v>
      </c>
      <c r="P238" s="5">
        <f>AVERAGE(P232:P237)</f>
        <v>49.695599999999992</v>
      </c>
      <c r="Q238">
        <f>AVERAGE(Q232:Q236)</f>
        <v>49.695599999999999</v>
      </c>
      <c r="R238" s="5">
        <f>AVERAGE(R232:R237)</f>
        <v>49.54</v>
      </c>
      <c r="S238">
        <f>AVERAGE(S232:S236)</f>
        <v>49.54</v>
      </c>
      <c r="T238" s="5">
        <f>AVERAGE(T232:T237)</f>
        <v>48.692000000000007</v>
      </c>
      <c r="U238">
        <f>AVERAGE(U232:U236)</f>
        <v>48.692</v>
      </c>
      <c r="V238" s="5">
        <f>AVERAGE(V232:V236)</f>
        <v>49.603999999999999</v>
      </c>
      <c r="W238">
        <f>AVERAGE(W232:W236)</f>
        <v>49.603999999999999</v>
      </c>
    </row>
    <row r="239" spans="1:23" x14ac:dyDescent="0.45">
      <c r="A239" s="1">
        <v>19</v>
      </c>
      <c r="B239">
        <v>20</v>
      </c>
      <c r="C239">
        <v>0.85</v>
      </c>
      <c r="D239">
        <v>51.4</v>
      </c>
      <c r="E239">
        <v>53.2</v>
      </c>
      <c r="F239">
        <v>49</v>
      </c>
      <c r="G239">
        <v>52</v>
      </c>
      <c r="I239">
        <f t="shared" si="90"/>
        <v>1.7204650534085262</v>
      </c>
      <c r="N239">
        <f t="shared" si="80"/>
        <v>51.4</v>
      </c>
      <c r="P239" s="5">
        <f>_xlfn.STDEV.P(P232:P237)</f>
        <v>1.7895109499525248</v>
      </c>
      <c r="Q239">
        <f>_xlfn.STDEV.P(Q232:Q236)</f>
        <v>0.92089382667059072</v>
      </c>
      <c r="R239" s="5">
        <f>_xlfn.STDEV.P(R232:R237)</f>
        <v>1.8520043196493865</v>
      </c>
      <c r="S239">
        <f>_xlfn.STDEV.P(S232:S236)</f>
        <v>0.83263437353978953</v>
      </c>
      <c r="T239" s="5">
        <f>_xlfn.STDEV.P(T232:T237)</f>
        <v>0.92066063237221307</v>
      </c>
      <c r="U239">
        <f>_xlfn.STDEV.P(U232:U236)</f>
        <v>0.93864583310213223</v>
      </c>
      <c r="V239" s="5">
        <f>_xlfn.STDEV.P(V232:V236)</f>
        <v>1.5371349973245712</v>
      </c>
      <c r="W239">
        <f>_xlfn.STDEV.P(W232:W236)</f>
        <v>1.200693133152678</v>
      </c>
    </row>
    <row r="240" spans="1:23" x14ac:dyDescent="0.45">
      <c r="A240" s="1">
        <v>20</v>
      </c>
      <c r="B240">
        <v>50</v>
      </c>
      <c r="C240">
        <v>0</v>
      </c>
      <c r="D240">
        <v>50.6</v>
      </c>
      <c r="E240">
        <v>49.9</v>
      </c>
      <c r="F240">
        <v>48.4</v>
      </c>
      <c r="G240">
        <v>51.8</v>
      </c>
      <c r="I240">
        <f t="shared" si="90"/>
        <v>0.91772665986241464</v>
      </c>
      <c r="N240">
        <f t="shared" si="80"/>
        <v>50.174999999999997</v>
      </c>
      <c r="P240" s="5"/>
      <c r="R240" s="5"/>
      <c r="T240" s="5"/>
      <c r="V240" s="5"/>
    </row>
    <row r="241" spans="1:25" x14ac:dyDescent="0.45">
      <c r="A241" s="1">
        <v>21</v>
      </c>
      <c r="B241">
        <v>50</v>
      </c>
      <c r="C241">
        <v>0.2</v>
      </c>
      <c r="D241">
        <v>49.4</v>
      </c>
      <c r="E241">
        <v>50.8</v>
      </c>
      <c r="F241">
        <v>52.1</v>
      </c>
      <c r="G241">
        <v>52</v>
      </c>
      <c r="I241">
        <f t="shared" si="90"/>
        <v>1.1025223605694163</v>
      </c>
      <c r="N241">
        <f t="shared" si="80"/>
        <v>51.074999999999996</v>
      </c>
      <c r="P241" s="5" cm="1">
        <f t="array" ref="P241">INDEX(LINEST(P232:P236), 1)</f>
        <v>0.94039999999999946</v>
      </c>
      <c r="Q241" s="5" cm="1">
        <f t="array" ref="Q241">INDEX(LINEST(Q232:Q236), 1)</f>
        <v>0.42439999999999989</v>
      </c>
      <c r="R241" s="5" cm="1">
        <f t="array" ref="R241">INDEX(LINEST(R232:R236), 1)</f>
        <v>0.62199999999999833</v>
      </c>
      <c r="S241" s="5" cm="1">
        <f t="array" ref="S241">INDEX(LINEST(S232:S236), 1)</f>
        <v>0.49399999999999972</v>
      </c>
      <c r="T241" s="5" cm="1">
        <f t="array" ref="T241">INDEX(LINEST(T232:T236), 1)</f>
        <v>0.27999999999999758</v>
      </c>
      <c r="U241" s="5" cm="1">
        <f t="array" ref="U241">INDEX(LINEST(U232:U236), 1)</f>
        <v>-0.29399999999999837</v>
      </c>
      <c r="V241" s="5" cm="1">
        <f t="array" ref="V241">INDEX(LINEST(V232:V236), 1)</f>
        <v>1.040000000000002</v>
      </c>
      <c r="W241" s="5" cm="1">
        <f t="array" ref="W241">INDEX(LINEST(W232:W236), 1)</f>
        <v>0.55999999999999939</v>
      </c>
      <c r="Y241" t="s">
        <v>33</v>
      </c>
    </row>
    <row r="242" spans="1:25" x14ac:dyDescent="0.45">
      <c r="A242" s="1">
        <v>22</v>
      </c>
      <c r="B242">
        <v>50</v>
      </c>
      <c r="C242">
        <v>0.45</v>
      </c>
      <c r="D242">
        <v>52.2</v>
      </c>
      <c r="E242">
        <v>49.7</v>
      </c>
      <c r="F242">
        <v>45.6</v>
      </c>
      <c r="G242">
        <v>50.7</v>
      </c>
      <c r="I242">
        <f t="shared" si="90"/>
        <v>2.7207025236549156</v>
      </c>
      <c r="K242" cm="1">
        <f t="array" ref="K242">INDEX(LINEST(K232:K236),1)</f>
        <v>0.72060000000000035</v>
      </c>
      <c r="L242" cm="1">
        <f t="array" ref="L242">INDEX(LINEST(L232:L236),1)</f>
        <v>0.29610000000000125</v>
      </c>
      <c r="N242">
        <f t="shared" si="80"/>
        <v>49.55</v>
      </c>
    </row>
    <row r="243" spans="1:25" x14ac:dyDescent="0.45">
      <c r="A243" s="1">
        <v>23</v>
      </c>
      <c r="B243">
        <v>50</v>
      </c>
      <c r="C243">
        <v>0.65</v>
      </c>
      <c r="D243">
        <v>51.1</v>
      </c>
      <c r="E243">
        <v>52</v>
      </c>
      <c r="F243">
        <v>47.3</v>
      </c>
      <c r="G243">
        <v>50.8</v>
      </c>
      <c r="I243">
        <f t="shared" si="90"/>
        <v>2.0368821489936266</v>
      </c>
      <c r="N243">
        <f t="shared" si="80"/>
        <v>50.3</v>
      </c>
    </row>
    <row r="244" spans="1:25" x14ac:dyDescent="0.45">
      <c r="A244" s="1">
        <v>24</v>
      </c>
      <c r="B244">
        <v>50</v>
      </c>
      <c r="C244">
        <v>0.85</v>
      </c>
      <c r="D244">
        <v>52.1</v>
      </c>
      <c r="E244">
        <v>49.9</v>
      </c>
      <c r="F244">
        <v>49.7</v>
      </c>
      <c r="G244">
        <v>53.3</v>
      </c>
      <c r="I244">
        <f t="shared" si="90"/>
        <v>1.0873004286866728</v>
      </c>
      <c r="N244">
        <f t="shared" si="80"/>
        <v>51.25</v>
      </c>
    </row>
    <row r="245" spans="1:25" x14ac:dyDescent="0.45">
      <c r="A245" s="1">
        <v>25</v>
      </c>
      <c r="B245">
        <v>100</v>
      </c>
      <c r="C245">
        <v>0</v>
      </c>
      <c r="D245">
        <v>0</v>
      </c>
      <c r="E245">
        <v>0</v>
      </c>
      <c r="F245">
        <v>0</v>
      </c>
      <c r="G245">
        <v>0</v>
      </c>
      <c r="I245">
        <f>_xlfn.STDEV.P(D245:D245)</f>
        <v>0</v>
      </c>
      <c r="N245">
        <f t="shared" si="80"/>
        <v>0</v>
      </c>
    </row>
    <row r="246" spans="1:25" x14ac:dyDescent="0.45">
      <c r="A246" s="1">
        <v>26</v>
      </c>
      <c r="B246">
        <v>100</v>
      </c>
      <c r="C246">
        <v>0.2</v>
      </c>
      <c r="D246">
        <v>0</v>
      </c>
      <c r="E246">
        <v>0</v>
      </c>
      <c r="F246">
        <v>0</v>
      </c>
      <c r="G246">
        <v>0</v>
      </c>
      <c r="I246">
        <f t="shared" ref="I246:I249" si="91">_xlfn.STDEV.P(D246:D246)</f>
        <v>0</v>
      </c>
      <c r="N246">
        <f t="shared" si="80"/>
        <v>0</v>
      </c>
    </row>
    <row r="247" spans="1:25" x14ac:dyDescent="0.45">
      <c r="A247" s="1">
        <v>27</v>
      </c>
      <c r="B247">
        <v>100</v>
      </c>
      <c r="C247">
        <v>0.45</v>
      </c>
      <c r="D247">
        <v>0</v>
      </c>
      <c r="E247">
        <v>0</v>
      </c>
      <c r="F247">
        <v>0</v>
      </c>
      <c r="G247">
        <v>0</v>
      </c>
      <c r="I247">
        <f t="shared" si="91"/>
        <v>0</v>
      </c>
      <c r="N247">
        <f t="shared" si="80"/>
        <v>0</v>
      </c>
    </row>
    <row r="248" spans="1:25" x14ac:dyDescent="0.45">
      <c r="A248" s="1">
        <v>28</v>
      </c>
      <c r="B248">
        <v>100</v>
      </c>
      <c r="C248">
        <v>0.65</v>
      </c>
      <c r="D248">
        <v>0</v>
      </c>
      <c r="E248">
        <v>0</v>
      </c>
      <c r="F248">
        <v>0</v>
      </c>
      <c r="G248">
        <v>0</v>
      </c>
      <c r="I248">
        <f t="shared" si="91"/>
        <v>0</v>
      </c>
      <c r="N248">
        <f t="shared" si="80"/>
        <v>0</v>
      </c>
    </row>
    <row r="249" spans="1:25" x14ac:dyDescent="0.45">
      <c r="A249" s="1">
        <v>29</v>
      </c>
      <c r="B249">
        <v>100</v>
      </c>
      <c r="C249">
        <v>0.85</v>
      </c>
      <c r="D249">
        <v>0</v>
      </c>
      <c r="E249">
        <v>0</v>
      </c>
      <c r="F249">
        <v>0</v>
      </c>
      <c r="G249">
        <v>0</v>
      </c>
      <c r="I249">
        <f t="shared" si="91"/>
        <v>0</v>
      </c>
      <c r="N249">
        <f t="shared" si="80"/>
        <v>0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249"/>
  <sheetViews>
    <sheetView workbookViewId="0">
      <selection activeCell="D28" sqref="A1:XFD1048576"/>
    </sheetView>
  </sheetViews>
  <sheetFormatPr defaultRowHeight="14.25" x14ac:dyDescent="0.45"/>
  <sheetData>
    <row r="1" spans="1:7" x14ac:dyDescent="0.45">
      <c r="A1" s="1">
        <v>0</v>
      </c>
      <c r="B1" t="s">
        <v>0</v>
      </c>
    </row>
    <row r="3" spans="1:7" x14ac:dyDescent="0.4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</row>
    <row r="4" spans="1:7" x14ac:dyDescent="0.45">
      <c r="A4" s="1">
        <v>0</v>
      </c>
      <c r="B4">
        <v>2</v>
      </c>
      <c r="C4">
        <v>0</v>
      </c>
      <c r="D4">
        <v>96.5</v>
      </c>
      <c r="E4">
        <v>89.6</v>
      </c>
      <c r="F4">
        <v>83.6</v>
      </c>
      <c r="G4">
        <v>100</v>
      </c>
    </row>
    <row r="5" spans="1:7" x14ac:dyDescent="0.45">
      <c r="A5" s="1">
        <v>1</v>
      </c>
      <c r="B5">
        <v>2</v>
      </c>
      <c r="C5">
        <v>0.2</v>
      </c>
      <c r="D5">
        <v>98</v>
      </c>
      <c r="E5">
        <v>95.6</v>
      </c>
      <c r="F5">
        <v>97.6</v>
      </c>
      <c r="G5">
        <v>100</v>
      </c>
    </row>
    <row r="6" spans="1:7" x14ac:dyDescent="0.45">
      <c r="A6" s="1">
        <v>2</v>
      </c>
      <c r="B6">
        <v>2</v>
      </c>
      <c r="C6">
        <v>0.45</v>
      </c>
      <c r="D6">
        <v>97.2</v>
      </c>
      <c r="E6">
        <v>99.3</v>
      </c>
      <c r="F6">
        <v>98.1</v>
      </c>
      <c r="G6">
        <v>100</v>
      </c>
    </row>
    <row r="7" spans="1:7" x14ac:dyDescent="0.45">
      <c r="A7" s="1">
        <v>3</v>
      </c>
      <c r="B7">
        <v>2</v>
      </c>
      <c r="C7">
        <v>0.65</v>
      </c>
      <c r="D7">
        <v>99.5</v>
      </c>
      <c r="E7">
        <v>96.6</v>
      </c>
      <c r="F7">
        <v>99.2</v>
      </c>
      <c r="G7">
        <v>100</v>
      </c>
    </row>
    <row r="8" spans="1:7" x14ac:dyDescent="0.45">
      <c r="A8" s="1">
        <v>4</v>
      </c>
      <c r="B8">
        <v>2</v>
      </c>
      <c r="C8">
        <v>0.85</v>
      </c>
      <c r="D8">
        <v>98.7</v>
      </c>
      <c r="E8">
        <v>97.6</v>
      </c>
      <c r="F8">
        <v>99.3</v>
      </c>
      <c r="G8">
        <v>100</v>
      </c>
    </row>
    <row r="9" spans="1:7" x14ac:dyDescent="0.45">
      <c r="A9" s="1">
        <v>5</v>
      </c>
      <c r="B9">
        <v>5</v>
      </c>
      <c r="C9">
        <v>0</v>
      </c>
      <c r="D9">
        <v>37.1</v>
      </c>
      <c r="E9">
        <v>43.9</v>
      </c>
      <c r="F9">
        <v>19.2</v>
      </c>
      <c r="G9">
        <v>40</v>
      </c>
    </row>
    <row r="10" spans="1:7" x14ac:dyDescent="0.45">
      <c r="A10" s="1">
        <v>6</v>
      </c>
      <c r="B10">
        <v>5</v>
      </c>
      <c r="C10">
        <v>0.2</v>
      </c>
      <c r="D10">
        <v>29.4</v>
      </c>
      <c r="E10">
        <v>56.7</v>
      </c>
      <c r="F10">
        <v>46.1</v>
      </c>
      <c r="G10">
        <v>70.7</v>
      </c>
    </row>
    <row r="11" spans="1:7" x14ac:dyDescent="0.45">
      <c r="A11" s="1">
        <v>7</v>
      </c>
      <c r="B11">
        <v>5</v>
      </c>
      <c r="C11">
        <v>0.45</v>
      </c>
      <c r="D11">
        <v>51.6</v>
      </c>
      <c r="E11">
        <v>65.599999999999994</v>
      </c>
      <c r="F11">
        <v>44</v>
      </c>
      <c r="G11">
        <v>79.400000000000006</v>
      </c>
    </row>
    <row r="12" spans="1:7" x14ac:dyDescent="0.45">
      <c r="A12" s="1">
        <v>8</v>
      </c>
      <c r="B12">
        <v>5</v>
      </c>
      <c r="C12">
        <v>0.65</v>
      </c>
      <c r="D12">
        <v>38.6</v>
      </c>
      <c r="E12">
        <v>70.5</v>
      </c>
      <c r="F12">
        <v>51.8</v>
      </c>
      <c r="G12">
        <v>81.2</v>
      </c>
    </row>
    <row r="13" spans="1:7" x14ac:dyDescent="0.45">
      <c r="A13" s="1">
        <v>9</v>
      </c>
      <c r="B13">
        <v>5</v>
      </c>
      <c r="C13">
        <v>0.85</v>
      </c>
      <c r="D13">
        <v>39.4</v>
      </c>
      <c r="E13">
        <v>56.2</v>
      </c>
      <c r="F13">
        <v>42.1</v>
      </c>
      <c r="G13">
        <v>83</v>
      </c>
    </row>
    <row r="14" spans="1:7" x14ac:dyDescent="0.45">
      <c r="A14" s="1">
        <v>10</v>
      </c>
      <c r="B14">
        <v>10</v>
      </c>
      <c r="C14">
        <v>0</v>
      </c>
      <c r="D14">
        <v>4.5</v>
      </c>
      <c r="E14">
        <v>28.5</v>
      </c>
      <c r="F14">
        <v>2</v>
      </c>
      <c r="G14">
        <v>5.3</v>
      </c>
    </row>
    <row r="15" spans="1:7" x14ac:dyDescent="0.45">
      <c r="A15" s="1">
        <v>11</v>
      </c>
      <c r="B15">
        <v>10</v>
      </c>
      <c r="C15">
        <v>0.2</v>
      </c>
      <c r="D15">
        <v>10.6</v>
      </c>
      <c r="E15">
        <v>43.5</v>
      </c>
      <c r="F15">
        <v>6.1</v>
      </c>
      <c r="G15">
        <v>20.6</v>
      </c>
    </row>
    <row r="16" spans="1:7" x14ac:dyDescent="0.45">
      <c r="A16" s="1">
        <v>12</v>
      </c>
      <c r="B16">
        <v>10</v>
      </c>
      <c r="C16">
        <v>0.45</v>
      </c>
      <c r="D16">
        <v>9.6</v>
      </c>
      <c r="E16">
        <v>45.6</v>
      </c>
      <c r="F16">
        <v>2.6</v>
      </c>
      <c r="G16">
        <v>23.3</v>
      </c>
    </row>
    <row r="17" spans="1:7" x14ac:dyDescent="0.45">
      <c r="A17" s="1">
        <v>13</v>
      </c>
      <c r="B17">
        <v>10</v>
      </c>
      <c r="C17">
        <v>0.65</v>
      </c>
      <c r="D17">
        <v>10.9</v>
      </c>
      <c r="E17">
        <v>42.3</v>
      </c>
      <c r="F17">
        <v>4.3</v>
      </c>
      <c r="G17">
        <v>25.6</v>
      </c>
    </row>
    <row r="18" spans="1:7" x14ac:dyDescent="0.45">
      <c r="A18" s="1">
        <v>14</v>
      </c>
      <c r="B18">
        <v>10</v>
      </c>
      <c r="C18">
        <v>0.85</v>
      </c>
      <c r="D18">
        <v>17.3</v>
      </c>
      <c r="E18">
        <v>48.9</v>
      </c>
      <c r="F18">
        <v>5.2</v>
      </c>
      <c r="G18">
        <v>25.8</v>
      </c>
    </row>
    <row r="19" spans="1:7" x14ac:dyDescent="0.45">
      <c r="A19" s="1">
        <v>15</v>
      </c>
      <c r="B19">
        <v>20</v>
      </c>
      <c r="C19">
        <v>0</v>
      </c>
      <c r="D19">
        <v>0.8</v>
      </c>
      <c r="E19">
        <v>5.3</v>
      </c>
      <c r="F19">
        <v>0.5</v>
      </c>
      <c r="G19">
        <v>1.3</v>
      </c>
    </row>
    <row r="20" spans="1:7" x14ac:dyDescent="0.45">
      <c r="A20" s="1">
        <v>16</v>
      </c>
      <c r="B20">
        <v>20</v>
      </c>
      <c r="C20">
        <v>0.2</v>
      </c>
      <c r="D20">
        <v>3.2</v>
      </c>
      <c r="E20">
        <v>18</v>
      </c>
      <c r="F20">
        <v>1.3</v>
      </c>
      <c r="G20">
        <v>7.5</v>
      </c>
    </row>
    <row r="21" spans="1:7" x14ac:dyDescent="0.45">
      <c r="A21" s="1">
        <v>17</v>
      </c>
      <c r="B21">
        <v>20</v>
      </c>
      <c r="C21">
        <v>0.45</v>
      </c>
      <c r="D21">
        <v>2.2000000000000002</v>
      </c>
      <c r="E21">
        <v>19.100000000000001</v>
      </c>
      <c r="F21">
        <v>0.2</v>
      </c>
      <c r="G21">
        <v>3.4</v>
      </c>
    </row>
    <row r="22" spans="1:7" x14ac:dyDescent="0.45">
      <c r="A22" s="1">
        <v>18</v>
      </c>
      <c r="B22">
        <v>20</v>
      </c>
      <c r="C22">
        <v>0.65</v>
      </c>
      <c r="D22">
        <v>1.9</v>
      </c>
      <c r="E22">
        <v>20.399999999999999</v>
      </c>
      <c r="F22">
        <v>0.4</v>
      </c>
      <c r="G22">
        <v>2.6</v>
      </c>
    </row>
    <row r="23" spans="1:7" x14ac:dyDescent="0.45">
      <c r="A23" s="1">
        <v>19</v>
      </c>
      <c r="B23">
        <v>20</v>
      </c>
      <c r="C23">
        <v>0.85</v>
      </c>
      <c r="D23">
        <v>1.2</v>
      </c>
      <c r="E23">
        <v>22.1</v>
      </c>
      <c r="F23">
        <v>0.4</v>
      </c>
      <c r="G23">
        <v>3.4</v>
      </c>
    </row>
    <row r="24" spans="1:7" x14ac:dyDescent="0.45">
      <c r="A24" s="1">
        <v>20</v>
      </c>
      <c r="B24">
        <v>50</v>
      </c>
      <c r="C24">
        <v>0</v>
      </c>
      <c r="D24">
        <v>0</v>
      </c>
      <c r="E24">
        <v>0.9</v>
      </c>
      <c r="F24">
        <v>0</v>
      </c>
      <c r="G24">
        <v>0.2</v>
      </c>
    </row>
    <row r="25" spans="1:7" x14ac:dyDescent="0.45">
      <c r="A25" s="1">
        <v>21</v>
      </c>
      <c r="B25">
        <v>50</v>
      </c>
      <c r="C25">
        <v>0.2</v>
      </c>
      <c r="D25">
        <v>0</v>
      </c>
      <c r="E25">
        <v>2.9</v>
      </c>
      <c r="F25">
        <v>0.1</v>
      </c>
      <c r="G25">
        <v>0.1</v>
      </c>
    </row>
    <row r="26" spans="1:7" x14ac:dyDescent="0.45">
      <c r="A26" s="1">
        <v>22</v>
      </c>
      <c r="B26">
        <v>50</v>
      </c>
      <c r="C26">
        <v>0.45</v>
      </c>
      <c r="D26">
        <v>0</v>
      </c>
      <c r="E26">
        <v>4.8</v>
      </c>
      <c r="F26">
        <v>0</v>
      </c>
      <c r="G26">
        <v>0</v>
      </c>
    </row>
    <row r="27" spans="1:7" x14ac:dyDescent="0.45">
      <c r="A27" s="1">
        <v>23</v>
      </c>
      <c r="B27">
        <v>50</v>
      </c>
      <c r="C27">
        <v>0.65</v>
      </c>
      <c r="D27">
        <v>0.1</v>
      </c>
      <c r="E27">
        <v>4.7</v>
      </c>
      <c r="F27">
        <v>0</v>
      </c>
      <c r="G27">
        <v>0.1</v>
      </c>
    </row>
    <row r="28" spans="1:7" x14ac:dyDescent="0.45">
      <c r="A28" s="1">
        <v>24</v>
      </c>
      <c r="B28">
        <v>50</v>
      </c>
      <c r="C28">
        <v>0.85</v>
      </c>
      <c r="D28">
        <v>0</v>
      </c>
      <c r="E28">
        <v>8.6</v>
      </c>
      <c r="F28">
        <v>0</v>
      </c>
      <c r="G28">
        <v>0.1</v>
      </c>
    </row>
    <row r="29" spans="1:7" x14ac:dyDescent="0.45">
      <c r="A29" s="1">
        <v>25</v>
      </c>
      <c r="B29">
        <v>100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45">
      <c r="A30" s="1">
        <v>26</v>
      </c>
      <c r="B30">
        <v>100</v>
      </c>
      <c r="C30">
        <v>0.2</v>
      </c>
      <c r="D30">
        <v>0</v>
      </c>
      <c r="E30">
        <v>0.3</v>
      </c>
      <c r="F30">
        <v>0</v>
      </c>
      <c r="G30">
        <v>0</v>
      </c>
    </row>
    <row r="31" spans="1:7" x14ac:dyDescent="0.45">
      <c r="A31" s="1">
        <v>27</v>
      </c>
      <c r="B31">
        <v>100</v>
      </c>
      <c r="C31">
        <v>0.45</v>
      </c>
      <c r="D31">
        <v>0</v>
      </c>
      <c r="E31">
        <v>0.4</v>
      </c>
      <c r="F31">
        <v>0</v>
      </c>
      <c r="G31">
        <v>0</v>
      </c>
    </row>
    <row r="32" spans="1:7" x14ac:dyDescent="0.45">
      <c r="A32" s="1">
        <v>28</v>
      </c>
      <c r="B32">
        <v>100</v>
      </c>
      <c r="C32">
        <v>0.65</v>
      </c>
      <c r="D32">
        <v>0</v>
      </c>
      <c r="E32">
        <v>0.8</v>
      </c>
      <c r="F32">
        <v>0</v>
      </c>
      <c r="G32">
        <v>0.1</v>
      </c>
    </row>
    <row r="33" spans="1:7" x14ac:dyDescent="0.45">
      <c r="A33" s="1">
        <v>29</v>
      </c>
      <c r="B33">
        <v>100</v>
      </c>
      <c r="C33">
        <v>0.85</v>
      </c>
      <c r="D33">
        <v>0</v>
      </c>
      <c r="E33">
        <v>1.2</v>
      </c>
      <c r="F33">
        <v>0</v>
      </c>
      <c r="G33">
        <v>0.2</v>
      </c>
    </row>
    <row r="37" spans="1:7" x14ac:dyDescent="0.45">
      <c r="A37" s="1">
        <v>0</v>
      </c>
      <c r="B37" t="s">
        <v>7</v>
      </c>
    </row>
    <row r="39" spans="1:7" x14ac:dyDescent="0.4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 x14ac:dyDescent="0.45">
      <c r="A40" s="1">
        <v>0</v>
      </c>
      <c r="B40">
        <v>0</v>
      </c>
      <c r="C40">
        <v>0</v>
      </c>
      <c r="D40">
        <v>0.2</v>
      </c>
      <c r="E40">
        <v>0</v>
      </c>
      <c r="F40">
        <v>0</v>
      </c>
      <c r="G40">
        <v>0</v>
      </c>
    </row>
    <row r="41" spans="1:7" x14ac:dyDescent="0.45">
      <c r="A41" s="1">
        <v>1</v>
      </c>
      <c r="B41">
        <v>0</v>
      </c>
      <c r="C41">
        <v>0.2</v>
      </c>
      <c r="D41">
        <v>0.5</v>
      </c>
      <c r="E41">
        <v>0.2</v>
      </c>
      <c r="F41">
        <v>0.2</v>
      </c>
      <c r="G41">
        <v>0</v>
      </c>
    </row>
    <row r="42" spans="1:7" x14ac:dyDescent="0.45">
      <c r="A42" s="1">
        <v>2</v>
      </c>
      <c r="B42">
        <v>0</v>
      </c>
      <c r="C42">
        <v>0.45</v>
      </c>
      <c r="D42">
        <v>0.5</v>
      </c>
      <c r="E42">
        <v>0.2</v>
      </c>
      <c r="F42">
        <v>0.1</v>
      </c>
      <c r="G42">
        <v>0</v>
      </c>
    </row>
    <row r="43" spans="1:7" x14ac:dyDescent="0.45">
      <c r="A43" s="1">
        <v>3</v>
      </c>
      <c r="B43">
        <v>0</v>
      </c>
      <c r="C43">
        <v>0.65</v>
      </c>
      <c r="D43">
        <v>0.7</v>
      </c>
      <c r="E43">
        <v>1</v>
      </c>
      <c r="F43">
        <v>0</v>
      </c>
      <c r="G43">
        <v>0.2</v>
      </c>
    </row>
    <row r="44" spans="1:7" x14ac:dyDescent="0.45">
      <c r="A44" s="1">
        <v>4</v>
      </c>
      <c r="B44">
        <v>0</v>
      </c>
      <c r="C44">
        <v>0.85</v>
      </c>
      <c r="D44">
        <v>1.1000000000000001</v>
      </c>
      <c r="E44">
        <v>0.8</v>
      </c>
      <c r="F44">
        <v>0.5</v>
      </c>
      <c r="G44">
        <v>0.2</v>
      </c>
    </row>
    <row r="45" spans="1:7" x14ac:dyDescent="0.45">
      <c r="A45" s="1">
        <v>5</v>
      </c>
      <c r="B45">
        <v>5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45">
      <c r="A46" s="1">
        <v>6</v>
      </c>
      <c r="B46">
        <v>5</v>
      </c>
      <c r="C46">
        <v>0.2</v>
      </c>
      <c r="D46">
        <v>0</v>
      </c>
      <c r="E46">
        <v>0</v>
      </c>
      <c r="F46">
        <v>0</v>
      </c>
      <c r="G46">
        <v>0</v>
      </c>
    </row>
    <row r="47" spans="1:7" x14ac:dyDescent="0.45">
      <c r="A47" s="1">
        <v>7</v>
      </c>
      <c r="B47">
        <v>5</v>
      </c>
      <c r="C47">
        <v>0.45</v>
      </c>
      <c r="D47">
        <v>0</v>
      </c>
      <c r="E47">
        <v>0</v>
      </c>
      <c r="F47">
        <v>0</v>
      </c>
      <c r="G47">
        <v>0</v>
      </c>
    </row>
    <row r="48" spans="1:7" x14ac:dyDescent="0.45">
      <c r="A48" s="1">
        <v>8</v>
      </c>
      <c r="B48">
        <v>5</v>
      </c>
      <c r="C48">
        <v>0.65</v>
      </c>
      <c r="D48">
        <v>0</v>
      </c>
      <c r="E48">
        <v>0</v>
      </c>
      <c r="F48">
        <v>0</v>
      </c>
      <c r="G48">
        <v>0</v>
      </c>
    </row>
    <row r="49" spans="1:7" x14ac:dyDescent="0.45">
      <c r="A49" s="1">
        <v>9</v>
      </c>
      <c r="B49">
        <v>5</v>
      </c>
      <c r="C49">
        <v>0.85</v>
      </c>
      <c r="D49">
        <v>0</v>
      </c>
      <c r="E49">
        <v>0</v>
      </c>
      <c r="F49">
        <v>0</v>
      </c>
      <c r="G49">
        <v>0</v>
      </c>
    </row>
    <row r="50" spans="1:7" x14ac:dyDescent="0.45">
      <c r="A50" s="1">
        <v>10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45">
      <c r="A51" s="1">
        <v>11</v>
      </c>
      <c r="B51">
        <v>10</v>
      </c>
      <c r="C51">
        <v>0.2</v>
      </c>
      <c r="D51">
        <v>0</v>
      </c>
      <c r="E51">
        <v>0</v>
      </c>
      <c r="F51">
        <v>0</v>
      </c>
      <c r="G51">
        <v>0</v>
      </c>
    </row>
    <row r="52" spans="1:7" x14ac:dyDescent="0.45">
      <c r="A52" s="1">
        <v>12</v>
      </c>
      <c r="B52">
        <v>10</v>
      </c>
      <c r="C52">
        <v>0.45</v>
      </c>
      <c r="D52">
        <v>0</v>
      </c>
      <c r="E52">
        <v>0</v>
      </c>
      <c r="F52">
        <v>0</v>
      </c>
      <c r="G52">
        <v>0</v>
      </c>
    </row>
    <row r="53" spans="1:7" x14ac:dyDescent="0.45">
      <c r="A53" s="1">
        <v>13</v>
      </c>
      <c r="B53">
        <v>10</v>
      </c>
      <c r="C53">
        <v>0.65</v>
      </c>
      <c r="D53">
        <v>0</v>
      </c>
      <c r="E53">
        <v>0</v>
      </c>
      <c r="F53">
        <v>0</v>
      </c>
      <c r="G53">
        <v>0</v>
      </c>
    </row>
    <row r="54" spans="1:7" x14ac:dyDescent="0.45">
      <c r="A54" s="1">
        <v>14</v>
      </c>
      <c r="B54">
        <v>10</v>
      </c>
      <c r="C54">
        <v>0.85</v>
      </c>
      <c r="D54">
        <v>0</v>
      </c>
      <c r="E54">
        <v>0</v>
      </c>
      <c r="F54">
        <v>0</v>
      </c>
      <c r="G54">
        <v>0</v>
      </c>
    </row>
    <row r="55" spans="1:7" x14ac:dyDescent="0.45">
      <c r="A55" s="1">
        <v>15</v>
      </c>
      <c r="B55">
        <v>20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45">
      <c r="A56" s="1">
        <v>16</v>
      </c>
      <c r="B56">
        <v>20</v>
      </c>
      <c r="C56">
        <v>0.2</v>
      </c>
      <c r="D56">
        <v>0</v>
      </c>
      <c r="E56">
        <v>0</v>
      </c>
      <c r="F56">
        <v>0</v>
      </c>
      <c r="G56">
        <v>0</v>
      </c>
    </row>
    <row r="57" spans="1:7" x14ac:dyDescent="0.45">
      <c r="A57" s="1">
        <v>17</v>
      </c>
      <c r="B57">
        <v>20</v>
      </c>
      <c r="C57">
        <v>0.45</v>
      </c>
      <c r="D57">
        <v>0</v>
      </c>
      <c r="E57">
        <v>0</v>
      </c>
      <c r="F57">
        <v>0</v>
      </c>
      <c r="G57">
        <v>0</v>
      </c>
    </row>
    <row r="58" spans="1:7" x14ac:dyDescent="0.45">
      <c r="A58" s="1">
        <v>18</v>
      </c>
      <c r="B58">
        <v>20</v>
      </c>
      <c r="C58">
        <v>0.65</v>
      </c>
      <c r="D58">
        <v>0</v>
      </c>
      <c r="E58">
        <v>0</v>
      </c>
      <c r="F58">
        <v>0</v>
      </c>
      <c r="G58">
        <v>0</v>
      </c>
    </row>
    <row r="59" spans="1:7" x14ac:dyDescent="0.45">
      <c r="A59" s="1">
        <v>19</v>
      </c>
      <c r="B59">
        <v>20</v>
      </c>
      <c r="C59">
        <v>0.85</v>
      </c>
      <c r="D59">
        <v>0</v>
      </c>
      <c r="E59">
        <v>0</v>
      </c>
      <c r="F59">
        <v>0</v>
      </c>
      <c r="G59">
        <v>0</v>
      </c>
    </row>
    <row r="60" spans="1:7" x14ac:dyDescent="0.4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45">
      <c r="A61" s="1">
        <v>21</v>
      </c>
      <c r="B61">
        <v>50</v>
      </c>
      <c r="C61">
        <v>0.2</v>
      </c>
      <c r="D61">
        <v>0</v>
      </c>
      <c r="E61">
        <v>0</v>
      </c>
      <c r="F61">
        <v>0</v>
      </c>
      <c r="G61">
        <v>0</v>
      </c>
    </row>
    <row r="62" spans="1:7" x14ac:dyDescent="0.45">
      <c r="A62" s="1">
        <v>22</v>
      </c>
      <c r="B62">
        <v>50</v>
      </c>
      <c r="C62">
        <v>0.45</v>
      </c>
      <c r="D62">
        <v>0</v>
      </c>
      <c r="E62">
        <v>0</v>
      </c>
      <c r="F62">
        <v>0</v>
      </c>
      <c r="G62">
        <v>0</v>
      </c>
    </row>
    <row r="63" spans="1:7" x14ac:dyDescent="0.45">
      <c r="A63" s="1">
        <v>23</v>
      </c>
      <c r="B63">
        <v>50</v>
      </c>
      <c r="C63">
        <v>0.65</v>
      </c>
      <c r="D63">
        <v>0</v>
      </c>
      <c r="E63">
        <v>0</v>
      </c>
      <c r="F63">
        <v>0</v>
      </c>
      <c r="G63">
        <v>0</v>
      </c>
    </row>
    <row r="64" spans="1:7" x14ac:dyDescent="0.45">
      <c r="A64" s="1">
        <v>24</v>
      </c>
      <c r="B64">
        <v>50</v>
      </c>
      <c r="C64">
        <v>0.85</v>
      </c>
      <c r="D64">
        <v>0</v>
      </c>
      <c r="E64">
        <v>0</v>
      </c>
      <c r="F64">
        <v>0</v>
      </c>
      <c r="G64">
        <v>0</v>
      </c>
    </row>
    <row r="65" spans="1:7" x14ac:dyDescent="0.4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45">
      <c r="A66" s="1">
        <v>26</v>
      </c>
      <c r="B66">
        <v>100</v>
      </c>
      <c r="C66">
        <v>0.2</v>
      </c>
      <c r="D66">
        <v>0</v>
      </c>
      <c r="E66">
        <v>0</v>
      </c>
      <c r="F66">
        <v>0</v>
      </c>
      <c r="G66">
        <v>0</v>
      </c>
    </row>
    <row r="67" spans="1:7" x14ac:dyDescent="0.4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0</v>
      </c>
    </row>
    <row r="68" spans="1:7" x14ac:dyDescent="0.4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0</v>
      </c>
    </row>
    <row r="69" spans="1:7" x14ac:dyDescent="0.4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0</v>
      </c>
    </row>
    <row r="73" spans="1:7" x14ac:dyDescent="0.45">
      <c r="A73" s="1">
        <v>0</v>
      </c>
      <c r="B73" t="s">
        <v>8</v>
      </c>
    </row>
    <row r="75" spans="1:7" x14ac:dyDescent="0.4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</row>
    <row r="76" spans="1:7" x14ac:dyDescent="0.45">
      <c r="A76" s="1">
        <v>0</v>
      </c>
      <c r="B76">
        <v>0</v>
      </c>
      <c r="C76">
        <v>0</v>
      </c>
      <c r="D76">
        <v>0.3</v>
      </c>
      <c r="E76">
        <v>0.1</v>
      </c>
      <c r="F76">
        <v>0.2</v>
      </c>
      <c r="G76">
        <v>0</v>
      </c>
    </row>
    <row r="77" spans="1:7" x14ac:dyDescent="0.45">
      <c r="A77" s="1">
        <v>1</v>
      </c>
      <c r="B77">
        <v>0</v>
      </c>
      <c r="C77">
        <v>0.2</v>
      </c>
      <c r="D77">
        <v>4.4000000000000004</v>
      </c>
      <c r="E77">
        <v>2.2000000000000002</v>
      </c>
      <c r="F77">
        <v>4.0999999999999996</v>
      </c>
      <c r="G77">
        <v>0</v>
      </c>
    </row>
    <row r="78" spans="1:7" x14ac:dyDescent="0.45">
      <c r="A78" s="1">
        <v>2</v>
      </c>
      <c r="B78">
        <v>0</v>
      </c>
      <c r="C78">
        <v>0.45</v>
      </c>
      <c r="D78">
        <v>5.4</v>
      </c>
      <c r="E78">
        <v>2.9</v>
      </c>
      <c r="F78">
        <v>7</v>
      </c>
      <c r="G78">
        <v>0</v>
      </c>
    </row>
    <row r="79" spans="1:7" x14ac:dyDescent="0.45">
      <c r="A79" s="1">
        <v>3</v>
      </c>
      <c r="B79">
        <v>0</v>
      </c>
      <c r="C79">
        <v>0.65</v>
      </c>
      <c r="D79">
        <v>3.2</v>
      </c>
      <c r="E79">
        <v>2.2999999999999998</v>
      </c>
      <c r="F79">
        <v>5</v>
      </c>
      <c r="G79">
        <v>0</v>
      </c>
    </row>
    <row r="80" spans="1:7" x14ac:dyDescent="0.45">
      <c r="A80" s="1">
        <v>4</v>
      </c>
      <c r="B80">
        <v>0</v>
      </c>
      <c r="C80">
        <v>0.85</v>
      </c>
      <c r="D80">
        <v>6.4</v>
      </c>
      <c r="E80">
        <v>5.2</v>
      </c>
      <c r="F80">
        <v>3.5</v>
      </c>
      <c r="G80">
        <v>0</v>
      </c>
    </row>
    <row r="81" spans="1:7" x14ac:dyDescent="0.45">
      <c r="A81" s="1">
        <v>5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45">
      <c r="A82" s="1">
        <v>6</v>
      </c>
      <c r="B82">
        <v>5</v>
      </c>
      <c r="C82">
        <v>0.2</v>
      </c>
      <c r="D82">
        <v>0</v>
      </c>
      <c r="E82">
        <v>0</v>
      </c>
      <c r="F82">
        <v>0</v>
      </c>
      <c r="G82">
        <v>0</v>
      </c>
    </row>
    <row r="83" spans="1:7" x14ac:dyDescent="0.45">
      <c r="A83" s="1">
        <v>7</v>
      </c>
      <c r="B83">
        <v>5</v>
      </c>
      <c r="C83">
        <v>0.45</v>
      </c>
      <c r="D83">
        <v>0</v>
      </c>
      <c r="E83">
        <v>0</v>
      </c>
      <c r="F83">
        <v>0</v>
      </c>
      <c r="G83">
        <v>0</v>
      </c>
    </row>
    <row r="84" spans="1:7" x14ac:dyDescent="0.45">
      <c r="A84" s="1">
        <v>8</v>
      </c>
      <c r="B84">
        <v>5</v>
      </c>
      <c r="C84">
        <v>0.65</v>
      </c>
      <c r="D84">
        <v>0</v>
      </c>
      <c r="E84">
        <v>0</v>
      </c>
      <c r="F84">
        <v>0</v>
      </c>
      <c r="G84">
        <v>0</v>
      </c>
    </row>
    <row r="85" spans="1:7" x14ac:dyDescent="0.45">
      <c r="A85" s="1">
        <v>9</v>
      </c>
      <c r="B85">
        <v>5</v>
      </c>
      <c r="C85">
        <v>0.85</v>
      </c>
      <c r="D85">
        <v>0</v>
      </c>
      <c r="E85">
        <v>0</v>
      </c>
      <c r="F85">
        <v>0</v>
      </c>
      <c r="G85">
        <v>0</v>
      </c>
    </row>
    <row r="86" spans="1:7" x14ac:dyDescent="0.45">
      <c r="A86" s="1">
        <v>10</v>
      </c>
      <c r="B86">
        <v>10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45">
      <c r="A87" s="1">
        <v>11</v>
      </c>
      <c r="B87">
        <v>10</v>
      </c>
      <c r="C87">
        <v>0.2</v>
      </c>
      <c r="D87">
        <v>0</v>
      </c>
      <c r="E87">
        <v>0</v>
      </c>
      <c r="F87">
        <v>0</v>
      </c>
      <c r="G87">
        <v>0</v>
      </c>
    </row>
    <row r="88" spans="1:7" x14ac:dyDescent="0.45">
      <c r="A88" s="1">
        <v>12</v>
      </c>
      <c r="B88">
        <v>10</v>
      </c>
      <c r="C88">
        <v>0.45</v>
      </c>
      <c r="D88">
        <v>0</v>
      </c>
      <c r="E88">
        <v>0</v>
      </c>
      <c r="F88">
        <v>0</v>
      </c>
      <c r="G88">
        <v>0</v>
      </c>
    </row>
    <row r="89" spans="1:7" x14ac:dyDescent="0.45">
      <c r="A89" s="1">
        <v>13</v>
      </c>
      <c r="B89">
        <v>10</v>
      </c>
      <c r="C89">
        <v>0.65</v>
      </c>
      <c r="D89">
        <v>0</v>
      </c>
      <c r="E89">
        <v>0</v>
      </c>
      <c r="F89">
        <v>0</v>
      </c>
      <c r="G89">
        <v>0</v>
      </c>
    </row>
    <row r="90" spans="1:7" x14ac:dyDescent="0.45">
      <c r="A90" s="1">
        <v>14</v>
      </c>
      <c r="B90">
        <v>10</v>
      </c>
      <c r="C90">
        <v>0.85</v>
      </c>
      <c r="D90">
        <v>0</v>
      </c>
      <c r="E90">
        <v>0</v>
      </c>
      <c r="F90">
        <v>0</v>
      </c>
      <c r="G90">
        <v>0</v>
      </c>
    </row>
    <row r="91" spans="1:7" x14ac:dyDescent="0.45">
      <c r="A91" s="1">
        <v>15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45">
      <c r="A92" s="1">
        <v>16</v>
      </c>
      <c r="B92">
        <v>20</v>
      </c>
      <c r="C92">
        <v>0.2</v>
      </c>
      <c r="D92">
        <v>0</v>
      </c>
      <c r="E92">
        <v>0</v>
      </c>
      <c r="F92">
        <v>0</v>
      </c>
      <c r="G92">
        <v>0</v>
      </c>
    </row>
    <row r="93" spans="1:7" x14ac:dyDescent="0.45">
      <c r="A93" s="1">
        <v>17</v>
      </c>
      <c r="B93">
        <v>20</v>
      </c>
      <c r="C93">
        <v>0.45</v>
      </c>
      <c r="D93">
        <v>0</v>
      </c>
      <c r="E93">
        <v>0</v>
      </c>
      <c r="F93">
        <v>0</v>
      </c>
      <c r="G93">
        <v>0</v>
      </c>
    </row>
    <row r="94" spans="1:7" x14ac:dyDescent="0.45">
      <c r="A94" s="1">
        <v>18</v>
      </c>
      <c r="B94">
        <v>20</v>
      </c>
      <c r="C94">
        <v>0.65</v>
      </c>
      <c r="D94">
        <v>0</v>
      </c>
      <c r="E94">
        <v>0</v>
      </c>
      <c r="F94">
        <v>0</v>
      </c>
      <c r="G94">
        <v>0</v>
      </c>
    </row>
    <row r="95" spans="1:7" x14ac:dyDescent="0.45">
      <c r="A95" s="1">
        <v>19</v>
      </c>
      <c r="B95">
        <v>20</v>
      </c>
      <c r="C95">
        <v>0.85</v>
      </c>
      <c r="D95">
        <v>0</v>
      </c>
      <c r="E95">
        <v>0</v>
      </c>
      <c r="F95">
        <v>0</v>
      </c>
      <c r="G95">
        <v>0</v>
      </c>
    </row>
    <row r="96" spans="1:7" x14ac:dyDescent="0.45">
      <c r="A96" s="1">
        <v>20</v>
      </c>
      <c r="B96">
        <v>50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45">
      <c r="A97" s="1">
        <v>21</v>
      </c>
      <c r="B97">
        <v>50</v>
      </c>
      <c r="C97">
        <v>0.2</v>
      </c>
      <c r="D97">
        <v>0</v>
      </c>
      <c r="E97">
        <v>0</v>
      </c>
      <c r="F97">
        <v>0</v>
      </c>
      <c r="G97">
        <v>0</v>
      </c>
    </row>
    <row r="98" spans="1:7" x14ac:dyDescent="0.45">
      <c r="A98" s="1">
        <v>22</v>
      </c>
      <c r="B98">
        <v>50</v>
      </c>
      <c r="C98">
        <v>0.45</v>
      </c>
      <c r="D98">
        <v>0</v>
      </c>
      <c r="E98">
        <v>0</v>
      </c>
      <c r="F98">
        <v>0</v>
      </c>
      <c r="G98">
        <v>0</v>
      </c>
    </row>
    <row r="99" spans="1:7" x14ac:dyDescent="0.45">
      <c r="A99" s="1">
        <v>23</v>
      </c>
      <c r="B99">
        <v>50</v>
      </c>
      <c r="C99">
        <v>0.65</v>
      </c>
      <c r="D99">
        <v>0</v>
      </c>
      <c r="E99">
        <v>0</v>
      </c>
      <c r="F99">
        <v>0</v>
      </c>
      <c r="G99">
        <v>0</v>
      </c>
    </row>
    <row r="100" spans="1:7" x14ac:dyDescent="0.45">
      <c r="A100" s="1">
        <v>24</v>
      </c>
      <c r="B100">
        <v>50</v>
      </c>
      <c r="C100">
        <v>0.85</v>
      </c>
      <c r="D100">
        <v>0</v>
      </c>
      <c r="E100">
        <v>0</v>
      </c>
      <c r="F100">
        <v>0</v>
      </c>
      <c r="G100">
        <v>0</v>
      </c>
    </row>
    <row r="101" spans="1:7" x14ac:dyDescent="0.4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4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45">
      <c r="A103" s="1">
        <v>27</v>
      </c>
      <c r="B103">
        <v>100</v>
      </c>
      <c r="C103">
        <v>0.45</v>
      </c>
      <c r="D103">
        <v>0</v>
      </c>
      <c r="E103">
        <v>0</v>
      </c>
      <c r="F103">
        <v>0</v>
      </c>
      <c r="G103">
        <v>0</v>
      </c>
    </row>
    <row r="104" spans="1:7" x14ac:dyDescent="0.4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0</v>
      </c>
    </row>
    <row r="105" spans="1:7" x14ac:dyDescent="0.45">
      <c r="A105" s="1">
        <v>29</v>
      </c>
      <c r="B105">
        <v>100</v>
      </c>
      <c r="C105">
        <v>0.85</v>
      </c>
      <c r="D105">
        <v>0</v>
      </c>
      <c r="E105">
        <v>0</v>
      </c>
      <c r="F105">
        <v>0</v>
      </c>
      <c r="G105">
        <v>0</v>
      </c>
    </row>
    <row r="109" spans="1:7" x14ac:dyDescent="0.45">
      <c r="A109" s="1">
        <v>0</v>
      </c>
      <c r="B109" t="s">
        <v>9</v>
      </c>
    </row>
    <row r="111" spans="1:7" x14ac:dyDescent="0.4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</row>
    <row r="112" spans="1:7" x14ac:dyDescent="0.45">
      <c r="A112" s="1">
        <v>0</v>
      </c>
      <c r="B112">
        <v>0</v>
      </c>
      <c r="C112">
        <v>0</v>
      </c>
      <c r="D112">
        <v>100</v>
      </c>
      <c r="E112">
        <v>99.9</v>
      </c>
      <c r="F112">
        <v>100</v>
      </c>
      <c r="G112">
        <v>99.9</v>
      </c>
    </row>
    <row r="113" spans="1:7" x14ac:dyDescent="0.4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99.9</v>
      </c>
      <c r="G113">
        <v>100</v>
      </c>
    </row>
    <row r="114" spans="1:7" x14ac:dyDescent="0.45">
      <c r="A114" s="1">
        <v>2</v>
      </c>
      <c r="B114">
        <v>0</v>
      </c>
      <c r="C114">
        <v>0.45</v>
      </c>
      <c r="D114">
        <v>99.9</v>
      </c>
      <c r="E114">
        <v>99.9</v>
      </c>
      <c r="F114">
        <v>100</v>
      </c>
      <c r="G114">
        <v>100</v>
      </c>
    </row>
    <row r="115" spans="1:7" x14ac:dyDescent="0.4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45">
      <c r="A116" s="1">
        <v>4</v>
      </c>
      <c r="B116">
        <v>0</v>
      </c>
      <c r="C116">
        <v>0.85</v>
      </c>
      <c r="D116">
        <v>99.9</v>
      </c>
      <c r="E116">
        <v>100</v>
      </c>
      <c r="F116">
        <v>100</v>
      </c>
      <c r="G116">
        <v>100</v>
      </c>
    </row>
    <row r="117" spans="1:7" x14ac:dyDescent="0.45">
      <c r="A117" s="1">
        <v>5</v>
      </c>
      <c r="B117">
        <v>5</v>
      </c>
      <c r="C117">
        <v>0</v>
      </c>
      <c r="D117">
        <v>1.4</v>
      </c>
      <c r="E117">
        <v>6</v>
      </c>
      <c r="F117">
        <v>3.7</v>
      </c>
      <c r="G117">
        <v>1.9</v>
      </c>
    </row>
    <row r="118" spans="1:7" x14ac:dyDescent="0.45">
      <c r="A118" s="1">
        <v>6</v>
      </c>
      <c r="B118">
        <v>5</v>
      </c>
      <c r="C118">
        <v>0.2</v>
      </c>
      <c r="D118">
        <v>2.9</v>
      </c>
      <c r="E118">
        <v>10.7</v>
      </c>
      <c r="F118">
        <v>3.5</v>
      </c>
      <c r="G118">
        <v>6.4</v>
      </c>
    </row>
    <row r="119" spans="1:7" x14ac:dyDescent="0.45">
      <c r="A119" s="1">
        <v>7</v>
      </c>
      <c r="B119">
        <v>5</v>
      </c>
      <c r="C119">
        <v>0.45</v>
      </c>
      <c r="D119">
        <v>2.6</v>
      </c>
      <c r="E119">
        <v>11.2</v>
      </c>
      <c r="F119">
        <v>5</v>
      </c>
      <c r="G119">
        <v>5.3</v>
      </c>
    </row>
    <row r="120" spans="1:7" x14ac:dyDescent="0.45">
      <c r="A120" s="1">
        <v>8</v>
      </c>
      <c r="B120">
        <v>5</v>
      </c>
      <c r="C120">
        <v>0.65</v>
      </c>
      <c r="D120">
        <v>2.2000000000000002</v>
      </c>
      <c r="E120">
        <v>13.5</v>
      </c>
      <c r="F120">
        <v>5.0999999999999996</v>
      </c>
      <c r="G120">
        <v>4</v>
      </c>
    </row>
    <row r="121" spans="1:7" x14ac:dyDescent="0.45">
      <c r="A121" s="1">
        <v>9</v>
      </c>
      <c r="B121">
        <v>5</v>
      </c>
      <c r="C121">
        <v>0.85</v>
      </c>
      <c r="D121">
        <v>2.1</v>
      </c>
      <c r="E121">
        <v>8.3000000000000007</v>
      </c>
      <c r="F121">
        <v>4.3</v>
      </c>
      <c r="G121">
        <v>5.0999999999999996</v>
      </c>
    </row>
    <row r="122" spans="1:7" x14ac:dyDescent="0.45">
      <c r="A122" s="1">
        <v>10</v>
      </c>
      <c r="B122">
        <v>10</v>
      </c>
      <c r="C122">
        <v>0</v>
      </c>
      <c r="D122">
        <v>1.1000000000000001</v>
      </c>
      <c r="E122">
        <v>5</v>
      </c>
      <c r="F122">
        <v>0.8</v>
      </c>
      <c r="G122">
        <v>0.7</v>
      </c>
    </row>
    <row r="123" spans="1:7" x14ac:dyDescent="0.45">
      <c r="A123" s="1">
        <v>11</v>
      </c>
      <c r="B123">
        <v>10</v>
      </c>
      <c r="C123">
        <v>0.2</v>
      </c>
      <c r="D123">
        <v>1.2</v>
      </c>
      <c r="E123">
        <v>5.3</v>
      </c>
      <c r="F123">
        <v>1.1000000000000001</v>
      </c>
      <c r="G123">
        <v>1.2</v>
      </c>
    </row>
    <row r="124" spans="1:7" x14ac:dyDescent="0.45">
      <c r="A124" s="1">
        <v>12</v>
      </c>
      <c r="B124">
        <v>10</v>
      </c>
      <c r="C124">
        <v>0.45</v>
      </c>
      <c r="D124">
        <v>0.1</v>
      </c>
      <c r="E124">
        <v>6.6</v>
      </c>
      <c r="F124">
        <v>0.1</v>
      </c>
      <c r="G124">
        <v>0</v>
      </c>
    </row>
    <row r="125" spans="1:7" x14ac:dyDescent="0.45">
      <c r="A125" s="1">
        <v>13</v>
      </c>
      <c r="B125">
        <v>10</v>
      </c>
      <c r="C125">
        <v>0.65</v>
      </c>
      <c r="D125">
        <v>0.2</v>
      </c>
      <c r="E125">
        <v>11</v>
      </c>
      <c r="F125">
        <v>0.2</v>
      </c>
      <c r="G125">
        <v>0.2</v>
      </c>
    </row>
    <row r="126" spans="1:7" x14ac:dyDescent="0.45">
      <c r="A126" s="1">
        <v>14</v>
      </c>
      <c r="B126">
        <v>10</v>
      </c>
      <c r="C126">
        <v>0.85</v>
      </c>
      <c r="D126">
        <v>0.2</v>
      </c>
      <c r="E126">
        <v>9</v>
      </c>
      <c r="F126">
        <v>0.3</v>
      </c>
      <c r="G126">
        <v>0.1</v>
      </c>
    </row>
    <row r="127" spans="1:7" x14ac:dyDescent="0.45">
      <c r="A127" s="1">
        <v>15</v>
      </c>
      <c r="B127">
        <v>20</v>
      </c>
      <c r="C127">
        <v>0</v>
      </c>
      <c r="D127">
        <v>0</v>
      </c>
      <c r="E127">
        <v>0.9</v>
      </c>
      <c r="F127">
        <v>0.1</v>
      </c>
      <c r="G127">
        <v>0.1</v>
      </c>
    </row>
    <row r="128" spans="1:7" x14ac:dyDescent="0.45">
      <c r="A128" s="1">
        <v>16</v>
      </c>
      <c r="B128">
        <v>20</v>
      </c>
      <c r="C128">
        <v>0.2</v>
      </c>
      <c r="D128">
        <v>0</v>
      </c>
      <c r="E128">
        <v>2.5</v>
      </c>
      <c r="F128">
        <v>0.2</v>
      </c>
      <c r="G128">
        <v>0.3</v>
      </c>
    </row>
    <row r="129" spans="1:7" x14ac:dyDescent="0.45">
      <c r="A129" s="1">
        <v>17</v>
      </c>
      <c r="B129">
        <v>20</v>
      </c>
      <c r="C129">
        <v>0.45</v>
      </c>
      <c r="D129">
        <v>0</v>
      </c>
      <c r="E129">
        <v>1</v>
      </c>
      <c r="F129">
        <v>0</v>
      </c>
      <c r="G129">
        <v>0</v>
      </c>
    </row>
    <row r="130" spans="1:7" x14ac:dyDescent="0.45">
      <c r="A130" s="1">
        <v>18</v>
      </c>
      <c r="B130">
        <v>20</v>
      </c>
      <c r="C130">
        <v>0.65</v>
      </c>
      <c r="D130">
        <v>0</v>
      </c>
      <c r="E130">
        <v>1.6</v>
      </c>
      <c r="F130">
        <v>0</v>
      </c>
      <c r="G130">
        <v>0</v>
      </c>
    </row>
    <row r="131" spans="1:7" x14ac:dyDescent="0.45">
      <c r="A131" s="1">
        <v>19</v>
      </c>
      <c r="B131">
        <v>20</v>
      </c>
      <c r="C131">
        <v>0.85</v>
      </c>
      <c r="D131">
        <v>0.1</v>
      </c>
      <c r="E131">
        <v>2.5</v>
      </c>
      <c r="F131">
        <v>0</v>
      </c>
      <c r="G131">
        <v>0.1</v>
      </c>
    </row>
    <row r="132" spans="1:7" x14ac:dyDescent="0.45">
      <c r="A132" s="1">
        <v>20</v>
      </c>
      <c r="B132">
        <v>50</v>
      </c>
      <c r="C132">
        <v>0</v>
      </c>
      <c r="D132">
        <v>0</v>
      </c>
      <c r="E132">
        <v>0.1</v>
      </c>
      <c r="F132">
        <v>0</v>
      </c>
      <c r="G132">
        <v>0</v>
      </c>
    </row>
    <row r="133" spans="1:7" x14ac:dyDescent="0.45">
      <c r="A133" s="1">
        <v>21</v>
      </c>
      <c r="B133">
        <v>50</v>
      </c>
      <c r="C133">
        <v>0.2</v>
      </c>
      <c r="D133">
        <v>0</v>
      </c>
      <c r="E133">
        <v>0.2</v>
      </c>
      <c r="F133">
        <v>0</v>
      </c>
      <c r="G133">
        <v>0.1</v>
      </c>
    </row>
    <row r="134" spans="1:7" x14ac:dyDescent="0.45">
      <c r="A134" s="1">
        <v>22</v>
      </c>
      <c r="B134">
        <v>50</v>
      </c>
      <c r="C134">
        <v>0.45</v>
      </c>
      <c r="D134">
        <v>0</v>
      </c>
      <c r="E134">
        <v>0.1</v>
      </c>
      <c r="F134">
        <v>0</v>
      </c>
      <c r="G134">
        <v>0</v>
      </c>
    </row>
    <row r="135" spans="1:7" x14ac:dyDescent="0.45">
      <c r="A135" s="1">
        <v>23</v>
      </c>
      <c r="B135">
        <v>50</v>
      </c>
      <c r="C135">
        <v>0.65</v>
      </c>
      <c r="D135">
        <v>0</v>
      </c>
      <c r="E135">
        <v>1</v>
      </c>
      <c r="F135">
        <v>0</v>
      </c>
      <c r="G135">
        <v>0</v>
      </c>
    </row>
    <row r="136" spans="1:7" x14ac:dyDescent="0.45">
      <c r="A136" s="1">
        <v>24</v>
      </c>
      <c r="B136">
        <v>50</v>
      </c>
      <c r="C136">
        <v>0.85</v>
      </c>
      <c r="D136">
        <v>0</v>
      </c>
      <c r="E136">
        <v>1.2</v>
      </c>
      <c r="F136">
        <v>0</v>
      </c>
      <c r="G136">
        <v>0</v>
      </c>
    </row>
    <row r="137" spans="1:7" x14ac:dyDescent="0.45">
      <c r="A137" s="1">
        <v>25</v>
      </c>
      <c r="B137">
        <v>100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45">
      <c r="A138" s="1">
        <v>26</v>
      </c>
      <c r="B138">
        <v>100</v>
      </c>
      <c r="C138">
        <v>0.2</v>
      </c>
      <c r="D138">
        <v>0</v>
      </c>
      <c r="E138">
        <v>0</v>
      </c>
      <c r="F138">
        <v>0</v>
      </c>
      <c r="G138">
        <v>0</v>
      </c>
    </row>
    <row r="139" spans="1:7" x14ac:dyDescent="0.45">
      <c r="A139" s="1">
        <v>27</v>
      </c>
      <c r="B139">
        <v>100</v>
      </c>
      <c r="C139">
        <v>0.45</v>
      </c>
      <c r="D139">
        <v>0</v>
      </c>
      <c r="E139">
        <v>0.2</v>
      </c>
      <c r="F139">
        <v>0</v>
      </c>
      <c r="G139">
        <v>0</v>
      </c>
    </row>
    <row r="140" spans="1:7" x14ac:dyDescent="0.45">
      <c r="A140" s="1">
        <v>28</v>
      </c>
      <c r="B140">
        <v>100</v>
      </c>
      <c r="C140">
        <v>0.65</v>
      </c>
      <c r="D140">
        <v>0</v>
      </c>
      <c r="E140">
        <v>0</v>
      </c>
      <c r="F140">
        <v>0</v>
      </c>
      <c r="G140">
        <v>0</v>
      </c>
    </row>
    <row r="141" spans="1:7" x14ac:dyDescent="0.45">
      <c r="A141" s="1">
        <v>29</v>
      </c>
      <c r="B141">
        <v>100</v>
      </c>
      <c r="C141">
        <v>0.85</v>
      </c>
      <c r="D141">
        <v>0</v>
      </c>
      <c r="E141">
        <v>0.1</v>
      </c>
      <c r="F141">
        <v>0</v>
      </c>
      <c r="G141">
        <v>0</v>
      </c>
    </row>
    <row r="145" spans="1:7" x14ac:dyDescent="0.45">
      <c r="A145" s="1">
        <v>0</v>
      </c>
      <c r="B145" t="s">
        <v>10</v>
      </c>
    </row>
    <row r="147" spans="1:7" x14ac:dyDescent="0.4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</row>
    <row r="148" spans="1:7" x14ac:dyDescent="0.45">
      <c r="A148" s="1">
        <v>0</v>
      </c>
      <c r="B148">
        <v>0</v>
      </c>
      <c r="C148">
        <v>0</v>
      </c>
      <c r="D148">
        <v>0</v>
      </c>
      <c r="E148">
        <v>0</v>
      </c>
      <c r="F148">
        <v>38.700000000000003</v>
      </c>
      <c r="G148">
        <v>2.5</v>
      </c>
    </row>
    <row r="149" spans="1:7" x14ac:dyDescent="0.45">
      <c r="A149" s="1">
        <v>1</v>
      </c>
      <c r="B149">
        <v>0</v>
      </c>
      <c r="C149">
        <v>0.2</v>
      </c>
      <c r="D149">
        <v>2.2000000000000002</v>
      </c>
      <c r="E149">
        <v>0.5</v>
      </c>
      <c r="F149">
        <v>52.9</v>
      </c>
      <c r="G149">
        <v>9.6999999999999993</v>
      </c>
    </row>
    <row r="150" spans="1:7" x14ac:dyDescent="0.45">
      <c r="A150" s="1">
        <v>2</v>
      </c>
      <c r="B150">
        <v>0</v>
      </c>
      <c r="C150">
        <v>0.45</v>
      </c>
      <c r="D150">
        <v>2.8</v>
      </c>
      <c r="E150">
        <v>3.4</v>
      </c>
      <c r="F150">
        <v>55.7</v>
      </c>
      <c r="G150">
        <v>11.7</v>
      </c>
    </row>
    <row r="151" spans="1:7" x14ac:dyDescent="0.45">
      <c r="A151" s="1">
        <v>3</v>
      </c>
      <c r="B151">
        <v>0</v>
      </c>
      <c r="C151">
        <v>0.65</v>
      </c>
      <c r="D151">
        <v>4.4000000000000004</v>
      </c>
      <c r="E151">
        <v>1.7</v>
      </c>
      <c r="F151">
        <v>52.7</v>
      </c>
      <c r="G151">
        <v>10.3</v>
      </c>
    </row>
    <row r="152" spans="1:7" x14ac:dyDescent="0.45">
      <c r="A152" s="1">
        <v>4</v>
      </c>
      <c r="B152">
        <v>0</v>
      </c>
      <c r="C152">
        <v>0.85</v>
      </c>
      <c r="D152">
        <v>4.9000000000000004</v>
      </c>
      <c r="E152">
        <v>3.1</v>
      </c>
      <c r="F152">
        <v>57.5</v>
      </c>
      <c r="G152">
        <v>10.5</v>
      </c>
    </row>
    <row r="153" spans="1:7" x14ac:dyDescent="0.45">
      <c r="A153" s="1">
        <v>5</v>
      </c>
      <c r="B153">
        <v>5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45">
      <c r="A154" s="1">
        <v>6</v>
      </c>
      <c r="B154">
        <v>5</v>
      </c>
      <c r="C154">
        <v>0.2</v>
      </c>
      <c r="D154">
        <v>0</v>
      </c>
      <c r="E154">
        <v>0</v>
      </c>
      <c r="F154">
        <v>0.2</v>
      </c>
      <c r="G154">
        <v>0</v>
      </c>
    </row>
    <row r="155" spans="1:7" x14ac:dyDescent="0.45">
      <c r="A155" s="1">
        <v>7</v>
      </c>
      <c r="B155">
        <v>5</v>
      </c>
      <c r="C155">
        <v>0.45</v>
      </c>
      <c r="D155">
        <v>0</v>
      </c>
      <c r="E155">
        <v>0</v>
      </c>
      <c r="F155">
        <v>0</v>
      </c>
      <c r="G155">
        <v>0</v>
      </c>
    </row>
    <row r="156" spans="1:7" x14ac:dyDescent="0.45">
      <c r="A156" s="1">
        <v>8</v>
      </c>
      <c r="B156">
        <v>5</v>
      </c>
      <c r="C156">
        <v>0.65</v>
      </c>
      <c r="D156">
        <v>0</v>
      </c>
      <c r="E156">
        <v>0</v>
      </c>
      <c r="F156">
        <v>0.1</v>
      </c>
      <c r="G156">
        <v>0</v>
      </c>
    </row>
    <row r="157" spans="1:7" x14ac:dyDescent="0.45">
      <c r="A157" s="1">
        <v>9</v>
      </c>
      <c r="B157">
        <v>5</v>
      </c>
      <c r="C157">
        <v>0.85</v>
      </c>
      <c r="D157">
        <v>0</v>
      </c>
      <c r="E157">
        <v>0</v>
      </c>
      <c r="F157">
        <v>0</v>
      </c>
      <c r="G157">
        <v>0</v>
      </c>
    </row>
    <row r="158" spans="1:7" x14ac:dyDescent="0.45">
      <c r="A158" s="1">
        <v>10</v>
      </c>
      <c r="B158">
        <v>10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45">
      <c r="A159" s="1">
        <v>11</v>
      </c>
      <c r="B159">
        <v>10</v>
      </c>
      <c r="C159">
        <v>0.2</v>
      </c>
      <c r="D159">
        <v>0</v>
      </c>
      <c r="E159">
        <v>0</v>
      </c>
      <c r="F159">
        <v>0</v>
      </c>
      <c r="G159">
        <v>0</v>
      </c>
    </row>
    <row r="160" spans="1:7" x14ac:dyDescent="0.45">
      <c r="A160" s="1">
        <v>12</v>
      </c>
      <c r="B160">
        <v>10</v>
      </c>
      <c r="C160">
        <v>0.45</v>
      </c>
      <c r="D160">
        <v>0</v>
      </c>
      <c r="E160">
        <v>0</v>
      </c>
      <c r="F160">
        <v>0</v>
      </c>
      <c r="G160">
        <v>0</v>
      </c>
    </row>
    <row r="161" spans="1:7" x14ac:dyDescent="0.45">
      <c r="A161" s="1">
        <v>13</v>
      </c>
      <c r="B161">
        <v>10</v>
      </c>
      <c r="C161">
        <v>0.65</v>
      </c>
      <c r="D161">
        <v>0</v>
      </c>
      <c r="E161">
        <v>0</v>
      </c>
      <c r="F161">
        <v>0</v>
      </c>
      <c r="G161">
        <v>0</v>
      </c>
    </row>
    <row r="162" spans="1:7" x14ac:dyDescent="0.45">
      <c r="A162" s="1">
        <v>14</v>
      </c>
      <c r="B162">
        <v>10</v>
      </c>
      <c r="C162">
        <v>0.85</v>
      </c>
      <c r="D162">
        <v>0</v>
      </c>
      <c r="E162">
        <v>0</v>
      </c>
      <c r="F162">
        <v>0</v>
      </c>
      <c r="G162">
        <v>0</v>
      </c>
    </row>
    <row r="163" spans="1:7" x14ac:dyDescent="0.45">
      <c r="A163" s="1">
        <v>15</v>
      </c>
      <c r="B163">
        <v>20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45">
      <c r="A164" s="1">
        <v>16</v>
      </c>
      <c r="B164">
        <v>20</v>
      </c>
      <c r="C164">
        <v>0.2</v>
      </c>
      <c r="D164">
        <v>0</v>
      </c>
      <c r="E164">
        <v>0</v>
      </c>
      <c r="F164">
        <v>0</v>
      </c>
      <c r="G164">
        <v>0</v>
      </c>
    </row>
    <row r="165" spans="1:7" x14ac:dyDescent="0.45">
      <c r="A165" s="1">
        <v>17</v>
      </c>
      <c r="B165">
        <v>20</v>
      </c>
      <c r="C165">
        <v>0.45</v>
      </c>
      <c r="D165">
        <v>0</v>
      </c>
      <c r="E165">
        <v>0</v>
      </c>
      <c r="F165">
        <v>0</v>
      </c>
      <c r="G165">
        <v>0</v>
      </c>
    </row>
    <row r="166" spans="1:7" x14ac:dyDescent="0.4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0</v>
      </c>
      <c r="G166">
        <v>0</v>
      </c>
    </row>
    <row r="167" spans="1:7" x14ac:dyDescent="0.45">
      <c r="A167" s="1">
        <v>19</v>
      </c>
      <c r="B167">
        <v>20</v>
      </c>
      <c r="C167">
        <v>0.85</v>
      </c>
      <c r="D167">
        <v>0</v>
      </c>
      <c r="E167">
        <v>0</v>
      </c>
      <c r="F167">
        <v>0</v>
      </c>
      <c r="G167">
        <v>0</v>
      </c>
    </row>
    <row r="168" spans="1:7" x14ac:dyDescent="0.45">
      <c r="A168" s="1">
        <v>20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45">
      <c r="A169" s="1">
        <v>21</v>
      </c>
      <c r="B169">
        <v>50</v>
      </c>
      <c r="C169">
        <v>0.2</v>
      </c>
      <c r="D169">
        <v>0</v>
      </c>
      <c r="E169">
        <v>0</v>
      </c>
      <c r="F169">
        <v>0</v>
      </c>
      <c r="G169">
        <v>0</v>
      </c>
    </row>
    <row r="170" spans="1:7" x14ac:dyDescent="0.45">
      <c r="A170" s="1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</v>
      </c>
    </row>
    <row r="171" spans="1:7" x14ac:dyDescent="0.45">
      <c r="A171" s="1">
        <v>23</v>
      </c>
      <c r="B171">
        <v>50</v>
      </c>
      <c r="C171">
        <v>0.65</v>
      </c>
      <c r="D171">
        <v>0</v>
      </c>
      <c r="E171">
        <v>0</v>
      </c>
      <c r="F171">
        <v>0</v>
      </c>
      <c r="G171">
        <v>0</v>
      </c>
    </row>
    <row r="172" spans="1:7" x14ac:dyDescent="0.45">
      <c r="A172" s="1">
        <v>24</v>
      </c>
      <c r="B172">
        <v>50</v>
      </c>
      <c r="C172">
        <v>0.85</v>
      </c>
      <c r="D172">
        <v>0</v>
      </c>
      <c r="E172">
        <v>0</v>
      </c>
      <c r="F172">
        <v>0</v>
      </c>
      <c r="G172">
        <v>0</v>
      </c>
    </row>
    <row r="173" spans="1:7" x14ac:dyDescent="0.45">
      <c r="A173" s="1">
        <v>25</v>
      </c>
      <c r="B173">
        <v>100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45">
      <c r="A174" s="1">
        <v>26</v>
      </c>
      <c r="B174">
        <v>100</v>
      </c>
      <c r="C174">
        <v>0.2</v>
      </c>
      <c r="D174">
        <v>0</v>
      </c>
      <c r="E174">
        <v>0</v>
      </c>
      <c r="F174">
        <v>0</v>
      </c>
      <c r="G174">
        <v>0</v>
      </c>
    </row>
    <row r="175" spans="1:7" x14ac:dyDescent="0.45">
      <c r="A175" s="1">
        <v>27</v>
      </c>
      <c r="B175">
        <v>100</v>
      </c>
      <c r="C175">
        <v>0.45</v>
      </c>
      <c r="D175">
        <v>0</v>
      </c>
      <c r="E175">
        <v>0</v>
      </c>
      <c r="F175">
        <v>0</v>
      </c>
      <c r="G175">
        <v>0</v>
      </c>
    </row>
    <row r="176" spans="1:7" x14ac:dyDescent="0.45">
      <c r="A176" s="1">
        <v>28</v>
      </c>
      <c r="B176">
        <v>100</v>
      </c>
      <c r="C176">
        <v>0.65</v>
      </c>
      <c r="D176">
        <v>0</v>
      </c>
      <c r="E176">
        <v>0</v>
      </c>
      <c r="F176">
        <v>0</v>
      </c>
      <c r="G176">
        <v>0</v>
      </c>
    </row>
    <row r="177" spans="1:7" x14ac:dyDescent="0.45">
      <c r="A177" s="1">
        <v>29</v>
      </c>
      <c r="B177">
        <v>100</v>
      </c>
      <c r="C177">
        <v>0.85</v>
      </c>
      <c r="D177">
        <v>0</v>
      </c>
      <c r="E177">
        <v>0</v>
      </c>
      <c r="F177">
        <v>0</v>
      </c>
      <c r="G177">
        <v>0</v>
      </c>
    </row>
    <row r="181" spans="1:7" x14ac:dyDescent="0.45">
      <c r="A181" s="1">
        <v>0</v>
      </c>
      <c r="B181" t="s">
        <v>11</v>
      </c>
    </row>
    <row r="183" spans="1:7" x14ac:dyDescent="0.4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</row>
    <row r="184" spans="1:7" x14ac:dyDescent="0.45">
      <c r="A184" s="1">
        <v>0</v>
      </c>
      <c r="B184">
        <v>0</v>
      </c>
      <c r="C184">
        <v>0</v>
      </c>
      <c r="D184">
        <v>9.6999999999999993</v>
      </c>
      <c r="E184">
        <v>8</v>
      </c>
      <c r="F184">
        <v>8.5</v>
      </c>
      <c r="G184">
        <v>16.100000000000001</v>
      </c>
    </row>
    <row r="185" spans="1:7" x14ac:dyDescent="0.45">
      <c r="A185" s="1">
        <v>1</v>
      </c>
      <c r="B185">
        <v>0</v>
      </c>
      <c r="C185">
        <v>0.2</v>
      </c>
      <c r="D185">
        <v>13.1</v>
      </c>
      <c r="E185">
        <v>9.4</v>
      </c>
      <c r="F185">
        <v>10</v>
      </c>
      <c r="G185">
        <v>20.399999999999999</v>
      </c>
    </row>
    <row r="186" spans="1:7" x14ac:dyDescent="0.45">
      <c r="A186" s="1">
        <v>2</v>
      </c>
      <c r="B186">
        <v>0</v>
      </c>
      <c r="C186">
        <v>0.45</v>
      </c>
      <c r="D186">
        <v>13.5</v>
      </c>
      <c r="E186">
        <v>9.9</v>
      </c>
      <c r="F186">
        <v>9.5</v>
      </c>
      <c r="G186">
        <v>21.2</v>
      </c>
    </row>
    <row r="187" spans="1:7" x14ac:dyDescent="0.45">
      <c r="A187" s="1">
        <v>3</v>
      </c>
      <c r="B187">
        <v>0</v>
      </c>
      <c r="C187">
        <v>0.65</v>
      </c>
      <c r="D187">
        <v>14.7</v>
      </c>
      <c r="E187">
        <v>13</v>
      </c>
      <c r="F187">
        <v>10.9</v>
      </c>
      <c r="G187">
        <v>24.5</v>
      </c>
    </row>
    <row r="188" spans="1:7" x14ac:dyDescent="0.45">
      <c r="A188" s="1">
        <v>4</v>
      </c>
      <c r="B188">
        <v>0</v>
      </c>
      <c r="C188">
        <v>0.85</v>
      </c>
      <c r="D188">
        <v>16.899999999999999</v>
      </c>
      <c r="E188">
        <v>14</v>
      </c>
      <c r="F188">
        <v>11.9</v>
      </c>
      <c r="G188">
        <v>26.6</v>
      </c>
    </row>
    <row r="189" spans="1:7" x14ac:dyDescent="0.45">
      <c r="A189" s="1">
        <v>5</v>
      </c>
      <c r="B189">
        <v>5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45">
      <c r="A190" s="1">
        <v>6</v>
      </c>
      <c r="B190">
        <v>5</v>
      </c>
      <c r="C190">
        <v>0.2</v>
      </c>
      <c r="D190">
        <v>0.1</v>
      </c>
      <c r="E190">
        <v>0.4</v>
      </c>
      <c r="F190">
        <v>0.1</v>
      </c>
      <c r="G190">
        <v>0.4</v>
      </c>
    </row>
    <row r="191" spans="1:7" x14ac:dyDescent="0.45">
      <c r="A191" s="1">
        <v>7</v>
      </c>
      <c r="B191">
        <v>5</v>
      </c>
      <c r="C191">
        <v>0.45</v>
      </c>
      <c r="D191">
        <v>0.6</v>
      </c>
      <c r="E191">
        <v>0.2</v>
      </c>
      <c r="F191">
        <v>0.1</v>
      </c>
      <c r="G191">
        <v>0.9</v>
      </c>
    </row>
    <row r="192" spans="1:7" x14ac:dyDescent="0.45">
      <c r="A192" s="1">
        <v>8</v>
      </c>
      <c r="B192">
        <v>5</v>
      </c>
      <c r="C192">
        <v>0.65</v>
      </c>
      <c r="D192">
        <v>0.4</v>
      </c>
      <c r="E192">
        <v>0.4</v>
      </c>
      <c r="F192">
        <v>0.1</v>
      </c>
      <c r="G192">
        <v>1</v>
      </c>
    </row>
    <row r="193" spans="1:7" x14ac:dyDescent="0.45">
      <c r="A193" s="1">
        <v>9</v>
      </c>
      <c r="B193">
        <v>5</v>
      </c>
      <c r="C193">
        <v>0.85</v>
      </c>
      <c r="D193">
        <v>0.6</v>
      </c>
      <c r="E193">
        <v>1</v>
      </c>
      <c r="F193">
        <v>0</v>
      </c>
      <c r="G193">
        <v>0.9</v>
      </c>
    </row>
    <row r="194" spans="1:7" x14ac:dyDescent="0.45">
      <c r="A194" s="1">
        <v>10</v>
      </c>
      <c r="B194">
        <v>10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45">
      <c r="A195" s="1">
        <v>11</v>
      </c>
      <c r="B195">
        <v>10</v>
      </c>
      <c r="C195">
        <v>0.2</v>
      </c>
      <c r="D195">
        <v>0.2</v>
      </c>
      <c r="E195">
        <v>0</v>
      </c>
      <c r="F195">
        <v>0</v>
      </c>
      <c r="G195">
        <v>0.1</v>
      </c>
    </row>
    <row r="196" spans="1:7" x14ac:dyDescent="0.45">
      <c r="A196" s="1">
        <v>12</v>
      </c>
      <c r="B196">
        <v>10</v>
      </c>
      <c r="C196">
        <v>0.45</v>
      </c>
      <c r="D196">
        <v>0.3</v>
      </c>
      <c r="E196">
        <v>0</v>
      </c>
      <c r="F196">
        <v>0.2</v>
      </c>
      <c r="G196">
        <v>0.4</v>
      </c>
    </row>
    <row r="197" spans="1:7" x14ac:dyDescent="0.45">
      <c r="A197" s="1">
        <v>13</v>
      </c>
      <c r="B197">
        <v>10</v>
      </c>
      <c r="C197">
        <v>0.65</v>
      </c>
      <c r="D197">
        <v>0.3</v>
      </c>
      <c r="E197">
        <v>0</v>
      </c>
      <c r="F197">
        <v>0.1</v>
      </c>
      <c r="G197">
        <v>0.2</v>
      </c>
    </row>
    <row r="198" spans="1:7" x14ac:dyDescent="0.45">
      <c r="A198" s="1">
        <v>14</v>
      </c>
      <c r="B198">
        <v>10</v>
      </c>
      <c r="C198">
        <v>0.85</v>
      </c>
      <c r="D198">
        <v>0</v>
      </c>
      <c r="E198">
        <v>0.1</v>
      </c>
      <c r="F198">
        <v>0.1</v>
      </c>
      <c r="G198">
        <v>0.9</v>
      </c>
    </row>
    <row r="199" spans="1:7" x14ac:dyDescent="0.45">
      <c r="A199" s="1">
        <v>15</v>
      </c>
      <c r="B199">
        <v>20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45">
      <c r="A200" s="1">
        <v>16</v>
      </c>
      <c r="B200">
        <v>20</v>
      </c>
      <c r="C200">
        <v>0.2</v>
      </c>
      <c r="D200">
        <v>0.1</v>
      </c>
      <c r="E200">
        <v>0.4</v>
      </c>
      <c r="F200">
        <v>0.1</v>
      </c>
      <c r="G200">
        <v>0.2</v>
      </c>
    </row>
    <row r="201" spans="1:7" x14ac:dyDescent="0.45">
      <c r="A201" s="1">
        <v>17</v>
      </c>
      <c r="B201">
        <v>20</v>
      </c>
      <c r="C201">
        <v>0.45</v>
      </c>
      <c r="D201">
        <v>0.2</v>
      </c>
      <c r="E201">
        <v>0.1</v>
      </c>
      <c r="F201">
        <v>0.1</v>
      </c>
      <c r="G201">
        <v>0.4</v>
      </c>
    </row>
    <row r="202" spans="1:7" x14ac:dyDescent="0.45">
      <c r="A202" s="1">
        <v>18</v>
      </c>
      <c r="B202">
        <v>20</v>
      </c>
      <c r="C202">
        <v>0.65</v>
      </c>
      <c r="D202">
        <v>0.1</v>
      </c>
      <c r="E202">
        <v>0.5</v>
      </c>
      <c r="F202">
        <v>0.1</v>
      </c>
      <c r="G202">
        <v>0.2</v>
      </c>
    </row>
    <row r="203" spans="1:7" x14ac:dyDescent="0.45">
      <c r="A203" s="1">
        <v>19</v>
      </c>
      <c r="B203">
        <v>20</v>
      </c>
      <c r="C203">
        <v>0.85</v>
      </c>
      <c r="D203">
        <v>0.6</v>
      </c>
      <c r="E203">
        <v>0.7</v>
      </c>
      <c r="F203">
        <v>0.3</v>
      </c>
      <c r="G203">
        <v>0.7</v>
      </c>
    </row>
    <row r="204" spans="1:7" x14ac:dyDescent="0.45">
      <c r="A204" s="1">
        <v>20</v>
      </c>
      <c r="B204">
        <v>50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45">
      <c r="A205" s="1">
        <v>21</v>
      </c>
      <c r="B205">
        <v>50</v>
      </c>
      <c r="C205">
        <v>0.2</v>
      </c>
      <c r="D205">
        <v>0.2</v>
      </c>
      <c r="E205">
        <v>0</v>
      </c>
      <c r="F205">
        <v>0</v>
      </c>
      <c r="G205">
        <v>0</v>
      </c>
    </row>
    <row r="206" spans="1:7" x14ac:dyDescent="0.45">
      <c r="A206" s="1">
        <v>22</v>
      </c>
      <c r="B206">
        <v>50</v>
      </c>
      <c r="C206">
        <v>0.45</v>
      </c>
      <c r="D206">
        <v>0.1</v>
      </c>
      <c r="E206">
        <v>0</v>
      </c>
      <c r="F206">
        <v>0</v>
      </c>
      <c r="G206">
        <v>0.1</v>
      </c>
    </row>
    <row r="207" spans="1:7" x14ac:dyDescent="0.45">
      <c r="A207" s="1">
        <v>23</v>
      </c>
      <c r="B207">
        <v>50</v>
      </c>
      <c r="C207">
        <v>0.65</v>
      </c>
      <c r="D207">
        <v>0</v>
      </c>
      <c r="E207">
        <v>0</v>
      </c>
      <c r="F207">
        <v>0</v>
      </c>
      <c r="G207">
        <v>0</v>
      </c>
    </row>
    <row r="208" spans="1:7" x14ac:dyDescent="0.45">
      <c r="A208" s="1">
        <v>24</v>
      </c>
      <c r="B208">
        <v>50</v>
      </c>
      <c r="C208">
        <v>0.85</v>
      </c>
      <c r="D208">
        <v>0</v>
      </c>
      <c r="E208">
        <v>0</v>
      </c>
      <c r="F208">
        <v>0</v>
      </c>
      <c r="G208">
        <v>0.1</v>
      </c>
    </row>
    <row r="209" spans="1:7" x14ac:dyDescent="0.45">
      <c r="A209" s="1">
        <v>25</v>
      </c>
      <c r="B209">
        <v>100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45">
      <c r="A210" s="1">
        <v>26</v>
      </c>
      <c r="B210">
        <v>100</v>
      </c>
      <c r="C210">
        <v>0.2</v>
      </c>
      <c r="D210">
        <v>0</v>
      </c>
      <c r="E210">
        <v>0</v>
      </c>
      <c r="F210">
        <v>0</v>
      </c>
      <c r="G210">
        <v>0</v>
      </c>
    </row>
    <row r="211" spans="1:7" x14ac:dyDescent="0.45">
      <c r="A211" s="1">
        <v>27</v>
      </c>
      <c r="B211">
        <v>100</v>
      </c>
      <c r="C211">
        <v>0.45</v>
      </c>
      <c r="D211">
        <v>0</v>
      </c>
      <c r="E211">
        <v>0</v>
      </c>
      <c r="F211">
        <v>0</v>
      </c>
      <c r="G211">
        <v>0</v>
      </c>
    </row>
    <row r="212" spans="1:7" x14ac:dyDescent="0.45">
      <c r="A212" s="1">
        <v>28</v>
      </c>
      <c r="B212">
        <v>100</v>
      </c>
      <c r="C212">
        <v>0.65</v>
      </c>
      <c r="D212">
        <v>0</v>
      </c>
      <c r="E212">
        <v>0</v>
      </c>
      <c r="F212">
        <v>0</v>
      </c>
      <c r="G212">
        <v>0</v>
      </c>
    </row>
    <row r="213" spans="1:7" x14ac:dyDescent="0.45">
      <c r="A213" s="1">
        <v>29</v>
      </c>
      <c r="B213">
        <v>100</v>
      </c>
      <c r="C213">
        <v>0.85</v>
      </c>
      <c r="D213">
        <v>0</v>
      </c>
      <c r="E213">
        <v>0</v>
      </c>
      <c r="F213">
        <v>0</v>
      </c>
      <c r="G213">
        <v>0</v>
      </c>
    </row>
    <row r="217" spans="1:7" x14ac:dyDescent="0.45">
      <c r="A217" s="1">
        <v>0</v>
      </c>
      <c r="B217" t="s">
        <v>12</v>
      </c>
    </row>
    <row r="219" spans="1:7" x14ac:dyDescent="0.4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</row>
    <row r="220" spans="1:7" x14ac:dyDescent="0.45">
      <c r="A220" s="1">
        <v>0</v>
      </c>
      <c r="B220">
        <v>0</v>
      </c>
      <c r="C220">
        <v>0</v>
      </c>
      <c r="D220">
        <v>9.1999999999999993</v>
      </c>
      <c r="E220">
        <v>7.6</v>
      </c>
      <c r="F220">
        <v>8.1</v>
      </c>
      <c r="G220">
        <v>7.3</v>
      </c>
    </row>
    <row r="221" spans="1:7" x14ac:dyDescent="0.45">
      <c r="A221" s="1">
        <v>1</v>
      </c>
      <c r="B221">
        <v>0</v>
      </c>
      <c r="C221">
        <v>0.2</v>
      </c>
      <c r="D221">
        <v>8.4</v>
      </c>
      <c r="E221">
        <v>8.6999999999999993</v>
      </c>
      <c r="F221">
        <v>8.9</v>
      </c>
      <c r="G221">
        <v>9.4</v>
      </c>
    </row>
    <row r="222" spans="1:7" x14ac:dyDescent="0.45">
      <c r="A222" s="1">
        <v>2</v>
      </c>
      <c r="B222">
        <v>0</v>
      </c>
      <c r="C222">
        <v>0.45</v>
      </c>
      <c r="D222">
        <v>4.7</v>
      </c>
      <c r="E222">
        <v>5.7</v>
      </c>
      <c r="F222">
        <v>5.2</v>
      </c>
      <c r="G222">
        <v>4.8</v>
      </c>
    </row>
    <row r="223" spans="1:7" x14ac:dyDescent="0.45">
      <c r="A223" s="1">
        <v>3</v>
      </c>
      <c r="B223">
        <v>0</v>
      </c>
      <c r="C223">
        <v>0.65</v>
      </c>
      <c r="D223">
        <v>5</v>
      </c>
      <c r="E223">
        <v>5.0999999999999996</v>
      </c>
      <c r="F223">
        <v>6.4</v>
      </c>
      <c r="G223">
        <v>4.8</v>
      </c>
    </row>
    <row r="224" spans="1:7" x14ac:dyDescent="0.45">
      <c r="A224" s="1">
        <v>4</v>
      </c>
      <c r="B224">
        <v>0</v>
      </c>
      <c r="C224">
        <v>0.85</v>
      </c>
      <c r="D224">
        <v>4.0999999999999996</v>
      </c>
      <c r="E224">
        <v>6.3</v>
      </c>
      <c r="F224">
        <v>6.2</v>
      </c>
      <c r="G224">
        <v>3.8</v>
      </c>
    </row>
    <row r="225" spans="1:7" x14ac:dyDescent="0.45">
      <c r="A225" s="1">
        <v>5</v>
      </c>
      <c r="B225">
        <v>5</v>
      </c>
      <c r="C225">
        <v>0</v>
      </c>
      <c r="D225">
        <v>1.3</v>
      </c>
      <c r="E225">
        <v>1.2</v>
      </c>
      <c r="F225">
        <v>1.2</v>
      </c>
      <c r="G225">
        <v>1.7</v>
      </c>
    </row>
    <row r="226" spans="1:7" x14ac:dyDescent="0.45">
      <c r="A226" s="1">
        <v>6</v>
      </c>
      <c r="B226">
        <v>5</v>
      </c>
      <c r="C226">
        <v>0.2</v>
      </c>
      <c r="D226">
        <v>2</v>
      </c>
      <c r="E226">
        <v>1.9</v>
      </c>
      <c r="F226">
        <v>1.7</v>
      </c>
      <c r="G226">
        <v>2.7</v>
      </c>
    </row>
    <row r="227" spans="1:7" x14ac:dyDescent="0.45">
      <c r="A227" s="1">
        <v>7</v>
      </c>
      <c r="B227">
        <v>5</v>
      </c>
      <c r="C227">
        <v>0.45</v>
      </c>
      <c r="D227">
        <v>1.2</v>
      </c>
      <c r="E227">
        <v>0.9</v>
      </c>
      <c r="F227">
        <v>0.7</v>
      </c>
      <c r="G227">
        <v>2.1</v>
      </c>
    </row>
    <row r="228" spans="1:7" x14ac:dyDescent="0.45">
      <c r="A228" s="1">
        <v>8</v>
      </c>
      <c r="B228">
        <v>5</v>
      </c>
      <c r="C228">
        <v>0.65</v>
      </c>
      <c r="D228">
        <v>1.3</v>
      </c>
      <c r="E228">
        <v>1.2</v>
      </c>
      <c r="F228">
        <v>0.7</v>
      </c>
      <c r="G228">
        <v>1.9</v>
      </c>
    </row>
    <row r="229" spans="1:7" x14ac:dyDescent="0.45">
      <c r="A229" s="1">
        <v>9</v>
      </c>
      <c r="B229">
        <v>5</v>
      </c>
      <c r="C229">
        <v>0.85</v>
      </c>
      <c r="D229">
        <v>1.8</v>
      </c>
      <c r="E229">
        <v>1.9</v>
      </c>
      <c r="F229">
        <v>1.3</v>
      </c>
      <c r="G229">
        <v>2.1</v>
      </c>
    </row>
    <row r="230" spans="1:7" x14ac:dyDescent="0.45">
      <c r="A230" s="1">
        <v>10</v>
      </c>
      <c r="B230">
        <v>10</v>
      </c>
      <c r="C230">
        <v>0</v>
      </c>
      <c r="D230">
        <v>0.9</v>
      </c>
      <c r="E230">
        <v>0.9</v>
      </c>
      <c r="F230">
        <v>0.9</v>
      </c>
      <c r="G230">
        <v>1.2</v>
      </c>
    </row>
    <row r="231" spans="1:7" x14ac:dyDescent="0.45">
      <c r="A231" s="1">
        <v>11</v>
      </c>
      <c r="B231">
        <v>10</v>
      </c>
      <c r="C231">
        <v>0.2</v>
      </c>
      <c r="D231">
        <v>1.9</v>
      </c>
      <c r="E231">
        <v>1.9</v>
      </c>
      <c r="F231">
        <v>1.6</v>
      </c>
      <c r="G231">
        <v>2.2000000000000002</v>
      </c>
    </row>
    <row r="232" spans="1:7" x14ac:dyDescent="0.45">
      <c r="A232" s="1">
        <v>12</v>
      </c>
      <c r="B232">
        <v>10</v>
      </c>
      <c r="C232">
        <v>0.45</v>
      </c>
      <c r="D232">
        <v>1.5</v>
      </c>
      <c r="E232">
        <v>0.1</v>
      </c>
      <c r="F232">
        <v>1.4</v>
      </c>
      <c r="G232">
        <v>1.1000000000000001</v>
      </c>
    </row>
    <row r="233" spans="1:7" x14ac:dyDescent="0.45">
      <c r="A233" s="1">
        <v>13</v>
      </c>
      <c r="B233">
        <v>10</v>
      </c>
      <c r="C233">
        <v>0.65</v>
      </c>
      <c r="D233">
        <v>1.4</v>
      </c>
      <c r="E233">
        <v>0.5</v>
      </c>
      <c r="F233">
        <v>0.9</v>
      </c>
      <c r="G233">
        <v>1.6</v>
      </c>
    </row>
    <row r="234" spans="1:7" x14ac:dyDescent="0.45">
      <c r="A234" s="1">
        <v>14</v>
      </c>
      <c r="B234">
        <v>10</v>
      </c>
      <c r="C234">
        <v>0.85</v>
      </c>
      <c r="D234">
        <v>1.1000000000000001</v>
      </c>
      <c r="E234">
        <v>0.4</v>
      </c>
      <c r="F234">
        <v>0.8</v>
      </c>
      <c r="G234">
        <v>1.9</v>
      </c>
    </row>
    <row r="235" spans="1:7" x14ac:dyDescent="0.45">
      <c r="A235" s="1">
        <v>15</v>
      </c>
      <c r="B235">
        <v>20</v>
      </c>
      <c r="C235">
        <v>0</v>
      </c>
      <c r="D235">
        <v>0.4</v>
      </c>
      <c r="E235">
        <v>0.6</v>
      </c>
      <c r="F235">
        <v>0.8</v>
      </c>
      <c r="G235">
        <v>0.4</v>
      </c>
    </row>
    <row r="236" spans="1:7" x14ac:dyDescent="0.45">
      <c r="A236" s="1">
        <v>16</v>
      </c>
      <c r="B236">
        <v>20</v>
      </c>
      <c r="C236">
        <v>0.2</v>
      </c>
      <c r="D236">
        <v>1.2</v>
      </c>
      <c r="E236">
        <v>0.9</v>
      </c>
      <c r="F236">
        <v>1.1000000000000001</v>
      </c>
      <c r="G236">
        <v>2.1</v>
      </c>
    </row>
    <row r="237" spans="1:7" x14ac:dyDescent="0.45">
      <c r="A237" s="1">
        <v>17</v>
      </c>
      <c r="B237">
        <v>20</v>
      </c>
      <c r="C237">
        <v>0.45</v>
      </c>
      <c r="D237">
        <v>0.5</v>
      </c>
      <c r="E237">
        <v>0.8</v>
      </c>
      <c r="F237">
        <v>0.3</v>
      </c>
      <c r="G237">
        <v>0.9</v>
      </c>
    </row>
    <row r="238" spans="1:7" x14ac:dyDescent="0.45">
      <c r="A238" s="1">
        <v>18</v>
      </c>
      <c r="B238">
        <v>20</v>
      </c>
      <c r="C238">
        <v>0.65</v>
      </c>
      <c r="D238">
        <v>1</v>
      </c>
      <c r="E238">
        <v>1.5</v>
      </c>
      <c r="F238">
        <v>0.6</v>
      </c>
      <c r="G238">
        <v>1.2</v>
      </c>
    </row>
    <row r="239" spans="1:7" x14ac:dyDescent="0.45">
      <c r="A239" s="1">
        <v>19</v>
      </c>
      <c r="B239">
        <v>20</v>
      </c>
      <c r="C239">
        <v>0.85</v>
      </c>
      <c r="D239">
        <v>1</v>
      </c>
      <c r="E239">
        <v>0.3</v>
      </c>
      <c r="F239">
        <v>1</v>
      </c>
      <c r="G239">
        <v>1</v>
      </c>
    </row>
    <row r="240" spans="1:7" x14ac:dyDescent="0.45">
      <c r="A240" s="1">
        <v>20</v>
      </c>
      <c r="B240">
        <v>50</v>
      </c>
      <c r="C240">
        <v>0</v>
      </c>
      <c r="D240">
        <v>0.1</v>
      </c>
      <c r="E240">
        <v>0.1</v>
      </c>
      <c r="F240">
        <v>0.1</v>
      </c>
      <c r="G240">
        <v>0.3</v>
      </c>
    </row>
    <row r="241" spans="1:7" x14ac:dyDescent="0.45">
      <c r="A241" s="1">
        <v>21</v>
      </c>
      <c r="B241">
        <v>50</v>
      </c>
      <c r="C241">
        <v>0.2</v>
      </c>
      <c r="D241">
        <v>0.3</v>
      </c>
      <c r="E241">
        <v>0</v>
      </c>
      <c r="F241">
        <v>0.4</v>
      </c>
      <c r="G241">
        <v>0.1</v>
      </c>
    </row>
    <row r="242" spans="1:7" x14ac:dyDescent="0.45">
      <c r="A242" s="1">
        <v>22</v>
      </c>
      <c r="B242">
        <v>50</v>
      </c>
      <c r="C242">
        <v>0.45</v>
      </c>
      <c r="D242">
        <v>0</v>
      </c>
      <c r="E242">
        <v>0</v>
      </c>
      <c r="F242">
        <v>0.1</v>
      </c>
      <c r="G242">
        <v>0.1</v>
      </c>
    </row>
    <row r="243" spans="1:7" x14ac:dyDescent="0.45">
      <c r="A243" s="1">
        <v>23</v>
      </c>
      <c r="B243">
        <v>50</v>
      </c>
      <c r="C243">
        <v>0.65</v>
      </c>
      <c r="D243">
        <v>0.4</v>
      </c>
      <c r="E243">
        <v>0</v>
      </c>
      <c r="F243">
        <v>0</v>
      </c>
      <c r="G243">
        <v>0.3</v>
      </c>
    </row>
    <row r="244" spans="1:7" x14ac:dyDescent="0.45">
      <c r="A244" s="1">
        <v>24</v>
      </c>
      <c r="B244">
        <v>50</v>
      </c>
      <c r="C244">
        <v>0.85</v>
      </c>
      <c r="D244">
        <v>0.2</v>
      </c>
      <c r="E244">
        <v>0.1</v>
      </c>
      <c r="F244">
        <v>0.3</v>
      </c>
      <c r="G244">
        <v>0.3</v>
      </c>
    </row>
    <row r="245" spans="1:7" x14ac:dyDescent="0.45">
      <c r="A245" s="1">
        <v>25</v>
      </c>
      <c r="B245">
        <v>100</v>
      </c>
      <c r="C245">
        <v>0</v>
      </c>
      <c r="D245">
        <v>100</v>
      </c>
      <c r="E245">
        <v>100</v>
      </c>
      <c r="F245">
        <v>100</v>
      </c>
      <c r="G245">
        <v>100</v>
      </c>
    </row>
    <row r="246" spans="1:7" x14ac:dyDescent="0.45">
      <c r="A246" s="1">
        <v>26</v>
      </c>
      <c r="B246">
        <v>100</v>
      </c>
      <c r="C246">
        <v>0.2</v>
      </c>
      <c r="D246">
        <v>100</v>
      </c>
      <c r="E246">
        <v>100</v>
      </c>
      <c r="F246">
        <v>100</v>
      </c>
      <c r="G246">
        <v>100</v>
      </c>
    </row>
    <row r="247" spans="1:7" x14ac:dyDescent="0.45">
      <c r="A247" s="1">
        <v>27</v>
      </c>
      <c r="B247">
        <v>100</v>
      </c>
      <c r="C247">
        <v>0.45</v>
      </c>
      <c r="D247">
        <v>100</v>
      </c>
      <c r="E247">
        <v>100</v>
      </c>
      <c r="F247">
        <v>100</v>
      </c>
      <c r="G247">
        <v>100</v>
      </c>
    </row>
    <row r="248" spans="1:7" x14ac:dyDescent="0.45">
      <c r="A248" s="1">
        <v>28</v>
      </c>
      <c r="B248">
        <v>100</v>
      </c>
      <c r="C248">
        <v>0.65</v>
      </c>
      <c r="D248">
        <v>100</v>
      </c>
      <c r="E248">
        <v>100</v>
      </c>
      <c r="F248">
        <v>100</v>
      </c>
      <c r="G248">
        <v>100</v>
      </c>
    </row>
    <row r="249" spans="1:7" x14ac:dyDescent="0.45">
      <c r="A249" s="1">
        <v>29</v>
      </c>
      <c r="B249">
        <v>100</v>
      </c>
      <c r="C249">
        <v>0.85</v>
      </c>
      <c r="D249">
        <v>100</v>
      </c>
      <c r="E249">
        <v>100</v>
      </c>
      <c r="F249">
        <v>100</v>
      </c>
      <c r="G249">
        <v>100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E81D6-8E96-44D6-98A0-ABA95297B156}">
  <dimension ref="A1:AL249"/>
  <sheetViews>
    <sheetView topLeftCell="A236" zoomScale="103" workbookViewId="0">
      <selection activeCell="K6" sqref="K6"/>
    </sheetView>
  </sheetViews>
  <sheetFormatPr defaultRowHeight="14.25" x14ac:dyDescent="0.45"/>
  <cols>
    <col min="9" max="9" width="13.46484375" bestFit="1" customWidth="1"/>
    <col min="16" max="16" width="11.59765625" customWidth="1"/>
    <col min="17" max="17" width="7.265625" customWidth="1"/>
    <col min="18" max="18" width="11.33203125" bestFit="1" customWidth="1"/>
    <col min="19" max="19" width="14.46484375" customWidth="1"/>
    <col min="20" max="20" width="11.06640625" bestFit="1" customWidth="1"/>
    <col min="21" max="21" width="15.19921875" customWidth="1"/>
    <col min="22" max="22" width="11.46484375" bestFit="1" customWidth="1"/>
    <col min="23" max="23" width="21.46484375" bestFit="1" customWidth="1"/>
    <col min="35" max="35" width="13.06640625" customWidth="1"/>
    <col min="36" max="36" width="13.19921875" customWidth="1"/>
  </cols>
  <sheetData>
    <row r="1" spans="1:38" x14ac:dyDescent="0.45">
      <c r="A1" s="1">
        <v>0</v>
      </c>
      <c r="B1" t="s">
        <v>0</v>
      </c>
    </row>
    <row r="2" spans="1:38" x14ac:dyDescent="0.45">
      <c r="AI2" s="7" t="s">
        <v>34</v>
      </c>
    </row>
    <row r="3" spans="1:38" x14ac:dyDescent="0.4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I3" s="3" t="s">
        <v>45</v>
      </c>
      <c r="K3" t="s">
        <v>25</v>
      </c>
      <c r="L3" t="s">
        <v>26</v>
      </c>
      <c r="N3" t="s">
        <v>27</v>
      </c>
      <c r="P3" s="3"/>
      <c r="Q3" s="3" t="s">
        <v>3</v>
      </c>
      <c r="R3" s="3"/>
      <c r="S3" s="3" t="s">
        <v>4</v>
      </c>
      <c r="T3" s="3"/>
      <c r="U3" s="3" t="s">
        <v>5</v>
      </c>
      <c r="V3" s="3"/>
      <c r="W3" s="3" t="s">
        <v>6</v>
      </c>
      <c r="Z3" s="3"/>
      <c r="AB3" s="1" t="s">
        <v>3</v>
      </c>
      <c r="AC3" s="1" t="s">
        <v>4</v>
      </c>
      <c r="AD3" s="1" t="s">
        <v>5</v>
      </c>
      <c r="AE3" s="1" t="s">
        <v>6</v>
      </c>
      <c r="AI3" s="7" t="s">
        <v>38</v>
      </c>
      <c r="AJ3" s="7" t="s">
        <v>39</v>
      </c>
      <c r="AK3" s="7" t="s">
        <v>40</v>
      </c>
      <c r="AL3" s="7" t="s">
        <v>41</v>
      </c>
    </row>
    <row r="4" spans="1:38" x14ac:dyDescent="0.45">
      <c r="A4" s="1">
        <v>0</v>
      </c>
      <c r="B4">
        <v>2</v>
      </c>
      <c r="C4">
        <v>0</v>
      </c>
      <c r="D4">
        <v>0.8</v>
      </c>
      <c r="E4">
        <v>0.6</v>
      </c>
      <c r="F4">
        <v>19.899999999999999</v>
      </c>
      <c r="G4">
        <v>0</v>
      </c>
      <c r="I4">
        <f>_xlfn.STDEV.P(D4:G4)</f>
        <v>8.4200282066035861</v>
      </c>
      <c r="J4">
        <v>2</v>
      </c>
      <c r="K4">
        <f>_xlfn.STDEV.P(D4:G8)</f>
        <v>8.6865643381028388</v>
      </c>
      <c r="L4">
        <f>_xlfn.STDEV.P(D4:G4,D9:G9,D14:G14,D19:G19,D24:G24,D29:G29)</f>
        <v>21.991282600536678</v>
      </c>
      <c r="M4">
        <v>0</v>
      </c>
      <c r="N4">
        <f>AVERAGE(D4:G4)</f>
        <v>5.3249999999999993</v>
      </c>
      <c r="P4" s="5">
        <f>_xlfn.STDEV.P(D4:D8)</f>
        <v>0.30066592756745825</v>
      </c>
      <c r="Q4">
        <f>_xlfn.STDEV.P(D4,D9,D14,D19,D24,D29)</f>
        <v>25.340443081279275</v>
      </c>
      <c r="R4" s="5">
        <f>_xlfn.STDEV.P(E4:E8)</f>
        <v>0.82365041127895999</v>
      </c>
      <c r="S4">
        <f>_xlfn.STDEV.P(E4,E9,E14,E19,E24,E29)</f>
        <v>18.418355880298687</v>
      </c>
      <c r="T4" s="5">
        <f>_xlfn.STDEV.P(F4:F8)</f>
        <v>5.0193226634676593</v>
      </c>
      <c r="U4">
        <f>_xlfn.STDEV.P(F4,F9,F14,F19,F24,F29)</f>
        <v>11.559039271881048</v>
      </c>
      <c r="V4" s="5">
        <f>_xlfn.STDEV.P(G4:G8)</f>
        <v>0</v>
      </c>
      <c r="W4">
        <f>_xlfn.STDEV.P(G4,G9,G14,G19,G24,G29)</f>
        <v>25.296376552120382</v>
      </c>
      <c r="AA4" t="s">
        <v>31</v>
      </c>
      <c r="AB4">
        <f>AVERAGE(P25,P61,P97,P169,P205)</f>
        <v>4.5589714285714296</v>
      </c>
      <c r="AC4">
        <f>AVERAGE(R25,R61,R97,R169,R205)</f>
        <v>6.9101714285714291</v>
      </c>
      <c r="AD4">
        <f>AVERAGE(T25,T61,T97,T169,T205)</f>
        <v>1.3292571428571429</v>
      </c>
      <c r="AE4">
        <f>AVERAGE(V25,V61,V97,V169,V205)</f>
        <v>4.6170285714285724</v>
      </c>
      <c r="AF4">
        <f>AVERAGE(AB4:AE4)</f>
        <v>4.3538571428571435</v>
      </c>
      <c r="AG4">
        <f>_xlfn.STDEV.P(AB4:AE4)</f>
        <v>1.9871008378016046</v>
      </c>
      <c r="AH4" t="s">
        <v>42</v>
      </c>
      <c r="AI4">
        <f>AVERAGE(K26,K62,K98,K134,K170,K206,K242)</f>
        <v>5.0946673469387775</v>
      </c>
      <c r="AJ4">
        <f>AVERAGE(K12,K48,K84,K120,K156,K192,K228)</f>
        <v>0.5158970769760518</v>
      </c>
      <c r="AK4">
        <f>AVERAGE(K26,K62,K98,K170,K206)</f>
        <v>4.3538571428571435</v>
      </c>
      <c r="AL4">
        <f>AVERAGE(K12,K48,K84,K156,K192)</f>
        <v>0.25790170612670454</v>
      </c>
    </row>
    <row r="5" spans="1:38" x14ac:dyDescent="0.45">
      <c r="A5" s="1">
        <v>1</v>
      </c>
      <c r="B5">
        <v>2</v>
      </c>
      <c r="C5">
        <v>0.2</v>
      </c>
      <c r="D5">
        <v>0.7</v>
      </c>
      <c r="E5">
        <v>0.4</v>
      </c>
      <c r="F5">
        <v>11.3</v>
      </c>
      <c r="G5">
        <v>0</v>
      </c>
      <c r="I5">
        <f t="shared" ref="I5:I33" si="0">_xlfn.STDEV.P(D5:G5)</f>
        <v>4.740780526453424</v>
      </c>
      <c r="J5">
        <v>5</v>
      </c>
      <c r="K5">
        <f>_xlfn.STDEV.P(D9:G13)</f>
        <v>12.54688307907584</v>
      </c>
      <c r="L5">
        <f>_xlfn.STDEV.P(D5:G5,D10:G10,D15:G15,D20:G20,D25:G25,D30:G30)</f>
        <v>22.930745675233108</v>
      </c>
      <c r="M5">
        <v>0.2</v>
      </c>
      <c r="N5">
        <f t="shared" ref="N5:N33" si="1">AVERAGE(D5:G5)</f>
        <v>3.1</v>
      </c>
      <c r="P5" s="5">
        <f>_xlfn.STDEV.P(D9:D13)</f>
        <v>1.4347125147568767</v>
      </c>
      <c r="Q5">
        <f t="shared" ref="Q5:Q8" si="2">_xlfn.STDEV.P(D5,D10,D15,D20,D25,D30)</f>
        <v>25.742857693391823</v>
      </c>
      <c r="R5" s="5">
        <f>_xlfn.STDEV.P(E9:E13)</f>
        <v>4.2305555190778543</v>
      </c>
      <c r="S5">
        <f t="shared" ref="S5:S8" si="3">_xlfn.STDEV.P(E5,E10,E15,E20,E25,E30)</f>
        <v>19.126857208299192</v>
      </c>
      <c r="T5" s="5">
        <f>_xlfn.STDEV.P(F9:F13)</f>
        <v>1.7556765077883802</v>
      </c>
      <c r="U5">
        <f t="shared" ref="U5:U8" si="4">_xlfn.STDEV.P(F5,F10,F15,F20,F25,F30)</f>
        <v>14.486622181247872</v>
      </c>
      <c r="V5" s="5">
        <f>_xlfn.STDEV.P(G9:G13)</f>
        <v>0.64992307237087621</v>
      </c>
      <c r="W5">
        <f t="shared" ref="W5:W8" si="5">_xlfn.STDEV.P(G5,G10,G15,G20,G25,G30)</f>
        <v>25.443450368742578</v>
      </c>
      <c r="AA5" t="s">
        <v>32</v>
      </c>
      <c r="AB5">
        <f>AVERAGE(Q25,Q61,Q97,Q169,Q205)</f>
        <v>-1.7726666666666677</v>
      </c>
      <c r="AC5">
        <f>AVERAGE(S25,S61,S97,S169,S205)</f>
        <v>-0.79699999999999971</v>
      </c>
      <c r="AD5">
        <f>AVERAGE(U25,U61,U97,U169,U205)</f>
        <v>-0.33133333333333354</v>
      </c>
      <c r="AE5">
        <f>AVERAGE(W25,W61,W97,W169,W205)</f>
        <v>-1.3829333333333322</v>
      </c>
      <c r="AH5" t="s">
        <v>28</v>
      </c>
      <c r="AI5">
        <f>_xlfn.STDEV.P(K26,K62,K98,K134,K170,K206,K242)</f>
        <v>3.1218526977230545</v>
      </c>
      <c r="AJ5">
        <f>_xlfn.STDEV.P(K12,K48,K84,K120,K156,K192,K228)</f>
        <v>1.5727499120767183</v>
      </c>
      <c r="AK5">
        <f>_xlfn.STDEV.P(K26,K62,K98,K170,K206)</f>
        <v>2.6922603431135799</v>
      </c>
      <c r="AL5">
        <f>_xlfn.STDEV.P(K12,K48,K84,K156,K192)</f>
        <v>1.7324434548446417</v>
      </c>
    </row>
    <row r="6" spans="1:38" x14ac:dyDescent="0.45">
      <c r="A6" s="1">
        <v>2</v>
      </c>
      <c r="B6">
        <v>2</v>
      </c>
      <c r="C6">
        <v>0.45</v>
      </c>
      <c r="D6">
        <v>1.3</v>
      </c>
      <c r="E6">
        <v>2.1</v>
      </c>
      <c r="F6">
        <v>26.3</v>
      </c>
      <c r="G6">
        <v>0</v>
      </c>
      <c r="I6">
        <f t="shared" si="0"/>
        <v>10.923226400656539</v>
      </c>
      <c r="J6">
        <v>10</v>
      </c>
      <c r="K6">
        <f>_xlfn.STDEV.P(D14:G18)</f>
        <v>8.4565891469314955</v>
      </c>
      <c r="L6">
        <f t="shared" ref="L6:L8" si="6">_xlfn.STDEV.P(D6:G6,D11:G11,D16:G16,D21:G21,D26:G26,D31:G31)</f>
        <v>21.955608227486849</v>
      </c>
      <c r="M6">
        <v>0.45</v>
      </c>
      <c r="N6">
        <f t="shared" si="1"/>
        <v>7.4250000000000007</v>
      </c>
      <c r="P6" s="5">
        <f>_xlfn.STDEV.P(D14:D18)</f>
        <v>1.8840382161729079</v>
      </c>
      <c r="Q6">
        <f t="shared" si="2"/>
        <v>25.249950495000977</v>
      </c>
      <c r="R6" s="5">
        <f>_xlfn.STDEV.P(E14:E18)</f>
        <v>2.2247696509976054</v>
      </c>
      <c r="S6">
        <f t="shared" si="3"/>
        <v>17.877826116915518</v>
      </c>
      <c r="T6" s="5">
        <f>_xlfn.STDEV.P(F14:F18)</f>
        <v>1.1496086290559933</v>
      </c>
      <c r="U6">
        <f t="shared" si="4"/>
        <v>8.7990056256374665</v>
      </c>
      <c r="V6" s="5">
        <f>_xlfn.STDEV.P(G14:G18)</f>
        <v>2.1859551687992158</v>
      </c>
      <c r="W6">
        <f t="shared" si="5"/>
        <v>25.42208139044131</v>
      </c>
      <c r="AI6" s="7" t="s">
        <v>43</v>
      </c>
    </row>
    <row r="7" spans="1:38" x14ac:dyDescent="0.45">
      <c r="A7" s="1">
        <v>3</v>
      </c>
      <c r="B7">
        <v>2</v>
      </c>
      <c r="C7">
        <v>0.65</v>
      </c>
      <c r="D7">
        <v>1</v>
      </c>
      <c r="E7">
        <v>2.4</v>
      </c>
      <c r="F7">
        <v>19</v>
      </c>
      <c r="G7">
        <v>0</v>
      </c>
      <c r="I7">
        <f t="shared" si="0"/>
        <v>7.7833154889160188</v>
      </c>
      <c r="J7">
        <v>20</v>
      </c>
      <c r="K7">
        <f>_xlfn.STDEV.P(D19:G23)</f>
        <v>3.0696701777226818</v>
      </c>
      <c r="L7">
        <f t="shared" si="6"/>
        <v>21.001216482623111</v>
      </c>
      <c r="M7">
        <v>0.65</v>
      </c>
      <c r="N7">
        <f t="shared" si="1"/>
        <v>5.6</v>
      </c>
      <c r="P7" s="5">
        <f>_xlfn.STDEV.P(D19:D23)</f>
        <v>1.0855413396089517</v>
      </c>
      <c r="Q7">
        <f t="shared" si="2"/>
        <v>23.950968433215575</v>
      </c>
      <c r="R7" s="5">
        <f>_xlfn.STDEV.P(E19:E23)</f>
        <v>1.4905032707109362</v>
      </c>
      <c r="S7">
        <f t="shared" si="3"/>
        <v>16.831980143630034</v>
      </c>
      <c r="T7" s="5">
        <f>_xlfn.STDEV.P(F19:F23)</f>
        <v>0.93380940239429899</v>
      </c>
      <c r="U7">
        <f t="shared" si="4"/>
        <v>11.387663890758674</v>
      </c>
      <c r="V7" s="5">
        <f>_xlfn.STDEV.P(G19:G23)</f>
        <v>1.1838918869558999</v>
      </c>
      <c r="W7">
        <f t="shared" si="5"/>
        <v>23.855077493527929</v>
      </c>
      <c r="AA7" t="s">
        <v>44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7" t="s">
        <v>38</v>
      </c>
      <c r="AJ7" s="7" t="s">
        <v>39</v>
      </c>
      <c r="AK7" s="7" t="s">
        <v>40</v>
      </c>
      <c r="AL7" s="7" t="s">
        <v>41</v>
      </c>
    </row>
    <row r="8" spans="1:38" x14ac:dyDescent="0.45">
      <c r="A8" s="1">
        <v>4</v>
      </c>
      <c r="B8">
        <v>2</v>
      </c>
      <c r="C8">
        <v>0.85</v>
      </c>
      <c r="D8">
        <v>1.5</v>
      </c>
      <c r="E8">
        <v>0.8</v>
      </c>
      <c r="F8">
        <v>23.1</v>
      </c>
      <c r="G8">
        <v>0</v>
      </c>
      <c r="I8">
        <f t="shared" si="0"/>
        <v>9.6851690744147572</v>
      </c>
      <c r="J8">
        <v>50</v>
      </c>
      <c r="K8">
        <f>_xlfn.STDEV.P(D25:G28)</f>
        <v>11.176705686381846</v>
      </c>
      <c r="L8">
        <f t="shared" si="6"/>
        <v>19.907996718236969</v>
      </c>
      <c r="M8">
        <v>0.85</v>
      </c>
      <c r="N8" s="6">
        <f t="shared" si="1"/>
        <v>6.3500000000000005</v>
      </c>
      <c r="P8" s="5">
        <f>_xlfn.STDEV.P(D24:D28)</f>
        <v>3.0003999733368869</v>
      </c>
      <c r="Q8">
        <f t="shared" si="2"/>
        <v>22.979531955392162</v>
      </c>
      <c r="R8" s="5">
        <f>_xlfn.STDEV.P(E24:E28)</f>
        <v>1.1634431657799194</v>
      </c>
      <c r="S8">
        <f t="shared" si="3"/>
        <v>17.578150895042651</v>
      </c>
      <c r="T8" s="5">
        <f>_xlfn.STDEV.P(F24:F28)</f>
        <v>0.97857038581800604</v>
      </c>
      <c r="U8">
        <f t="shared" si="4"/>
        <v>9.6406546573467597</v>
      </c>
      <c r="V8" s="5">
        <f>_xlfn.STDEV.P(G24:G28)</f>
        <v>3.4794252398923584</v>
      </c>
      <c r="W8">
        <f t="shared" si="5"/>
        <v>23.153503454601047</v>
      </c>
      <c r="AH8" t="s">
        <v>42</v>
      </c>
      <c r="AI8">
        <f>AVERAGE(L26,L62,L98,L134,L170,L206,L242)</f>
        <v>-0.97770238095238027</v>
      </c>
      <c r="AJ8">
        <f>AVERAGE(L12,L48,L84,L120,L156,L192,L228)</f>
        <v>-0.62941045672716134</v>
      </c>
      <c r="AK8">
        <f>AVERAGE(L26,L62,L98,L170,L206)</f>
        <v>-1.070983333333333</v>
      </c>
      <c r="AL8">
        <f>AVERAGE(L12,L48,L84,L156,L192)</f>
        <v>-0.64368238501879527</v>
      </c>
    </row>
    <row r="9" spans="1:38" x14ac:dyDescent="0.45">
      <c r="A9" s="1">
        <v>5</v>
      </c>
      <c r="B9">
        <v>5</v>
      </c>
      <c r="C9">
        <v>0</v>
      </c>
      <c r="D9">
        <v>54.1</v>
      </c>
      <c r="E9">
        <v>28.2</v>
      </c>
      <c r="F9">
        <v>51.6</v>
      </c>
      <c r="G9">
        <v>55.7</v>
      </c>
      <c r="I9">
        <f t="shared" si="0"/>
        <v>11.181010687768769</v>
      </c>
      <c r="J9">
        <v>100</v>
      </c>
      <c r="K9">
        <f>_xlfn.STDEV.P(D29:G33)</f>
        <v>11.743662120480154</v>
      </c>
      <c r="L9">
        <f>AVERAGE((L8-L7), (L7-L6), (L6-L5), (L5-L4))</f>
        <v>-0.52082147057492723</v>
      </c>
      <c r="N9">
        <f t="shared" si="1"/>
        <v>47.400000000000006</v>
      </c>
      <c r="P9" s="5">
        <f>_xlfn.STDEV.P(D29:D33)</f>
        <v>3.685430775363987</v>
      </c>
      <c r="R9" s="5">
        <f>_xlfn.STDEV.P(E29:E33)</f>
        <v>1.1754148203932082</v>
      </c>
      <c r="T9" s="5">
        <f>_xlfn.STDEV.P(F29:F33)</f>
        <v>0.92822411086978329</v>
      </c>
      <c r="V9" s="5">
        <f>_xlfn.STDEV.P(G29:G33)</f>
        <v>3.7817456286746767</v>
      </c>
      <c r="AH9" t="s">
        <v>28</v>
      </c>
      <c r="AI9">
        <f>_xlfn.STDEV.P(L26,L62,L98,L134,L170,L206,L242)</f>
        <v>0.54865161528482609</v>
      </c>
      <c r="AJ9">
        <f>_xlfn.STDEV.P(L12,L48,L84,L120,L156,L192,L228)</f>
        <v>0.18302623663285583</v>
      </c>
      <c r="AK9">
        <f>_xlfn.STDEV.P(L26,L62,L98,L170,L206)</f>
        <v>0.60510689459705258</v>
      </c>
      <c r="AL9">
        <f>_xlfn.STDEV.P(L12,L48,L84,L156,L192)</f>
        <v>0.15959950216624402</v>
      </c>
    </row>
    <row r="10" spans="1:38" x14ac:dyDescent="0.45">
      <c r="A10" s="1">
        <v>6</v>
      </c>
      <c r="B10">
        <v>5</v>
      </c>
      <c r="C10">
        <v>0.2</v>
      </c>
      <c r="D10">
        <v>53.2</v>
      </c>
      <c r="E10">
        <v>23.3</v>
      </c>
      <c r="F10">
        <v>47.5</v>
      </c>
      <c r="G10">
        <v>56.3</v>
      </c>
      <c r="I10">
        <f t="shared" si="0"/>
        <v>12.96193947679126</v>
      </c>
      <c r="K10">
        <f>AVERAGE(K4:K9)</f>
        <v>9.2800124247824751</v>
      </c>
      <c r="N10">
        <f t="shared" si="1"/>
        <v>45.075000000000003</v>
      </c>
      <c r="P10" s="5">
        <f>AVERAGE(P4:P9)</f>
        <v>1.8984647911345114</v>
      </c>
      <c r="Q10">
        <f>AVERAGE(Q4:Q8)</f>
        <v>24.652750331655962</v>
      </c>
      <c r="R10" s="5">
        <f>AVERAGE(R4:R9)</f>
        <v>1.8513894730397471</v>
      </c>
      <c r="S10">
        <f>AVERAGE(S4:S8)</f>
        <v>17.966634048837214</v>
      </c>
      <c r="T10" s="5">
        <f>AVERAGE(T4:T9)</f>
        <v>1.7942019498990203</v>
      </c>
      <c r="U10">
        <f>AVERAGE(U4:U8)</f>
        <v>11.174597125374365</v>
      </c>
      <c r="V10" s="5">
        <f>AVERAGE(V4:V9)</f>
        <v>1.8801568327821709</v>
      </c>
      <c r="W10">
        <f>AVERAGE(W4:W8)</f>
        <v>24.634097851886651</v>
      </c>
    </row>
    <row r="11" spans="1:38" x14ac:dyDescent="0.45">
      <c r="A11" s="1">
        <v>7</v>
      </c>
      <c r="B11">
        <v>5</v>
      </c>
      <c r="C11">
        <v>0.45</v>
      </c>
      <c r="D11">
        <v>57.1</v>
      </c>
      <c r="E11">
        <v>21.1</v>
      </c>
      <c r="F11">
        <v>47.3</v>
      </c>
      <c r="G11">
        <v>57.5</v>
      </c>
      <c r="I11">
        <f t="shared" si="0"/>
        <v>14.806333104452296</v>
      </c>
      <c r="N11">
        <f t="shared" si="1"/>
        <v>45.75</v>
      </c>
      <c r="P11" s="5">
        <f>_xlfn.STDEV.P(P4:P9)</f>
        <v>1.1428464916554892</v>
      </c>
      <c r="Q11">
        <f>_xlfn.STDEV.P(Q4:Q8)</f>
        <v>1.0305397596153161</v>
      </c>
      <c r="R11" s="5">
        <f>_xlfn.STDEV.P(R4:R9)</f>
        <v>1.1486616933563558</v>
      </c>
      <c r="S11">
        <f>_xlfn.STDEV.P(S4:S8)</f>
        <v>0.77413382395127617</v>
      </c>
      <c r="T11" s="5">
        <f>_xlfn.STDEV.P(T4:T9)</f>
        <v>1.4704781636070743</v>
      </c>
      <c r="U11">
        <f>_xlfn.STDEV.P(U4:U8)</f>
        <v>1.9575044137930619</v>
      </c>
      <c r="V11" s="5">
        <f>_xlfn.STDEV.P(V4:V9)</f>
        <v>1.4024063667410578</v>
      </c>
      <c r="W11">
        <f>_xlfn.STDEV.P(W4:W8)</f>
        <v>0.95011737363004745</v>
      </c>
    </row>
    <row r="12" spans="1:38" x14ac:dyDescent="0.45">
      <c r="A12" s="1">
        <v>8</v>
      </c>
      <c r="B12">
        <v>5</v>
      </c>
      <c r="C12">
        <v>0.65</v>
      </c>
      <c r="D12">
        <v>55</v>
      </c>
      <c r="E12">
        <v>22.5</v>
      </c>
      <c r="F12">
        <v>46.6</v>
      </c>
      <c r="G12">
        <v>56.8</v>
      </c>
      <c r="I12">
        <f t="shared" si="0"/>
        <v>13.673400272061095</v>
      </c>
      <c r="K12" cm="1">
        <f t="array" ref="K12">INDEX(LINEST(K4:K9),1)</f>
        <v>0.16537250755987945</v>
      </c>
      <c r="L12" cm="1">
        <f t="array" ref="L12">INDEX(LINEST(L4:L8),1)</f>
        <v>-0.60961009572094138</v>
      </c>
      <c r="N12">
        <f t="shared" si="1"/>
        <v>45.224999999999994</v>
      </c>
      <c r="P12" s="5"/>
      <c r="R12" s="5"/>
      <c r="T12" s="5"/>
      <c r="V12" s="5"/>
    </row>
    <row r="13" spans="1:38" x14ac:dyDescent="0.45">
      <c r="A13" s="1">
        <v>9</v>
      </c>
      <c r="B13">
        <v>5</v>
      </c>
      <c r="C13">
        <v>0.85</v>
      </c>
      <c r="D13">
        <v>53.3</v>
      </c>
      <c r="E13">
        <v>32.5</v>
      </c>
      <c r="F13">
        <v>48.2</v>
      </c>
      <c r="G13">
        <v>55.9</v>
      </c>
      <c r="I13">
        <f t="shared" si="0"/>
        <v>9.0786494039587193</v>
      </c>
      <c r="N13">
        <f t="shared" si="1"/>
        <v>47.475000000000001</v>
      </c>
      <c r="P13" s="5"/>
      <c r="R13" s="5"/>
      <c r="T13" s="5"/>
      <c r="V13" s="5"/>
      <c r="AA13" s="1" t="s">
        <v>1</v>
      </c>
      <c r="AB13" s="1" t="s">
        <v>2</v>
      </c>
      <c r="AC13" s="1" t="s">
        <v>3</v>
      </c>
      <c r="AD13" s="1" t="s">
        <v>4</v>
      </c>
      <c r="AE13" s="1" t="s">
        <v>5</v>
      </c>
      <c r="AF13" s="1" t="s">
        <v>6</v>
      </c>
    </row>
    <row r="14" spans="1:38" x14ac:dyDescent="0.45">
      <c r="A14" s="1">
        <v>10</v>
      </c>
      <c r="B14">
        <v>10</v>
      </c>
      <c r="C14">
        <v>0</v>
      </c>
      <c r="D14">
        <v>67</v>
      </c>
      <c r="E14">
        <v>47.7</v>
      </c>
      <c r="F14">
        <v>52</v>
      </c>
      <c r="G14">
        <v>62.5</v>
      </c>
      <c r="I14">
        <f t="shared" si="0"/>
        <v>7.7682044257344769</v>
      </c>
      <c r="N14">
        <f t="shared" si="1"/>
        <v>57.3</v>
      </c>
      <c r="P14" s="5"/>
      <c r="R14" s="5"/>
      <c r="T14" s="5"/>
      <c r="V14" s="5"/>
      <c r="Z14" s="1">
        <v>0</v>
      </c>
      <c r="AA14">
        <v>2</v>
      </c>
      <c r="AB14">
        <v>0</v>
      </c>
      <c r="AC14">
        <f>AVERAGE(D4,D40,D76,D112,D148,D184,D220)</f>
        <v>34.771428571428565</v>
      </c>
      <c r="AD14">
        <f t="shared" ref="AD14:AF29" si="8">AVERAGE(E4,E40,E76,E112,E148,E184,E220)</f>
        <v>23.728571428571428</v>
      </c>
      <c r="AE14">
        <f t="shared" si="8"/>
        <v>32.5</v>
      </c>
      <c r="AF14">
        <f t="shared" si="8"/>
        <v>33.799999999999997</v>
      </c>
    </row>
    <row r="15" spans="1:38" x14ac:dyDescent="0.45">
      <c r="A15" s="1">
        <v>11</v>
      </c>
      <c r="B15">
        <v>10</v>
      </c>
      <c r="C15">
        <v>0.2</v>
      </c>
      <c r="D15">
        <v>63.5</v>
      </c>
      <c r="E15">
        <v>48</v>
      </c>
      <c r="F15">
        <v>50.5</v>
      </c>
      <c r="G15">
        <v>62.8</v>
      </c>
      <c r="I15">
        <f t="shared" si="0"/>
        <v>7.0103494920010609</v>
      </c>
      <c r="K15" t="s">
        <v>25</v>
      </c>
      <c r="L15" t="s">
        <v>26</v>
      </c>
      <c r="N15">
        <f t="shared" si="1"/>
        <v>56.2</v>
      </c>
      <c r="P15" s="3" t="s">
        <v>25</v>
      </c>
      <c r="Q15" s="3" t="s">
        <v>26</v>
      </c>
      <c r="R15" s="3" t="s">
        <v>25</v>
      </c>
      <c r="S15" s="3" t="s">
        <v>26</v>
      </c>
      <c r="T15" s="3" t="s">
        <v>25</v>
      </c>
      <c r="U15" s="3" t="s">
        <v>26</v>
      </c>
      <c r="V15" s="3" t="s">
        <v>25</v>
      </c>
      <c r="W15" s="3" t="s">
        <v>26</v>
      </c>
      <c r="Z15" s="1">
        <v>1</v>
      </c>
      <c r="AA15">
        <v>2</v>
      </c>
      <c r="AB15">
        <v>0.2</v>
      </c>
      <c r="AC15">
        <f t="shared" ref="AC15:AF43" si="9">AVERAGE(D5,D41,D77,D113,D149,D185,D221)</f>
        <v>34.185714285714283</v>
      </c>
      <c r="AD15">
        <f t="shared" si="8"/>
        <v>23.728571428571428</v>
      </c>
      <c r="AE15">
        <f t="shared" si="8"/>
        <v>30.928571428571427</v>
      </c>
      <c r="AF15">
        <f t="shared" si="8"/>
        <v>33.299999999999997</v>
      </c>
    </row>
    <row r="16" spans="1:38" x14ac:dyDescent="0.45">
      <c r="A16" s="1">
        <v>12</v>
      </c>
      <c r="B16">
        <v>10</v>
      </c>
      <c r="C16">
        <v>0.45</v>
      </c>
      <c r="D16">
        <v>65.599999999999994</v>
      </c>
      <c r="E16">
        <v>45.2</v>
      </c>
      <c r="F16">
        <v>49</v>
      </c>
      <c r="G16">
        <v>65.900000000000006</v>
      </c>
      <c r="I16">
        <f t="shared" si="0"/>
        <v>9.4218827736286048</v>
      </c>
      <c r="J16">
        <v>2</v>
      </c>
      <c r="K16">
        <f>AVERAGE(D4:G8)</f>
        <v>5.56</v>
      </c>
      <c r="L16">
        <f>AVERAGE(D4:G4,D9:G9,D14:G14,D19:G19,D24:G24,D29:G29)</f>
        <v>47.86249999999999</v>
      </c>
      <c r="M16">
        <v>0</v>
      </c>
      <c r="N16">
        <f t="shared" si="1"/>
        <v>56.425000000000004</v>
      </c>
      <c r="P16" s="5">
        <f>AVERAGE(D4:D8)</f>
        <v>1.06</v>
      </c>
      <c r="Q16">
        <f>AVERAGE(D4,D9,D14,D19,D24,D29)</f>
        <v>54.31666666666667</v>
      </c>
      <c r="R16" s="5">
        <f>AVERAGE(E4:E8)</f>
        <v>1.26</v>
      </c>
      <c r="S16">
        <f>AVERAGE(E4,E9,E14,E19,E24,E29)</f>
        <v>37.85</v>
      </c>
      <c r="T16" s="5">
        <f>AVERAGE(F4:F8)</f>
        <v>19.919999999999998</v>
      </c>
      <c r="U16">
        <f>AVERAGE(F4,F9,F14,F19,F24,F29)</f>
        <v>45.683333333333337</v>
      </c>
      <c r="V16" s="5">
        <f>AVERAGE(G4:G8)</f>
        <v>0</v>
      </c>
      <c r="W16">
        <f>AVERAGE(G4,G9,G14,G19,G24,G29)</f>
        <v>53.6</v>
      </c>
      <c r="Z16" s="1">
        <v>2</v>
      </c>
      <c r="AA16">
        <v>2</v>
      </c>
      <c r="AB16">
        <v>0.45</v>
      </c>
      <c r="AC16">
        <f t="shared" si="9"/>
        <v>34.585714285714282</v>
      </c>
      <c r="AD16">
        <f t="shared" si="8"/>
        <v>23.942857142857143</v>
      </c>
      <c r="AE16">
        <f t="shared" si="8"/>
        <v>31.24285714285714</v>
      </c>
      <c r="AF16">
        <f t="shared" si="8"/>
        <v>33.828571428571422</v>
      </c>
    </row>
    <row r="17" spans="1:32" x14ac:dyDescent="0.45">
      <c r="A17" s="1">
        <v>13</v>
      </c>
      <c r="B17">
        <v>10</v>
      </c>
      <c r="C17">
        <v>0.65</v>
      </c>
      <c r="D17">
        <v>65.8</v>
      </c>
      <c r="E17">
        <v>41.8</v>
      </c>
      <c r="F17">
        <v>49</v>
      </c>
      <c r="G17">
        <v>65.3</v>
      </c>
      <c r="I17">
        <f t="shared" si="0"/>
        <v>10.393116712516981</v>
      </c>
      <c r="J17">
        <v>5</v>
      </c>
      <c r="K17">
        <f>AVERAGE(D9:G13)</f>
        <v>46.185000000000002</v>
      </c>
      <c r="L17">
        <f t="shared" ref="L17:L20" si="10">AVERAGE(D5:G5,D10:G10,D15:G15,D20:G20,D25:G25,D30:G30)</f>
        <v>47.391666666666673</v>
      </c>
      <c r="M17">
        <v>0.2</v>
      </c>
      <c r="N17">
        <f t="shared" si="1"/>
        <v>55.474999999999994</v>
      </c>
      <c r="P17" s="5">
        <f>AVERAGE(D9:D13)</f>
        <v>54.54</v>
      </c>
      <c r="Q17">
        <f t="shared" ref="Q17:Q20" si="11">AVERAGE(D5,D10,D15,D20,D25,D30)</f>
        <v>54.583333333333336</v>
      </c>
      <c r="R17" s="5">
        <f>AVERAGE(E9:E13)</f>
        <v>25.52</v>
      </c>
      <c r="S17">
        <f t="shared" ref="S17:S20" si="12">AVERAGE(E5,E10,E15,E20,E25,E30)</f>
        <v>37.199999999999996</v>
      </c>
      <c r="T17" s="5">
        <f>AVERAGE(F9:F13)</f>
        <v>48.239999999999995</v>
      </c>
      <c r="U17">
        <f t="shared" ref="U17:U20" si="13">AVERAGE(F5,F10,F15,F20,F25,F30)</f>
        <v>43.533333333333331</v>
      </c>
      <c r="V17" s="5">
        <f>AVERAGE(G9:G13)</f>
        <v>56.44</v>
      </c>
      <c r="W17">
        <f t="shared" ref="W17:W20" si="14">AVERAGE(G5,G10,G15,G20,G25,G30)</f>
        <v>54.25</v>
      </c>
      <c r="Z17" s="1">
        <v>3</v>
      </c>
      <c r="AA17">
        <v>2</v>
      </c>
      <c r="AB17">
        <v>0.65</v>
      </c>
      <c r="AC17">
        <f t="shared" si="9"/>
        <v>33.51428571428572</v>
      </c>
      <c r="AD17">
        <f t="shared" si="8"/>
        <v>23.957142857142856</v>
      </c>
      <c r="AE17">
        <f t="shared" si="8"/>
        <v>29.571428571428573</v>
      </c>
      <c r="AF17">
        <f t="shared" si="8"/>
        <v>33.728571428571428</v>
      </c>
    </row>
    <row r="18" spans="1:32" x14ac:dyDescent="0.45">
      <c r="A18" s="1">
        <v>14</v>
      </c>
      <c r="B18">
        <v>10</v>
      </c>
      <c r="C18">
        <v>0.85</v>
      </c>
      <c r="D18">
        <v>61.7</v>
      </c>
      <c r="E18">
        <v>45.7</v>
      </c>
      <c r="F18">
        <v>49.4</v>
      </c>
      <c r="G18">
        <v>59.8</v>
      </c>
      <c r="I18">
        <f t="shared" si="0"/>
        <v>6.7618414651631253</v>
      </c>
      <c r="J18">
        <v>10</v>
      </c>
      <c r="K18">
        <f>AVERAGE(D14:G18)</f>
        <v>55.910000000000004</v>
      </c>
      <c r="L18">
        <f t="shared" si="10"/>
        <v>47.670833333333341</v>
      </c>
      <c r="M18">
        <v>0.45</v>
      </c>
      <c r="N18">
        <f t="shared" si="1"/>
        <v>54.150000000000006</v>
      </c>
      <c r="P18" s="5">
        <f>AVERAGE(D14:D18)</f>
        <v>64.72</v>
      </c>
      <c r="Q18">
        <f t="shared" si="11"/>
        <v>54.800000000000004</v>
      </c>
      <c r="R18" s="5">
        <f>AVERAGE(E14:E18)</f>
        <v>45.679999999999993</v>
      </c>
      <c r="S18">
        <f t="shared" si="12"/>
        <v>35.6</v>
      </c>
      <c r="T18" s="5">
        <f>AVERAGE(F14:F18)</f>
        <v>49.980000000000004</v>
      </c>
      <c r="U18">
        <f t="shared" si="13"/>
        <v>45.75</v>
      </c>
      <c r="V18" s="5">
        <f>AVERAGE(G14:G18)</f>
        <v>63.260000000000005</v>
      </c>
      <c r="W18">
        <f t="shared" si="14"/>
        <v>54.533333333333339</v>
      </c>
      <c r="Z18" s="1">
        <v>4</v>
      </c>
      <c r="AA18">
        <v>2</v>
      </c>
      <c r="AB18">
        <v>0.85</v>
      </c>
      <c r="AC18">
        <f t="shared" si="9"/>
        <v>31.814285714285717</v>
      </c>
      <c r="AD18">
        <f t="shared" si="8"/>
        <v>22.042857142857144</v>
      </c>
      <c r="AE18">
        <f t="shared" si="8"/>
        <v>31.728571428571424</v>
      </c>
      <c r="AF18">
        <f t="shared" si="8"/>
        <v>32.914285714285718</v>
      </c>
    </row>
    <row r="19" spans="1:32" x14ac:dyDescent="0.45">
      <c r="A19" s="1">
        <v>15</v>
      </c>
      <c r="B19">
        <v>20</v>
      </c>
      <c r="C19">
        <v>0</v>
      </c>
      <c r="D19">
        <v>54.7</v>
      </c>
      <c r="E19">
        <v>49.9</v>
      </c>
      <c r="F19">
        <v>50.4</v>
      </c>
      <c r="G19">
        <v>54.2</v>
      </c>
      <c r="I19">
        <f t="shared" si="0"/>
        <v>2.1644860821913383</v>
      </c>
      <c r="J19">
        <v>20</v>
      </c>
      <c r="K19">
        <f>AVERAGE(D19:G23)</f>
        <v>52.125000000000014</v>
      </c>
      <c r="L19">
        <f t="shared" si="10"/>
        <v>45.812499999999993</v>
      </c>
      <c r="M19">
        <v>0.65</v>
      </c>
      <c r="N19">
        <f t="shared" si="1"/>
        <v>52.3</v>
      </c>
      <c r="P19" s="5">
        <f>AVERAGE(D19:D23)</f>
        <v>54.56</v>
      </c>
      <c r="Q19">
        <f t="shared" si="11"/>
        <v>52.466666666666669</v>
      </c>
      <c r="R19" s="5">
        <f>AVERAGE(E19:E23)</f>
        <v>48.320000000000007</v>
      </c>
      <c r="S19">
        <f t="shared" si="12"/>
        <v>34.633333333333333</v>
      </c>
      <c r="T19" s="5">
        <f>AVERAGE(F19:F23)</f>
        <v>50.499999999999993</v>
      </c>
      <c r="U19">
        <f t="shared" si="13"/>
        <v>44.266666666666659</v>
      </c>
      <c r="V19" s="5">
        <f>AVERAGE(G19:G23)</f>
        <v>55.11999999999999</v>
      </c>
      <c r="W19">
        <f t="shared" si="14"/>
        <v>51.883333333333326</v>
      </c>
      <c r="Z19" s="1">
        <v>5</v>
      </c>
      <c r="AA19">
        <v>5</v>
      </c>
      <c r="AB19">
        <v>0</v>
      </c>
      <c r="AC19">
        <f t="shared" si="9"/>
        <v>62.485714285714288</v>
      </c>
      <c r="AD19">
        <f t="shared" si="8"/>
        <v>48.342857142857142</v>
      </c>
      <c r="AE19">
        <f t="shared" si="8"/>
        <v>47.728571428571421</v>
      </c>
      <c r="AF19">
        <f t="shared" si="8"/>
        <v>57.342857142857149</v>
      </c>
    </row>
    <row r="20" spans="1:32" x14ac:dyDescent="0.45">
      <c r="A20" s="1">
        <v>16</v>
      </c>
      <c r="B20">
        <v>20</v>
      </c>
      <c r="C20">
        <v>0.2</v>
      </c>
      <c r="D20">
        <v>56.5</v>
      </c>
      <c r="E20">
        <v>50.1</v>
      </c>
      <c r="F20">
        <v>51.8</v>
      </c>
      <c r="G20">
        <v>56.5</v>
      </c>
      <c r="I20">
        <f t="shared" si="0"/>
        <v>2.8393441144038882</v>
      </c>
      <c r="J20">
        <v>50</v>
      </c>
      <c r="K20">
        <f>AVERAGE(D24:G28)</f>
        <v>60.844999999999992</v>
      </c>
      <c r="L20">
        <f t="shared" si="10"/>
        <v>46.099999999999994</v>
      </c>
      <c r="M20">
        <v>0.85</v>
      </c>
      <c r="N20">
        <f t="shared" si="1"/>
        <v>53.724999999999994</v>
      </c>
      <c r="P20" s="5">
        <f>AVERAGE(D24:D28)</f>
        <v>72.760000000000005</v>
      </c>
      <c r="Q20">
        <f t="shared" si="11"/>
        <v>51.166666666666664</v>
      </c>
      <c r="R20" s="5">
        <f>AVERAGE(E24:E28)</f>
        <v>49.379999999999995</v>
      </c>
      <c r="S20">
        <f t="shared" si="12"/>
        <v>37.783333333333339</v>
      </c>
      <c r="T20" s="5">
        <f>AVERAGE(F24:F28)</f>
        <v>49.98</v>
      </c>
      <c r="U20">
        <f t="shared" si="13"/>
        <v>44.633333333333333</v>
      </c>
      <c r="V20" s="5">
        <f>AVERAGE(G24:G28)</f>
        <v>71.260000000000005</v>
      </c>
      <c r="W20">
        <f t="shared" si="14"/>
        <v>50.816666666666663</v>
      </c>
      <c r="Z20" s="1">
        <v>6</v>
      </c>
      <c r="AA20">
        <v>5</v>
      </c>
      <c r="AB20">
        <v>0.2</v>
      </c>
      <c r="AC20">
        <f t="shared" si="9"/>
        <v>62.285714285714285</v>
      </c>
      <c r="AD20">
        <f t="shared" si="8"/>
        <v>47.357142857142854</v>
      </c>
      <c r="AE20">
        <f t="shared" si="8"/>
        <v>46.81428571428571</v>
      </c>
      <c r="AF20">
        <f t="shared" si="8"/>
        <v>56.914285714285718</v>
      </c>
    </row>
    <row r="21" spans="1:32" x14ac:dyDescent="0.45">
      <c r="A21" s="1">
        <v>17</v>
      </c>
      <c r="B21">
        <v>20</v>
      </c>
      <c r="C21">
        <v>0.45</v>
      </c>
      <c r="D21">
        <v>54.2</v>
      </c>
      <c r="E21">
        <v>47.4</v>
      </c>
      <c r="F21">
        <v>49.6</v>
      </c>
      <c r="G21">
        <v>55.7</v>
      </c>
      <c r="I21">
        <f t="shared" si="0"/>
        <v>3.3595944695751614</v>
      </c>
      <c r="J21">
        <v>100</v>
      </c>
      <c r="K21">
        <f>AVERAGE(D29:G33)</f>
        <v>61.179999999999993</v>
      </c>
      <c r="L21">
        <f>AVERAGE((L20-L19), (L19-L18), (L18-L17), (L17-L16))</f>
        <v>-0.44062499999999893</v>
      </c>
      <c r="N21">
        <f t="shared" si="1"/>
        <v>51.724999999999994</v>
      </c>
      <c r="P21" s="5">
        <f>AVERAGE(D29:D33)</f>
        <v>73.160000000000011</v>
      </c>
      <c r="R21" s="5">
        <f>AVERAGE(E29:E33)</f>
        <v>49.519999999999996</v>
      </c>
      <c r="T21" s="5">
        <f>AVERAGE(F29:F33)</f>
        <v>50.02</v>
      </c>
      <c r="V21" s="5">
        <f>AVERAGE(G29:G33)</f>
        <v>72.02000000000001</v>
      </c>
      <c r="Z21" s="1">
        <v>7</v>
      </c>
      <c r="AA21">
        <v>5</v>
      </c>
      <c r="AB21">
        <v>0.45</v>
      </c>
      <c r="AC21">
        <f t="shared" si="9"/>
        <v>62.228571428571435</v>
      </c>
      <c r="AD21">
        <f t="shared" si="8"/>
        <v>47.414285714285711</v>
      </c>
      <c r="AE21">
        <f t="shared" si="8"/>
        <v>48.3</v>
      </c>
      <c r="AF21">
        <f t="shared" si="8"/>
        <v>58.442857142857136</v>
      </c>
    </row>
    <row r="22" spans="1:32" x14ac:dyDescent="0.45">
      <c r="A22" s="1">
        <v>18</v>
      </c>
      <c r="B22">
        <v>20</v>
      </c>
      <c r="C22">
        <v>0.65</v>
      </c>
      <c r="D22">
        <v>53.2</v>
      </c>
      <c r="E22">
        <v>46.2</v>
      </c>
      <c r="F22">
        <v>51.3</v>
      </c>
      <c r="G22">
        <v>53.3</v>
      </c>
      <c r="I22">
        <f t="shared" si="0"/>
        <v>2.8835741710592417</v>
      </c>
      <c r="K22">
        <f>AVERAGE(K16:K21)</f>
        <v>46.967500000000001</v>
      </c>
      <c r="N22">
        <f t="shared" si="1"/>
        <v>51</v>
      </c>
      <c r="P22" s="5">
        <f>AVERAGE(P16:P21)</f>
        <v>53.466666666666669</v>
      </c>
      <c r="Q22">
        <f>AVERAGE(Q16:Q20)</f>
        <v>53.466666666666676</v>
      </c>
      <c r="R22" s="5">
        <f>AVERAGE(R16:R21)</f>
        <v>36.613333333333337</v>
      </c>
      <c r="S22">
        <f>AVERAGE(S16:S20)</f>
        <v>36.61333333333333</v>
      </c>
      <c r="T22" s="5">
        <f>AVERAGE(T16:T21)</f>
        <v>44.773333333333333</v>
      </c>
      <c r="U22">
        <f>AVERAGE(U16:U20)</f>
        <v>44.773333333333326</v>
      </c>
      <c r="V22" s="5">
        <f>AVERAGE(V16:V21)</f>
        <v>53.016666666666673</v>
      </c>
      <c r="W22">
        <f>AVERAGE(W16:W20)</f>
        <v>53.016666666666666</v>
      </c>
      <c r="Z22" s="1">
        <v>8</v>
      </c>
      <c r="AA22">
        <v>5</v>
      </c>
      <c r="AB22">
        <v>0.65</v>
      </c>
      <c r="AC22">
        <f t="shared" si="9"/>
        <v>62</v>
      </c>
      <c r="AD22">
        <f t="shared" si="8"/>
        <v>47.457142857142863</v>
      </c>
      <c r="AE22">
        <f t="shared" si="8"/>
        <v>46.114285714285714</v>
      </c>
      <c r="AF22">
        <f t="shared" si="8"/>
        <v>57.171428571428571</v>
      </c>
    </row>
    <row r="23" spans="1:32" x14ac:dyDescent="0.45">
      <c r="A23" s="1">
        <v>19</v>
      </c>
      <c r="B23">
        <v>20</v>
      </c>
      <c r="C23">
        <v>0.85</v>
      </c>
      <c r="D23">
        <v>54.2</v>
      </c>
      <c r="E23">
        <v>48</v>
      </c>
      <c r="F23">
        <v>49.4</v>
      </c>
      <c r="G23">
        <v>55.9</v>
      </c>
      <c r="I23">
        <f t="shared" si="0"/>
        <v>3.269078616368839</v>
      </c>
      <c r="N23">
        <f t="shared" si="1"/>
        <v>51.875</v>
      </c>
      <c r="P23" s="5">
        <f>_xlfn.STDEV.P(P16:P21)</f>
        <v>24.615387238247731</v>
      </c>
      <c r="Q23">
        <f>_xlfn.STDEV.P(Q16:Q20)</f>
        <v>1.4168431262650252</v>
      </c>
      <c r="R23" s="5">
        <f>_xlfn.STDEV.P(R16:R21)</f>
        <v>17.896650214185016</v>
      </c>
      <c r="S23">
        <f>_xlfn.STDEV.P(S16:S20)</f>
        <v>1.2798176953509179</v>
      </c>
      <c r="T23" s="5">
        <f>_xlfn.STDEV.P(T16:T21)</f>
        <v>11.13737651134932</v>
      </c>
      <c r="U23">
        <f>_xlfn.STDEV.P(U16:U20)</f>
        <v>0.84804349993251038</v>
      </c>
      <c r="V23" s="5">
        <f>_xlfn.STDEV.P(V16:V21)</f>
        <v>24.582452865588671</v>
      </c>
      <c r="W23">
        <f>_xlfn.STDEV.P(W16:W20)</f>
        <v>1.4343019982633476</v>
      </c>
      <c r="Z23" s="1">
        <v>9</v>
      </c>
      <c r="AA23">
        <v>5</v>
      </c>
      <c r="AB23">
        <v>0.85</v>
      </c>
      <c r="AC23">
        <f t="shared" si="9"/>
        <v>58.528571428571425</v>
      </c>
      <c r="AD23">
        <f t="shared" si="8"/>
        <v>46.828571428571429</v>
      </c>
      <c r="AE23">
        <f t="shared" si="8"/>
        <v>45.557142857142864</v>
      </c>
      <c r="AF23">
        <f t="shared" si="8"/>
        <v>54.928571428571423</v>
      </c>
    </row>
    <row r="24" spans="1:32" x14ac:dyDescent="0.45">
      <c r="A24" s="1">
        <v>20</v>
      </c>
      <c r="B24">
        <v>50</v>
      </c>
      <c r="C24">
        <v>0</v>
      </c>
      <c r="D24">
        <v>74</v>
      </c>
      <c r="E24">
        <v>50.3</v>
      </c>
      <c r="F24">
        <v>49.5</v>
      </c>
      <c r="G24">
        <v>75.099999999999994</v>
      </c>
      <c r="I24">
        <f t="shared" si="0"/>
        <v>12.334377771091626</v>
      </c>
      <c r="N24">
        <f t="shared" si="1"/>
        <v>62.225000000000001</v>
      </c>
      <c r="P24" s="5"/>
      <c r="R24" s="5"/>
      <c r="T24" s="5"/>
      <c r="V24" s="5"/>
      <c r="Z24" s="1">
        <v>10</v>
      </c>
      <c r="AA24">
        <v>10</v>
      </c>
      <c r="AB24">
        <v>0</v>
      </c>
      <c r="AC24">
        <f t="shared" si="9"/>
        <v>65.399999999999991</v>
      </c>
      <c r="AD24">
        <f t="shared" si="8"/>
        <v>55.828571428571422</v>
      </c>
      <c r="AE24">
        <f t="shared" si="8"/>
        <v>47.771428571428579</v>
      </c>
      <c r="AF24">
        <f t="shared" si="8"/>
        <v>60.428571428571431</v>
      </c>
    </row>
    <row r="25" spans="1:32" x14ac:dyDescent="0.45">
      <c r="A25" s="1">
        <v>21</v>
      </c>
      <c r="B25">
        <v>50</v>
      </c>
      <c r="C25">
        <v>0.2</v>
      </c>
      <c r="D25">
        <v>76.3</v>
      </c>
      <c r="E25">
        <v>50.6</v>
      </c>
      <c r="F25">
        <v>51.2</v>
      </c>
      <c r="G25">
        <v>74</v>
      </c>
      <c r="I25">
        <f t="shared" si="0"/>
        <v>12.15408881817139</v>
      </c>
      <c r="N25">
        <f t="shared" si="1"/>
        <v>63.025000000000006</v>
      </c>
      <c r="P25" s="5" cm="1">
        <f t="array" ref="P25">INDEX(LINEST(P16:P21), 1)</f>
        <v>11.571428571428577</v>
      </c>
      <c r="Q25" s="5" cm="1">
        <f t="array" ref="Q25">INDEX(LINEST(Q16:Q20), 1)</f>
        <v>-0.84166666666666778</v>
      </c>
      <c r="R25" s="5" cm="1">
        <f t="array" ref="R25">INDEX(LINEST(R16:R21), 1)</f>
        <v>9.0148571428571422</v>
      </c>
      <c r="S25" s="5" cm="1">
        <f t="array" ref="S25">INDEX(LINEST(S16:S20), 1)</f>
        <v>-0.26999999999999885</v>
      </c>
      <c r="T25" s="5" cm="1">
        <f t="array" ref="T25">INDEX(LINEST(T16:T21), 1)</f>
        <v>4.4640000000000013</v>
      </c>
      <c r="U25" s="5" cm="1">
        <f t="array" ref="U25">INDEX(LINEST(U16:U20), 1)</f>
        <v>-0.13666666666666813</v>
      </c>
      <c r="V25" s="5" cm="1">
        <f t="array" ref="V25">INDEX(LINEST(V16:V21), 1)</f>
        <v>11.326285714285715</v>
      </c>
      <c r="W25" s="5" cm="1">
        <f t="array" ref="W25">INDEX(LINEST(W16:W20), 1)</f>
        <v>-0.79333333333333511</v>
      </c>
      <c r="Z25" s="1">
        <v>11</v>
      </c>
      <c r="AA25">
        <v>10</v>
      </c>
      <c r="AB25">
        <v>0.2</v>
      </c>
      <c r="AC25">
        <f t="shared" si="9"/>
        <v>64.185714285714283</v>
      </c>
      <c r="AD25">
        <f t="shared" si="8"/>
        <v>55.4</v>
      </c>
      <c r="AE25">
        <f t="shared" si="8"/>
        <v>47.871428571428574</v>
      </c>
      <c r="AF25">
        <f t="shared" si="8"/>
        <v>59.771428571428565</v>
      </c>
    </row>
    <row r="26" spans="1:32" x14ac:dyDescent="0.45">
      <c r="A26" s="1">
        <v>22</v>
      </c>
      <c r="B26">
        <v>50</v>
      </c>
      <c r="C26">
        <v>0.45</v>
      </c>
      <c r="D26">
        <v>74.900000000000006</v>
      </c>
      <c r="E26">
        <v>48.8</v>
      </c>
      <c r="F26">
        <v>50.9</v>
      </c>
      <c r="G26">
        <v>72.900000000000006</v>
      </c>
      <c r="I26">
        <f t="shared" si="0"/>
        <v>12.068631861151474</v>
      </c>
      <c r="K26" cm="1">
        <f t="array" ref="K26">INDEX(LINEST(K16:K21),1)</f>
        <v>9.0941428571428577</v>
      </c>
      <c r="L26" s="6" cm="1">
        <f t="array" ref="L26">INDEX(LINEST(L16:L20),1)</f>
        <v>-0.51041666666666718</v>
      </c>
      <c r="N26">
        <f t="shared" si="1"/>
        <v>61.875</v>
      </c>
      <c r="Z26" s="1">
        <v>12</v>
      </c>
      <c r="AA26">
        <v>10</v>
      </c>
      <c r="AB26">
        <v>0.45</v>
      </c>
      <c r="AC26">
        <f t="shared" si="9"/>
        <v>63.157142857142851</v>
      </c>
      <c r="AD26">
        <f t="shared" si="8"/>
        <v>54.98571428571428</v>
      </c>
      <c r="AE26">
        <f t="shared" si="8"/>
        <v>47.357142857142854</v>
      </c>
      <c r="AF26">
        <f t="shared" si="8"/>
        <v>59.414285714285711</v>
      </c>
    </row>
    <row r="27" spans="1:32" x14ac:dyDescent="0.45">
      <c r="A27" s="1">
        <v>23</v>
      </c>
      <c r="B27">
        <v>50</v>
      </c>
      <c r="C27">
        <v>0.65</v>
      </c>
      <c r="D27">
        <v>70.400000000000006</v>
      </c>
      <c r="E27">
        <v>47.4</v>
      </c>
      <c r="F27">
        <v>49.8</v>
      </c>
      <c r="G27">
        <v>68.099999999999994</v>
      </c>
      <c r="I27">
        <f t="shared" si="0"/>
        <v>10.391673349369658</v>
      </c>
      <c r="N27">
        <f t="shared" si="1"/>
        <v>58.925000000000004</v>
      </c>
      <c r="Z27" s="1">
        <v>13</v>
      </c>
      <c r="AA27">
        <v>10</v>
      </c>
      <c r="AB27">
        <v>0.65</v>
      </c>
      <c r="AC27">
        <f t="shared" si="9"/>
        <v>60.900000000000013</v>
      </c>
      <c r="AD27">
        <f t="shared" si="8"/>
        <v>53.74285714285714</v>
      </c>
      <c r="AE27">
        <f t="shared" si="8"/>
        <v>46.671428571428578</v>
      </c>
      <c r="AF27">
        <f t="shared" si="8"/>
        <v>58.328571428571429</v>
      </c>
    </row>
    <row r="28" spans="1:32" x14ac:dyDescent="0.45">
      <c r="A28" s="1">
        <v>24</v>
      </c>
      <c r="B28">
        <v>50</v>
      </c>
      <c r="C28">
        <v>0.85</v>
      </c>
      <c r="D28">
        <v>68.2</v>
      </c>
      <c r="E28">
        <v>49.8</v>
      </c>
      <c r="F28">
        <v>48.5</v>
      </c>
      <c r="G28">
        <v>66.2</v>
      </c>
      <c r="I28">
        <f t="shared" si="0"/>
        <v>9.064318783008499</v>
      </c>
      <c r="N28">
        <f t="shared" si="1"/>
        <v>58.174999999999997</v>
      </c>
      <c r="Z28" s="1">
        <v>14</v>
      </c>
      <c r="AA28">
        <v>10</v>
      </c>
      <c r="AB28">
        <v>0.85</v>
      </c>
      <c r="AC28">
        <f t="shared" si="9"/>
        <v>59.157142857142858</v>
      </c>
      <c r="AD28">
        <f t="shared" si="8"/>
        <v>52.171428571428571</v>
      </c>
      <c r="AE28">
        <f t="shared" si="8"/>
        <v>46.25714285714286</v>
      </c>
      <c r="AF28">
        <f t="shared" si="8"/>
        <v>56.1</v>
      </c>
    </row>
    <row r="29" spans="1:32" x14ac:dyDescent="0.45">
      <c r="A29" s="1">
        <v>25</v>
      </c>
      <c r="B29">
        <v>100</v>
      </c>
      <c r="C29">
        <v>0</v>
      </c>
      <c r="D29">
        <v>75.3</v>
      </c>
      <c r="E29">
        <v>50.4</v>
      </c>
      <c r="F29">
        <v>50.7</v>
      </c>
      <c r="G29">
        <v>74.099999999999994</v>
      </c>
      <c r="I29">
        <f t="shared" si="0"/>
        <v>12.082916659482541</v>
      </c>
      <c r="N29">
        <f t="shared" si="1"/>
        <v>62.624999999999993</v>
      </c>
      <c r="Z29" s="1">
        <v>15</v>
      </c>
      <c r="AA29">
        <v>20</v>
      </c>
      <c r="AB29">
        <v>0</v>
      </c>
      <c r="AC29">
        <f t="shared" si="9"/>
        <v>60.414285714285718</v>
      </c>
      <c r="AD29">
        <f t="shared" si="8"/>
        <v>60.914285714285718</v>
      </c>
      <c r="AE29">
        <f t="shared" si="8"/>
        <v>47.985714285714288</v>
      </c>
      <c r="AF29">
        <f t="shared" si="8"/>
        <v>58.785714285714285</v>
      </c>
    </row>
    <row r="30" spans="1:32" x14ac:dyDescent="0.45">
      <c r="A30" s="1">
        <v>26</v>
      </c>
      <c r="B30">
        <v>100</v>
      </c>
      <c r="C30">
        <v>0.2</v>
      </c>
      <c r="D30">
        <v>77.3</v>
      </c>
      <c r="E30">
        <v>50.8</v>
      </c>
      <c r="F30">
        <v>48.9</v>
      </c>
      <c r="G30">
        <v>75.900000000000006</v>
      </c>
      <c r="I30">
        <f t="shared" si="0"/>
        <v>13.4010027609877</v>
      </c>
      <c r="N30">
        <f t="shared" si="1"/>
        <v>63.225000000000001</v>
      </c>
      <c r="Z30" s="1">
        <v>16</v>
      </c>
      <c r="AA30">
        <v>20</v>
      </c>
      <c r="AB30">
        <v>0.2</v>
      </c>
      <c r="AC30">
        <f t="shared" si="9"/>
        <v>60.542857142857144</v>
      </c>
      <c r="AD30">
        <f t="shared" si="9"/>
        <v>59.657142857142858</v>
      </c>
      <c r="AE30">
        <f t="shared" si="9"/>
        <v>47.199999999999996</v>
      </c>
      <c r="AF30">
        <f t="shared" si="9"/>
        <v>59.628571428571426</v>
      </c>
    </row>
    <row r="31" spans="1:32" x14ac:dyDescent="0.45">
      <c r="A31" s="1">
        <v>27</v>
      </c>
      <c r="B31">
        <v>100</v>
      </c>
      <c r="C31">
        <v>0.45</v>
      </c>
      <c r="D31">
        <v>75.7</v>
      </c>
      <c r="E31">
        <v>49</v>
      </c>
      <c r="F31">
        <v>51.4</v>
      </c>
      <c r="G31">
        <v>75.2</v>
      </c>
      <c r="I31">
        <f t="shared" si="0"/>
        <v>12.654717499810111</v>
      </c>
      <c r="N31">
        <f t="shared" si="1"/>
        <v>62.825000000000003</v>
      </c>
      <c r="Z31" s="1">
        <v>17</v>
      </c>
      <c r="AA31">
        <v>20</v>
      </c>
      <c r="AB31">
        <v>0.45</v>
      </c>
      <c r="AC31">
        <f t="shared" si="9"/>
        <v>58.628571428571433</v>
      </c>
      <c r="AD31">
        <f t="shared" si="9"/>
        <v>58.871428571428574</v>
      </c>
      <c r="AE31">
        <f t="shared" si="9"/>
        <v>48.128571428571433</v>
      </c>
      <c r="AF31">
        <f t="shared" si="9"/>
        <v>57.857142857142847</v>
      </c>
    </row>
    <row r="32" spans="1:32" x14ac:dyDescent="0.45">
      <c r="A32" s="1">
        <v>28</v>
      </c>
      <c r="B32">
        <v>100</v>
      </c>
      <c r="C32">
        <v>0.65</v>
      </c>
      <c r="D32">
        <v>69.400000000000006</v>
      </c>
      <c r="E32">
        <v>47.5</v>
      </c>
      <c r="F32">
        <v>49.9</v>
      </c>
      <c r="G32">
        <v>67.8</v>
      </c>
      <c r="I32">
        <f t="shared" si="0"/>
        <v>10.002124774266671</v>
      </c>
      <c r="N32">
        <f t="shared" si="1"/>
        <v>58.650000000000006</v>
      </c>
      <c r="Z32" s="1">
        <v>18</v>
      </c>
      <c r="AA32">
        <v>20</v>
      </c>
      <c r="AB32">
        <v>0.65</v>
      </c>
      <c r="AC32">
        <f t="shared" si="9"/>
        <v>56.699999999999996</v>
      </c>
      <c r="AD32">
        <f t="shared" si="9"/>
        <v>57.471428571428575</v>
      </c>
      <c r="AE32">
        <f t="shared" si="9"/>
        <v>47.271428571428565</v>
      </c>
      <c r="AF32">
        <f t="shared" si="9"/>
        <v>56.185714285714276</v>
      </c>
    </row>
    <row r="33" spans="1:32" x14ac:dyDescent="0.45">
      <c r="A33" s="1">
        <v>29</v>
      </c>
      <c r="B33">
        <v>100</v>
      </c>
      <c r="C33">
        <v>0.85</v>
      </c>
      <c r="D33">
        <v>68.099999999999994</v>
      </c>
      <c r="E33">
        <v>49.9</v>
      </c>
      <c r="F33">
        <v>49.2</v>
      </c>
      <c r="G33">
        <v>67.099999999999994</v>
      </c>
      <c r="I33">
        <f t="shared" si="0"/>
        <v>9.0353126675284532</v>
      </c>
      <c r="N33">
        <f t="shared" si="1"/>
        <v>58.574999999999996</v>
      </c>
      <c r="Z33" s="1">
        <v>19</v>
      </c>
      <c r="AA33">
        <v>20</v>
      </c>
      <c r="AB33">
        <v>0.85</v>
      </c>
      <c r="AC33">
        <f t="shared" si="9"/>
        <v>55.871428571428574</v>
      </c>
      <c r="AD33">
        <f t="shared" si="9"/>
        <v>55.657142857142858</v>
      </c>
      <c r="AE33">
        <f t="shared" si="9"/>
        <v>45.528571428571425</v>
      </c>
      <c r="AF33">
        <f t="shared" si="9"/>
        <v>55.471428571428575</v>
      </c>
    </row>
    <row r="34" spans="1:32" x14ac:dyDescent="0.45">
      <c r="Z34" s="1">
        <v>20</v>
      </c>
      <c r="AA34">
        <v>50</v>
      </c>
      <c r="AB34">
        <v>0</v>
      </c>
      <c r="AC34">
        <f t="shared" si="9"/>
        <v>71.914285714285711</v>
      </c>
      <c r="AD34">
        <f t="shared" si="9"/>
        <v>65.8</v>
      </c>
      <c r="AE34">
        <f t="shared" si="9"/>
        <v>48.31428571428571</v>
      </c>
      <c r="AF34">
        <f t="shared" si="9"/>
        <v>70.892857142857153</v>
      </c>
    </row>
    <row r="35" spans="1:32" x14ac:dyDescent="0.45">
      <c r="Z35" s="1">
        <v>21</v>
      </c>
      <c r="AA35">
        <v>50</v>
      </c>
      <c r="AB35">
        <v>0.2</v>
      </c>
      <c r="AC35">
        <f t="shared" si="9"/>
        <v>72.728571428571428</v>
      </c>
      <c r="AD35">
        <f t="shared" si="9"/>
        <v>66.414285714285711</v>
      </c>
      <c r="AE35">
        <f t="shared" si="9"/>
        <v>47.785714285714285</v>
      </c>
      <c r="AF35">
        <f t="shared" si="9"/>
        <v>70.585714285714289</v>
      </c>
    </row>
    <row r="36" spans="1:32" x14ac:dyDescent="0.45">
      <c r="Z36" s="1">
        <v>22</v>
      </c>
      <c r="AA36">
        <v>50</v>
      </c>
      <c r="AB36">
        <v>0.45</v>
      </c>
      <c r="AC36">
        <f t="shared" si="9"/>
        <v>69.8</v>
      </c>
      <c r="AD36">
        <f t="shared" si="9"/>
        <v>64.771428571428572</v>
      </c>
      <c r="AE36">
        <f t="shared" si="9"/>
        <v>48.228571428571421</v>
      </c>
      <c r="AF36">
        <f t="shared" si="9"/>
        <v>68.671428571428578</v>
      </c>
    </row>
    <row r="37" spans="1:32" x14ac:dyDescent="0.45">
      <c r="A37" s="1">
        <v>0</v>
      </c>
      <c r="B37" t="s">
        <v>7</v>
      </c>
      <c r="Z37" s="1">
        <v>23</v>
      </c>
      <c r="AA37">
        <v>50</v>
      </c>
      <c r="AB37">
        <v>0.65</v>
      </c>
      <c r="AC37">
        <f t="shared" si="9"/>
        <v>66.928571428571431</v>
      </c>
      <c r="AD37">
        <f t="shared" si="9"/>
        <v>63.414285714285718</v>
      </c>
      <c r="AE37">
        <f t="shared" si="9"/>
        <v>46.928571428571431</v>
      </c>
      <c r="AF37">
        <f t="shared" si="9"/>
        <v>65.648571428571429</v>
      </c>
    </row>
    <row r="38" spans="1:32" x14ac:dyDescent="0.45">
      <c r="Z38" s="1">
        <v>24</v>
      </c>
      <c r="AA38">
        <v>50</v>
      </c>
      <c r="AB38">
        <v>0.85</v>
      </c>
      <c r="AC38">
        <f t="shared" si="9"/>
        <v>63.271428571428579</v>
      </c>
      <c r="AD38">
        <f t="shared" si="9"/>
        <v>60.985714285714288</v>
      </c>
      <c r="AE38">
        <f t="shared" si="9"/>
        <v>45.942857142857136</v>
      </c>
      <c r="AF38">
        <f t="shared" si="9"/>
        <v>61.9</v>
      </c>
    </row>
    <row r="39" spans="1:32" x14ac:dyDescent="0.4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I39" s="3" t="s">
        <v>45</v>
      </c>
      <c r="K39" t="s">
        <v>25</v>
      </c>
      <c r="L39" t="s">
        <v>26</v>
      </c>
      <c r="N39" t="s">
        <v>27</v>
      </c>
      <c r="P39" s="3"/>
      <c r="Q39" s="3" t="s">
        <v>3</v>
      </c>
      <c r="R39" s="3"/>
      <c r="S39" s="3" t="s">
        <v>4</v>
      </c>
      <c r="T39" s="3"/>
      <c r="U39" s="3" t="s">
        <v>5</v>
      </c>
      <c r="V39" s="3"/>
      <c r="W39" s="3" t="s">
        <v>6</v>
      </c>
      <c r="Z39" s="1">
        <v>25</v>
      </c>
      <c r="AA39">
        <v>100</v>
      </c>
      <c r="AB39">
        <v>0</v>
      </c>
      <c r="AC39">
        <f t="shared" si="9"/>
        <v>65.928571428571431</v>
      </c>
      <c r="AD39">
        <f t="shared" si="9"/>
        <v>61.528571428571425</v>
      </c>
      <c r="AE39">
        <f t="shared" si="9"/>
        <v>42.3</v>
      </c>
      <c r="AF39">
        <f>AVERAGE(G29,G65,G101,G137,G173,G209)</f>
        <v>75.86666666666666</v>
      </c>
    </row>
    <row r="40" spans="1:32" x14ac:dyDescent="0.45">
      <c r="A40" s="1">
        <v>0</v>
      </c>
      <c r="B40">
        <v>0</v>
      </c>
      <c r="C40">
        <v>0</v>
      </c>
      <c r="D40">
        <v>52.6</v>
      </c>
      <c r="E40">
        <v>54.1</v>
      </c>
      <c r="F40">
        <v>51.4</v>
      </c>
      <c r="G40">
        <v>53.3</v>
      </c>
      <c r="I40">
        <f>_xlfn.STDEV.P(D40:G40)</f>
        <v>0.99121138007995102</v>
      </c>
      <c r="J40">
        <v>2</v>
      </c>
      <c r="K40">
        <f>_xlfn.STDEV.P(D40:G44)</f>
        <v>2.2083647796503176</v>
      </c>
      <c r="L40">
        <f>_xlfn.STDEV.P(D40:G40,D45:G45,D50:G50,D55:G55,D60:G60,D65:G65)</f>
        <v>8.5486313069533377</v>
      </c>
      <c r="M40">
        <v>0</v>
      </c>
      <c r="N40">
        <f>AVERAGE(D40:G40)</f>
        <v>52.849999999999994</v>
      </c>
      <c r="P40" s="5">
        <f>_xlfn.STDEV.P(D40:D44)</f>
        <v>1.3644046320648415</v>
      </c>
      <c r="Q40">
        <f>_xlfn.STDEV.P(D40,D45,D50,D55,D60,D65)</f>
        <v>8.9545146899948005</v>
      </c>
      <c r="R40" s="5">
        <f>_xlfn.STDEV.P(E40:E44)</f>
        <v>1.4540976583434826</v>
      </c>
      <c r="S40">
        <f>_xlfn.STDEV.P(E40,E45,E50,E55,E60,E65)</f>
        <v>8.457688809598114</v>
      </c>
      <c r="T40" s="5">
        <f>_xlfn.STDEV.P(F40:F44)</f>
        <v>1.6079800993793414</v>
      </c>
      <c r="U40">
        <f>_xlfn.STDEV.P(F40,F45,F50,F55,F60,F65)</f>
        <v>1.5773571426774455</v>
      </c>
      <c r="V40" s="5">
        <f>_xlfn.STDEV.P(G40:G44)</f>
        <v>0.93380940239429899</v>
      </c>
      <c r="W40">
        <f>_xlfn.STDEV.P(G40,G45,G50,G55,G60,G65)</f>
        <v>7.3230230551779236</v>
      </c>
      <c r="Z40" s="1">
        <v>26</v>
      </c>
      <c r="AA40">
        <v>100</v>
      </c>
      <c r="AB40">
        <v>0.2</v>
      </c>
      <c r="AC40">
        <f t="shared" si="9"/>
        <v>66.099999999999994</v>
      </c>
      <c r="AD40">
        <f t="shared" si="9"/>
        <v>61.728571428571435</v>
      </c>
      <c r="AE40">
        <f t="shared" si="9"/>
        <v>41.428571428571431</v>
      </c>
      <c r="AF40">
        <f>AVERAGE(G30,G66,G102,G138,G174,G210)</f>
        <v>75.646666666666675</v>
      </c>
    </row>
    <row r="41" spans="1:32" x14ac:dyDescent="0.45">
      <c r="A41" s="1">
        <v>1</v>
      </c>
      <c r="B41">
        <v>0</v>
      </c>
      <c r="C41">
        <v>0.2</v>
      </c>
      <c r="D41">
        <v>52.6</v>
      </c>
      <c r="E41">
        <v>54.8</v>
      </c>
      <c r="F41">
        <v>51.3</v>
      </c>
      <c r="G41">
        <v>51.6</v>
      </c>
      <c r="I41">
        <f t="shared" ref="I41:I69" si="15">_xlfn.STDEV.P(D41:G41)</f>
        <v>1.3718144918318942</v>
      </c>
      <c r="J41">
        <v>5</v>
      </c>
      <c r="K41">
        <f>_xlfn.STDEV.P(D45:G49)</f>
        <v>2.0640433619476126</v>
      </c>
      <c r="L41">
        <f>_xlfn.STDEV.P(D41:G41,D46:G46,D51:G51,D56:G56,D61:G61,D66:G66)</f>
        <v>9.0161111581804132</v>
      </c>
      <c r="M41">
        <v>0.2</v>
      </c>
      <c r="N41">
        <f t="shared" ref="N41:N69" si="16">AVERAGE(D41:G41)</f>
        <v>52.574999999999996</v>
      </c>
      <c r="P41" s="5">
        <f>_xlfn.STDEV.P(D45:D49)</f>
        <v>1.0283968105745951</v>
      </c>
      <c r="Q41">
        <f t="shared" ref="Q41:Q44" si="17">_xlfn.STDEV.P(D41,D46,D51,D56,D61,D66)</f>
        <v>8.8251534453137879</v>
      </c>
      <c r="R41" s="5">
        <f>_xlfn.STDEV.P(E45:E49)</f>
        <v>1.2983065893693988</v>
      </c>
      <c r="S41">
        <f t="shared" ref="S41:S44" si="18">_xlfn.STDEV.P(E41,E46,E51,E56,E61,E66)</f>
        <v>9.3316069831990252</v>
      </c>
      <c r="T41" s="5">
        <f>_xlfn.STDEV.P(F45:F49)</f>
        <v>1.8467268341582108</v>
      </c>
      <c r="U41">
        <f t="shared" ref="U41:U44" si="19">_xlfn.STDEV.P(F41,F46,F51,F56,F61,F66)</f>
        <v>1.311487704860399</v>
      </c>
      <c r="V41" s="5">
        <f>_xlfn.STDEV.P(G45:G49)</f>
        <v>1.3029197979921856</v>
      </c>
      <c r="W41">
        <f t="shared" ref="W41:W44" si="20">_xlfn.STDEV.P(G41,G46,G51,G56,G61,G66)</f>
        <v>7.6014070334964314</v>
      </c>
      <c r="Z41" s="1">
        <v>27</v>
      </c>
      <c r="AA41">
        <v>100</v>
      </c>
      <c r="AB41">
        <v>0.45</v>
      </c>
      <c r="AC41">
        <f t="shared" si="9"/>
        <v>64.614285714285714</v>
      </c>
      <c r="AD41">
        <f t="shared" si="9"/>
        <v>59.74285714285714</v>
      </c>
      <c r="AE41">
        <f t="shared" si="9"/>
        <v>43.785714285714285</v>
      </c>
      <c r="AF41">
        <f>AVERAGE(G31,G67,G103,G139,G175,G211)</f>
        <v>74.15000000000002</v>
      </c>
    </row>
    <row r="42" spans="1:32" x14ac:dyDescent="0.45">
      <c r="A42" s="1">
        <v>2</v>
      </c>
      <c r="B42">
        <v>0</v>
      </c>
      <c r="C42">
        <v>0.45</v>
      </c>
      <c r="D42">
        <v>55.4</v>
      </c>
      <c r="E42">
        <v>54.1</v>
      </c>
      <c r="F42">
        <v>48.2</v>
      </c>
      <c r="G42">
        <v>53.8</v>
      </c>
      <c r="I42">
        <f t="shared" si="15"/>
        <v>2.7652983564165354</v>
      </c>
      <c r="J42">
        <v>10</v>
      </c>
      <c r="K42">
        <f>_xlfn.STDEV.P(D50:G54)</f>
        <v>4.3214002360346111</v>
      </c>
      <c r="L42">
        <f t="shared" ref="L42:L44" si="21">_xlfn.STDEV.P(D42:G42,D47:G47,D52:G52,D57:G57,D62:G62,D67:G67)</f>
        <v>6.8771852587618589</v>
      </c>
      <c r="M42">
        <v>0.45</v>
      </c>
      <c r="N42">
        <f t="shared" si="16"/>
        <v>52.875</v>
      </c>
      <c r="P42" s="5">
        <f>_xlfn.STDEV.P(D50:D54)</f>
        <v>3.5154516068351724</v>
      </c>
      <c r="Q42">
        <f t="shared" si="17"/>
        <v>6.8728329918115634</v>
      </c>
      <c r="R42" s="5">
        <f>_xlfn.STDEV.P(E50:E54)</f>
        <v>1.0961751684835768</v>
      </c>
      <c r="S42">
        <f t="shared" si="18"/>
        <v>7.7718866578342816</v>
      </c>
      <c r="T42" s="5">
        <f>_xlfn.STDEV.P(F50:F54)</f>
        <v>1.0665833300778704</v>
      </c>
      <c r="U42">
        <f t="shared" si="19"/>
        <v>1.2212243401148233</v>
      </c>
      <c r="V42" s="5">
        <f>_xlfn.STDEV.P(G50:G54)</f>
        <v>2.1209431864149497</v>
      </c>
      <c r="W42">
        <f t="shared" si="20"/>
        <v>5.4082498709533251</v>
      </c>
      <c r="Z42" s="1">
        <v>28</v>
      </c>
      <c r="AA42">
        <v>100</v>
      </c>
      <c r="AB42">
        <v>0.65</v>
      </c>
      <c r="AC42">
        <f t="shared" si="9"/>
        <v>60.742857142857133</v>
      </c>
      <c r="AD42">
        <f t="shared" si="9"/>
        <v>58.642857142857146</v>
      </c>
      <c r="AE42">
        <f t="shared" si="9"/>
        <v>43.485714285714288</v>
      </c>
      <c r="AF42">
        <f>AVERAGE(G32,G68,G104,G140,G176,G212)</f>
        <v>69.633333333333326</v>
      </c>
    </row>
    <row r="43" spans="1:32" x14ac:dyDescent="0.45">
      <c r="A43" s="1">
        <v>3</v>
      </c>
      <c r="B43">
        <v>0</v>
      </c>
      <c r="C43">
        <v>0.65</v>
      </c>
      <c r="D43">
        <v>55.3</v>
      </c>
      <c r="E43">
        <v>54.8</v>
      </c>
      <c r="F43">
        <v>47.4</v>
      </c>
      <c r="G43">
        <v>54.4</v>
      </c>
      <c r="I43">
        <f t="shared" si="15"/>
        <v>3.2344821842143445</v>
      </c>
      <c r="J43">
        <v>20</v>
      </c>
      <c r="K43">
        <f>_xlfn.STDEV.P(D55:G59)</f>
        <v>4.2392068833686327</v>
      </c>
      <c r="L43">
        <f t="shared" si="21"/>
        <v>6.379633392462476</v>
      </c>
      <c r="M43">
        <v>0.65</v>
      </c>
      <c r="N43">
        <f t="shared" si="16"/>
        <v>52.975000000000001</v>
      </c>
      <c r="P43" s="5">
        <f>_xlfn.STDEV.P(D55:D59)</f>
        <v>1.9239542614105982</v>
      </c>
      <c r="Q43">
        <f t="shared" si="17"/>
        <v>6.1746794788609884</v>
      </c>
      <c r="R43" s="5">
        <f>_xlfn.STDEV.P(E55:E59)</f>
        <v>1.5773395322504291</v>
      </c>
      <c r="S43">
        <f t="shared" si="18"/>
        <v>6.9711309460278361</v>
      </c>
      <c r="T43" s="5">
        <f>_xlfn.STDEV.P(F55:F59)</f>
        <v>1.9345283662949981</v>
      </c>
      <c r="U43">
        <f t="shared" si="19"/>
        <v>1.2061186600920428</v>
      </c>
      <c r="V43" s="5">
        <f>_xlfn.STDEV.P(G55:G59)</f>
        <v>1.3245376551838748</v>
      </c>
      <c r="W43">
        <f t="shared" si="20"/>
        <v>4.7384069052794535</v>
      </c>
      <c r="Z43" s="1">
        <v>29</v>
      </c>
      <c r="AA43">
        <v>100</v>
      </c>
      <c r="AB43">
        <v>0.85</v>
      </c>
      <c r="AC43">
        <f t="shared" si="9"/>
        <v>57.571428571428569</v>
      </c>
      <c r="AD43">
        <f t="shared" si="9"/>
        <v>56.328571428571429</v>
      </c>
      <c r="AE43">
        <f t="shared" si="9"/>
        <v>41.4</v>
      </c>
      <c r="AF43">
        <f>AVERAGE(G33,G69,G105,G141,G177,G213)</f>
        <v>66.75</v>
      </c>
    </row>
    <row r="44" spans="1:32" x14ac:dyDescent="0.45">
      <c r="A44" s="1">
        <v>4</v>
      </c>
      <c r="B44">
        <v>0</v>
      </c>
      <c r="C44">
        <v>0.85</v>
      </c>
      <c r="D44">
        <v>52.5</v>
      </c>
      <c r="E44">
        <v>50.9</v>
      </c>
      <c r="F44">
        <v>49.6</v>
      </c>
      <c r="G44">
        <v>53.4</v>
      </c>
      <c r="I44">
        <f t="shared" si="15"/>
        <v>1.4611639196202451</v>
      </c>
      <c r="J44">
        <v>50</v>
      </c>
      <c r="K44">
        <f>_xlfn.STDEV.P(D61:G64)</f>
        <v>9.3743999807987706</v>
      </c>
      <c r="L44">
        <f t="shared" si="21"/>
        <v>5.8195014582198086</v>
      </c>
      <c r="M44">
        <v>0.85</v>
      </c>
      <c r="N44">
        <f t="shared" si="16"/>
        <v>51.6</v>
      </c>
      <c r="P44" s="5">
        <f>_xlfn.STDEV.P(D60:D64)</f>
        <v>4.5199999999999996</v>
      </c>
      <c r="Q44">
        <f t="shared" si="17"/>
        <v>4.3110967926451798</v>
      </c>
      <c r="R44" s="5">
        <f>_xlfn.STDEV.P(E60:E64)</f>
        <v>1.5717506163510773</v>
      </c>
      <c r="S44">
        <f t="shared" si="18"/>
        <v>7.3172740826075087</v>
      </c>
      <c r="T44" s="5">
        <f>_xlfn.STDEV.P(F60:F64)</f>
        <v>1.0480458005259123</v>
      </c>
      <c r="U44">
        <f t="shared" si="19"/>
        <v>1.0237458451957482</v>
      </c>
      <c r="V44" s="5">
        <f>_xlfn.STDEV.P(G60:G64)</f>
        <v>3.9550474080597304</v>
      </c>
      <c r="W44">
        <f t="shared" si="20"/>
        <v>3.4383458555273663</v>
      </c>
    </row>
    <row r="45" spans="1:32" x14ac:dyDescent="0.45">
      <c r="A45" s="1">
        <v>5</v>
      </c>
      <c r="B45">
        <v>5</v>
      </c>
      <c r="C45">
        <v>0</v>
      </c>
      <c r="D45">
        <v>51.6</v>
      </c>
      <c r="E45">
        <v>49.6</v>
      </c>
      <c r="F45">
        <v>46.8</v>
      </c>
      <c r="G45">
        <v>51.1</v>
      </c>
      <c r="I45">
        <f t="shared" si="15"/>
        <v>1.8686559340873874</v>
      </c>
      <c r="J45">
        <v>100</v>
      </c>
      <c r="K45">
        <f>_xlfn.STDEV.P(D65:G69)</f>
        <v>7.9568775282769959</v>
      </c>
      <c r="N45">
        <f t="shared" si="16"/>
        <v>49.774999999999999</v>
      </c>
      <c r="P45" s="5">
        <f>_xlfn.STDEV.P(D65:D69)</f>
        <v>4.1976183723630713</v>
      </c>
      <c r="R45" s="5">
        <f>_xlfn.STDEV.P(E65:E69)</f>
        <v>2.1235818797494015</v>
      </c>
      <c r="T45" s="5">
        <f>_xlfn.STDEV.P(F65:F69)</f>
        <v>1.6702095676890381</v>
      </c>
      <c r="V45" s="5">
        <f>_xlfn.STDEV.P(G65:G69)</f>
        <v>3.9074288221284346</v>
      </c>
    </row>
    <row r="46" spans="1:32" x14ac:dyDescent="0.45">
      <c r="A46" s="1">
        <v>6</v>
      </c>
      <c r="B46">
        <v>5</v>
      </c>
      <c r="C46">
        <v>0.2</v>
      </c>
      <c r="D46">
        <v>53.8</v>
      </c>
      <c r="E46">
        <v>49.7</v>
      </c>
      <c r="F46">
        <v>47.8</v>
      </c>
      <c r="G46">
        <v>50.1</v>
      </c>
      <c r="I46">
        <f t="shared" si="15"/>
        <v>2.1731313812100725</v>
      </c>
      <c r="K46">
        <f>AVERAGE(K40:K45)</f>
        <v>5.0273821283461571</v>
      </c>
      <c r="N46">
        <f t="shared" si="16"/>
        <v>50.35</v>
      </c>
      <c r="P46" s="5">
        <f>AVERAGE(P40:P45)</f>
        <v>2.7583042805413798</v>
      </c>
      <c r="Q46">
        <f>AVERAGE(Q40:Q44)</f>
        <v>7.0276554797252642</v>
      </c>
      <c r="R46" s="5">
        <f>AVERAGE(R40:R45)</f>
        <v>1.5202085740912279</v>
      </c>
      <c r="S46">
        <f>AVERAGE(S40:S44)</f>
        <v>7.9699174958533536</v>
      </c>
      <c r="T46" s="5">
        <f>AVERAGE(T40:T45)</f>
        <v>1.5290123330208951</v>
      </c>
      <c r="U46">
        <f>AVERAGE(U40:U44)</f>
        <v>1.2679867385880919</v>
      </c>
      <c r="V46" s="5">
        <f>AVERAGE(V40:V45)</f>
        <v>2.2574477120289123</v>
      </c>
      <c r="W46">
        <f>AVERAGE(W40:W44)</f>
        <v>5.7018865440869009</v>
      </c>
    </row>
    <row r="47" spans="1:32" x14ac:dyDescent="0.45">
      <c r="A47" s="1">
        <v>7</v>
      </c>
      <c r="B47">
        <v>5</v>
      </c>
      <c r="C47">
        <v>0.45</v>
      </c>
      <c r="D47">
        <v>53.5</v>
      </c>
      <c r="E47">
        <v>51</v>
      </c>
      <c r="F47">
        <v>51.7</v>
      </c>
      <c r="G47">
        <v>52.4</v>
      </c>
      <c r="I47">
        <f t="shared" si="15"/>
        <v>0.92330926563096893</v>
      </c>
      <c r="N47">
        <f t="shared" si="16"/>
        <v>52.15</v>
      </c>
      <c r="P47" s="5">
        <f>_xlfn.STDEV.P(P40:P45)</f>
        <v>1.3772039897126467</v>
      </c>
      <c r="Q47">
        <f>_xlfn.STDEV.P(Q40:Q44)</f>
        <v>1.7363763712778333</v>
      </c>
      <c r="R47" s="5">
        <f>_xlfn.STDEV.P(R40:R45)</f>
        <v>0.31712125639810801</v>
      </c>
      <c r="S47">
        <f>_xlfn.STDEV.P(S40:S44)</f>
        <v>0.84319076420844297</v>
      </c>
      <c r="T47" s="5">
        <f>_xlfn.STDEV.P(T40:T45)</f>
        <v>0.35041111874006858</v>
      </c>
      <c r="U47">
        <f>_xlfn.STDEV.P(U40:U44)</f>
        <v>0.180704386247756</v>
      </c>
      <c r="V47" s="5">
        <f>_xlfn.STDEV.P(V40:V45)</f>
        <v>1.2353392897454369</v>
      </c>
      <c r="W47">
        <f>_xlfn.STDEV.P(W40:W44)</f>
        <v>1.5731747287729378</v>
      </c>
    </row>
    <row r="48" spans="1:32" x14ac:dyDescent="0.45">
      <c r="A48" s="1">
        <v>8</v>
      </c>
      <c r="B48">
        <v>5</v>
      </c>
      <c r="C48">
        <v>0.65</v>
      </c>
      <c r="D48">
        <v>54.2</v>
      </c>
      <c r="E48">
        <v>53.2</v>
      </c>
      <c r="F48">
        <v>50.1</v>
      </c>
      <c r="G48">
        <v>53.1</v>
      </c>
      <c r="I48">
        <f t="shared" si="15"/>
        <v>1.5337861650177971</v>
      </c>
      <c r="K48" cm="1">
        <f t="array" ref="K48">INDEX(LINEST(K40:K45),1)</f>
        <v>1.4454697213434542</v>
      </c>
      <c r="L48" cm="1">
        <f t="array" ref="L48">INDEX(LINEST(L40:L44),1)</f>
        <v>-0.80947374631849933</v>
      </c>
      <c r="N48">
        <f t="shared" si="16"/>
        <v>52.65</v>
      </c>
      <c r="P48" s="5"/>
      <c r="R48" s="5"/>
      <c r="T48" s="5"/>
      <c r="V48" s="5"/>
    </row>
    <row r="49" spans="1:32" x14ac:dyDescent="0.45">
      <c r="A49" s="1">
        <v>9</v>
      </c>
      <c r="B49">
        <v>5</v>
      </c>
      <c r="C49">
        <v>0.85</v>
      </c>
      <c r="D49">
        <v>52</v>
      </c>
      <c r="E49">
        <v>50.9</v>
      </c>
      <c r="F49">
        <v>47.4</v>
      </c>
      <c r="G49">
        <v>49.7</v>
      </c>
      <c r="I49">
        <f t="shared" si="15"/>
        <v>1.7073371078963875</v>
      </c>
      <c r="N49">
        <f t="shared" si="16"/>
        <v>50</v>
      </c>
      <c r="P49" s="5"/>
      <c r="R49" s="5"/>
      <c r="T49" s="5"/>
      <c r="V49" s="5"/>
    </row>
    <row r="50" spans="1:32" x14ac:dyDescent="0.45">
      <c r="A50" s="1">
        <v>10</v>
      </c>
      <c r="B50">
        <v>10</v>
      </c>
      <c r="C50">
        <v>0</v>
      </c>
      <c r="D50">
        <v>61.5</v>
      </c>
      <c r="E50">
        <v>51.5</v>
      </c>
      <c r="F50">
        <v>48.7</v>
      </c>
      <c r="G50">
        <v>57</v>
      </c>
      <c r="I50">
        <f t="shared" si="15"/>
        <v>4.9438724700380359</v>
      </c>
      <c r="N50">
        <f t="shared" si="16"/>
        <v>54.674999999999997</v>
      </c>
      <c r="P50" s="5"/>
      <c r="R50" s="5"/>
      <c r="T50" s="5"/>
      <c r="V50" s="5"/>
    </row>
    <row r="51" spans="1:32" x14ac:dyDescent="0.45">
      <c r="A51" s="1">
        <v>11</v>
      </c>
      <c r="B51">
        <v>10</v>
      </c>
      <c r="C51">
        <v>0.2</v>
      </c>
      <c r="D51">
        <v>63.9</v>
      </c>
      <c r="E51">
        <v>50.6</v>
      </c>
      <c r="F51">
        <v>48.6</v>
      </c>
      <c r="G51">
        <v>55.9</v>
      </c>
      <c r="I51">
        <f t="shared" si="15"/>
        <v>5.9179810746570984</v>
      </c>
      <c r="K51" t="s">
        <v>25</v>
      </c>
      <c r="L51" t="s">
        <v>26</v>
      </c>
      <c r="N51">
        <f t="shared" si="16"/>
        <v>54.75</v>
      </c>
      <c r="P51" s="3" t="s">
        <v>25</v>
      </c>
      <c r="Q51" s="3" t="s">
        <v>26</v>
      </c>
      <c r="R51" s="3" t="s">
        <v>25</v>
      </c>
      <c r="S51" s="3" t="s">
        <v>26</v>
      </c>
      <c r="T51" s="3" t="s">
        <v>25</v>
      </c>
      <c r="U51" s="3" t="s">
        <v>26</v>
      </c>
      <c r="V51" s="3" t="s">
        <v>25</v>
      </c>
      <c r="W51" s="3" t="s">
        <v>26</v>
      </c>
    </row>
    <row r="52" spans="1:32" x14ac:dyDescent="0.45">
      <c r="A52" s="1">
        <v>12</v>
      </c>
      <c r="B52">
        <v>10</v>
      </c>
      <c r="C52">
        <v>0.45</v>
      </c>
      <c r="D52">
        <v>61.1</v>
      </c>
      <c r="E52">
        <v>51.9</v>
      </c>
      <c r="F52">
        <v>50.7</v>
      </c>
      <c r="G52">
        <v>52.7</v>
      </c>
      <c r="I52">
        <f t="shared" si="15"/>
        <v>4.1036569057366385</v>
      </c>
      <c r="J52">
        <v>2</v>
      </c>
      <c r="K52">
        <f>AVERAGE(D40:G44)</f>
        <v>52.575000000000003</v>
      </c>
      <c r="L52">
        <f>AVERAGE(D40:G40,D45:G45,D50:G50,D55:G55,D60:G60,D65:G65)</f>
        <v>56.858333333333327</v>
      </c>
      <c r="M52">
        <v>0</v>
      </c>
      <c r="N52">
        <f t="shared" si="16"/>
        <v>54.099999999999994</v>
      </c>
      <c r="P52" s="5">
        <f>AVERAGE(D40:D44)</f>
        <v>53.679999999999993</v>
      </c>
      <c r="Q52">
        <f>AVERAGE(D40,D45,D50,D55,D60,D65)</f>
        <v>61</v>
      </c>
      <c r="R52" s="5">
        <f>AVERAGE(E40:E44)</f>
        <v>53.739999999999995</v>
      </c>
      <c r="S52">
        <f>AVERAGE(E40,E45,E50,E55,E60,E65)</f>
        <v>59.04999999999999</v>
      </c>
      <c r="T52" s="5">
        <f>AVERAGE(F40:F44)</f>
        <v>49.58</v>
      </c>
      <c r="U52">
        <f>AVERAGE(F40,F45,F50,F55,F60,F65)</f>
        <v>49.083333333333336</v>
      </c>
      <c r="V52" s="5">
        <f>AVERAGE(G40:G44)</f>
        <v>53.3</v>
      </c>
      <c r="W52">
        <f>AVERAGE(G40,G45,G50,G55,G60,G65)</f>
        <v>58.29999999999999</v>
      </c>
    </row>
    <row r="53" spans="1:32" x14ac:dyDescent="0.45">
      <c r="A53" s="1">
        <v>13</v>
      </c>
      <c r="B53">
        <v>10</v>
      </c>
      <c r="C53">
        <v>0.65</v>
      </c>
      <c r="D53">
        <v>54.5</v>
      </c>
      <c r="E53">
        <v>53.9</v>
      </c>
      <c r="F53">
        <v>50.5</v>
      </c>
      <c r="G53">
        <v>51.4</v>
      </c>
      <c r="I53">
        <f t="shared" si="15"/>
        <v>1.6693936024796547</v>
      </c>
      <c r="J53">
        <v>5</v>
      </c>
      <c r="K53">
        <f>AVERAGE(D45:G49)</f>
        <v>50.985000000000007</v>
      </c>
      <c r="L53">
        <f>AVERAGE(D41:G41,D46:G46,D51:G51,D56:G56,D61:G61,D66:G66)</f>
        <v>57.087500000000006</v>
      </c>
      <c r="M53">
        <v>0.2</v>
      </c>
      <c r="N53">
        <f t="shared" si="16"/>
        <v>52.575000000000003</v>
      </c>
      <c r="P53" s="5">
        <f>AVERAGE(D45:D49)</f>
        <v>53.02</v>
      </c>
      <c r="Q53">
        <f t="shared" ref="Q53:Q56" si="22">AVERAGE(D41,D46,D51,D56,D61,D66)</f>
        <v>62.4</v>
      </c>
      <c r="R53" s="5">
        <f>AVERAGE(E45:E49)</f>
        <v>50.88</v>
      </c>
      <c r="S53">
        <f t="shared" ref="S53:S56" si="23">AVERAGE(E41,E46,E51,E56,E61,E66)</f>
        <v>59.333333333333336</v>
      </c>
      <c r="T53" s="5">
        <f>AVERAGE(F45:F49)</f>
        <v>48.760000000000005</v>
      </c>
      <c r="U53">
        <f t="shared" ref="U53:U56" si="24">AVERAGE(F41,F46,F51,F56,F61,F66)</f>
        <v>48.9</v>
      </c>
      <c r="V53" s="5">
        <f>AVERAGE(G45:G49)</f>
        <v>51.279999999999994</v>
      </c>
      <c r="W53">
        <f t="shared" ref="W53:W56" si="25">AVERAGE(G41,G46,G51,G56,G61,G66)</f>
        <v>57.716666666666669</v>
      </c>
    </row>
    <row r="54" spans="1:32" x14ac:dyDescent="0.45">
      <c r="A54" s="1">
        <v>14</v>
      </c>
      <c r="B54">
        <v>10</v>
      </c>
      <c r="C54">
        <v>0.85</v>
      </c>
      <c r="D54">
        <v>56.2</v>
      </c>
      <c r="E54">
        <v>51.5</v>
      </c>
      <c r="F54">
        <v>48.1</v>
      </c>
      <c r="G54">
        <v>52.8</v>
      </c>
      <c r="I54">
        <f t="shared" si="15"/>
        <v>2.9004310024546358</v>
      </c>
      <c r="J54">
        <v>10</v>
      </c>
      <c r="K54">
        <f>AVERAGE(D50:G54)</f>
        <v>53.650000000000013</v>
      </c>
      <c r="L54">
        <f t="shared" ref="L54:L56" si="26">AVERAGE(D42:G42,D47:G47,D52:G52,D57:G57,D62:G62,D67:G67)</f>
        <v>56.437500000000021</v>
      </c>
      <c r="M54">
        <v>0.45</v>
      </c>
      <c r="N54">
        <f t="shared" si="16"/>
        <v>52.150000000000006</v>
      </c>
      <c r="P54" s="5">
        <f>AVERAGE(D50:D54)</f>
        <v>59.44</v>
      </c>
      <c r="Q54">
        <f t="shared" si="22"/>
        <v>60.15</v>
      </c>
      <c r="R54" s="5">
        <f>AVERAGE(E50:E54)</f>
        <v>51.879999999999995</v>
      </c>
      <c r="S54">
        <f t="shared" si="23"/>
        <v>58.666666666666664</v>
      </c>
      <c r="T54" s="5">
        <f>AVERAGE(F50:F54)</f>
        <v>49.32</v>
      </c>
      <c r="U54">
        <f t="shared" si="24"/>
        <v>50.783333333333339</v>
      </c>
      <c r="V54" s="5">
        <f>AVERAGE(G50:G54)</f>
        <v>53.96</v>
      </c>
      <c r="W54">
        <f t="shared" si="25"/>
        <v>56.15</v>
      </c>
    </row>
    <row r="55" spans="1:32" x14ac:dyDescent="0.45">
      <c r="A55" s="1">
        <v>15</v>
      </c>
      <c r="B55">
        <v>20</v>
      </c>
      <c r="C55">
        <v>0</v>
      </c>
      <c r="D55">
        <v>54.6</v>
      </c>
      <c r="E55">
        <v>61.1</v>
      </c>
      <c r="F55">
        <v>48</v>
      </c>
      <c r="G55">
        <v>51.8</v>
      </c>
      <c r="I55">
        <f t="shared" si="15"/>
        <v>4.7840228887412328</v>
      </c>
      <c r="J55">
        <v>20</v>
      </c>
      <c r="K55">
        <f>AVERAGE(D55:G59)</f>
        <v>53.024999999999999</v>
      </c>
      <c r="L55">
        <f t="shared" si="26"/>
        <v>55.583333333333336</v>
      </c>
      <c r="M55">
        <v>0.65</v>
      </c>
      <c r="N55">
        <f t="shared" si="16"/>
        <v>53.875</v>
      </c>
      <c r="P55" s="5">
        <f>AVERAGE(D55:D59)</f>
        <v>53.42</v>
      </c>
      <c r="Q55">
        <f t="shared" si="22"/>
        <v>58</v>
      </c>
      <c r="R55" s="5">
        <f>AVERAGE(E55:E59)</f>
        <v>59.1</v>
      </c>
      <c r="S55">
        <f t="shared" si="23"/>
        <v>59.4</v>
      </c>
      <c r="T55" s="5">
        <f>AVERAGE(F55:F59)</f>
        <v>48.739999999999995</v>
      </c>
      <c r="U55">
        <f t="shared" si="24"/>
        <v>49.983333333333341</v>
      </c>
      <c r="V55" s="5">
        <f>AVERAGE(G55:G59)</f>
        <v>50.839999999999996</v>
      </c>
      <c r="W55">
        <f t="shared" si="25"/>
        <v>54.949999999999996</v>
      </c>
    </row>
    <row r="56" spans="1:32" x14ac:dyDescent="0.45">
      <c r="A56" s="1">
        <v>16</v>
      </c>
      <c r="B56">
        <v>20</v>
      </c>
      <c r="C56">
        <v>0.2</v>
      </c>
      <c r="D56">
        <v>56.5</v>
      </c>
      <c r="E56">
        <v>58.6</v>
      </c>
      <c r="F56">
        <v>47.2</v>
      </c>
      <c r="G56">
        <v>52.5</v>
      </c>
      <c r="I56">
        <f t="shared" si="15"/>
        <v>4.3456875175281526</v>
      </c>
      <c r="J56">
        <v>50</v>
      </c>
      <c r="K56">
        <f>AVERAGE(D60:G64)</f>
        <v>63.805000000000007</v>
      </c>
      <c r="L56">
        <f t="shared" si="26"/>
        <v>53.658333333333324</v>
      </c>
      <c r="M56">
        <v>0.85</v>
      </c>
      <c r="N56">
        <f t="shared" si="16"/>
        <v>53.7</v>
      </c>
      <c r="P56" s="5">
        <f>AVERAGE(D60:D64)</f>
        <v>68.66</v>
      </c>
      <c r="Q56">
        <f t="shared" si="22"/>
        <v>56.133333333333333</v>
      </c>
      <c r="R56" s="5">
        <f>AVERAGE(E60:E64)</f>
        <v>73.84</v>
      </c>
      <c r="S56">
        <f t="shared" si="23"/>
        <v>56.85</v>
      </c>
      <c r="T56" s="5">
        <f>AVERAGE(F60:F64)</f>
        <v>49.959999999999994</v>
      </c>
      <c r="U56">
        <f t="shared" si="24"/>
        <v>47.816666666666663</v>
      </c>
      <c r="V56" s="5">
        <f>AVERAGE(G60:G64)</f>
        <v>62.760000000000005</v>
      </c>
      <c r="W56">
        <f t="shared" si="25"/>
        <v>53.833333333333336</v>
      </c>
    </row>
    <row r="57" spans="1:32" x14ac:dyDescent="0.45">
      <c r="A57" s="1">
        <v>17</v>
      </c>
      <c r="B57">
        <v>20</v>
      </c>
      <c r="C57">
        <v>0.45</v>
      </c>
      <c r="D57">
        <v>52.7</v>
      </c>
      <c r="E57">
        <v>59.4</v>
      </c>
      <c r="F57">
        <v>51.8</v>
      </c>
      <c r="G57">
        <v>50.7</v>
      </c>
      <c r="I57">
        <f t="shared" si="15"/>
        <v>3.3944808144987348</v>
      </c>
      <c r="J57">
        <v>100</v>
      </c>
      <c r="K57">
        <f>AVERAGE(D65:G69)</f>
        <v>61.510000000000005</v>
      </c>
      <c r="L57">
        <f>AVERAGE((L56-L55), (L55-L54), (L54-L53), (L53-L52))</f>
        <v>-0.80000000000000071</v>
      </c>
      <c r="N57">
        <f t="shared" si="16"/>
        <v>53.649999999999991</v>
      </c>
      <c r="P57" s="5">
        <f>AVERAGE(D65:D69)</f>
        <v>69</v>
      </c>
      <c r="R57" s="5">
        <f>AVERAGE(E65:E69)</f>
        <v>62.52</v>
      </c>
      <c r="T57" s="5">
        <f>AVERAGE(F65:F69)</f>
        <v>49.519999999999996</v>
      </c>
      <c r="V57" s="5">
        <f>AVERAGE(G65:G69)</f>
        <v>65</v>
      </c>
    </row>
    <row r="58" spans="1:32" x14ac:dyDescent="0.45">
      <c r="A58" s="1">
        <v>18</v>
      </c>
      <c r="B58">
        <v>20</v>
      </c>
      <c r="C58">
        <v>0.65</v>
      </c>
      <c r="D58">
        <v>51</v>
      </c>
      <c r="E58">
        <v>60</v>
      </c>
      <c r="F58">
        <v>50.1</v>
      </c>
      <c r="G58">
        <v>48.6</v>
      </c>
      <c r="I58">
        <f t="shared" si="15"/>
        <v>4.4566663550236738</v>
      </c>
      <c r="K58">
        <f>AVERAGE(K52:K57)</f>
        <v>55.925000000000004</v>
      </c>
      <c r="N58">
        <f t="shared" si="16"/>
        <v>52.424999999999997</v>
      </c>
      <c r="P58" s="5">
        <f>AVERAGE(P52:P57)</f>
        <v>59.536666666666669</v>
      </c>
      <c r="Q58">
        <f>AVERAGE(Q52:Q56)</f>
        <v>59.536666666666669</v>
      </c>
      <c r="R58" s="5">
        <f>AVERAGE(R52:R57)</f>
        <v>58.66</v>
      </c>
      <c r="S58">
        <f>AVERAGE(S52:S56)</f>
        <v>58.660000000000004</v>
      </c>
      <c r="T58" s="5">
        <f>AVERAGE(T52:T57)</f>
        <v>49.313333333333325</v>
      </c>
      <c r="U58">
        <f>AVERAGE(U52:U56)</f>
        <v>49.31333333333334</v>
      </c>
      <c r="V58" s="5">
        <f>AVERAGE(V52:V57)</f>
        <v>56.19</v>
      </c>
      <c r="W58">
        <f>AVERAGE(W52:W56)</f>
        <v>56.19</v>
      </c>
      <c r="AA58" s="1" t="s">
        <v>1</v>
      </c>
      <c r="AB58" s="1" t="s">
        <v>2</v>
      </c>
      <c r="AC58" s="1" t="s">
        <v>3</v>
      </c>
      <c r="AD58" s="1" t="s">
        <v>4</v>
      </c>
      <c r="AE58" s="1" t="s">
        <v>5</v>
      </c>
      <c r="AF58" s="1" t="s">
        <v>6</v>
      </c>
    </row>
    <row r="59" spans="1:32" x14ac:dyDescent="0.45">
      <c r="A59" s="1">
        <v>19</v>
      </c>
      <c r="B59">
        <v>20</v>
      </c>
      <c r="C59">
        <v>0.85</v>
      </c>
      <c r="D59">
        <v>52.3</v>
      </c>
      <c r="E59">
        <v>56.4</v>
      </c>
      <c r="F59">
        <v>46.6</v>
      </c>
      <c r="G59">
        <v>50.6</v>
      </c>
      <c r="I59">
        <f t="shared" si="15"/>
        <v>3.5166567930351107</v>
      </c>
      <c r="N59">
        <f t="shared" si="16"/>
        <v>51.474999999999994</v>
      </c>
      <c r="P59" s="5">
        <f>_xlfn.STDEV.P(P52:P57)</f>
        <v>6.9159276713652158</v>
      </c>
      <c r="Q59">
        <f>_xlfn.STDEV.P(Q52:Q56)</f>
        <v>2.2208206691321215</v>
      </c>
      <c r="R59" s="5">
        <f>_xlfn.STDEV.P(R52:R57)</f>
        <v>7.9186362462232305</v>
      </c>
      <c r="S59">
        <f>_xlfn.STDEV.P(S52:S56)</f>
        <v>0.94119309625838321</v>
      </c>
      <c r="T59" s="5">
        <f>_xlfn.STDEV.P(T52:T57)</f>
        <v>0.4410089442277641</v>
      </c>
      <c r="U59">
        <f>_xlfn.STDEV.P(U52:U56)</f>
        <v>1.0073287006291038</v>
      </c>
      <c r="V59" s="5">
        <f>_xlfn.STDEV.P(V52:V57)</f>
        <v>5.5802717974426095</v>
      </c>
      <c r="W59">
        <f>_xlfn.STDEV.P(W52:W56)</f>
        <v>1.6658864840611951</v>
      </c>
      <c r="Z59" s="1">
        <v>0</v>
      </c>
      <c r="AA59">
        <v>2</v>
      </c>
      <c r="AB59">
        <v>0</v>
      </c>
      <c r="AC59">
        <f>AVERAGE(D4,D40,D76,D148,D220)</f>
        <v>40.519999999999996</v>
      </c>
      <c r="AD59">
        <f t="shared" ref="AD59:AF74" si="27">AVERAGE(E4,E40,E76,E148,E220)</f>
        <v>24.76</v>
      </c>
      <c r="AE59">
        <f t="shared" si="27"/>
        <v>38.4</v>
      </c>
      <c r="AF59">
        <f t="shared" si="27"/>
        <v>38.9</v>
      </c>
    </row>
    <row r="60" spans="1:32" x14ac:dyDescent="0.45">
      <c r="A60" s="1">
        <v>20</v>
      </c>
      <c r="B60">
        <v>50</v>
      </c>
      <c r="C60">
        <v>0</v>
      </c>
      <c r="D60">
        <v>72.599999999999994</v>
      </c>
      <c r="E60">
        <v>74.3</v>
      </c>
      <c r="F60">
        <v>50.8</v>
      </c>
      <c r="G60">
        <v>67.599999999999994</v>
      </c>
      <c r="I60">
        <f t="shared" si="15"/>
        <v>9.2955298396595225</v>
      </c>
      <c r="N60">
        <f t="shared" si="16"/>
        <v>66.324999999999989</v>
      </c>
      <c r="P60" s="5"/>
      <c r="R60" s="5"/>
      <c r="T60" s="5"/>
      <c r="V60" s="5"/>
      <c r="Z60" s="1">
        <v>1</v>
      </c>
      <c r="AA60">
        <v>2</v>
      </c>
      <c r="AB60">
        <v>0.2</v>
      </c>
      <c r="AC60">
        <f t="shared" ref="AC60:AF88" si="28">AVERAGE(D5,D41,D77,D149,D221)</f>
        <v>39.959999999999994</v>
      </c>
      <c r="AD60">
        <f t="shared" si="27"/>
        <v>25.3</v>
      </c>
      <c r="AE60">
        <f t="shared" si="27"/>
        <v>36.58</v>
      </c>
      <c r="AF60">
        <f t="shared" si="27"/>
        <v>38.339999999999996</v>
      </c>
    </row>
    <row r="61" spans="1:32" x14ac:dyDescent="0.45">
      <c r="A61" s="1">
        <v>21</v>
      </c>
      <c r="B61">
        <v>50</v>
      </c>
      <c r="C61">
        <v>0.2</v>
      </c>
      <c r="D61">
        <v>74.2</v>
      </c>
      <c r="E61">
        <v>76.3</v>
      </c>
      <c r="F61">
        <v>49</v>
      </c>
      <c r="G61">
        <v>66.5</v>
      </c>
      <c r="I61">
        <f t="shared" si="15"/>
        <v>10.742206477255985</v>
      </c>
      <c r="N61">
        <f t="shared" si="16"/>
        <v>66.5</v>
      </c>
      <c r="P61" s="5" cm="1">
        <f t="array" ref="P61">INDEX(LINEST(P52:P57), 1)</f>
        <v>3.3571428571428572</v>
      </c>
      <c r="Q61" s="5" cm="1">
        <f t="array" ref="Q61">INDEX(LINEST(Q52:Q56), 1)</f>
        <v>-1.4133333333333331</v>
      </c>
      <c r="R61" s="5" cm="1">
        <f t="array" ref="R61">INDEX(LINEST(R52:R57), 1)</f>
        <v>3.4285714285714302</v>
      </c>
      <c r="S61" s="5" cm="1">
        <f t="array" ref="S61">INDEX(LINEST(S52:S56), 1)</f>
        <v>-0.43333333333333146</v>
      </c>
      <c r="T61" s="5" cm="1">
        <f t="array" ref="T61">INDEX(LINEST(T52:T57), 1)</f>
        <v>7.7714285714284292E-2</v>
      </c>
      <c r="U61" s="5" cm="1">
        <f t="array" ref="U61">INDEX(LINEST(U52:U56), 1)</f>
        <v>-0.14500000000000032</v>
      </c>
      <c r="V61" s="5" cm="1">
        <f t="array" ref="V61">INDEX(LINEST(V52:V57), 1)</f>
        <v>2.5662857142857152</v>
      </c>
      <c r="W61" s="5" cm="1">
        <f t="array" ref="W61">INDEX(LINEST(W52:W56), 1)</f>
        <v>-1.1699999999999982</v>
      </c>
      <c r="Z61" s="1">
        <v>2</v>
      </c>
      <c r="AA61">
        <v>2</v>
      </c>
      <c r="AB61">
        <v>0.45</v>
      </c>
      <c r="AC61">
        <f t="shared" si="28"/>
        <v>41.3</v>
      </c>
      <c r="AD61">
        <f t="shared" si="27"/>
        <v>26.119999999999997</v>
      </c>
      <c r="AE61">
        <f t="shared" si="27"/>
        <v>38.14</v>
      </c>
      <c r="AF61">
        <f t="shared" si="27"/>
        <v>39.219999999999992</v>
      </c>
    </row>
    <row r="62" spans="1:32" x14ac:dyDescent="0.45">
      <c r="A62" s="1">
        <v>22</v>
      </c>
      <c r="B62">
        <v>50</v>
      </c>
      <c r="C62">
        <v>0.45</v>
      </c>
      <c r="D62">
        <v>69</v>
      </c>
      <c r="E62">
        <v>73.7</v>
      </c>
      <c r="F62">
        <v>50.9</v>
      </c>
      <c r="G62">
        <v>62.7</v>
      </c>
      <c r="I62">
        <f t="shared" si="15"/>
        <v>8.5493786323919512</v>
      </c>
      <c r="K62" cm="1">
        <f t="array" ref="K62">INDEX(LINEST(K52:K57),1)</f>
        <v>2.3574285714285712</v>
      </c>
      <c r="L62" cm="1">
        <f t="array" ref="L62">INDEX(LINEST(L52:L56),1)</f>
        <v>-0.79041666666666732</v>
      </c>
      <c r="N62">
        <f t="shared" si="16"/>
        <v>64.075000000000003</v>
      </c>
      <c r="Z62" s="1">
        <v>3</v>
      </c>
      <c r="AA62">
        <v>2</v>
      </c>
      <c r="AB62">
        <v>0.65</v>
      </c>
      <c r="AC62">
        <f t="shared" si="28"/>
        <v>40.74</v>
      </c>
      <c r="AD62">
        <f t="shared" si="27"/>
        <v>26.82</v>
      </c>
      <c r="AE62">
        <f t="shared" si="27"/>
        <v>35.92</v>
      </c>
      <c r="AF62">
        <f t="shared" si="27"/>
        <v>39.480000000000004</v>
      </c>
    </row>
    <row r="63" spans="1:32" x14ac:dyDescent="0.45">
      <c r="A63" s="1">
        <v>23</v>
      </c>
      <c r="B63">
        <v>50</v>
      </c>
      <c r="C63">
        <v>0.65</v>
      </c>
      <c r="D63">
        <v>65.7</v>
      </c>
      <c r="E63">
        <v>73.5</v>
      </c>
      <c r="F63">
        <v>50.7</v>
      </c>
      <c r="G63">
        <v>60</v>
      </c>
      <c r="I63">
        <f t="shared" si="15"/>
        <v>8.3175642468213695</v>
      </c>
      <c r="N63">
        <f t="shared" si="16"/>
        <v>62.474999999999994</v>
      </c>
      <c r="Z63" s="1">
        <v>4</v>
      </c>
      <c r="AA63">
        <v>2</v>
      </c>
      <c r="AB63">
        <v>0.85</v>
      </c>
      <c r="AC63">
        <f t="shared" si="28"/>
        <v>39.06</v>
      </c>
      <c r="AD63">
        <f t="shared" si="27"/>
        <v>24.9</v>
      </c>
      <c r="AE63">
        <f t="shared" si="27"/>
        <v>38.679999999999993</v>
      </c>
      <c r="AF63">
        <f t="shared" si="27"/>
        <v>39.1</v>
      </c>
    </row>
    <row r="64" spans="1:32" x14ac:dyDescent="0.45">
      <c r="A64" s="1">
        <v>24</v>
      </c>
      <c r="B64">
        <v>50</v>
      </c>
      <c r="C64">
        <v>0.85</v>
      </c>
      <c r="D64">
        <v>61.8</v>
      </c>
      <c r="E64">
        <v>71.400000000000006</v>
      </c>
      <c r="F64">
        <v>48.4</v>
      </c>
      <c r="G64">
        <v>57</v>
      </c>
      <c r="I64">
        <f t="shared" si="15"/>
        <v>8.3106858922714739</v>
      </c>
      <c r="N64">
        <f t="shared" si="16"/>
        <v>59.65</v>
      </c>
      <c r="Z64" s="1">
        <v>5</v>
      </c>
      <c r="AA64">
        <v>5</v>
      </c>
      <c r="AB64">
        <v>0</v>
      </c>
      <c r="AC64">
        <f t="shared" si="28"/>
        <v>58.3</v>
      </c>
      <c r="AD64">
        <f t="shared" si="27"/>
        <v>43.720000000000006</v>
      </c>
      <c r="AE64">
        <f t="shared" si="27"/>
        <v>46.66</v>
      </c>
      <c r="AF64">
        <f t="shared" si="27"/>
        <v>51.18</v>
      </c>
    </row>
    <row r="65" spans="1:32" x14ac:dyDescent="0.45">
      <c r="A65" s="1">
        <v>25</v>
      </c>
      <c r="B65">
        <v>100</v>
      </c>
      <c r="C65">
        <v>0</v>
      </c>
      <c r="D65">
        <v>73.099999999999994</v>
      </c>
      <c r="E65">
        <v>63.7</v>
      </c>
      <c r="F65">
        <v>48.8</v>
      </c>
      <c r="G65">
        <v>69</v>
      </c>
      <c r="I65">
        <f t="shared" si="15"/>
        <v>9.198505313364711</v>
      </c>
      <c r="N65">
        <f t="shared" si="16"/>
        <v>63.650000000000006</v>
      </c>
      <c r="Z65" s="1">
        <v>6</v>
      </c>
      <c r="AA65">
        <v>5</v>
      </c>
      <c r="AB65">
        <v>0.2</v>
      </c>
      <c r="AC65">
        <f t="shared" si="28"/>
        <v>58.52</v>
      </c>
      <c r="AD65">
        <f t="shared" si="27"/>
        <v>42.64</v>
      </c>
      <c r="AE65">
        <f t="shared" si="27"/>
        <v>45.980000000000004</v>
      </c>
      <c r="AF65">
        <f t="shared" si="27"/>
        <v>50.739999999999995</v>
      </c>
    </row>
    <row r="66" spans="1:32" x14ac:dyDescent="0.45">
      <c r="A66" s="1">
        <v>26</v>
      </c>
      <c r="B66">
        <v>100</v>
      </c>
      <c r="C66">
        <v>0.2</v>
      </c>
      <c r="D66">
        <v>73.400000000000006</v>
      </c>
      <c r="E66">
        <v>66</v>
      </c>
      <c r="F66">
        <v>49.5</v>
      </c>
      <c r="G66">
        <v>69.7</v>
      </c>
      <c r="I66">
        <f t="shared" si="15"/>
        <v>9.1297590329646692</v>
      </c>
      <c r="N66">
        <f t="shared" si="16"/>
        <v>64.650000000000006</v>
      </c>
      <c r="Z66" s="1">
        <v>7</v>
      </c>
      <c r="AA66">
        <v>5</v>
      </c>
      <c r="AB66">
        <v>0.45</v>
      </c>
      <c r="AC66">
        <f t="shared" si="28"/>
        <v>58.359999999999992</v>
      </c>
      <c r="AD66">
        <f t="shared" si="27"/>
        <v>42.6</v>
      </c>
      <c r="AE66">
        <f t="shared" si="27"/>
        <v>47.22</v>
      </c>
      <c r="AF66">
        <f t="shared" si="27"/>
        <v>52.56</v>
      </c>
    </row>
    <row r="67" spans="1:32" x14ac:dyDescent="0.45">
      <c r="A67" s="1">
        <v>27</v>
      </c>
      <c r="B67">
        <v>100</v>
      </c>
      <c r="C67">
        <v>0.45</v>
      </c>
      <c r="D67">
        <v>69.2</v>
      </c>
      <c r="E67">
        <v>61.9</v>
      </c>
      <c r="F67">
        <v>51.4</v>
      </c>
      <c r="G67">
        <v>64.599999999999994</v>
      </c>
      <c r="I67">
        <f t="shared" si="15"/>
        <v>6.5339019735530144</v>
      </c>
      <c r="N67">
        <f t="shared" si="16"/>
        <v>61.774999999999999</v>
      </c>
      <c r="Z67" s="1">
        <v>8</v>
      </c>
      <c r="AA67">
        <v>5</v>
      </c>
      <c r="AB67">
        <v>0.65</v>
      </c>
      <c r="AC67">
        <f t="shared" si="28"/>
        <v>58.240000000000009</v>
      </c>
      <c r="AD67">
        <f t="shared" si="27"/>
        <v>43.68</v>
      </c>
      <c r="AE67">
        <f t="shared" si="27"/>
        <v>45.320000000000007</v>
      </c>
      <c r="AF67">
        <f t="shared" si="27"/>
        <v>51.879999999999995</v>
      </c>
    </row>
    <row r="68" spans="1:32" x14ac:dyDescent="0.45">
      <c r="A68" s="1">
        <v>28</v>
      </c>
      <c r="B68">
        <v>100</v>
      </c>
      <c r="C68">
        <v>0.65</v>
      </c>
      <c r="D68">
        <v>67.3</v>
      </c>
      <c r="E68">
        <v>61</v>
      </c>
      <c r="F68">
        <v>51.1</v>
      </c>
      <c r="G68">
        <v>62.2</v>
      </c>
      <c r="I68">
        <f t="shared" si="15"/>
        <v>5.8672821646823827</v>
      </c>
      <c r="N68">
        <f t="shared" si="16"/>
        <v>60.400000000000006</v>
      </c>
      <c r="Z68" s="1">
        <v>9</v>
      </c>
      <c r="AA68">
        <v>5</v>
      </c>
      <c r="AB68">
        <v>0.85</v>
      </c>
      <c r="AC68">
        <f t="shared" si="28"/>
        <v>55.1</v>
      </c>
      <c r="AD68">
        <f t="shared" si="27"/>
        <v>44.059999999999995</v>
      </c>
      <c r="AE68">
        <f t="shared" si="27"/>
        <v>45.44</v>
      </c>
      <c r="AF68">
        <f t="shared" si="27"/>
        <v>49.819999999999993</v>
      </c>
    </row>
    <row r="69" spans="1:32" x14ac:dyDescent="0.45">
      <c r="A69" s="1">
        <v>29</v>
      </c>
      <c r="B69">
        <v>100</v>
      </c>
      <c r="C69">
        <v>0.85</v>
      </c>
      <c r="D69">
        <v>62</v>
      </c>
      <c r="E69">
        <v>60</v>
      </c>
      <c r="F69">
        <v>46.8</v>
      </c>
      <c r="G69">
        <v>59.5</v>
      </c>
      <c r="I69">
        <f t="shared" si="15"/>
        <v>6.005570330951052</v>
      </c>
      <c r="N69">
        <f t="shared" si="16"/>
        <v>57.075000000000003</v>
      </c>
      <c r="Z69" s="1">
        <v>10</v>
      </c>
      <c r="AA69">
        <v>10</v>
      </c>
      <c r="AB69">
        <v>0</v>
      </c>
      <c r="AC69">
        <f t="shared" si="28"/>
        <v>62.48</v>
      </c>
      <c r="AD69">
        <f t="shared" si="27"/>
        <v>51.019999999999996</v>
      </c>
      <c r="AE69">
        <f t="shared" si="27"/>
        <v>47.02</v>
      </c>
      <c r="AF69">
        <f t="shared" si="27"/>
        <v>55.96</v>
      </c>
    </row>
    <row r="70" spans="1:32" x14ac:dyDescent="0.45">
      <c r="Z70" s="1">
        <v>11</v>
      </c>
      <c r="AA70">
        <v>10</v>
      </c>
      <c r="AB70">
        <v>0.2</v>
      </c>
      <c r="AC70">
        <f t="shared" si="28"/>
        <v>61.64</v>
      </c>
      <c r="AD70">
        <f t="shared" si="27"/>
        <v>50.6</v>
      </c>
      <c r="AE70">
        <f t="shared" si="27"/>
        <v>47.3</v>
      </c>
      <c r="AF70">
        <f t="shared" si="27"/>
        <v>55.659999999999989</v>
      </c>
    </row>
    <row r="71" spans="1:32" x14ac:dyDescent="0.45">
      <c r="Z71" s="1">
        <v>12</v>
      </c>
      <c r="AA71">
        <v>10</v>
      </c>
      <c r="AB71">
        <v>0.45</v>
      </c>
      <c r="AC71">
        <f t="shared" si="28"/>
        <v>59.4</v>
      </c>
      <c r="AD71">
        <f t="shared" si="27"/>
        <v>50.82</v>
      </c>
      <c r="AE71">
        <f t="shared" si="27"/>
        <v>46.86</v>
      </c>
      <c r="AF71">
        <f t="shared" si="27"/>
        <v>54.440000000000012</v>
      </c>
    </row>
    <row r="72" spans="1:32" x14ac:dyDescent="0.45">
      <c r="Z72" s="1">
        <v>13</v>
      </c>
      <c r="AA72">
        <v>10</v>
      </c>
      <c r="AB72">
        <v>0.65</v>
      </c>
      <c r="AC72">
        <f t="shared" si="28"/>
        <v>56.54</v>
      </c>
      <c r="AD72">
        <f t="shared" si="27"/>
        <v>50.08</v>
      </c>
      <c r="AE72">
        <f t="shared" si="27"/>
        <v>46.540000000000006</v>
      </c>
      <c r="AF72">
        <f t="shared" si="27"/>
        <v>53.239999999999995</v>
      </c>
    </row>
    <row r="73" spans="1:32" x14ac:dyDescent="0.45">
      <c r="A73" s="1">
        <v>0</v>
      </c>
      <c r="B73" t="s">
        <v>8</v>
      </c>
      <c r="Z73" s="1">
        <v>14</v>
      </c>
      <c r="AA73">
        <v>10</v>
      </c>
      <c r="AB73">
        <v>0.85</v>
      </c>
      <c r="AC73">
        <f t="shared" si="28"/>
        <v>55.64</v>
      </c>
      <c r="AD73">
        <f t="shared" si="27"/>
        <v>48.4</v>
      </c>
      <c r="AE73">
        <f t="shared" si="27"/>
        <v>45.839999999999996</v>
      </c>
      <c r="AF73">
        <f t="shared" si="27"/>
        <v>51.94</v>
      </c>
    </row>
    <row r="74" spans="1:32" x14ac:dyDescent="0.45">
      <c r="Z74" s="1">
        <v>15</v>
      </c>
      <c r="AA74">
        <v>20</v>
      </c>
      <c r="AB74">
        <v>0</v>
      </c>
      <c r="AC74">
        <f t="shared" si="28"/>
        <v>54.70000000000001</v>
      </c>
      <c r="AD74">
        <f t="shared" si="27"/>
        <v>57.339999999999996</v>
      </c>
      <c r="AE74">
        <f t="shared" si="27"/>
        <v>47.440000000000005</v>
      </c>
      <c r="AF74">
        <f t="shared" si="27"/>
        <v>52.14</v>
      </c>
    </row>
    <row r="75" spans="1:32" x14ac:dyDescent="0.4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I75" s="3" t="s">
        <v>45</v>
      </c>
      <c r="K75" t="s">
        <v>25</v>
      </c>
      <c r="L75" t="s">
        <v>26</v>
      </c>
      <c r="N75" t="s">
        <v>27</v>
      </c>
      <c r="P75" s="3"/>
      <c r="Q75" s="3" t="s">
        <v>3</v>
      </c>
      <c r="R75" s="3"/>
      <c r="S75" s="3" t="s">
        <v>4</v>
      </c>
      <c r="T75" s="3"/>
      <c r="U75" s="3" t="s">
        <v>5</v>
      </c>
      <c r="V75" s="3"/>
      <c r="W75" s="3" t="s">
        <v>6</v>
      </c>
      <c r="Z75" s="1">
        <v>16</v>
      </c>
      <c r="AA75">
        <v>20</v>
      </c>
      <c r="AB75">
        <v>0.2</v>
      </c>
      <c r="AC75">
        <f t="shared" si="28"/>
        <v>54.9</v>
      </c>
      <c r="AD75">
        <f t="shared" si="28"/>
        <v>56.040000000000006</v>
      </c>
      <c r="AE75">
        <f t="shared" si="28"/>
        <v>46.739999999999995</v>
      </c>
      <c r="AF75">
        <f t="shared" si="28"/>
        <v>53.379999999999995</v>
      </c>
    </row>
    <row r="76" spans="1:32" x14ac:dyDescent="0.45">
      <c r="A76" s="1">
        <v>0</v>
      </c>
      <c r="B76">
        <v>0</v>
      </c>
      <c r="C76">
        <v>0</v>
      </c>
      <c r="D76">
        <v>53.4</v>
      </c>
      <c r="E76">
        <v>52.7</v>
      </c>
      <c r="F76">
        <v>51.9</v>
      </c>
      <c r="G76">
        <v>55.7</v>
      </c>
      <c r="I76">
        <f>_xlfn.STDEV.P(D76:G76)</f>
        <v>1.4166421566507201</v>
      </c>
      <c r="J76">
        <v>2</v>
      </c>
      <c r="K76">
        <f>_xlfn.STDEV.P(D76:G80)</f>
        <v>2.7781468643684044</v>
      </c>
      <c r="L76">
        <f>_xlfn.STDEV.P(D76:G76,D81:G81,D86:G86,D91:G91,D96:G96,D101:G101)</f>
        <v>8.8598569950210333</v>
      </c>
      <c r="M76">
        <v>0</v>
      </c>
      <c r="N76">
        <f>AVERAGE(D76:G76)</f>
        <v>53.424999999999997</v>
      </c>
      <c r="P76" s="5">
        <f>_xlfn.STDEV.P(D76:D80)</f>
        <v>1.5778466338652835</v>
      </c>
      <c r="Q76">
        <f>_xlfn.STDEV.P(D76,D81,D86,D91,D96,D101)</f>
        <v>7.6141863211594609</v>
      </c>
      <c r="R76" s="5">
        <f>_xlfn.STDEV.P(E76:E80)</f>
        <v>1.1865917579353056</v>
      </c>
      <c r="S76">
        <f>_xlfn.STDEV.P(E76,E81,E86,E91,E96,E101)</f>
        <v>8.0632396301569464</v>
      </c>
      <c r="T76" s="5">
        <f>_xlfn.STDEV.P(F76:F80)</f>
        <v>1.3362634470792056</v>
      </c>
      <c r="U76">
        <f>_xlfn.STDEV.P(F76,F81,F86,F91,F96,F101)</f>
        <v>0.89006866152124664</v>
      </c>
      <c r="V76" s="5">
        <f>_xlfn.STDEV.P(G76:G80)</f>
        <v>1.2967652061957851</v>
      </c>
      <c r="W76">
        <f>_xlfn.STDEV.P(G76,G81,G86,G91,G96,G101)</f>
        <v>7.3065609785543923</v>
      </c>
      <c r="Z76" s="1">
        <v>17</v>
      </c>
      <c r="AA76">
        <v>20</v>
      </c>
      <c r="AB76">
        <v>0.45</v>
      </c>
      <c r="AC76">
        <f t="shared" si="28"/>
        <v>52.660000000000004</v>
      </c>
      <c r="AD76">
        <f t="shared" si="28"/>
        <v>55.159999999999989</v>
      </c>
      <c r="AE76">
        <f t="shared" si="28"/>
        <v>47.600000000000009</v>
      </c>
      <c r="AF76">
        <f t="shared" si="28"/>
        <v>51.760000000000005</v>
      </c>
    </row>
    <row r="77" spans="1:32" x14ac:dyDescent="0.45">
      <c r="A77" s="1">
        <v>1</v>
      </c>
      <c r="B77">
        <v>0</v>
      </c>
      <c r="C77">
        <v>0.2</v>
      </c>
      <c r="D77">
        <v>52.8</v>
      </c>
      <c r="E77">
        <v>54.3</v>
      </c>
      <c r="F77">
        <v>50.7</v>
      </c>
      <c r="G77">
        <v>56</v>
      </c>
      <c r="I77">
        <f t="shared" ref="I77:I105" si="29">_xlfn.STDEV.P(D77:G77)</f>
        <v>1.9499999999999988</v>
      </c>
      <c r="J77">
        <v>5</v>
      </c>
      <c r="K77">
        <f>_xlfn.STDEV.P(D81:G85)</f>
        <v>6.7009309054786854</v>
      </c>
      <c r="L77">
        <f>_xlfn.STDEV.P(D77:G77,D82:G82,D87:G87,D92:G92,D97:G97,D102:G102)</f>
        <v>9.1505910176459775</v>
      </c>
      <c r="M77">
        <v>0.2</v>
      </c>
      <c r="N77">
        <f t="shared" ref="N77:N105" si="30">AVERAGE(D77:G77)</f>
        <v>53.45</v>
      </c>
      <c r="P77" s="5">
        <f>_xlfn.STDEV.P(D81:D85)</f>
        <v>1.2089665007765908</v>
      </c>
      <c r="Q77">
        <f t="shared" ref="Q77:Q80" si="31">_xlfn.STDEV.P(D77,D82,D87,D92,D97,D102)</f>
        <v>8.0923317612004695</v>
      </c>
      <c r="R77" s="5">
        <f>_xlfn.STDEV.P(E81:E85)</f>
        <v>1.12712022428843</v>
      </c>
      <c r="S77">
        <f t="shared" ref="S77:S80" si="32">_xlfn.STDEV.P(E77,E82,E87,E92,E97,E102)</f>
        <v>8.3924072827764604</v>
      </c>
      <c r="T77" s="5">
        <f>_xlfn.STDEV.P(F81:F85)</f>
        <v>1.3951344021276244</v>
      </c>
      <c r="U77">
        <f t="shared" ref="U77:U80" si="33">_xlfn.STDEV.P(F77,F82,F87,F92,F97,F102)</f>
        <v>0.97068131857073636</v>
      </c>
      <c r="V77" s="5">
        <f>_xlfn.STDEV.P(G81:G85)</f>
        <v>1.923122460999299</v>
      </c>
      <c r="W77">
        <f t="shared" ref="W77:W80" si="34">_xlfn.STDEV.P(G77,G82,G87,G92,G97,G102)</f>
        <v>6.5580527258901924</v>
      </c>
      <c r="Z77" s="1">
        <v>18</v>
      </c>
      <c r="AA77">
        <v>20</v>
      </c>
      <c r="AB77">
        <v>0.65</v>
      </c>
      <c r="AC77">
        <f t="shared" si="28"/>
        <v>51.019999999999996</v>
      </c>
      <c r="AD77">
        <f t="shared" si="28"/>
        <v>54.14</v>
      </c>
      <c r="AE77">
        <f t="shared" si="28"/>
        <v>47.280000000000008</v>
      </c>
      <c r="AF77">
        <f t="shared" si="28"/>
        <v>49.980000000000004</v>
      </c>
    </row>
    <row r="78" spans="1:32" x14ac:dyDescent="0.45">
      <c r="A78" s="1">
        <v>2</v>
      </c>
      <c r="B78">
        <v>0</v>
      </c>
      <c r="C78">
        <v>0.45</v>
      </c>
      <c r="D78">
        <v>56.6</v>
      </c>
      <c r="E78">
        <v>55.9</v>
      </c>
      <c r="F78">
        <v>49.4</v>
      </c>
      <c r="G78">
        <v>57.8</v>
      </c>
      <c r="I78">
        <f t="shared" si="29"/>
        <v>3.2614222357738347</v>
      </c>
      <c r="J78">
        <v>10</v>
      </c>
      <c r="K78">
        <f>_xlfn.STDEV.P(D86:G90)</f>
        <v>5.0052872045468071</v>
      </c>
      <c r="L78">
        <f t="shared" ref="L78:L80" si="35">_xlfn.STDEV.P(D78:G78,D83:G83,D88:G88,D93:G93,D98:G98,D103:G103)</f>
        <v>7.8910011599007408</v>
      </c>
      <c r="M78">
        <v>0.45</v>
      </c>
      <c r="N78">
        <f t="shared" si="30"/>
        <v>54.924999999999997</v>
      </c>
      <c r="P78" s="5">
        <f>_xlfn.STDEV.P(D86:D90)</f>
        <v>3.6320792942886038</v>
      </c>
      <c r="Q78">
        <f t="shared" si="31"/>
        <v>6.500363237713918</v>
      </c>
      <c r="R78" s="5">
        <f>_xlfn.STDEV.P(E86:E90)</f>
        <v>2.25796368438467</v>
      </c>
      <c r="S78">
        <f t="shared" si="32"/>
        <v>6.8832526226099908</v>
      </c>
      <c r="T78" s="5">
        <f>_xlfn.STDEV.P(F86:F90)</f>
        <v>0.9891410415102595</v>
      </c>
      <c r="U78">
        <f t="shared" si="33"/>
        <v>1.4205828224906691</v>
      </c>
      <c r="V78" s="5">
        <f>_xlfn.STDEV.P(G86:G90)</f>
        <v>1.5666524822052916</v>
      </c>
      <c r="W78">
        <f t="shared" si="34"/>
        <v>6.5425954754635072</v>
      </c>
      <c r="Z78" s="1">
        <v>19</v>
      </c>
      <c r="AA78">
        <v>20</v>
      </c>
      <c r="AB78">
        <v>0.85</v>
      </c>
      <c r="AC78">
        <f t="shared" si="28"/>
        <v>51.02</v>
      </c>
      <c r="AD78">
        <f t="shared" si="28"/>
        <v>52.38000000000001</v>
      </c>
      <c r="AE78">
        <f t="shared" si="28"/>
        <v>45.28</v>
      </c>
      <c r="AF78">
        <f t="shared" si="28"/>
        <v>50.44</v>
      </c>
    </row>
    <row r="79" spans="1:32" x14ac:dyDescent="0.45">
      <c r="A79" s="1">
        <v>3</v>
      </c>
      <c r="B79">
        <v>0</v>
      </c>
      <c r="C79">
        <v>0.65</v>
      </c>
      <c r="D79">
        <v>56.6</v>
      </c>
      <c r="E79">
        <v>55.7</v>
      </c>
      <c r="F79">
        <v>47.9</v>
      </c>
      <c r="G79">
        <v>58</v>
      </c>
      <c r="I79">
        <f t="shared" si="29"/>
        <v>3.9258756984907213</v>
      </c>
      <c r="J79">
        <v>20</v>
      </c>
      <c r="K79">
        <f>_xlfn.STDEV.P(D91:G95)</f>
        <v>8.0906288383537106</v>
      </c>
      <c r="L79">
        <f t="shared" si="35"/>
        <v>7.1201482018752236</v>
      </c>
      <c r="M79">
        <v>0.65</v>
      </c>
      <c r="N79">
        <f t="shared" si="30"/>
        <v>54.550000000000004</v>
      </c>
      <c r="P79" s="5">
        <f>_xlfn.STDEV.P(D91:D95)</f>
        <v>1.5157836257197133</v>
      </c>
      <c r="Q79">
        <f t="shared" si="31"/>
        <v>5.5250188536631546</v>
      </c>
      <c r="R79" s="5">
        <f>_xlfn.STDEV.P(E91:E95)</f>
        <v>2.8684490582891669</v>
      </c>
      <c r="S79">
        <f t="shared" si="32"/>
        <v>6.5869610258112505</v>
      </c>
      <c r="T79" s="5">
        <f>_xlfn.STDEV.P(F91:F95)</f>
        <v>1.1056219968868197</v>
      </c>
      <c r="U79">
        <f t="shared" si="33"/>
        <v>1.2124355652982142</v>
      </c>
      <c r="V79" s="5">
        <f>_xlfn.STDEV.P(G91:G95)</f>
        <v>1.4845874847916505</v>
      </c>
      <c r="W79">
        <f t="shared" si="34"/>
        <v>5.3738306221498613</v>
      </c>
      <c r="Z79" s="1">
        <v>20</v>
      </c>
      <c r="AA79">
        <v>50</v>
      </c>
      <c r="AB79">
        <v>0</v>
      </c>
      <c r="AC79">
        <f t="shared" si="28"/>
        <v>68.099999999999994</v>
      </c>
      <c r="AD79">
        <f t="shared" si="28"/>
        <v>64.080000000000013</v>
      </c>
      <c r="AE79">
        <f t="shared" si="28"/>
        <v>47.86</v>
      </c>
      <c r="AF79">
        <f t="shared" si="28"/>
        <v>66.570000000000007</v>
      </c>
    </row>
    <row r="80" spans="1:32" x14ac:dyDescent="0.45">
      <c r="A80" s="1">
        <v>4</v>
      </c>
      <c r="B80">
        <v>0</v>
      </c>
      <c r="C80">
        <v>0.85</v>
      </c>
      <c r="D80">
        <v>55</v>
      </c>
      <c r="E80">
        <v>53.9</v>
      </c>
      <c r="F80">
        <v>49.7</v>
      </c>
      <c r="G80">
        <v>54.6</v>
      </c>
      <c r="I80">
        <f t="shared" si="29"/>
        <v>2.115419580130617</v>
      </c>
      <c r="J80">
        <v>50</v>
      </c>
      <c r="K80">
        <f>_xlfn.STDEV.P(D97:G100)</f>
        <v>8.8185506710285164</v>
      </c>
      <c r="L80">
        <f t="shared" si="35"/>
        <v>6.3446376636757922</v>
      </c>
      <c r="M80">
        <v>0.85</v>
      </c>
      <c r="N80">
        <f t="shared" si="30"/>
        <v>53.300000000000004</v>
      </c>
      <c r="P80" s="5">
        <f>_xlfn.STDEV.P(D96:D100)</f>
        <v>4.0940933062156786</v>
      </c>
      <c r="Q80">
        <f t="shared" si="31"/>
        <v>4.2205844776918431</v>
      </c>
      <c r="R80" s="5">
        <f>_xlfn.STDEV.P(E96:E100)</f>
        <v>2.2747307532980683</v>
      </c>
      <c r="S80">
        <f t="shared" si="32"/>
        <v>6.2765878911678508</v>
      </c>
      <c r="T80" s="5">
        <f>_xlfn.STDEV.P(F96:F100)</f>
        <v>0.57410800377629301</v>
      </c>
      <c r="U80">
        <f t="shared" si="33"/>
        <v>0.82596744622425833</v>
      </c>
      <c r="V80" s="5">
        <f>_xlfn.STDEV.P(G96:G100)</f>
        <v>3.5617972991173983</v>
      </c>
      <c r="W80">
        <f t="shared" si="34"/>
        <v>4.4410021391573311</v>
      </c>
      <c r="Z80" s="1">
        <v>21</v>
      </c>
      <c r="AA80">
        <v>50</v>
      </c>
      <c r="AB80">
        <v>0.2</v>
      </c>
      <c r="AC80">
        <f t="shared" si="28"/>
        <v>69.34</v>
      </c>
      <c r="AD80">
        <f t="shared" si="28"/>
        <v>65.320000000000007</v>
      </c>
      <c r="AE80">
        <f t="shared" si="28"/>
        <v>47.720000000000006</v>
      </c>
      <c r="AF80">
        <f t="shared" si="28"/>
        <v>65.88000000000001</v>
      </c>
    </row>
    <row r="81" spans="1:32" x14ac:dyDescent="0.45">
      <c r="A81" s="1">
        <v>5</v>
      </c>
      <c r="B81">
        <v>5</v>
      </c>
      <c r="C81">
        <v>0</v>
      </c>
      <c r="D81">
        <v>65.3</v>
      </c>
      <c r="E81">
        <v>51.6</v>
      </c>
      <c r="F81">
        <v>49.3</v>
      </c>
      <c r="G81">
        <v>66.5</v>
      </c>
      <c r="I81">
        <f t="shared" si="29"/>
        <v>7.7792592835050982</v>
      </c>
      <c r="J81">
        <v>100</v>
      </c>
      <c r="K81">
        <f>_xlfn.STDEV.P(D101:G105)</f>
        <v>8.503240558751779</v>
      </c>
      <c r="N81">
        <f t="shared" si="30"/>
        <v>58.174999999999997</v>
      </c>
      <c r="P81" s="5">
        <f>_xlfn.STDEV.P(D101:D105)</f>
        <v>3.276217331008429</v>
      </c>
      <c r="R81" s="5">
        <f>_xlfn.STDEV.P(E101:E105)</f>
        <v>1.7095028517086506</v>
      </c>
      <c r="T81" s="5">
        <f>_xlfn.STDEV.P(F101:F105)</f>
        <v>1.1088733020503285</v>
      </c>
      <c r="V81" s="5">
        <f>_xlfn.STDEV.P(G101:G105)</f>
        <v>2.9382988275531128</v>
      </c>
      <c r="Z81" s="1">
        <v>22</v>
      </c>
      <c r="AA81">
        <v>50</v>
      </c>
      <c r="AB81">
        <v>0.45</v>
      </c>
      <c r="AC81">
        <f t="shared" si="28"/>
        <v>65.099999999999994</v>
      </c>
      <c r="AD81">
        <f t="shared" si="28"/>
        <v>63.2</v>
      </c>
      <c r="AE81">
        <f t="shared" si="28"/>
        <v>47.519999999999996</v>
      </c>
      <c r="AF81">
        <f t="shared" si="28"/>
        <v>63.500000000000014</v>
      </c>
    </row>
    <row r="82" spans="1:32" x14ac:dyDescent="0.45">
      <c r="A82" s="1">
        <v>6</v>
      </c>
      <c r="B82">
        <v>5</v>
      </c>
      <c r="C82">
        <v>0.2</v>
      </c>
      <c r="D82">
        <v>64.599999999999994</v>
      </c>
      <c r="E82">
        <v>51.7</v>
      </c>
      <c r="F82">
        <v>49.7</v>
      </c>
      <c r="G82">
        <v>64.599999999999994</v>
      </c>
      <c r="I82">
        <f t="shared" si="29"/>
        <v>6.985878613316995</v>
      </c>
      <c r="K82">
        <f>AVERAGE(K76:K81)</f>
        <v>6.6494641737546507</v>
      </c>
      <c r="N82">
        <f t="shared" si="30"/>
        <v>57.65</v>
      </c>
      <c r="P82" s="5">
        <f>AVERAGE(P76:P81)</f>
        <v>2.5508311153123828</v>
      </c>
      <c r="Q82">
        <f>AVERAGE(Q76:Q80)</f>
        <v>6.390496930285769</v>
      </c>
      <c r="R82" s="5">
        <f>AVERAGE(R76:R81)</f>
        <v>1.9040597216507154</v>
      </c>
      <c r="S82">
        <f>AVERAGE(S76:S80)</f>
        <v>7.2404896905044991</v>
      </c>
      <c r="T82" s="5">
        <f>AVERAGE(T76:T81)</f>
        <v>1.0848570322384219</v>
      </c>
      <c r="U82">
        <f>AVERAGE(U76:U80)</f>
        <v>1.0639471628210249</v>
      </c>
      <c r="V82" s="5">
        <f>AVERAGE(V76:V81)</f>
        <v>2.1285372934770894</v>
      </c>
      <c r="W82">
        <f>AVERAGE(W76:W80)</f>
        <v>6.044408388243057</v>
      </c>
      <c r="Z82" s="1">
        <v>23</v>
      </c>
      <c r="AA82">
        <v>50</v>
      </c>
      <c r="AB82">
        <v>0.65</v>
      </c>
      <c r="AC82">
        <f t="shared" si="28"/>
        <v>62.180000000000007</v>
      </c>
      <c r="AD82">
        <f t="shared" si="28"/>
        <v>62.220000000000006</v>
      </c>
      <c r="AE82">
        <f t="shared" si="28"/>
        <v>46.7</v>
      </c>
      <c r="AF82">
        <f t="shared" si="28"/>
        <v>60.468000000000004</v>
      </c>
    </row>
    <row r="83" spans="1:32" x14ac:dyDescent="0.45">
      <c r="A83" s="1">
        <v>7</v>
      </c>
      <c r="B83">
        <v>5</v>
      </c>
      <c r="C83">
        <v>0.45</v>
      </c>
      <c r="D83">
        <v>65.599999999999994</v>
      </c>
      <c r="E83">
        <v>52.7</v>
      </c>
      <c r="F83">
        <v>53.2</v>
      </c>
      <c r="G83">
        <v>67</v>
      </c>
      <c r="I83">
        <f t="shared" si="29"/>
        <v>6.6956609083793852</v>
      </c>
      <c r="N83">
        <f t="shared" si="30"/>
        <v>59.625</v>
      </c>
      <c r="P83" s="5">
        <f>_xlfn.STDEV.P(P76:P81)</f>
        <v>1.1471387395693922</v>
      </c>
      <c r="Q83">
        <f>_xlfn.STDEV.P(Q76:Q80)</f>
        <v>1.404514184734047</v>
      </c>
      <c r="R83" s="5">
        <f>_xlfn.STDEV.P(R76:R81)</f>
        <v>0.62569154518879</v>
      </c>
      <c r="S83">
        <f>_xlfn.STDEV.P(S76:S80)</f>
        <v>0.83518337143429999</v>
      </c>
      <c r="T83" s="5">
        <f>_xlfn.STDEV.P(T76:T81)</f>
        <v>0.2678654256702625</v>
      </c>
      <c r="U83">
        <f>_xlfn.STDEV.P(U76:U80)</f>
        <v>0.22127105361871646</v>
      </c>
      <c r="V83" s="5">
        <f>_xlfn.STDEV.P(V76:V81)</f>
        <v>0.83410370474973039</v>
      </c>
      <c r="W83">
        <f>_xlfn.STDEV.P(W76:W80)</f>
        <v>1.0124856720650917</v>
      </c>
      <c r="Z83" s="1">
        <v>24</v>
      </c>
      <c r="AA83">
        <v>50</v>
      </c>
      <c r="AB83">
        <v>0.85</v>
      </c>
      <c r="AC83">
        <f t="shared" si="28"/>
        <v>59.08</v>
      </c>
      <c r="AD83">
        <f t="shared" si="28"/>
        <v>60</v>
      </c>
      <c r="AE83">
        <f t="shared" si="28"/>
        <v>45.660000000000004</v>
      </c>
      <c r="AF83">
        <f t="shared" si="28"/>
        <v>57.260000000000005</v>
      </c>
    </row>
    <row r="84" spans="1:32" x14ac:dyDescent="0.45">
      <c r="A84" s="1">
        <v>8</v>
      </c>
      <c r="B84">
        <v>5</v>
      </c>
      <c r="C84">
        <v>0.65</v>
      </c>
      <c r="D84">
        <v>64.900000000000006</v>
      </c>
      <c r="E84">
        <v>54.7</v>
      </c>
      <c r="F84">
        <v>50.6</v>
      </c>
      <c r="G84">
        <v>64.099999999999994</v>
      </c>
      <c r="I84">
        <f t="shared" si="29"/>
        <v>6.106297978317123</v>
      </c>
      <c r="K84" cm="1">
        <f t="array" ref="K84">INDEX(LINEST(K76:K81),1)</f>
        <v>1.0875334114963793</v>
      </c>
      <c r="L84" cm="1">
        <f t="array" ref="L84">INDEX(LINEST(L76:L80),1)</f>
        <v>-0.70608814784612339</v>
      </c>
      <c r="N84">
        <f t="shared" si="30"/>
        <v>58.575000000000003</v>
      </c>
      <c r="P84" s="5"/>
      <c r="R84" s="5"/>
      <c r="T84" s="5"/>
      <c r="V84" s="5"/>
      <c r="Z84" s="1">
        <v>25</v>
      </c>
      <c r="AA84">
        <v>100</v>
      </c>
      <c r="AB84">
        <v>0</v>
      </c>
      <c r="AC84">
        <f t="shared" si="28"/>
        <v>58.779999999999994</v>
      </c>
      <c r="AD84">
        <f t="shared" si="28"/>
        <v>58.019999999999996</v>
      </c>
      <c r="AE84">
        <f t="shared" si="28"/>
        <v>39.700000000000003</v>
      </c>
      <c r="AF84">
        <f t="shared" si="28"/>
        <v>57.719999999999992</v>
      </c>
    </row>
    <row r="85" spans="1:32" x14ac:dyDescent="0.45">
      <c r="A85" s="1">
        <v>9</v>
      </c>
      <c r="B85">
        <v>5</v>
      </c>
      <c r="C85">
        <v>0.85</v>
      </c>
      <c r="D85">
        <v>62.2</v>
      </c>
      <c r="E85">
        <v>53.1</v>
      </c>
      <c r="F85">
        <v>49.9</v>
      </c>
      <c r="G85">
        <v>61.6</v>
      </c>
      <c r="I85">
        <f t="shared" si="29"/>
        <v>5.3258802089419941</v>
      </c>
      <c r="N85">
        <f t="shared" si="30"/>
        <v>56.7</v>
      </c>
      <c r="P85" s="5"/>
      <c r="R85" s="5"/>
      <c r="T85" s="5"/>
      <c r="V85" s="5"/>
      <c r="Z85" s="1">
        <v>26</v>
      </c>
      <c r="AA85">
        <v>100</v>
      </c>
      <c r="AB85">
        <v>0.2</v>
      </c>
      <c r="AC85">
        <f t="shared" si="28"/>
        <v>59.279999999999994</v>
      </c>
      <c r="AD85">
        <f t="shared" si="28"/>
        <v>58.720000000000006</v>
      </c>
      <c r="AE85">
        <f t="shared" si="28"/>
        <v>38.96</v>
      </c>
      <c r="AF85">
        <f t="shared" si="28"/>
        <v>58.120000000000005</v>
      </c>
    </row>
    <row r="86" spans="1:32" x14ac:dyDescent="0.45">
      <c r="A86" s="1">
        <v>10</v>
      </c>
      <c r="B86">
        <v>10</v>
      </c>
      <c r="C86">
        <v>0</v>
      </c>
      <c r="D86">
        <v>65.5</v>
      </c>
      <c r="E86">
        <v>60.8</v>
      </c>
      <c r="F86">
        <v>49.8</v>
      </c>
      <c r="G86">
        <v>58.3</v>
      </c>
      <c r="I86">
        <f t="shared" si="29"/>
        <v>5.7004385796182397</v>
      </c>
      <c r="N86">
        <f t="shared" si="30"/>
        <v>58.599999999999994</v>
      </c>
      <c r="P86" s="5"/>
      <c r="R86" s="5"/>
      <c r="T86" s="5"/>
      <c r="V86" s="5"/>
      <c r="Z86" s="1">
        <v>27</v>
      </c>
      <c r="AA86">
        <v>100</v>
      </c>
      <c r="AB86">
        <v>0.45</v>
      </c>
      <c r="AC86">
        <f t="shared" si="28"/>
        <v>57.279999999999994</v>
      </c>
      <c r="AD86">
        <f t="shared" si="28"/>
        <v>56.08</v>
      </c>
      <c r="AE86">
        <f t="shared" si="28"/>
        <v>40.700000000000003</v>
      </c>
      <c r="AF86">
        <f t="shared" si="28"/>
        <v>56</v>
      </c>
    </row>
    <row r="87" spans="1:32" x14ac:dyDescent="0.45">
      <c r="A87" s="1">
        <v>11</v>
      </c>
      <c r="B87">
        <v>10</v>
      </c>
      <c r="C87">
        <v>0.2</v>
      </c>
      <c r="D87">
        <v>66</v>
      </c>
      <c r="E87">
        <v>57.3</v>
      </c>
      <c r="F87">
        <v>49.7</v>
      </c>
      <c r="G87">
        <v>59.6</v>
      </c>
      <c r="I87">
        <f t="shared" si="29"/>
        <v>5.8277354092305869</v>
      </c>
      <c r="K87" t="s">
        <v>25</v>
      </c>
      <c r="L87" t="s">
        <v>26</v>
      </c>
      <c r="N87">
        <f t="shared" si="30"/>
        <v>58.15</v>
      </c>
      <c r="P87" s="3" t="s">
        <v>25</v>
      </c>
      <c r="Q87" s="3" t="s">
        <v>26</v>
      </c>
      <c r="R87" s="3" t="s">
        <v>25</v>
      </c>
      <c r="S87" s="3" t="s">
        <v>26</v>
      </c>
      <c r="T87" s="3" t="s">
        <v>25</v>
      </c>
      <c r="U87" s="3" t="s">
        <v>26</v>
      </c>
      <c r="V87" s="3" t="s">
        <v>25</v>
      </c>
      <c r="W87" s="3" t="s">
        <v>26</v>
      </c>
      <c r="Z87" s="1">
        <v>28</v>
      </c>
      <c r="AA87">
        <v>100</v>
      </c>
      <c r="AB87">
        <v>0.65</v>
      </c>
      <c r="AC87">
        <f t="shared" si="28"/>
        <v>53.879999999999995</v>
      </c>
      <c r="AD87">
        <f t="shared" si="28"/>
        <v>55.519999999999996</v>
      </c>
      <c r="AE87">
        <f t="shared" si="28"/>
        <v>40.9</v>
      </c>
      <c r="AF87">
        <f t="shared" si="28"/>
        <v>52.52</v>
      </c>
    </row>
    <row r="88" spans="1:32" x14ac:dyDescent="0.45">
      <c r="A88" s="1">
        <v>12</v>
      </c>
      <c r="B88">
        <v>10</v>
      </c>
      <c r="C88">
        <v>0.45</v>
      </c>
      <c r="D88">
        <v>60.6</v>
      </c>
      <c r="E88">
        <v>59.4</v>
      </c>
      <c r="F88">
        <v>50.1</v>
      </c>
      <c r="G88">
        <v>56.1</v>
      </c>
      <c r="I88">
        <f t="shared" si="29"/>
        <v>4.0721615881494682</v>
      </c>
      <c r="J88">
        <v>2</v>
      </c>
      <c r="K88">
        <f>AVERAGE(D76:G80)</f>
        <v>53.929999999999993</v>
      </c>
      <c r="L88">
        <f>AVERAGE(D76:G76,D81:G81,D86:G86,D91:G91,D96:G96,D101:G101)</f>
        <v>60.095833333333324</v>
      </c>
      <c r="M88">
        <v>0</v>
      </c>
      <c r="N88">
        <f t="shared" si="30"/>
        <v>56.55</v>
      </c>
      <c r="P88" s="5">
        <f>AVERAGE(D76:D80)</f>
        <v>54.879999999999995</v>
      </c>
      <c r="Q88">
        <f>AVERAGE(D76,D81,D86,D91,D96,D101)</f>
        <v>65.45</v>
      </c>
      <c r="R88" s="5">
        <f>AVERAGE(E76:E80)</f>
        <v>54.5</v>
      </c>
      <c r="S88">
        <f>AVERAGE(E76,E81,E86,E91,E96,E101)</f>
        <v>61.75</v>
      </c>
      <c r="T88" s="5">
        <f>AVERAGE(F76:F80)</f>
        <v>49.92</v>
      </c>
      <c r="U88">
        <f>AVERAGE(F76,F81,F86,F91,F96,F101)</f>
        <v>50.233333333333327</v>
      </c>
      <c r="V88" s="5">
        <f>AVERAGE(G76:G80)</f>
        <v>56.42</v>
      </c>
      <c r="W88">
        <f>AVERAGE(G76,G81,G86,G91,G96,G101)</f>
        <v>62.949999999999996</v>
      </c>
      <c r="Z88" s="1">
        <v>29</v>
      </c>
      <c r="AA88">
        <v>100</v>
      </c>
      <c r="AB88">
        <v>0.85</v>
      </c>
      <c r="AC88">
        <f t="shared" si="28"/>
        <v>51.4</v>
      </c>
      <c r="AD88">
        <f t="shared" si="28"/>
        <v>53.52</v>
      </c>
      <c r="AE88">
        <f t="shared" si="28"/>
        <v>38.74</v>
      </c>
      <c r="AF88">
        <f t="shared" si="28"/>
        <v>50.879999999999995</v>
      </c>
    </row>
    <row r="89" spans="1:32" x14ac:dyDescent="0.45">
      <c r="A89" s="1">
        <v>13</v>
      </c>
      <c r="B89">
        <v>10</v>
      </c>
      <c r="C89">
        <v>0.65</v>
      </c>
      <c r="D89">
        <v>57.6</v>
      </c>
      <c r="E89">
        <v>58.1</v>
      </c>
      <c r="F89">
        <v>49.8</v>
      </c>
      <c r="G89">
        <v>55.3</v>
      </c>
      <c r="I89">
        <f t="shared" si="29"/>
        <v>3.2916561181265593</v>
      </c>
      <c r="J89">
        <v>5</v>
      </c>
      <c r="K89">
        <f>AVERAGE(D81:G85)</f>
        <v>58.145000000000003</v>
      </c>
      <c r="L89">
        <f>AVERAGE(D77:G77,D82:G82,D87:G87,D92:G92,D97:G97,D102:G102)</f>
        <v>59.945833333333326</v>
      </c>
      <c r="M89">
        <v>0.2</v>
      </c>
      <c r="N89">
        <f t="shared" si="30"/>
        <v>55.2</v>
      </c>
      <c r="P89" s="5">
        <f>AVERAGE(D81:D85)</f>
        <v>64.52</v>
      </c>
      <c r="Q89">
        <f t="shared" ref="Q89:Q92" si="36">AVERAGE(D77,D82,D87,D92,D97,D102)</f>
        <v>64.849999999999994</v>
      </c>
      <c r="R89" s="5">
        <f>AVERAGE(E81:E85)</f>
        <v>52.760000000000005</v>
      </c>
      <c r="S89">
        <f t="shared" ref="S89:S92" si="37">AVERAGE(E77,E82,E87,E92,E97,E102)</f>
        <v>62.45000000000001</v>
      </c>
      <c r="T89" s="5">
        <f>AVERAGE(F81:F85)</f>
        <v>50.54</v>
      </c>
      <c r="U89">
        <f t="shared" ref="U89:U92" si="38">AVERAGE(F77,F82,F87,F92,F97,F102)</f>
        <v>49.266666666666673</v>
      </c>
      <c r="V89" s="5">
        <f>AVERAGE(G81:G85)</f>
        <v>64.760000000000005</v>
      </c>
      <c r="W89">
        <f t="shared" ref="W89:W92" si="39">AVERAGE(G77,G82,G87,G92,G97,G102)</f>
        <v>63.216666666666661</v>
      </c>
    </row>
    <row r="90" spans="1:32" x14ac:dyDescent="0.45">
      <c r="A90" s="1">
        <v>14</v>
      </c>
      <c r="B90">
        <v>10</v>
      </c>
      <c r="C90">
        <v>0.85</v>
      </c>
      <c r="D90">
        <v>57.8</v>
      </c>
      <c r="E90">
        <v>54.1</v>
      </c>
      <c r="F90">
        <v>47.4</v>
      </c>
      <c r="G90">
        <v>56.5</v>
      </c>
      <c r="I90">
        <f t="shared" si="29"/>
        <v>4.0078048854703496</v>
      </c>
      <c r="J90">
        <v>10</v>
      </c>
      <c r="K90">
        <f>AVERAGE(D86:G90)</f>
        <v>56.489999999999995</v>
      </c>
      <c r="L90">
        <f t="shared" ref="L90:L92" si="40">AVERAGE(D78:G78,D83:G83,D88:G88,D93:G93,D98:G98,D103:G103)</f>
        <v>59.62916666666667</v>
      </c>
      <c r="M90">
        <v>0.45</v>
      </c>
      <c r="N90">
        <f t="shared" si="30"/>
        <v>53.95</v>
      </c>
      <c r="P90" s="5">
        <f>AVERAGE(D86:D90)</f>
        <v>61.5</v>
      </c>
      <c r="Q90">
        <f t="shared" si="36"/>
        <v>63.683333333333337</v>
      </c>
      <c r="R90" s="5">
        <f>AVERAGE(E86:E90)</f>
        <v>57.94</v>
      </c>
      <c r="S90">
        <f t="shared" si="37"/>
        <v>62.25</v>
      </c>
      <c r="T90" s="5">
        <f>AVERAGE(F86:F90)</f>
        <v>49.36</v>
      </c>
      <c r="U90">
        <f t="shared" si="38"/>
        <v>50.416666666666664</v>
      </c>
      <c r="V90" s="5">
        <f>AVERAGE(G86:G90)</f>
        <v>57.160000000000004</v>
      </c>
      <c r="W90">
        <f t="shared" si="39"/>
        <v>62.166666666666664</v>
      </c>
    </row>
    <row r="91" spans="1:32" x14ac:dyDescent="0.45">
      <c r="A91" s="1">
        <v>15</v>
      </c>
      <c r="B91">
        <v>20</v>
      </c>
      <c r="C91">
        <v>0</v>
      </c>
      <c r="D91">
        <v>59.4</v>
      </c>
      <c r="E91">
        <v>74.900000000000006</v>
      </c>
      <c r="F91">
        <v>49.4</v>
      </c>
      <c r="G91">
        <v>53.9</v>
      </c>
      <c r="I91">
        <f t="shared" si="29"/>
        <v>9.624188277460032</v>
      </c>
      <c r="J91">
        <v>20</v>
      </c>
      <c r="K91">
        <f>AVERAGE(D91:G95)</f>
        <v>57.364999999999995</v>
      </c>
      <c r="L91">
        <f t="shared" si="40"/>
        <v>58.637499999999996</v>
      </c>
      <c r="M91">
        <v>0.65</v>
      </c>
      <c r="N91">
        <f t="shared" si="30"/>
        <v>59.400000000000006</v>
      </c>
      <c r="P91" s="5">
        <f>AVERAGE(D91:D95)</f>
        <v>56.620000000000005</v>
      </c>
      <c r="Q91">
        <f t="shared" si="36"/>
        <v>61.75</v>
      </c>
      <c r="R91" s="5">
        <f>AVERAGE(E91:E95)</f>
        <v>70.2</v>
      </c>
      <c r="S91">
        <f t="shared" si="37"/>
        <v>62.616666666666667</v>
      </c>
      <c r="T91" s="5">
        <f>AVERAGE(F91:F95)</f>
        <v>49.14</v>
      </c>
      <c r="U91">
        <f t="shared" si="38"/>
        <v>50.199999999999996</v>
      </c>
      <c r="V91" s="5">
        <f>AVERAGE(G91:G95)</f>
        <v>53.5</v>
      </c>
      <c r="W91">
        <f t="shared" si="39"/>
        <v>59.983333333333327</v>
      </c>
    </row>
    <row r="92" spans="1:32" x14ac:dyDescent="0.45">
      <c r="A92" s="1">
        <v>16</v>
      </c>
      <c r="B92">
        <v>20</v>
      </c>
      <c r="C92">
        <v>0.2</v>
      </c>
      <c r="D92">
        <v>56.9</v>
      </c>
      <c r="E92">
        <v>71.2</v>
      </c>
      <c r="F92">
        <v>47.6</v>
      </c>
      <c r="G92">
        <v>56</v>
      </c>
      <c r="I92">
        <f t="shared" si="29"/>
        <v>8.4792024978768126</v>
      </c>
      <c r="J92">
        <v>50</v>
      </c>
      <c r="K92">
        <f>AVERAGE(D96:G100)</f>
        <v>64.655000000000001</v>
      </c>
      <c r="L92">
        <f t="shared" si="40"/>
        <v>56.987500000000004</v>
      </c>
      <c r="M92">
        <v>0.85</v>
      </c>
      <c r="N92">
        <f t="shared" si="30"/>
        <v>57.924999999999997</v>
      </c>
      <c r="P92" s="5">
        <f>AVERAGE(D96:D100)</f>
        <v>70.47999999999999</v>
      </c>
      <c r="Q92">
        <f t="shared" si="36"/>
        <v>60.199999999999996</v>
      </c>
      <c r="R92" s="5">
        <f>AVERAGE(E96:E100)</f>
        <v>70.059999999999988</v>
      </c>
      <c r="S92">
        <f t="shared" si="37"/>
        <v>59.866666666666674</v>
      </c>
      <c r="T92" s="5">
        <f>AVERAGE(F96:F100)</f>
        <v>50.019999999999996</v>
      </c>
      <c r="U92">
        <f t="shared" si="38"/>
        <v>49.133333333333333</v>
      </c>
      <c r="V92" s="5">
        <f>AVERAGE(G96:G100)</f>
        <v>68.06</v>
      </c>
      <c r="W92">
        <f t="shared" si="39"/>
        <v>58.75</v>
      </c>
    </row>
    <row r="93" spans="1:32" x14ac:dyDescent="0.45">
      <c r="A93" s="1">
        <v>17</v>
      </c>
      <c r="B93">
        <v>20</v>
      </c>
      <c r="C93">
        <v>0.45</v>
      </c>
      <c r="D93">
        <v>56</v>
      </c>
      <c r="E93">
        <v>69.900000000000006</v>
      </c>
      <c r="F93">
        <v>48.7</v>
      </c>
      <c r="G93">
        <v>53.5</v>
      </c>
      <c r="I93">
        <f t="shared" si="29"/>
        <v>7.8826946534798426</v>
      </c>
      <c r="J93">
        <v>100</v>
      </c>
      <c r="K93">
        <f>AVERAGE(D101:G105)</f>
        <v>63.769999999999996</v>
      </c>
      <c r="L93">
        <f>AVERAGE((L92-L91), (L91-L90), (L90-L89), (L89-L88))</f>
        <v>-0.77708333333333002</v>
      </c>
      <c r="N93">
        <f t="shared" si="30"/>
        <v>57.025000000000006</v>
      </c>
      <c r="P93" s="5">
        <f>AVERAGE(D101:D105)</f>
        <v>71.11999999999999</v>
      </c>
      <c r="R93" s="5">
        <f>AVERAGE(E101:E105)</f>
        <v>65.260000000000005</v>
      </c>
      <c r="T93" s="5">
        <f>AVERAGE(F101:F105)</f>
        <v>50.120000000000005</v>
      </c>
      <c r="V93" s="5">
        <f>AVERAGE(G101:G105)</f>
        <v>68.580000000000013</v>
      </c>
    </row>
    <row r="94" spans="1:32" x14ac:dyDescent="0.45">
      <c r="A94" s="1">
        <v>18</v>
      </c>
      <c r="B94">
        <v>20</v>
      </c>
      <c r="C94">
        <v>0.65</v>
      </c>
      <c r="D94">
        <v>55</v>
      </c>
      <c r="E94">
        <v>68.8</v>
      </c>
      <c r="F94">
        <v>51</v>
      </c>
      <c r="G94">
        <v>51.6</v>
      </c>
      <c r="I94">
        <f t="shared" si="29"/>
        <v>7.2069410986908728</v>
      </c>
      <c r="K94">
        <f>AVERAGE(K88:K93)</f>
        <v>59.05916666666667</v>
      </c>
      <c r="N94">
        <f t="shared" si="30"/>
        <v>56.6</v>
      </c>
      <c r="P94" s="5">
        <f>AVERAGE(P88:P93)</f>
        <v>63.186666666666667</v>
      </c>
      <c r="Q94">
        <f>AVERAGE(Q88:Q92)</f>
        <v>63.186666666666667</v>
      </c>
      <c r="R94" s="5">
        <f>AVERAGE(R88:R93)</f>
        <v>61.786666666666662</v>
      </c>
      <c r="S94">
        <f>AVERAGE(S88:S92)</f>
        <v>61.786666666666676</v>
      </c>
      <c r="T94" s="5">
        <f>AVERAGE(T88:T93)</f>
        <v>49.849999999999994</v>
      </c>
      <c r="U94">
        <f>AVERAGE(U88:U92)</f>
        <v>49.849999999999994</v>
      </c>
      <c r="V94" s="5">
        <f>AVERAGE(V88:V93)</f>
        <v>61.413333333333334</v>
      </c>
      <c r="W94">
        <f>AVERAGE(W88:W92)</f>
        <v>61.41333333333332</v>
      </c>
    </row>
    <row r="95" spans="1:32" x14ac:dyDescent="0.45">
      <c r="A95" s="1">
        <v>19</v>
      </c>
      <c r="B95">
        <v>20</v>
      </c>
      <c r="C95">
        <v>0.85</v>
      </c>
      <c r="D95">
        <v>55.8</v>
      </c>
      <c r="E95">
        <v>66.2</v>
      </c>
      <c r="F95">
        <v>49</v>
      </c>
      <c r="G95">
        <v>52.5</v>
      </c>
      <c r="I95">
        <f t="shared" si="29"/>
        <v>6.4278203926369928</v>
      </c>
      <c r="N95">
        <f t="shared" si="30"/>
        <v>55.875</v>
      </c>
      <c r="P95" s="5">
        <f>_xlfn.STDEV.P(P88:P93)</f>
        <v>6.2299670054414289</v>
      </c>
      <c r="Q95">
        <f>_xlfn.STDEV.P(Q88:Q92)</f>
        <v>1.9555164137496901</v>
      </c>
      <c r="R95" s="5">
        <f>_xlfn.STDEV.P(R88:R93)</f>
        <v>7.0789515859027912</v>
      </c>
      <c r="S95">
        <f>_xlfn.STDEV.P(S88:S92)</f>
        <v>1.0031284397656481</v>
      </c>
      <c r="T95" s="5">
        <f>_xlfn.STDEV.P(T88:T93)</f>
        <v>0.47028360237910344</v>
      </c>
      <c r="U95">
        <f>_xlfn.STDEV.P(U88:U92)</f>
        <v>0.53748384988656683</v>
      </c>
      <c r="V95" s="5">
        <f>_xlfn.STDEV.P(V88:V93)</f>
        <v>5.9495732806834356</v>
      </c>
      <c r="W95">
        <f>_xlfn.STDEV.P(W88:W92)</f>
        <v>1.7503777370105629</v>
      </c>
    </row>
    <row r="96" spans="1:32" x14ac:dyDescent="0.45">
      <c r="A96" s="1">
        <v>20</v>
      </c>
      <c r="B96">
        <v>50</v>
      </c>
      <c r="C96">
        <v>0</v>
      </c>
      <c r="D96">
        <v>75</v>
      </c>
      <c r="E96">
        <v>67.099999999999994</v>
      </c>
      <c r="F96">
        <v>50.3</v>
      </c>
      <c r="G96">
        <v>72</v>
      </c>
      <c r="I96">
        <f t="shared" si="29"/>
        <v>9.5480364473540256</v>
      </c>
      <c r="N96">
        <f t="shared" si="30"/>
        <v>66.099999999999994</v>
      </c>
      <c r="P96" s="5"/>
      <c r="R96" s="5"/>
      <c r="T96" s="5"/>
      <c r="V96" s="5"/>
    </row>
    <row r="97" spans="1:23" x14ac:dyDescent="0.45">
      <c r="A97" s="1">
        <v>21</v>
      </c>
      <c r="B97">
        <v>50</v>
      </c>
      <c r="C97">
        <v>0.2</v>
      </c>
      <c r="D97">
        <v>75</v>
      </c>
      <c r="E97">
        <v>73.3</v>
      </c>
      <c r="F97">
        <v>49.3</v>
      </c>
      <c r="G97">
        <v>71.599999999999994</v>
      </c>
      <c r="I97">
        <f t="shared" si="29"/>
        <v>10.461596436490842</v>
      </c>
      <c r="N97">
        <f t="shared" si="30"/>
        <v>67.300000000000011</v>
      </c>
      <c r="P97" s="5" cm="1">
        <f t="array" ref="P97">INDEX(LINEST(P88:P93), 1)</f>
        <v>2.6914285714285717</v>
      </c>
      <c r="Q97" s="5" cm="1">
        <f t="array" ref="Q97">INDEX(LINEST(Q88:Q92), 1)</f>
        <v>-1.3600000000000005</v>
      </c>
      <c r="R97" s="5" cm="1">
        <f t="array" ref="R97">INDEX(LINEST(R88:R93), 1)</f>
        <v>3.370285714285715</v>
      </c>
      <c r="S97" s="5" cm="1">
        <f t="array" ref="S97">INDEX(LINEST(S88:S92), 1)</f>
        <v>-0.35999999999999932</v>
      </c>
      <c r="T97" s="5" cm="1">
        <f t="array" ref="T97">INDEX(LINEST(T88:T93), 1)</f>
        <v>-2.2285714285714065E-2</v>
      </c>
      <c r="U97" s="5" cm="1">
        <f t="array" ref="U97">INDEX(LINEST(U88:U92), 1)</f>
        <v>-0.12666666666666654</v>
      </c>
      <c r="V97" s="5" cm="1">
        <f t="array" ref="V97">INDEX(LINEST(V88:V93), 1)</f>
        <v>1.9154285714285733</v>
      </c>
      <c r="W97" s="5" cm="1">
        <f t="array" ref="W97">INDEX(LINEST(W88:W92), 1)</f>
        <v>-1.1633333333333322</v>
      </c>
    </row>
    <row r="98" spans="1:23" x14ac:dyDescent="0.45">
      <c r="A98" s="1">
        <v>22</v>
      </c>
      <c r="B98">
        <v>50</v>
      </c>
      <c r="C98">
        <v>0.45</v>
      </c>
      <c r="D98">
        <v>70.2</v>
      </c>
      <c r="E98">
        <v>71.3</v>
      </c>
      <c r="F98">
        <v>50.9</v>
      </c>
      <c r="G98">
        <v>68.7</v>
      </c>
      <c r="I98">
        <f t="shared" si="29"/>
        <v>8.350561358375824</v>
      </c>
      <c r="K98" cm="1">
        <f t="array" ref="K98">INDEX(LINEST(K88:K93),1)</f>
        <v>1.9887142857142859</v>
      </c>
      <c r="L98" cm="1">
        <f t="array" ref="L98">INDEX(LINEST(L88:L92),1)</f>
        <v>-0.75249999999999695</v>
      </c>
      <c r="N98">
        <f t="shared" si="30"/>
        <v>65.275000000000006</v>
      </c>
    </row>
    <row r="99" spans="1:23" x14ac:dyDescent="0.45">
      <c r="A99" s="1">
        <v>23</v>
      </c>
      <c r="B99">
        <v>50</v>
      </c>
      <c r="C99">
        <v>0.65</v>
      </c>
      <c r="D99">
        <v>67.599999999999994</v>
      </c>
      <c r="E99">
        <v>70.7</v>
      </c>
      <c r="F99">
        <v>50.1</v>
      </c>
      <c r="G99">
        <v>65</v>
      </c>
      <c r="I99">
        <f t="shared" si="29"/>
        <v>7.9115422011134937</v>
      </c>
      <c r="N99">
        <f t="shared" si="30"/>
        <v>63.35</v>
      </c>
    </row>
    <row r="100" spans="1:23" x14ac:dyDescent="0.45">
      <c r="A100" s="1">
        <v>24</v>
      </c>
      <c r="B100">
        <v>50</v>
      </c>
      <c r="C100">
        <v>0.85</v>
      </c>
      <c r="D100">
        <v>64.599999999999994</v>
      </c>
      <c r="E100">
        <v>67.900000000000006</v>
      </c>
      <c r="F100">
        <v>49.5</v>
      </c>
      <c r="G100">
        <v>63</v>
      </c>
      <c r="I100">
        <f t="shared" si="29"/>
        <v>7.0101711819327157</v>
      </c>
      <c r="N100">
        <f t="shared" si="30"/>
        <v>61.25</v>
      </c>
    </row>
    <row r="101" spans="1:23" x14ac:dyDescent="0.45">
      <c r="A101" s="1">
        <v>25</v>
      </c>
      <c r="B101">
        <v>100</v>
      </c>
      <c r="C101">
        <v>0</v>
      </c>
      <c r="D101">
        <v>74.099999999999994</v>
      </c>
      <c r="E101">
        <v>63.4</v>
      </c>
      <c r="F101">
        <v>50.7</v>
      </c>
      <c r="G101">
        <v>71.3</v>
      </c>
      <c r="I101">
        <f t="shared" si="29"/>
        <v>9.075895272643896</v>
      </c>
      <c r="N101">
        <f t="shared" si="30"/>
        <v>64.875</v>
      </c>
    </row>
    <row r="102" spans="1:23" x14ac:dyDescent="0.45">
      <c r="A102" s="1">
        <v>26</v>
      </c>
      <c r="B102">
        <v>100</v>
      </c>
      <c r="C102">
        <v>0.2</v>
      </c>
      <c r="D102">
        <v>73.8</v>
      </c>
      <c r="E102">
        <v>66.900000000000006</v>
      </c>
      <c r="F102">
        <v>48.6</v>
      </c>
      <c r="G102">
        <v>71.5</v>
      </c>
      <c r="I102">
        <f t="shared" si="29"/>
        <v>9.9007575467739564</v>
      </c>
      <c r="N102">
        <f t="shared" si="30"/>
        <v>65.199999999999989</v>
      </c>
    </row>
    <row r="103" spans="1:23" x14ac:dyDescent="0.45">
      <c r="A103" s="1">
        <v>27</v>
      </c>
      <c r="B103">
        <v>100</v>
      </c>
      <c r="C103">
        <v>0.45</v>
      </c>
      <c r="D103">
        <v>73.099999999999994</v>
      </c>
      <c r="E103">
        <v>64.3</v>
      </c>
      <c r="F103">
        <v>50.2</v>
      </c>
      <c r="G103">
        <v>69.900000000000006</v>
      </c>
      <c r="I103">
        <f t="shared" si="29"/>
        <v>8.7690863264082637</v>
      </c>
      <c r="N103">
        <f t="shared" si="30"/>
        <v>64.375</v>
      </c>
    </row>
    <row r="104" spans="1:23" x14ac:dyDescent="0.45">
      <c r="A104" s="1">
        <v>28</v>
      </c>
      <c r="B104">
        <v>100</v>
      </c>
      <c r="C104">
        <v>0.65</v>
      </c>
      <c r="D104">
        <v>68.8</v>
      </c>
      <c r="E104">
        <v>67.7</v>
      </c>
      <c r="F104">
        <v>51.8</v>
      </c>
      <c r="G104">
        <v>65.900000000000006</v>
      </c>
      <c r="I104">
        <f t="shared" si="29"/>
        <v>6.862397540218673</v>
      </c>
      <c r="N104">
        <f t="shared" si="30"/>
        <v>63.550000000000004</v>
      </c>
    </row>
    <row r="105" spans="1:23" x14ac:dyDescent="0.45">
      <c r="A105" s="1">
        <v>29</v>
      </c>
      <c r="B105">
        <v>100</v>
      </c>
      <c r="C105">
        <v>0.85</v>
      </c>
      <c r="D105">
        <v>65.8</v>
      </c>
      <c r="E105">
        <v>64</v>
      </c>
      <c r="F105">
        <v>49.3</v>
      </c>
      <c r="G105">
        <v>64.3</v>
      </c>
      <c r="I105">
        <f t="shared" si="29"/>
        <v>6.7031708914511885</v>
      </c>
      <c r="N105">
        <f t="shared" si="30"/>
        <v>60.850000000000009</v>
      </c>
    </row>
    <row r="109" spans="1:23" x14ac:dyDescent="0.45">
      <c r="A109" s="1">
        <v>0</v>
      </c>
      <c r="B109" t="s">
        <v>9</v>
      </c>
    </row>
    <row r="111" spans="1:23" x14ac:dyDescent="0.4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I111" s="3" t="s">
        <v>45</v>
      </c>
      <c r="K111" t="s">
        <v>25</v>
      </c>
      <c r="L111" t="s">
        <v>26</v>
      </c>
      <c r="N111" t="s">
        <v>27</v>
      </c>
      <c r="P111" s="3"/>
      <c r="Q111" s="3" t="s">
        <v>3</v>
      </c>
      <c r="R111" s="3"/>
      <c r="S111" s="3" t="s">
        <v>4</v>
      </c>
      <c r="T111" s="3"/>
      <c r="U111" s="3" t="s">
        <v>5</v>
      </c>
      <c r="V111" s="3"/>
      <c r="W111" s="3" t="s">
        <v>6</v>
      </c>
    </row>
    <row r="112" spans="1:23" x14ac:dyDescent="0.4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23.344829013438236</v>
      </c>
      <c r="M112">
        <v>0</v>
      </c>
      <c r="N112">
        <f>AVERAGE(D112:G112)</f>
        <v>0</v>
      </c>
      <c r="P112" s="5">
        <f>_xlfn.STDEV.P(D112:D116)</f>
        <v>0</v>
      </c>
      <c r="Q112">
        <f>_xlfn.STDEV.P(D112,D117,D122,D127,D132,D137)</f>
        <v>25.500419386529497</v>
      </c>
      <c r="R112" s="5">
        <f>_xlfn.STDEV.P(E112:E116)</f>
        <v>0</v>
      </c>
      <c r="S112">
        <f>_xlfn.STDEV.P(E112,E117,E122,E127,E132,E137)</f>
        <v>18.193008425094394</v>
      </c>
      <c r="T112" s="5">
        <f>_xlfn.STDEV.P(F112:F116)</f>
        <v>0</v>
      </c>
      <c r="U112">
        <f>_xlfn.STDEV.P(F112,F117,F122,F127,F132,F137)</f>
        <v>18.95614822572233</v>
      </c>
      <c r="V112" s="5">
        <f>_xlfn.STDEV.P(G112:G116)</f>
        <v>0</v>
      </c>
      <c r="W112">
        <f>_xlfn.STDEV.P(G112,G117,G122,G127,G132,G137)</f>
        <v>25.368905945840247</v>
      </c>
    </row>
    <row r="113" spans="1:23" x14ac:dyDescent="0.4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41" si="41">_xlfn.STDEV.P(D113:G113)</f>
        <v>0</v>
      </c>
      <c r="J113">
        <v>5</v>
      </c>
      <c r="K113">
        <f>_xlfn.STDEV.P(D117:G121)</f>
        <v>10.976942880419829</v>
      </c>
      <c r="L113">
        <f>_xlfn.STDEV.P(D113:G113,D118:G118,D123:G123,D128:G128,D133:G133,D138:G138)</f>
        <v>24.027056146838575</v>
      </c>
      <c r="M113">
        <v>0.2</v>
      </c>
      <c r="N113">
        <f t="shared" ref="N113:N141" si="42">AVERAGE(D113:G113)</f>
        <v>0</v>
      </c>
      <c r="P113" s="5">
        <f>_xlfn.STDEV.P(D117:D121)</f>
        <v>0.75099933422074239</v>
      </c>
      <c r="Q113">
        <f t="shared" ref="Q113:Q116" si="43">_xlfn.STDEV.P(D113,D118,D123,D128,D133,D138)</f>
        <v>26.272381992418474</v>
      </c>
      <c r="R113" s="5">
        <f>_xlfn.STDEV.P(E117:E121)</f>
        <v>1.0571660229122004</v>
      </c>
      <c r="S113">
        <f t="shared" ref="S113:S116" si="44">_xlfn.STDEV.P(E113,E118,E123,E128,E133,E138)</f>
        <v>18.386476008196887</v>
      </c>
      <c r="T113" s="5">
        <f>_xlfn.STDEV.P(F117:F121)</f>
        <v>1.2837445228704978</v>
      </c>
      <c r="U113">
        <f t="shared" ref="U113:U116" si="45">_xlfn.STDEV.P(F113,F118,F123,F128,F133,F138)</f>
        <v>19.084439560367844</v>
      </c>
      <c r="V113" s="5">
        <f>_xlfn.STDEV.P(G117:G121)</f>
        <v>0.9329523031752478</v>
      </c>
      <c r="W113">
        <f t="shared" ref="W113:W116" si="46">_xlfn.STDEV.P(G113,G118,G123,G128,G133,G138)</f>
        <v>26.483684705032186</v>
      </c>
    </row>
    <row r="114" spans="1:23" x14ac:dyDescent="0.4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1"/>
        <v>0</v>
      </c>
      <c r="J114">
        <v>10</v>
      </c>
      <c r="K114">
        <f>_xlfn.STDEV.P(D122:G126)</f>
        <v>5.5017701696817358</v>
      </c>
      <c r="L114">
        <f t="shared" ref="L114:L116" si="47">_xlfn.STDEV.P(D114:G114,D119:G119,D124:G124,D129:G129,D134:G134,D139:G139)</f>
        <v>23.459536307224838</v>
      </c>
      <c r="M114">
        <v>0.45</v>
      </c>
      <c r="N114">
        <f t="shared" si="42"/>
        <v>0</v>
      </c>
      <c r="P114" s="5">
        <f>_xlfn.STDEV.P(D122:D126)</f>
        <v>1.3705473359209452</v>
      </c>
      <c r="Q114">
        <f t="shared" si="43"/>
        <v>25.653248657171403</v>
      </c>
      <c r="R114" s="5">
        <f>_xlfn.STDEV.P(E122:E126)</f>
        <v>2.6305892875931818</v>
      </c>
      <c r="S114">
        <f t="shared" si="44"/>
        <v>17.433436902178016</v>
      </c>
      <c r="T114" s="5">
        <f>_xlfn.STDEV.P(F122:F126)</f>
        <v>1.5717506163510788</v>
      </c>
      <c r="U114">
        <f t="shared" si="45"/>
        <v>18.883568695208712</v>
      </c>
      <c r="V114" s="5">
        <f>_xlfn.STDEV.P(G122:G126)</f>
        <v>1.2837445228704976</v>
      </c>
      <c r="W114">
        <f t="shared" si="46"/>
        <v>25.518011068437307</v>
      </c>
    </row>
    <row r="115" spans="1:23" x14ac:dyDescent="0.4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1"/>
        <v>0</v>
      </c>
      <c r="J115">
        <v>20</v>
      </c>
      <c r="K115">
        <f>_xlfn.STDEV.P(D127:G131)</f>
        <v>5.3184090666288544</v>
      </c>
      <c r="L115">
        <f t="shared" si="47"/>
        <v>22.716879125932383</v>
      </c>
      <c r="M115">
        <v>0.65</v>
      </c>
      <c r="N115">
        <f t="shared" si="42"/>
        <v>0</v>
      </c>
      <c r="P115" s="5">
        <f>_xlfn.STDEV.P(D127:D131)</f>
        <v>1.7692936443677185</v>
      </c>
      <c r="Q115">
        <f t="shared" si="43"/>
        <v>24.513193726372471</v>
      </c>
      <c r="R115" s="5">
        <f>_xlfn.STDEV.P(E127:E131)</f>
        <v>1.2970736293672764</v>
      </c>
      <c r="S115">
        <f t="shared" si="44"/>
        <v>16.990037930766629</v>
      </c>
      <c r="T115" s="5">
        <f>_xlfn.STDEV.P(F127:F131)</f>
        <v>0.67111846942249886</v>
      </c>
      <c r="U115">
        <f t="shared" si="45"/>
        <v>18.701641342109237</v>
      </c>
      <c r="V115" s="5">
        <f>_xlfn.STDEV.P(G127:G131)</f>
        <v>2.1481154531356075</v>
      </c>
      <c r="W115">
        <f t="shared" si="46"/>
        <v>24.421620657842421</v>
      </c>
    </row>
    <row r="116" spans="1:23" x14ac:dyDescent="0.4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1"/>
        <v>0</v>
      </c>
      <c r="J116">
        <v>50</v>
      </c>
      <c r="K116">
        <f>_xlfn.STDEV.P(D133:G136)</f>
        <v>11.968441575660492</v>
      </c>
      <c r="L116">
        <f t="shared" si="47"/>
        <v>22.169056497113761</v>
      </c>
      <c r="M116">
        <v>0.85</v>
      </c>
      <c r="N116">
        <f t="shared" si="42"/>
        <v>0</v>
      </c>
      <c r="P116" s="5">
        <f>_xlfn.STDEV.P(D132:D136)</f>
        <v>2.0431348462595391</v>
      </c>
      <c r="Q116">
        <f t="shared" si="43"/>
        <v>23.799346396253991</v>
      </c>
      <c r="R116" s="5">
        <f>_xlfn.STDEV.P(E132:E136)</f>
        <v>1.1356055653262715</v>
      </c>
      <c r="S116">
        <f t="shared" si="44"/>
        <v>17.822901933561013</v>
      </c>
      <c r="T116" s="5">
        <f>_xlfn.STDEV.P(F132:F136)</f>
        <v>0.39293765408777037</v>
      </c>
      <c r="U116">
        <f t="shared" si="45"/>
        <v>18.67562285143093</v>
      </c>
      <c r="V116" s="5">
        <f>_xlfn.STDEV.P(G132:G136)</f>
        <v>2.4560130292813986</v>
      </c>
      <c r="W116">
        <f t="shared" si="46"/>
        <v>23.847571504592803</v>
      </c>
    </row>
    <row r="117" spans="1:23" x14ac:dyDescent="0.45">
      <c r="A117" s="1">
        <v>5</v>
      </c>
      <c r="B117">
        <v>5</v>
      </c>
      <c r="C117">
        <v>0</v>
      </c>
      <c r="D117">
        <v>55.3</v>
      </c>
      <c r="E117">
        <v>29.4</v>
      </c>
      <c r="F117">
        <v>52</v>
      </c>
      <c r="G117">
        <v>55.4</v>
      </c>
      <c r="I117">
        <f t="shared" si="41"/>
        <v>10.839828181295143</v>
      </c>
      <c r="J117">
        <v>100</v>
      </c>
      <c r="K117">
        <f>_xlfn.STDEV.P(D137:G141)</f>
        <v>12.860189539816236</v>
      </c>
      <c r="N117">
        <f t="shared" si="42"/>
        <v>48.024999999999999</v>
      </c>
      <c r="P117" s="5">
        <f>_xlfn.STDEV.P(D137:D141)</f>
        <v>4.0937024806402311</v>
      </c>
      <c r="R117" s="5">
        <f>_xlfn.STDEV.P(E137:E141)</f>
        <v>1.1754148203932082</v>
      </c>
      <c r="T117" s="5">
        <f>_xlfn.STDEV.P(F137:F141)</f>
        <v>1.0488088481701496</v>
      </c>
      <c r="V117" s="5">
        <f>_xlfn.STDEV.P(G137:G141)</f>
        <v>3.4324335390506815</v>
      </c>
    </row>
    <row r="118" spans="1:23" x14ac:dyDescent="0.45">
      <c r="A118" s="1">
        <v>6</v>
      </c>
      <c r="B118">
        <v>5</v>
      </c>
      <c r="C118">
        <v>0.2</v>
      </c>
      <c r="D118">
        <v>55.4</v>
      </c>
      <c r="E118">
        <v>30.1</v>
      </c>
      <c r="F118">
        <v>51.6</v>
      </c>
      <c r="G118">
        <v>55.4</v>
      </c>
      <c r="I118">
        <f t="shared" si="41"/>
        <v>10.521733459843956</v>
      </c>
      <c r="K118">
        <f>AVERAGE(K112:K117)</f>
        <v>7.770958872034524</v>
      </c>
      <c r="N118">
        <f t="shared" si="42"/>
        <v>48.125</v>
      </c>
      <c r="P118" s="5">
        <f>AVERAGE(P112:P117)</f>
        <v>1.6712796069015294</v>
      </c>
      <c r="Q118">
        <f>AVERAGE(Q112:Q116)</f>
        <v>25.147718031749172</v>
      </c>
      <c r="R118" s="5">
        <f>AVERAGE(R112:R117)</f>
        <v>1.21597488759869</v>
      </c>
      <c r="S118">
        <f>AVERAGE(S112:S116)</f>
        <v>17.765172239959391</v>
      </c>
      <c r="T118" s="5">
        <f>AVERAGE(T112:T117)</f>
        <v>0.82806001848366595</v>
      </c>
      <c r="U118">
        <f>AVERAGE(U112:U116)</f>
        <v>18.860284134967809</v>
      </c>
      <c r="V118" s="5">
        <f>AVERAGE(V112:V117)</f>
        <v>1.708876474585572</v>
      </c>
      <c r="W118">
        <f>AVERAGE(W112:W116)</f>
        <v>25.127958776348994</v>
      </c>
    </row>
    <row r="119" spans="1:23" x14ac:dyDescent="0.45">
      <c r="A119" s="1">
        <v>7</v>
      </c>
      <c r="B119">
        <v>5</v>
      </c>
      <c r="C119">
        <v>0.45</v>
      </c>
      <c r="D119">
        <v>54.8</v>
      </c>
      <c r="E119">
        <v>29.8</v>
      </c>
      <c r="F119">
        <v>51.4</v>
      </c>
      <c r="G119">
        <v>57</v>
      </c>
      <c r="I119">
        <f t="shared" si="41"/>
        <v>10.837319779355031</v>
      </c>
      <c r="N119">
        <f t="shared" si="42"/>
        <v>48.25</v>
      </c>
      <c r="P119" s="5">
        <f>_xlfn.STDEV.P(P112:P117)</f>
        <v>1.2745291191475636</v>
      </c>
      <c r="Q119">
        <f>_xlfn.STDEV.P(Q112:Q116)</f>
        <v>0.87926738195542808</v>
      </c>
      <c r="R119" s="5">
        <f>_xlfn.STDEV.P(R112:R117)</f>
        <v>0.76590147716880264</v>
      </c>
      <c r="S119">
        <f>_xlfn.STDEV.P(S112:S116)</f>
        <v>0.50661157169590687</v>
      </c>
      <c r="T119" s="5">
        <f>_xlfn.STDEV.P(T112:T117)</f>
        <v>0.53371334920738356</v>
      </c>
      <c r="U119">
        <f>_xlfn.STDEV.P(U112:U116)</f>
        <v>0.15443126285926012</v>
      </c>
      <c r="V119" s="5">
        <f>_xlfn.STDEV.P(V112:V117)</f>
        <v>1.11241832416646</v>
      </c>
      <c r="W119">
        <f>_xlfn.STDEV.P(W112:W116)</f>
        <v>0.91504035168770148</v>
      </c>
    </row>
    <row r="120" spans="1:23" x14ac:dyDescent="0.45">
      <c r="A120" s="1">
        <v>8</v>
      </c>
      <c r="B120">
        <v>5</v>
      </c>
      <c r="C120">
        <v>0.65</v>
      </c>
      <c r="D120">
        <v>56.8</v>
      </c>
      <c r="E120">
        <v>27.1</v>
      </c>
      <c r="F120">
        <v>51.1</v>
      </c>
      <c r="G120">
        <v>54.2</v>
      </c>
      <c r="I120">
        <f t="shared" si="41"/>
        <v>11.835750926747339</v>
      </c>
      <c r="K120" cm="1">
        <f t="array" ref="K120">INDEX(LINEST(K112:K117),1)</f>
        <v>1.9169166480500086</v>
      </c>
      <c r="L120" cm="1">
        <f t="array" ref="L120">INDEX(LINEST(L112:L116),1)</f>
        <v>-0.36617220535551404</v>
      </c>
      <c r="N120">
        <f t="shared" si="42"/>
        <v>47.3</v>
      </c>
      <c r="P120" s="5"/>
      <c r="R120" s="5"/>
      <c r="T120" s="5"/>
      <c r="V120" s="5"/>
    </row>
    <row r="121" spans="1:23" x14ac:dyDescent="0.45">
      <c r="A121" s="1">
        <v>9</v>
      </c>
      <c r="B121">
        <v>5</v>
      </c>
      <c r="C121">
        <v>0.85</v>
      </c>
      <c r="D121">
        <v>54.7</v>
      </c>
      <c r="E121">
        <v>29.2</v>
      </c>
      <c r="F121">
        <v>48.4</v>
      </c>
      <c r="G121">
        <v>56.2</v>
      </c>
      <c r="I121">
        <f t="shared" si="41"/>
        <v>10.754853555488326</v>
      </c>
      <c r="N121">
        <f t="shared" si="42"/>
        <v>47.125</v>
      </c>
      <c r="P121" s="5"/>
      <c r="R121" s="5"/>
      <c r="T121" s="5"/>
      <c r="V121" s="5"/>
    </row>
    <row r="122" spans="1:23" x14ac:dyDescent="0.45">
      <c r="A122" s="1">
        <v>10</v>
      </c>
      <c r="B122">
        <v>10</v>
      </c>
      <c r="C122">
        <v>0</v>
      </c>
      <c r="D122">
        <v>54.7</v>
      </c>
      <c r="E122">
        <v>44.2</v>
      </c>
      <c r="F122">
        <v>50.7</v>
      </c>
      <c r="G122">
        <v>52.9</v>
      </c>
      <c r="I122">
        <f t="shared" si="41"/>
        <v>3.9707524475847138</v>
      </c>
      <c r="N122">
        <f t="shared" si="42"/>
        <v>50.625000000000007</v>
      </c>
      <c r="P122" s="5"/>
      <c r="R122" s="5"/>
      <c r="T122" s="5"/>
      <c r="V122" s="5"/>
    </row>
    <row r="123" spans="1:23" x14ac:dyDescent="0.45">
      <c r="A123" s="1">
        <v>11</v>
      </c>
      <c r="B123">
        <v>10</v>
      </c>
      <c r="C123">
        <v>0.2</v>
      </c>
      <c r="D123">
        <v>54.1</v>
      </c>
      <c r="E123">
        <v>45.9</v>
      </c>
      <c r="F123">
        <v>52.3</v>
      </c>
      <c r="G123">
        <v>51.9</v>
      </c>
      <c r="I123">
        <f t="shared" si="41"/>
        <v>3.0866648668101306</v>
      </c>
      <c r="K123" t="s">
        <v>25</v>
      </c>
      <c r="L123" t="s">
        <v>26</v>
      </c>
      <c r="N123">
        <f t="shared" si="42"/>
        <v>51.050000000000004</v>
      </c>
      <c r="P123" s="3" t="s">
        <v>25</v>
      </c>
      <c r="Q123" s="3" t="s">
        <v>26</v>
      </c>
      <c r="R123" s="3" t="s">
        <v>25</v>
      </c>
      <c r="S123" s="3" t="s">
        <v>26</v>
      </c>
      <c r="T123" s="3" t="s">
        <v>25</v>
      </c>
      <c r="U123" s="3" t="s">
        <v>26</v>
      </c>
      <c r="V123" s="3" t="s">
        <v>25</v>
      </c>
      <c r="W123" s="3" t="s">
        <v>26</v>
      </c>
    </row>
    <row r="124" spans="1:23" x14ac:dyDescent="0.45">
      <c r="A124" s="1">
        <v>12</v>
      </c>
      <c r="B124">
        <v>10</v>
      </c>
      <c r="C124">
        <v>0.45</v>
      </c>
      <c r="D124">
        <v>56.1</v>
      </c>
      <c r="E124">
        <v>41.1</v>
      </c>
      <c r="F124">
        <v>47.7</v>
      </c>
      <c r="G124">
        <v>54.6</v>
      </c>
      <c r="I124">
        <f t="shared" si="41"/>
        <v>5.9751046015948708</v>
      </c>
      <c r="J124">
        <v>2</v>
      </c>
      <c r="K124">
        <f>AVERAGE(D112:G116)</f>
        <v>0</v>
      </c>
      <c r="L124">
        <f>AVERAGE(D112:G112,D117:G117,D122:G122,D127:G127,D132:G132,D137:G137)</f>
        <v>46.574999999999989</v>
      </c>
      <c r="M124">
        <v>0</v>
      </c>
      <c r="N124">
        <f t="shared" si="42"/>
        <v>49.875</v>
      </c>
      <c r="P124" s="5">
        <f>AVERAGE(D112:D116)</f>
        <v>0</v>
      </c>
      <c r="Q124">
        <f>AVERAGE(D112,D117,D122,D127,D132,D137)</f>
        <v>53.483333333333327</v>
      </c>
      <c r="R124" s="5">
        <f>AVERAGE(E112:E116)</f>
        <v>0</v>
      </c>
      <c r="S124">
        <f>AVERAGE(E112,E117,E122,E127,E132,E137)</f>
        <v>37.266666666666666</v>
      </c>
      <c r="T124" s="5">
        <f>AVERAGE(F112:F116)</f>
        <v>0</v>
      </c>
      <c r="U124">
        <f>AVERAGE(F112,F117,F122,F127,F132,F137)</f>
        <v>42.366666666666667</v>
      </c>
      <c r="V124" s="5">
        <f>AVERAGE(G112:G116)</f>
        <v>0</v>
      </c>
      <c r="W124">
        <f>AVERAGE(G112,G117,G122,G127,G132,G137)</f>
        <v>53.183333333333337</v>
      </c>
    </row>
    <row r="125" spans="1:23" x14ac:dyDescent="0.45">
      <c r="A125" s="1">
        <v>13</v>
      </c>
      <c r="B125">
        <v>10</v>
      </c>
      <c r="C125">
        <v>0.65</v>
      </c>
      <c r="D125">
        <v>57.7</v>
      </c>
      <c r="E125">
        <v>38.299999999999997</v>
      </c>
      <c r="F125">
        <v>49.4</v>
      </c>
      <c r="G125">
        <v>55.5</v>
      </c>
      <c r="I125">
        <f t="shared" si="41"/>
        <v>7.5264118276905307</v>
      </c>
      <c r="J125">
        <v>5</v>
      </c>
      <c r="K125">
        <f>AVERAGE(D117:G121)</f>
        <v>47.765000000000008</v>
      </c>
      <c r="L125">
        <f>AVERAGE(D113:G113,D118:G118,D123:G123,D128:G128,D133:G133,D138:G138)</f>
        <v>47.387499999999996</v>
      </c>
      <c r="M125">
        <v>0.2</v>
      </c>
      <c r="N125">
        <f t="shared" si="42"/>
        <v>50.225000000000001</v>
      </c>
      <c r="P125" s="5">
        <f>AVERAGE(D117:D121)</f>
        <v>55.4</v>
      </c>
      <c r="Q125">
        <f t="shared" ref="Q125:Q128" si="48">AVERAGE(D113,D118,D123,D128,D133,D138)</f>
        <v>54.516666666666673</v>
      </c>
      <c r="R125" s="5">
        <f>AVERAGE(E117:E121)</f>
        <v>29.119999999999997</v>
      </c>
      <c r="S125">
        <f t="shared" ref="S125:S128" si="49">AVERAGE(E113,E118,E123,E128,E133,E138)</f>
        <v>37.85</v>
      </c>
      <c r="T125" s="5">
        <f>AVERAGE(F117:F121)</f>
        <v>50.9</v>
      </c>
      <c r="U125">
        <f t="shared" ref="U125:U128" si="50">AVERAGE(F113,F118,F123,F128,F133,F138)</f>
        <v>42.65</v>
      </c>
      <c r="V125" s="5">
        <f>AVERAGE(G117:G121)</f>
        <v>55.64</v>
      </c>
      <c r="W125">
        <f t="shared" ref="W125:W128" si="51">AVERAGE(G113,G118,G123,G128,G133,G138)</f>
        <v>54.533333333333331</v>
      </c>
    </row>
    <row r="126" spans="1:23" x14ac:dyDescent="0.45">
      <c r="A126" s="1">
        <v>14</v>
      </c>
      <c r="B126">
        <v>10</v>
      </c>
      <c r="C126">
        <v>0.85</v>
      </c>
      <c r="D126">
        <v>57.1</v>
      </c>
      <c r="E126">
        <v>41.5</v>
      </c>
      <c r="F126">
        <v>51.1</v>
      </c>
      <c r="G126">
        <v>53.1</v>
      </c>
      <c r="I126">
        <f t="shared" si="41"/>
        <v>5.7341084747325901</v>
      </c>
      <c r="J126">
        <v>10</v>
      </c>
      <c r="K126">
        <f>AVERAGE(D122:G126)</f>
        <v>50.495000000000005</v>
      </c>
      <c r="L126">
        <f t="shared" ref="L126:L128" si="52">AVERAGE(D114:G114,D119:G119,D124:G124,D129:G129,D134:G134,D139:G139)</f>
        <v>46.337499999999999</v>
      </c>
      <c r="M126">
        <v>0.45</v>
      </c>
      <c r="N126">
        <f t="shared" si="42"/>
        <v>50.699999999999996</v>
      </c>
      <c r="P126" s="5">
        <f>AVERAGE(D122:D126)</f>
        <v>55.940000000000012</v>
      </c>
      <c r="Q126">
        <f t="shared" si="48"/>
        <v>53.75</v>
      </c>
      <c r="R126" s="5">
        <f>AVERAGE(E122:E126)</f>
        <v>42.2</v>
      </c>
      <c r="S126">
        <f t="shared" si="49"/>
        <v>36.016666666666666</v>
      </c>
      <c r="T126" s="5">
        <f>AVERAGE(F122:F126)</f>
        <v>50.239999999999995</v>
      </c>
      <c r="U126">
        <f t="shared" si="50"/>
        <v>42.050000000000004</v>
      </c>
      <c r="V126" s="5">
        <f>AVERAGE(G122:G126)</f>
        <v>53.6</v>
      </c>
      <c r="W126">
        <f t="shared" si="51"/>
        <v>53.533333333333331</v>
      </c>
    </row>
    <row r="127" spans="1:23" x14ac:dyDescent="0.45">
      <c r="A127" s="1">
        <v>15</v>
      </c>
      <c r="B127">
        <v>20</v>
      </c>
      <c r="C127">
        <v>0</v>
      </c>
      <c r="D127">
        <v>59.6</v>
      </c>
      <c r="E127">
        <v>49.3</v>
      </c>
      <c r="F127">
        <v>50.3</v>
      </c>
      <c r="G127">
        <v>60.4</v>
      </c>
      <c r="I127">
        <f t="shared" si="41"/>
        <v>5.1200585934147291</v>
      </c>
      <c r="J127">
        <v>20</v>
      </c>
      <c r="K127">
        <f>AVERAGE(D127:G131)</f>
        <v>53.895000000000003</v>
      </c>
      <c r="L127">
        <f t="shared" si="52"/>
        <v>45.191666666666663</v>
      </c>
      <c r="M127">
        <v>0.65</v>
      </c>
      <c r="N127">
        <f t="shared" si="42"/>
        <v>54.9</v>
      </c>
      <c r="P127" s="5">
        <f>AVERAGE(D127:D131)</f>
        <v>58.760000000000005</v>
      </c>
      <c r="Q127">
        <f t="shared" si="48"/>
        <v>52.6</v>
      </c>
      <c r="R127" s="5">
        <f>AVERAGE(E127:E131)</f>
        <v>48.14</v>
      </c>
      <c r="S127">
        <f t="shared" si="49"/>
        <v>34.416666666666664</v>
      </c>
      <c r="T127" s="5">
        <f>AVERAGE(F127:F131)</f>
        <v>49.54</v>
      </c>
      <c r="U127">
        <f t="shared" si="50"/>
        <v>41.783333333333331</v>
      </c>
      <c r="V127" s="5">
        <f>AVERAGE(G127:G131)</f>
        <v>59.14</v>
      </c>
      <c r="W127">
        <f t="shared" si="51"/>
        <v>51.966666666666669</v>
      </c>
    </row>
    <row r="128" spans="1:23" x14ac:dyDescent="0.45">
      <c r="A128" s="1">
        <v>16</v>
      </c>
      <c r="B128">
        <v>20</v>
      </c>
      <c r="C128">
        <v>0.2</v>
      </c>
      <c r="D128">
        <v>61.5</v>
      </c>
      <c r="E128">
        <v>49.6</v>
      </c>
      <c r="F128">
        <v>50.3</v>
      </c>
      <c r="G128">
        <v>62.8</v>
      </c>
      <c r="I128">
        <f t="shared" si="41"/>
        <v>6.1222953212010713</v>
      </c>
      <c r="J128">
        <v>50</v>
      </c>
      <c r="K128">
        <f>AVERAGE(D132:G136)</f>
        <v>61.625</v>
      </c>
      <c r="L128">
        <f t="shared" si="52"/>
        <v>45.195833333333333</v>
      </c>
      <c r="M128">
        <v>0.85</v>
      </c>
      <c r="N128">
        <f t="shared" si="42"/>
        <v>56.05</v>
      </c>
      <c r="P128" s="5">
        <f>AVERAGE(D132:D136)</f>
        <v>73.14</v>
      </c>
      <c r="Q128">
        <f t="shared" si="48"/>
        <v>51.466666666666676</v>
      </c>
      <c r="R128" s="5">
        <f>AVERAGE(E132:E136)</f>
        <v>49.42</v>
      </c>
      <c r="S128">
        <f t="shared" si="49"/>
        <v>36.450000000000003</v>
      </c>
      <c r="T128" s="5">
        <f>AVERAGE(F132:F136)</f>
        <v>50.44</v>
      </c>
      <c r="U128">
        <f t="shared" si="50"/>
        <v>41.666666666666664</v>
      </c>
      <c r="V128" s="5">
        <f>AVERAGE(G132:G136)</f>
        <v>73.5</v>
      </c>
      <c r="W128">
        <f t="shared" si="51"/>
        <v>51.199999999999996</v>
      </c>
    </row>
    <row r="129" spans="1:23" x14ac:dyDescent="0.45">
      <c r="A129" s="1">
        <v>17</v>
      </c>
      <c r="B129">
        <v>20</v>
      </c>
      <c r="C129">
        <v>0.45</v>
      </c>
      <c r="D129">
        <v>58.9</v>
      </c>
      <c r="E129">
        <v>47.3</v>
      </c>
      <c r="F129">
        <v>49.4</v>
      </c>
      <c r="G129">
        <v>57.6</v>
      </c>
      <c r="I129">
        <f t="shared" si="41"/>
        <v>5.0264301447448778</v>
      </c>
      <c r="J129">
        <v>100</v>
      </c>
      <c r="K129">
        <f>AVERAGE(D137:G141)</f>
        <v>63.045000000000002</v>
      </c>
      <c r="L129">
        <f>AVERAGE((L128-L127), (L127-L126), (L126-L125), (L125-L124))</f>
        <v>-0.34479166666666394</v>
      </c>
      <c r="N129">
        <f t="shared" si="42"/>
        <v>53.3</v>
      </c>
      <c r="P129" s="5">
        <f>AVERAGE(D137:D141)</f>
        <v>75.740000000000009</v>
      </c>
      <c r="R129" s="5">
        <f>AVERAGE(E137:E141)</f>
        <v>49.519999999999996</v>
      </c>
      <c r="T129" s="5">
        <f>AVERAGE(F137:F141)</f>
        <v>51.5</v>
      </c>
      <c r="V129" s="5">
        <f>AVERAGE(G137:G141)</f>
        <v>75.419999999999987</v>
      </c>
    </row>
    <row r="130" spans="1:23" x14ac:dyDescent="0.45">
      <c r="A130" s="1">
        <v>18</v>
      </c>
      <c r="B130">
        <v>20</v>
      </c>
      <c r="C130">
        <v>0.65</v>
      </c>
      <c r="D130">
        <v>56.4</v>
      </c>
      <c r="E130">
        <v>46.1</v>
      </c>
      <c r="F130">
        <v>49.1</v>
      </c>
      <c r="G130">
        <v>57.4</v>
      </c>
      <c r="I130">
        <f t="shared" si="41"/>
        <v>4.7825202560992865</v>
      </c>
      <c r="K130">
        <f>AVERAGE(K124:K129)</f>
        <v>46.13750000000001</v>
      </c>
      <c r="N130">
        <f t="shared" si="42"/>
        <v>52.25</v>
      </c>
      <c r="P130" s="5">
        <f>AVERAGE(P124:P129)</f>
        <v>53.163333333333334</v>
      </c>
      <c r="Q130">
        <f>AVERAGE(Q124:Q128)</f>
        <v>53.163333333333334</v>
      </c>
      <c r="R130" s="5">
        <f>AVERAGE(R124:R129)</f>
        <v>36.4</v>
      </c>
      <c r="S130">
        <f>AVERAGE(S124:S128)</f>
        <v>36.4</v>
      </c>
      <c r="T130" s="5">
        <f>AVERAGE(T124:T129)</f>
        <v>42.103333333333332</v>
      </c>
      <c r="U130">
        <f>AVERAGE(U124:U128)</f>
        <v>42.103333333333332</v>
      </c>
      <c r="V130" s="5">
        <f>AVERAGE(V124:V129)</f>
        <v>52.883333333333326</v>
      </c>
      <c r="W130">
        <f>AVERAGE(W124:W128)</f>
        <v>52.88333333333334</v>
      </c>
    </row>
    <row r="131" spans="1:23" x14ac:dyDescent="0.45">
      <c r="A131" s="1">
        <v>19</v>
      </c>
      <c r="B131">
        <v>20</v>
      </c>
      <c r="C131">
        <v>0.85</v>
      </c>
      <c r="D131">
        <v>57.4</v>
      </c>
      <c r="E131">
        <v>48.4</v>
      </c>
      <c r="F131">
        <v>48.6</v>
      </c>
      <c r="G131">
        <v>57.5</v>
      </c>
      <c r="I131">
        <f t="shared" si="41"/>
        <v>4.4756982695440941</v>
      </c>
      <c r="N131">
        <f t="shared" si="42"/>
        <v>52.975000000000001</v>
      </c>
      <c r="P131" s="5">
        <f>_xlfn.STDEV.P(P124:P129)</f>
        <v>25.096973035717991</v>
      </c>
      <c r="Q131">
        <f>_xlfn.STDEV.P(Q124:Q128)</f>
        <v>1.0463375278667102</v>
      </c>
      <c r="R131" s="5">
        <f>_xlfn.STDEV.P(R124:R129)</f>
        <v>17.753313305784182</v>
      </c>
      <c r="S131">
        <f>_xlfn.STDEV.P(S124:S128)</f>
        <v>1.1778511507543454</v>
      </c>
      <c r="T131" s="5">
        <f>_xlfn.STDEV.P(T124:T129)</f>
        <v>18.83869569677146</v>
      </c>
      <c r="U131">
        <f>_xlfn.STDEV.P(U124:U128)</f>
        <v>0.36444783196257668</v>
      </c>
      <c r="V131" s="5">
        <f>_xlfn.STDEV.P(V124:V129)</f>
        <v>25.089353430400642</v>
      </c>
      <c r="W131">
        <f>_xlfn.STDEV.P(W124:W128)</f>
        <v>1.175490441380864</v>
      </c>
    </row>
    <row r="132" spans="1:23" x14ac:dyDescent="0.45">
      <c r="A132" s="1">
        <v>20</v>
      </c>
      <c r="B132">
        <v>50</v>
      </c>
      <c r="C132">
        <v>0</v>
      </c>
      <c r="D132">
        <v>72.8</v>
      </c>
      <c r="E132">
        <v>50.3</v>
      </c>
      <c r="F132">
        <v>51</v>
      </c>
      <c r="G132">
        <v>73.400000000000006</v>
      </c>
      <c r="I132">
        <f t="shared" si="41"/>
        <v>11.229731742120979</v>
      </c>
      <c r="N132">
        <f t="shared" si="42"/>
        <v>61.875</v>
      </c>
      <c r="P132" s="5"/>
      <c r="R132" s="5"/>
      <c r="T132" s="5"/>
      <c r="V132" s="5"/>
    </row>
    <row r="133" spans="1:23" x14ac:dyDescent="0.45">
      <c r="A133" s="1">
        <v>21</v>
      </c>
      <c r="B133">
        <v>50</v>
      </c>
      <c r="C133">
        <v>0.2</v>
      </c>
      <c r="D133">
        <v>75.599999999999994</v>
      </c>
      <c r="E133">
        <v>50.7</v>
      </c>
      <c r="F133">
        <v>50.7</v>
      </c>
      <c r="G133">
        <v>77</v>
      </c>
      <c r="I133">
        <f t="shared" si="41"/>
        <v>12.809566737403694</v>
      </c>
      <c r="N133">
        <f t="shared" si="42"/>
        <v>63.5</v>
      </c>
      <c r="P133" s="5" cm="1">
        <f t="array" ref="P133">INDEX(LINEST(P124:P129), 1)</f>
        <v>12.421142857142861</v>
      </c>
      <c r="Q133" s="5" cm="1">
        <f t="array" ref="Q133">INDEX(LINEST(Q124:Q128), 1)</f>
        <v>-0.59499999999999731</v>
      </c>
      <c r="R133" s="5" cm="1">
        <f t="array" ref="R133">INDEX(LINEST(R124:R129), 1)</f>
        <v>8.984</v>
      </c>
      <c r="S133" s="5" cm="1">
        <f t="array" ref="S133">INDEX(LINEST(S124:S128), 1)</f>
        <v>-0.50666666666666615</v>
      </c>
      <c r="T133" s="5" cm="1">
        <f t="array" ref="T133">INDEX(LINEST(T124:T129), 1)</f>
        <v>7.2977142857142869</v>
      </c>
      <c r="U133" s="5" cm="1">
        <f t="array" ref="U133">INDEX(LINEST(U124:U128), 1)</f>
        <v>-0.22666666666666718</v>
      </c>
      <c r="V133" s="5" cm="1">
        <f t="array" ref="V133">INDEX(LINEST(V124:V129), 1)</f>
        <v>12.463428571428571</v>
      </c>
      <c r="W133" s="5" cm="1">
        <f t="array" ref="W133">INDEX(LINEST(W124:W128), 1)</f>
        <v>-0.65333333333333443</v>
      </c>
    </row>
    <row r="134" spans="1:23" x14ac:dyDescent="0.45">
      <c r="A134" s="1">
        <v>22</v>
      </c>
      <c r="B134">
        <v>50</v>
      </c>
      <c r="C134">
        <v>0.45</v>
      </c>
      <c r="D134">
        <v>74.8</v>
      </c>
      <c r="E134">
        <v>48.9</v>
      </c>
      <c r="F134">
        <v>50.5</v>
      </c>
      <c r="G134">
        <v>75</v>
      </c>
      <c r="I134">
        <f t="shared" si="41"/>
        <v>12.612890231822384</v>
      </c>
      <c r="K134" cm="1">
        <f t="array" ref="K134">INDEX(LINEST(K124:K129),1)</f>
        <v>10.29157142857143</v>
      </c>
      <c r="L134" cm="1">
        <f t="array" ref="L134">INDEX(LINEST(L124:L128),1)</f>
        <v>-0.49541666666666428</v>
      </c>
      <c r="N134">
        <f t="shared" si="42"/>
        <v>62.3</v>
      </c>
    </row>
    <row r="135" spans="1:23" x14ac:dyDescent="0.45">
      <c r="A135" s="1">
        <v>23</v>
      </c>
      <c r="B135">
        <v>50</v>
      </c>
      <c r="C135">
        <v>0.65</v>
      </c>
      <c r="D135">
        <v>72.8</v>
      </c>
      <c r="E135">
        <v>47.5</v>
      </c>
      <c r="F135">
        <v>50</v>
      </c>
      <c r="G135">
        <v>72.400000000000006</v>
      </c>
      <c r="I135">
        <f t="shared" si="41"/>
        <v>11.958548197837397</v>
      </c>
      <c r="N135">
        <f t="shared" si="42"/>
        <v>60.675000000000004</v>
      </c>
    </row>
    <row r="136" spans="1:23" x14ac:dyDescent="0.45">
      <c r="A136" s="1">
        <v>24</v>
      </c>
      <c r="B136">
        <v>50</v>
      </c>
      <c r="C136">
        <v>0.85</v>
      </c>
      <c r="D136">
        <v>69.7</v>
      </c>
      <c r="E136">
        <v>49.7</v>
      </c>
      <c r="F136">
        <v>50</v>
      </c>
      <c r="G136">
        <v>69.7</v>
      </c>
      <c r="I136">
        <f t="shared" si="41"/>
        <v>9.9255667344489371</v>
      </c>
      <c r="N136">
        <f t="shared" si="42"/>
        <v>59.775000000000006</v>
      </c>
    </row>
    <row r="137" spans="1:23" x14ac:dyDescent="0.45">
      <c r="A137" s="1">
        <v>25</v>
      </c>
      <c r="B137">
        <v>100</v>
      </c>
      <c r="C137">
        <v>0</v>
      </c>
      <c r="D137">
        <v>78.5</v>
      </c>
      <c r="E137">
        <v>50.4</v>
      </c>
      <c r="F137">
        <v>50.2</v>
      </c>
      <c r="G137">
        <v>77</v>
      </c>
      <c r="I137">
        <f t="shared" si="41"/>
        <v>13.735424092469799</v>
      </c>
      <c r="N137">
        <f t="shared" si="42"/>
        <v>64.025000000000006</v>
      </c>
    </row>
    <row r="138" spans="1:23" x14ac:dyDescent="0.45">
      <c r="A138" s="1">
        <v>26</v>
      </c>
      <c r="B138">
        <v>100</v>
      </c>
      <c r="C138">
        <v>0.2</v>
      </c>
      <c r="D138">
        <v>80.5</v>
      </c>
      <c r="E138">
        <v>50.8</v>
      </c>
      <c r="F138">
        <v>51</v>
      </c>
      <c r="G138">
        <v>80.099999999999994</v>
      </c>
      <c r="I138">
        <f t="shared" si="41"/>
        <v>14.700850315542969</v>
      </c>
      <c r="N138">
        <f t="shared" si="42"/>
        <v>65.599999999999994</v>
      </c>
    </row>
    <row r="139" spans="1:23" x14ac:dyDescent="0.45">
      <c r="A139" s="1">
        <v>27</v>
      </c>
      <c r="B139">
        <v>100</v>
      </c>
      <c r="C139">
        <v>0.45</v>
      </c>
      <c r="D139">
        <v>77.900000000000006</v>
      </c>
      <c r="E139">
        <v>49</v>
      </c>
      <c r="F139">
        <v>53.3</v>
      </c>
      <c r="G139">
        <v>77</v>
      </c>
      <c r="I139">
        <f t="shared" si="41"/>
        <v>13.241412311381291</v>
      </c>
      <c r="N139">
        <f t="shared" si="42"/>
        <v>64.3</v>
      </c>
    </row>
    <row r="140" spans="1:23" x14ac:dyDescent="0.45">
      <c r="A140" s="1">
        <v>28</v>
      </c>
      <c r="B140">
        <v>100</v>
      </c>
      <c r="C140">
        <v>0.65</v>
      </c>
      <c r="D140">
        <v>71.900000000000006</v>
      </c>
      <c r="E140">
        <v>47.5</v>
      </c>
      <c r="F140">
        <v>51.1</v>
      </c>
      <c r="G140">
        <v>72.3</v>
      </c>
      <c r="I140">
        <f t="shared" si="41"/>
        <v>11.471704319759985</v>
      </c>
      <c r="N140" s="8">
        <f t="shared" si="42"/>
        <v>60.7</v>
      </c>
    </row>
    <row r="141" spans="1:23" x14ac:dyDescent="0.45">
      <c r="A141" s="1">
        <v>29</v>
      </c>
      <c r="B141">
        <v>100</v>
      </c>
      <c r="C141">
        <v>0.85</v>
      </c>
      <c r="D141">
        <v>69.900000000000006</v>
      </c>
      <c r="E141">
        <v>49.9</v>
      </c>
      <c r="F141">
        <v>51.9</v>
      </c>
      <c r="G141">
        <v>70.7</v>
      </c>
      <c r="I141">
        <f t="shared" si="41"/>
        <v>9.7298509752205149</v>
      </c>
      <c r="N141">
        <f t="shared" si="42"/>
        <v>60.600000000000009</v>
      </c>
    </row>
    <row r="145" spans="1:23" x14ac:dyDescent="0.45">
      <c r="A145" s="1">
        <v>0</v>
      </c>
      <c r="B145" t="s">
        <v>10</v>
      </c>
    </row>
    <row r="147" spans="1:23" x14ac:dyDescent="0.4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I147" s="3" t="s">
        <v>45</v>
      </c>
      <c r="K147" t="s">
        <v>25</v>
      </c>
      <c r="L147" t="s">
        <v>26</v>
      </c>
      <c r="N147" t="s">
        <v>27</v>
      </c>
      <c r="P147" s="3"/>
      <c r="Q147" s="3" t="s">
        <v>3</v>
      </c>
      <c r="R147" s="3"/>
      <c r="S147" s="3" t="s">
        <v>4</v>
      </c>
      <c r="T147" s="3"/>
      <c r="U147" s="3" t="s">
        <v>5</v>
      </c>
      <c r="V147" s="3"/>
      <c r="W147" s="3" t="s">
        <v>6</v>
      </c>
    </row>
    <row r="148" spans="1:23" x14ac:dyDescent="0.45">
      <c r="A148" s="1">
        <v>0</v>
      </c>
      <c r="B148">
        <v>0</v>
      </c>
      <c r="C148">
        <v>0</v>
      </c>
      <c r="D148">
        <v>75.599999999999994</v>
      </c>
      <c r="E148">
        <v>0</v>
      </c>
      <c r="F148">
        <v>51</v>
      </c>
      <c r="G148">
        <v>70.7</v>
      </c>
      <c r="I148">
        <f>_xlfn.STDEV.P(D148:G148)</f>
        <v>29.929197700573258</v>
      </c>
      <c r="J148">
        <v>2</v>
      </c>
      <c r="K148">
        <f>_xlfn.STDEV.P(D148:G152)</f>
        <v>28.946248029753356</v>
      </c>
      <c r="L148">
        <f>_xlfn.STDEV.P(D148:G148,D153:G153,D158:G158,D163:G163,D168:G168,D173:G173)</f>
        <v>16.638701538548293</v>
      </c>
      <c r="M148">
        <v>0</v>
      </c>
      <c r="N148">
        <f>AVERAGE(D148:G148)</f>
        <v>49.325000000000003</v>
      </c>
      <c r="P148" s="5">
        <f>_xlfn.STDEV.P(D148:D152)</f>
        <v>3.5255637847016734</v>
      </c>
      <c r="Q148">
        <f>_xlfn.STDEV.P(D148,D153,D158,D163,D168,D173)</f>
        <v>7.1496891929338817</v>
      </c>
      <c r="R148" s="5">
        <f>_xlfn.STDEV.P(E148:E152)</f>
        <v>0</v>
      </c>
      <c r="S148">
        <f>_xlfn.STDEV.P(E148,E153,E158,E163,E168,E173)</f>
        <v>24.902928208010675</v>
      </c>
      <c r="T148" s="5">
        <f>_xlfn.STDEV.P(F148:F152)</f>
        <v>1.8423897524682433</v>
      </c>
      <c r="U148">
        <f>_xlfn.STDEV.P(F148,F153,F158,F163,F168,F173)</f>
        <v>1.2175795661885924</v>
      </c>
      <c r="V148" s="5">
        <f>_xlfn.STDEV.P(G148:G152)</f>
        <v>0.91082380293885568</v>
      </c>
      <c r="W148">
        <f>_xlfn.STDEV.P(G148,G153,G158,G163,G168,G173)</f>
        <v>8.6298738242353767</v>
      </c>
    </row>
    <row r="149" spans="1:23" x14ac:dyDescent="0.45">
      <c r="A149" s="1">
        <v>1</v>
      </c>
      <c r="B149">
        <v>0</v>
      </c>
      <c r="C149">
        <v>0.2</v>
      </c>
      <c r="D149">
        <v>75.3</v>
      </c>
      <c r="E149">
        <v>0</v>
      </c>
      <c r="F149">
        <v>51.3</v>
      </c>
      <c r="G149">
        <v>68.400000000000006</v>
      </c>
      <c r="I149">
        <f t="shared" ref="I149:I177" si="53">_xlfn.STDEV.P(D149:G149)</f>
        <v>29.470705794059295</v>
      </c>
      <c r="J149">
        <v>5</v>
      </c>
      <c r="K149">
        <f>_xlfn.STDEV.P(D153:G157)</f>
        <v>10.989135543799605</v>
      </c>
      <c r="L149">
        <f>_xlfn.STDEV.P(D149:G149,D154:G154,D159:G159,D164:G164,D169:G169,D174:G174)</f>
        <v>16.475408863582807</v>
      </c>
      <c r="M149">
        <v>0.2</v>
      </c>
      <c r="N149">
        <f t="shared" ref="N149:N177" si="54">AVERAGE(D149:G149)</f>
        <v>48.75</v>
      </c>
      <c r="P149" s="5">
        <f>_xlfn.STDEV.P(D153:D157)</f>
        <v>3.1581006950380792</v>
      </c>
      <c r="Q149">
        <f t="shared" ref="Q149:Q152" si="55">_xlfn.STDEV.P(D149,D154,D159,D164,D169,D174)</f>
        <v>7.027960032770693</v>
      </c>
      <c r="R149" s="5">
        <f>_xlfn.STDEV.P(E153:E157)</f>
        <v>1.2172099243762342</v>
      </c>
      <c r="S149">
        <f t="shared" ref="S149:S152" si="56">_xlfn.STDEV.P(E149,E154,E159,E164,E169,E174)</f>
        <v>24.938390752679545</v>
      </c>
      <c r="T149" s="5">
        <f>_xlfn.STDEV.P(F153:F157)</f>
        <v>1.2023310692151297</v>
      </c>
      <c r="U149">
        <f t="shared" ref="U149:U152" si="57">_xlfn.STDEV.P(F149,F154,F159,F164,F169,F174)</f>
        <v>1.0761298971571953</v>
      </c>
      <c r="V149" s="5">
        <f>_xlfn.STDEV.P(G153:G157)</f>
        <v>1.2231107881136527</v>
      </c>
      <c r="W149">
        <f t="shared" ref="W149:W152" si="58">_xlfn.STDEV.P(G149,G154,G159,G164,G169,G174)</f>
        <v>7.6527591248008502</v>
      </c>
    </row>
    <row r="150" spans="1:23" x14ac:dyDescent="0.45">
      <c r="A150" s="1">
        <v>2</v>
      </c>
      <c r="B150">
        <v>0</v>
      </c>
      <c r="C150">
        <v>0.45</v>
      </c>
      <c r="D150">
        <v>72.8</v>
      </c>
      <c r="E150">
        <v>0</v>
      </c>
      <c r="F150">
        <v>47.6</v>
      </c>
      <c r="G150">
        <v>69.8</v>
      </c>
      <c r="I150">
        <f t="shared" si="53"/>
        <v>29.127435520484809</v>
      </c>
      <c r="J150">
        <v>10</v>
      </c>
      <c r="K150">
        <f>_xlfn.STDEV.P(D158:G162)</f>
        <v>7.5863364017159549</v>
      </c>
      <c r="L150">
        <f t="shared" ref="L150:L152" si="59">_xlfn.STDEV.P(D150:G150,D155:G155,D160:G160,D165:G165,D170:G170,D175:G175)</f>
        <v>15.290826498263575</v>
      </c>
      <c r="M150">
        <v>0.45</v>
      </c>
      <c r="N150">
        <f t="shared" si="54"/>
        <v>47.55</v>
      </c>
      <c r="P150" s="5">
        <f>_xlfn.STDEV.P(D158:D162)</f>
        <v>4.4673929757745743</v>
      </c>
      <c r="Q150">
        <f t="shared" si="55"/>
        <v>6.4903560936378684</v>
      </c>
      <c r="R150" s="5">
        <f>_xlfn.STDEV.P(E158:E162)</f>
        <v>1.0870142593360959</v>
      </c>
      <c r="S150">
        <f t="shared" si="56"/>
        <v>24.361199797127302</v>
      </c>
      <c r="T150" s="5">
        <f>_xlfn.STDEV.P(F158:F162)</f>
        <v>0.67111846942250031</v>
      </c>
      <c r="U150">
        <f t="shared" si="57"/>
        <v>1.3625955623979786</v>
      </c>
      <c r="V150" s="5">
        <f>_xlfn.STDEV.P(G158:G162)</f>
        <v>3.3169865842357575</v>
      </c>
      <c r="W150">
        <f t="shared" si="58"/>
        <v>7.2672782617245435</v>
      </c>
    </row>
    <row r="151" spans="1:23" x14ac:dyDescent="0.45">
      <c r="A151" s="1">
        <v>3</v>
      </c>
      <c r="B151">
        <v>0</v>
      </c>
      <c r="C151">
        <v>0.65</v>
      </c>
      <c r="D151">
        <v>70.7</v>
      </c>
      <c r="E151">
        <v>0</v>
      </c>
      <c r="F151">
        <v>46.6</v>
      </c>
      <c r="G151">
        <v>68.900000000000006</v>
      </c>
      <c r="I151">
        <f t="shared" si="53"/>
        <v>28.502850734619511</v>
      </c>
      <c r="J151">
        <v>20</v>
      </c>
      <c r="K151">
        <f>_xlfn.STDEV.P(D163:G167)</f>
        <v>2.5906514624703951</v>
      </c>
      <c r="L151">
        <f t="shared" si="59"/>
        <v>14.728514837061986</v>
      </c>
      <c r="M151">
        <v>0.65</v>
      </c>
      <c r="N151">
        <f t="shared" si="54"/>
        <v>46.550000000000004</v>
      </c>
      <c r="P151" s="5">
        <f>_xlfn.STDEV.P(D163:D167)</f>
        <v>1.8170305445974217</v>
      </c>
      <c r="Q151">
        <f t="shared" si="55"/>
        <v>7.1792331685834405</v>
      </c>
      <c r="R151" s="5">
        <f>_xlfn.STDEV.P(E163:E167)</f>
        <v>0.97488460855631454</v>
      </c>
      <c r="S151">
        <f t="shared" si="56"/>
        <v>24.415756524561473</v>
      </c>
      <c r="T151" s="5">
        <f>_xlfn.STDEV.P(F163:F167)</f>
        <v>1.3410443691392158</v>
      </c>
      <c r="U151">
        <f t="shared" si="57"/>
        <v>1.7464249196572974</v>
      </c>
      <c r="V151" s="5">
        <f>_xlfn.STDEV.P(G163:G167)</f>
        <v>1.6131955864060632</v>
      </c>
      <c r="W151">
        <f t="shared" si="58"/>
        <v>7.1760597359089973</v>
      </c>
    </row>
    <row r="152" spans="1:23" x14ac:dyDescent="0.45">
      <c r="A152" s="1">
        <v>4</v>
      </c>
      <c r="B152">
        <v>0</v>
      </c>
      <c r="C152">
        <v>0.85</v>
      </c>
      <c r="D152">
        <v>66</v>
      </c>
      <c r="E152">
        <v>0</v>
      </c>
      <c r="F152">
        <v>49.3</v>
      </c>
      <c r="G152">
        <v>68.3</v>
      </c>
      <c r="I152">
        <f t="shared" si="53"/>
        <v>27.496090631215193</v>
      </c>
      <c r="J152">
        <v>50</v>
      </c>
      <c r="K152">
        <f>_xlfn.STDEV.P(D169:G172)</f>
        <v>10.818206586583623</v>
      </c>
      <c r="L152">
        <f t="shared" si="59"/>
        <v>13.804525727295241</v>
      </c>
      <c r="M152">
        <v>0.85</v>
      </c>
      <c r="N152">
        <f t="shared" si="54"/>
        <v>45.9</v>
      </c>
      <c r="P152" s="5">
        <f>_xlfn.STDEV.P(D168:D172)</f>
        <v>5.3867986782503756</v>
      </c>
      <c r="Q152">
        <f t="shared" si="55"/>
        <v>5.5998263861976625</v>
      </c>
      <c r="R152" s="5">
        <f>_xlfn.STDEV.P(E168:E172)</f>
        <v>2.2297981971469958</v>
      </c>
      <c r="S152">
        <f t="shared" si="56"/>
        <v>23.112021883763347</v>
      </c>
      <c r="T152" s="5">
        <f>_xlfn.STDEV.P(F168:F172)</f>
        <v>0.73593477971896315</v>
      </c>
      <c r="U152">
        <f t="shared" si="57"/>
        <v>0.629152869605895</v>
      </c>
      <c r="V152" s="5">
        <f>_xlfn.STDEV.P(G168:G172)</f>
        <v>3.2927799805027971</v>
      </c>
      <c r="W152">
        <f t="shared" si="58"/>
        <v>6.0879662723551373</v>
      </c>
    </row>
    <row r="153" spans="1:23" x14ac:dyDescent="0.45">
      <c r="A153" s="1">
        <v>5</v>
      </c>
      <c r="B153">
        <v>5</v>
      </c>
      <c r="C153">
        <v>0</v>
      </c>
      <c r="D153">
        <v>78.7</v>
      </c>
      <c r="E153">
        <v>49.7</v>
      </c>
      <c r="F153">
        <v>50.1</v>
      </c>
      <c r="G153">
        <v>52.4</v>
      </c>
      <c r="I153">
        <f t="shared" si="53"/>
        <v>12.153677427017715</v>
      </c>
      <c r="J153">
        <v>100</v>
      </c>
      <c r="K153">
        <f>_xlfn.STDEV.P(D173:G177)</f>
        <v>8.6650793418178971</v>
      </c>
      <c r="N153">
        <f t="shared" si="54"/>
        <v>57.725000000000001</v>
      </c>
      <c r="P153" s="5">
        <f>_xlfn.STDEV.P(D173:D177)</f>
        <v>4.2230794451442684</v>
      </c>
      <c r="R153" s="5">
        <f>_xlfn.STDEV.P(E173:E177)</f>
        <v>2.2934689882359431</v>
      </c>
      <c r="T153" s="5">
        <f>_xlfn.STDEV.P(F173:F177)</f>
        <v>1.5001333274079363</v>
      </c>
      <c r="V153" s="5">
        <f>_xlfn.STDEV.P(G173:G177)</f>
        <v>4.0613298314714603</v>
      </c>
    </row>
    <row r="154" spans="1:23" x14ac:dyDescent="0.45">
      <c r="A154" s="1">
        <v>6</v>
      </c>
      <c r="B154">
        <v>5</v>
      </c>
      <c r="C154">
        <v>0.2</v>
      </c>
      <c r="D154">
        <v>80.5</v>
      </c>
      <c r="E154">
        <v>49.5</v>
      </c>
      <c r="F154">
        <v>49.9</v>
      </c>
      <c r="G154">
        <v>53.2</v>
      </c>
      <c r="I154">
        <f t="shared" si="53"/>
        <v>12.911695279861569</v>
      </c>
      <c r="K154">
        <f>AVERAGE(K148:K153)</f>
        <v>11.599276227690138</v>
      </c>
      <c r="N154">
        <f t="shared" si="54"/>
        <v>58.275000000000006</v>
      </c>
      <c r="P154" s="5">
        <f>AVERAGE(P148:P153)</f>
        <v>3.762994353917732</v>
      </c>
      <c r="Q154">
        <f>AVERAGE(Q148:Q152)</f>
        <v>6.689412974824708</v>
      </c>
      <c r="R154" s="5">
        <f>AVERAGE(R148:R153)</f>
        <v>1.300395996275264</v>
      </c>
      <c r="S154">
        <f>AVERAGE(S148:S152)</f>
        <v>24.346059433228469</v>
      </c>
      <c r="T154" s="5">
        <f>AVERAGE(T148:T153)</f>
        <v>1.2154919612286648</v>
      </c>
      <c r="U154">
        <f>AVERAGE(U148:U152)</f>
        <v>1.2063765630013918</v>
      </c>
      <c r="V154" s="5">
        <f>AVERAGE(V148:V153)</f>
        <v>2.4030377622780978</v>
      </c>
      <c r="W154">
        <f>AVERAGE(W148:W152)</f>
        <v>7.3627874438049803</v>
      </c>
    </row>
    <row r="155" spans="1:23" x14ac:dyDescent="0.45">
      <c r="A155" s="1">
        <v>7</v>
      </c>
      <c r="B155">
        <v>5</v>
      </c>
      <c r="C155">
        <v>0.45</v>
      </c>
      <c r="D155">
        <v>76.099999999999994</v>
      </c>
      <c r="E155">
        <v>51.1</v>
      </c>
      <c r="F155">
        <v>51.5</v>
      </c>
      <c r="G155">
        <v>55.5</v>
      </c>
      <c r="I155">
        <f t="shared" si="53"/>
        <v>10.277524020891416</v>
      </c>
      <c r="N155">
        <f t="shared" si="54"/>
        <v>58.55</v>
      </c>
      <c r="P155" s="5">
        <f>_xlfn.STDEV.P(P148:P153)</f>
        <v>1.122025026035488</v>
      </c>
      <c r="Q155">
        <f>_xlfn.STDEV.P(Q148:Q152)</f>
        <v>0.59886804985378239</v>
      </c>
      <c r="R155" s="5">
        <f>_xlfn.STDEV.P(R148:R153)</f>
        <v>0.78521987549428596</v>
      </c>
      <c r="S155">
        <f>_xlfn.STDEV.P(S148:S152)</f>
        <v>0.66164867006278194</v>
      </c>
      <c r="T155" s="5">
        <f>_xlfn.STDEV.P(T148:T153)</f>
        <v>0.41155715543347454</v>
      </c>
      <c r="U155">
        <f>_xlfn.STDEV.P(U148:U152)</f>
        <v>0.3650571179309598</v>
      </c>
      <c r="V155" s="5">
        <f>_xlfn.STDEV.P(V148:V153)</f>
        <v>1.1985864645762827</v>
      </c>
      <c r="W155">
        <f>_xlfn.STDEV.P(W148:W152)</f>
        <v>0.81960352990776519</v>
      </c>
    </row>
    <row r="156" spans="1:23" x14ac:dyDescent="0.45">
      <c r="A156" s="1">
        <v>8</v>
      </c>
      <c r="B156">
        <v>5</v>
      </c>
      <c r="C156">
        <v>0.65</v>
      </c>
      <c r="D156">
        <v>75.599999999999994</v>
      </c>
      <c r="E156">
        <v>52.9</v>
      </c>
      <c r="F156">
        <v>51.4</v>
      </c>
      <c r="G156">
        <v>55.2</v>
      </c>
      <c r="I156">
        <f t="shared" si="53"/>
        <v>9.8077456635049174</v>
      </c>
      <c r="K156" cm="1">
        <f t="array" ref="K156">INDEX(LINEST(K148:K153),1)</f>
        <v>-3.0546947214448803</v>
      </c>
      <c r="L156" cm="1">
        <f t="array" ref="L156">INDEX(LINEST(L148:L152),1)</f>
        <v>-0.74152456490269225</v>
      </c>
      <c r="N156">
        <f t="shared" si="54"/>
        <v>58.775000000000006</v>
      </c>
      <c r="P156" s="5"/>
      <c r="R156" s="5"/>
      <c r="T156" s="5"/>
      <c r="V156" s="5"/>
    </row>
    <row r="157" spans="1:23" x14ac:dyDescent="0.45">
      <c r="A157" s="1">
        <v>9</v>
      </c>
      <c r="B157">
        <v>5</v>
      </c>
      <c r="C157">
        <v>0.85</v>
      </c>
      <c r="D157">
        <v>71.2</v>
      </c>
      <c r="E157">
        <v>50.7</v>
      </c>
      <c r="F157">
        <v>48.2</v>
      </c>
      <c r="G157">
        <v>53.2</v>
      </c>
      <c r="I157">
        <f t="shared" si="53"/>
        <v>9.0510703786899995</v>
      </c>
      <c r="N157">
        <f t="shared" si="54"/>
        <v>55.825000000000003</v>
      </c>
      <c r="P157" s="5"/>
      <c r="R157" s="5"/>
      <c r="T157" s="5"/>
      <c r="V157" s="5"/>
    </row>
    <row r="158" spans="1:23" x14ac:dyDescent="0.45">
      <c r="A158" s="1">
        <v>10</v>
      </c>
      <c r="B158">
        <v>10</v>
      </c>
      <c r="C158">
        <v>0</v>
      </c>
      <c r="D158">
        <v>72.5</v>
      </c>
      <c r="E158">
        <v>50.1</v>
      </c>
      <c r="F158">
        <v>48.8</v>
      </c>
      <c r="G158">
        <v>61.8</v>
      </c>
      <c r="I158">
        <f t="shared" si="53"/>
        <v>9.6356110340756409</v>
      </c>
      <c r="N158">
        <f t="shared" si="54"/>
        <v>58.3</v>
      </c>
      <c r="P158" s="5"/>
      <c r="R158" s="5"/>
      <c r="T158" s="5"/>
      <c r="V158" s="5"/>
    </row>
    <row r="159" spans="1:23" x14ac:dyDescent="0.45">
      <c r="A159" s="1">
        <v>11</v>
      </c>
      <c r="B159">
        <v>10</v>
      </c>
      <c r="C159">
        <v>0.2</v>
      </c>
      <c r="D159">
        <v>71.400000000000006</v>
      </c>
      <c r="E159">
        <v>49.4</v>
      </c>
      <c r="F159">
        <v>50.4</v>
      </c>
      <c r="G159">
        <v>62.3</v>
      </c>
      <c r="I159">
        <f t="shared" si="53"/>
        <v>9.07203808413521</v>
      </c>
      <c r="K159" t="s">
        <v>25</v>
      </c>
      <c r="L159" t="s">
        <v>26</v>
      </c>
      <c r="N159">
        <f t="shared" si="54"/>
        <v>58.375</v>
      </c>
      <c r="P159" s="3" t="s">
        <v>25</v>
      </c>
      <c r="Q159" s="3" t="s">
        <v>26</v>
      </c>
      <c r="R159" s="3" t="s">
        <v>25</v>
      </c>
      <c r="S159" s="3" t="s">
        <v>26</v>
      </c>
      <c r="T159" s="3" t="s">
        <v>25</v>
      </c>
      <c r="U159" s="3" t="s">
        <v>26</v>
      </c>
      <c r="V159" s="3" t="s">
        <v>25</v>
      </c>
      <c r="W159" s="3" t="s">
        <v>26</v>
      </c>
    </row>
    <row r="160" spans="1:23" x14ac:dyDescent="0.45">
      <c r="A160" s="1">
        <v>12</v>
      </c>
      <c r="B160">
        <v>10</v>
      </c>
      <c r="C160">
        <v>0.45</v>
      </c>
      <c r="D160">
        <v>67</v>
      </c>
      <c r="E160">
        <v>51.1</v>
      </c>
      <c r="F160">
        <v>49.5</v>
      </c>
      <c r="G160">
        <v>58.4</v>
      </c>
      <c r="I160">
        <f t="shared" si="53"/>
        <v>6.9285640647972402</v>
      </c>
      <c r="J160">
        <v>2</v>
      </c>
      <c r="K160">
        <f>AVERAGE(D148:G152)</f>
        <v>47.614999999999995</v>
      </c>
      <c r="L160">
        <f>AVERAGE(D148:G148,D153:G153,D158:G158,D163:G163,D168:G168,D173:G173)</f>
        <v>58.466666666666661</v>
      </c>
      <c r="M160">
        <v>0</v>
      </c>
      <c r="N160">
        <f t="shared" si="54"/>
        <v>56.5</v>
      </c>
      <c r="P160" s="5">
        <f>AVERAGE(D148:D152)</f>
        <v>72.08</v>
      </c>
      <c r="Q160">
        <f>AVERAGE(D148,D153,D158,D163,D168,D173)</f>
        <v>71.283333333333346</v>
      </c>
      <c r="R160" s="5">
        <f>AVERAGE(E148:E152)</f>
        <v>0</v>
      </c>
      <c r="S160">
        <f>AVERAGE(E148,E153,E158,E163,E168,E173)</f>
        <v>49.75</v>
      </c>
      <c r="T160" s="5">
        <f>AVERAGE(F148:F152)</f>
        <v>49.160000000000004</v>
      </c>
      <c r="U160">
        <f>AVERAGE(F148,F153,F158,F163,F168,F173)</f>
        <v>48.949999999999996</v>
      </c>
      <c r="V160" s="5">
        <f>AVERAGE(G148:G152)</f>
        <v>69.220000000000013</v>
      </c>
      <c r="W160">
        <f>AVERAGE(G148,G153,G158,G163,G168,G173)</f>
        <v>63.883333333333326</v>
      </c>
    </row>
    <row r="161" spans="1:23" x14ac:dyDescent="0.45">
      <c r="A161" s="1">
        <v>13</v>
      </c>
      <c r="B161">
        <v>10</v>
      </c>
      <c r="C161">
        <v>0.65</v>
      </c>
      <c r="D161">
        <v>62.3</v>
      </c>
      <c r="E161">
        <v>52.5</v>
      </c>
      <c r="F161">
        <v>49.9</v>
      </c>
      <c r="G161">
        <v>54.4</v>
      </c>
      <c r="I161">
        <f t="shared" si="53"/>
        <v>4.6289172600080031</v>
      </c>
      <c r="J161">
        <v>5</v>
      </c>
      <c r="K161">
        <f>AVERAGE(D153:G157)</f>
        <v>57.830000000000005</v>
      </c>
      <c r="L161">
        <f>AVERAGE(D149:G149,D154:G154,D159:G159,D164:G164,D169:G169,D174:G174)</f>
        <v>58.708333333333336</v>
      </c>
      <c r="M161">
        <v>0.2</v>
      </c>
      <c r="N161">
        <f t="shared" si="54"/>
        <v>54.774999999999999</v>
      </c>
      <c r="P161" s="5">
        <f>AVERAGE(D153:D157)</f>
        <v>76.419999999999987</v>
      </c>
      <c r="Q161">
        <f t="shared" ref="Q161:Q164" si="60">AVERAGE(D149,D154,D159,D164,D169,D174)</f>
        <v>71.566666666666663</v>
      </c>
      <c r="R161" s="5">
        <f>AVERAGE(E153:E157)</f>
        <v>50.780000000000008</v>
      </c>
      <c r="S161">
        <f t="shared" ref="S161:S164" si="61">AVERAGE(E149,E154,E159,E164,E169,E174)</f>
        <v>49.70000000000001</v>
      </c>
      <c r="T161" s="5">
        <f>AVERAGE(F153:F157)</f>
        <v>50.220000000000006</v>
      </c>
      <c r="U161">
        <f t="shared" ref="U161:U164" si="62">AVERAGE(F149,F154,F159,F164,F169,F174)</f>
        <v>49.683333333333337</v>
      </c>
      <c r="V161" s="5">
        <f>AVERAGE(G153:G157)</f>
        <v>53.9</v>
      </c>
      <c r="W161">
        <f t="shared" ref="W161:W164" si="63">AVERAGE(G149,G154,G159,G164,G169,G174)</f>
        <v>63.883333333333333</v>
      </c>
    </row>
    <row r="162" spans="1:23" x14ac:dyDescent="0.45">
      <c r="A162" s="1">
        <v>14</v>
      </c>
      <c r="B162">
        <v>10</v>
      </c>
      <c r="C162">
        <v>0.85</v>
      </c>
      <c r="D162">
        <v>61.7</v>
      </c>
      <c r="E162">
        <v>50</v>
      </c>
      <c r="F162">
        <v>48.6</v>
      </c>
      <c r="G162">
        <v>54.9</v>
      </c>
      <c r="I162">
        <f t="shared" si="53"/>
        <v>5.1259145525457219</v>
      </c>
      <c r="J162">
        <v>10</v>
      </c>
      <c r="K162">
        <f>AVERAGE(D158:G162)</f>
        <v>56.35</v>
      </c>
      <c r="L162">
        <f t="shared" ref="L162:L164" si="64">AVERAGE(D150:G150,D155:G155,D160:G160,D165:G165,D170:G170,D175:G175)</f>
        <v>57.525000000000006</v>
      </c>
      <c r="M162">
        <v>0.45</v>
      </c>
      <c r="N162">
        <f t="shared" si="54"/>
        <v>53.800000000000004</v>
      </c>
      <c r="P162" s="5">
        <f>AVERAGE(D158:D162)</f>
        <v>66.97999999999999</v>
      </c>
      <c r="Q162">
        <f t="shared" si="60"/>
        <v>67.683333333333337</v>
      </c>
      <c r="R162" s="5">
        <f>AVERAGE(E158:E162)</f>
        <v>50.62</v>
      </c>
      <c r="S162">
        <f t="shared" si="61"/>
        <v>49.916666666666664</v>
      </c>
      <c r="T162" s="5">
        <f>AVERAGE(F158:F162)</f>
        <v>49.44</v>
      </c>
      <c r="U162">
        <f t="shared" si="62"/>
        <v>49.9</v>
      </c>
      <c r="V162" s="5">
        <f>AVERAGE(G158:G162)</f>
        <v>58.36</v>
      </c>
      <c r="W162">
        <f t="shared" si="63"/>
        <v>62.599999999999994</v>
      </c>
    </row>
    <row r="163" spans="1:23" x14ac:dyDescent="0.45">
      <c r="A163" s="1">
        <v>15</v>
      </c>
      <c r="B163">
        <v>20</v>
      </c>
      <c r="C163">
        <v>0</v>
      </c>
      <c r="D163">
        <v>56.2</v>
      </c>
      <c r="E163">
        <v>51.1</v>
      </c>
      <c r="F163">
        <v>47.9</v>
      </c>
      <c r="G163">
        <v>53.4</v>
      </c>
      <c r="I163">
        <f t="shared" si="53"/>
        <v>3.0467195473164264</v>
      </c>
      <c r="J163">
        <v>20</v>
      </c>
      <c r="K163">
        <f>AVERAGE(D163:G167)</f>
        <v>52.094999999999992</v>
      </c>
      <c r="L163">
        <f t="shared" si="64"/>
        <v>56.179166666666674</v>
      </c>
      <c r="M163">
        <v>0.65</v>
      </c>
      <c r="N163">
        <f t="shared" si="54"/>
        <v>52.150000000000006</v>
      </c>
      <c r="P163" s="5">
        <f>AVERAGE(D163:D167)</f>
        <v>54.919999999999995</v>
      </c>
      <c r="Q163">
        <f t="shared" si="60"/>
        <v>64.516666666666666</v>
      </c>
      <c r="R163" s="5">
        <f>AVERAGE(E163:E167)</f>
        <v>51.839999999999996</v>
      </c>
      <c r="S163">
        <f t="shared" si="61"/>
        <v>50.35</v>
      </c>
      <c r="T163" s="5">
        <f>AVERAGE(F163:F167)</f>
        <v>48.96</v>
      </c>
      <c r="U163">
        <f t="shared" si="62"/>
        <v>49.5</v>
      </c>
      <c r="V163" s="5">
        <f>AVERAGE(G163:G167)</f>
        <v>52.660000000000004</v>
      </c>
      <c r="W163">
        <f t="shared" si="63"/>
        <v>60.349999999999994</v>
      </c>
    </row>
    <row r="164" spans="1:23" x14ac:dyDescent="0.45">
      <c r="A164" s="1">
        <v>16</v>
      </c>
      <c r="B164">
        <v>20</v>
      </c>
      <c r="C164">
        <v>0.2</v>
      </c>
      <c r="D164">
        <v>57.4</v>
      </c>
      <c r="E164">
        <v>50.7</v>
      </c>
      <c r="F164">
        <v>49.4</v>
      </c>
      <c r="G164">
        <v>55.2</v>
      </c>
      <c r="I164">
        <f t="shared" si="53"/>
        <v>3.2529794035622173</v>
      </c>
      <c r="J164">
        <v>50</v>
      </c>
      <c r="K164">
        <f>AVERAGE(D168:G172)</f>
        <v>65.315000000000012</v>
      </c>
      <c r="L164">
        <f t="shared" si="64"/>
        <v>54.358333333333327</v>
      </c>
      <c r="M164">
        <v>0.85</v>
      </c>
      <c r="N164">
        <f t="shared" si="54"/>
        <v>53.174999999999997</v>
      </c>
      <c r="P164" s="5">
        <f>AVERAGE(D168:D172)</f>
        <v>66.97999999999999</v>
      </c>
      <c r="Q164">
        <f t="shared" si="60"/>
        <v>62.216666666666669</v>
      </c>
      <c r="R164" s="5">
        <f>AVERAGE(E168:E172)</f>
        <v>78.099999999999994</v>
      </c>
      <c r="S164">
        <f t="shared" si="61"/>
        <v>48.066666666666663</v>
      </c>
      <c r="T164" s="5">
        <f>AVERAGE(F168:F172)</f>
        <v>48.42</v>
      </c>
      <c r="U164">
        <f t="shared" si="62"/>
        <v>48.25</v>
      </c>
      <c r="V164" s="5">
        <f>AVERAGE(G168:G172)</f>
        <v>67.760000000000005</v>
      </c>
      <c r="W164">
        <f t="shared" si="63"/>
        <v>58.9</v>
      </c>
    </row>
    <row r="165" spans="1:23" x14ac:dyDescent="0.45">
      <c r="A165" s="1">
        <v>17</v>
      </c>
      <c r="B165">
        <v>20</v>
      </c>
      <c r="C165">
        <v>0.45</v>
      </c>
      <c r="D165">
        <v>55.3</v>
      </c>
      <c r="E165">
        <v>53.1</v>
      </c>
      <c r="F165">
        <v>51.3</v>
      </c>
      <c r="G165">
        <v>52.7</v>
      </c>
      <c r="I165">
        <f t="shared" si="53"/>
        <v>1.435270009440732</v>
      </c>
      <c r="J165">
        <v>100</v>
      </c>
      <c r="K165">
        <f>AVERAGE(D173:G177)</f>
        <v>63.080000000000005</v>
      </c>
      <c r="L165">
        <f>AVERAGE((L164-L163), (L163-L162), (L162-L161), (L161-L160))</f>
        <v>-1.0270833333333336</v>
      </c>
      <c r="N165">
        <f t="shared" si="54"/>
        <v>53.099999999999994</v>
      </c>
      <c r="P165" s="5">
        <f>AVERAGE(D173:D177)</f>
        <v>67.34</v>
      </c>
      <c r="R165" s="5">
        <f>AVERAGE(E173:E177)</f>
        <v>66</v>
      </c>
      <c r="T165" s="5">
        <f>AVERAGE(F173:F177)</f>
        <v>49.34</v>
      </c>
      <c r="V165" s="5">
        <f>AVERAGE(G173:G177)</f>
        <v>69.64</v>
      </c>
    </row>
    <row r="166" spans="1:23" x14ac:dyDescent="0.45">
      <c r="A166" s="1">
        <v>18</v>
      </c>
      <c r="B166">
        <v>20</v>
      </c>
      <c r="C166">
        <v>0.65</v>
      </c>
      <c r="D166">
        <v>52.9</v>
      </c>
      <c r="E166">
        <v>52.9</v>
      </c>
      <c r="F166">
        <v>48.7</v>
      </c>
      <c r="G166">
        <v>50.5</v>
      </c>
      <c r="I166">
        <f t="shared" si="53"/>
        <v>1.7684739183827378</v>
      </c>
      <c r="K166">
        <f>AVERAGE(K160:K165)</f>
        <v>57.047499999999992</v>
      </c>
      <c r="N166">
        <f t="shared" si="54"/>
        <v>51.25</v>
      </c>
      <c r="P166" s="5">
        <f>AVERAGE(P160:P165)</f>
        <v>67.453333333333333</v>
      </c>
      <c r="Q166">
        <f>AVERAGE(Q160:Q164)</f>
        <v>67.453333333333333</v>
      </c>
      <c r="R166" s="5">
        <f>AVERAGE(R160:R165)</f>
        <v>49.556666666666672</v>
      </c>
      <c r="S166">
        <f>AVERAGE(S160:S164)</f>
        <v>49.556666666666665</v>
      </c>
      <c r="T166" s="5">
        <f>AVERAGE(T160:T165)</f>
        <v>49.256666666666661</v>
      </c>
      <c r="U166">
        <f>AVERAGE(U160:U164)</f>
        <v>49.256666666666668</v>
      </c>
      <c r="V166" s="5">
        <f>AVERAGE(V160:V165)</f>
        <v>61.923333333333339</v>
      </c>
      <c r="W166">
        <f>AVERAGE(W160:W164)</f>
        <v>61.923333333333325</v>
      </c>
    </row>
    <row r="167" spans="1:23" x14ac:dyDescent="0.45">
      <c r="A167" s="1">
        <v>19</v>
      </c>
      <c r="B167">
        <v>20</v>
      </c>
      <c r="C167">
        <v>0.85</v>
      </c>
      <c r="D167">
        <v>52.8</v>
      </c>
      <c r="E167">
        <v>51.4</v>
      </c>
      <c r="F167">
        <v>47.5</v>
      </c>
      <c r="G167">
        <v>51.5</v>
      </c>
      <c r="I167">
        <f t="shared" si="53"/>
        <v>1.9836834424877363</v>
      </c>
      <c r="N167">
        <f t="shared" si="54"/>
        <v>50.8</v>
      </c>
      <c r="P167" s="5">
        <f>_xlfn.STDEV.P(P160:P165)</f>
        <v>6.5746043395950613</v>
      </c>
      <c r="Q167">
        <f>_xlfn.STDEV.P(Q160:Q164)</f>
        <v>3.6793477682872013</v>
      </c>
      <c r="R167" s="5">
        <f>_xlfn.STDEV.P(R160:R165)</f>
        <v>24.320119014694143</v>
      </c>
      <c r="S167">
        <f>_xlfn.STDEV.P(S160:S164)</f>
        <v>0.77935871073595053</v>
      </c>
      <c r="T167" s="5">
        <f>_xlfn.STDEV.P(T160:T165)</f>
        <v>0.54251472074241769</v>
      </c>
      <c r="U167">
        <f>_xlfn.STDEV.P(U160:U164)</f>
        <v>0.59372646152172803</v>
      </c>
      <c r="V167" s="5">
        <f>_xlfn.STDEV.P(V160:V165)</f>
        <v>7.1848861430706306</v>
      </c>
      <c r="W167">
        <f>_xlfn.STDEV.P(W160:W164)</f>
        <v>1.9878128684561827</v>
      </c>
    </row>
    <row r="168" spans="1:23" x14ac:dyDescent="0.45">
      <c r="A168" s="1">
        <v>20</v>
      </c>
      <c r="B168">
        <v>50</v>
      </c>
      <c r="C168">
        <v>0</v>
      </c>
      <c r="D168">
        <v>73.3</v>
      </c>
      <c r="E168">
        <v>80.400000000000006</v>
      </c>
      <c r="F168">
        <v>47.6</v>
      </c>
      <c r="G168">
        <v>70.8</v>
      </c>
      <c r="I168">
        <f t="shared" si="53"/>
        <v>12.306984805385959</v>
      </c>
      <c r="N168">
        <f t="shared" si="54"/>
        <v>68.024999999999991</v>
      </c>
      <c r="P168" s="5"/>
      <c r="R168" s="5"/>
      <c r="T168" s="5"/>
      <c r="V168" s="5"/>
    </row>
    <row r="169" spans="1:23" x14ac:dyDescent="0.45">
      <c r="A169" s="1">
        <v>21</v>
      </c>
      <c r="B169">
        <v>50</v>
      </c>
      <c r="C169">
        <v>0.2</v>
      </c>
      <c r="D169">
        <v>72.900000000000006</v>
      </c>
      <c r="E169">
        <v>79.3</v>
      </c>
      <c r="F169">
        <v>49.3</v>
      </c>
      <c r="G169">
        <v>70.7</v>
      </c>
      <c r="I169">
        <f t="shared" si="53"/>
        <v>11.276856831582126</v>
      </c>
      <c r="N169">
        <f t="shared" si="54"/>
        <v>68.05</v>
      </c>
      <c r="P169" s="5" cm="1">
        <f t="array" ref="P169">INDEX(LINEST(P160:P165), 1)</f>
        <v>-1.8308571428571423</v>
      </c>
      <c r="Q169" s="5" cm="1">
        <f t="array" ref="Q169">INDEX(LINEST(Q160:Q164), 1)</f>
        <v>-2.5183333333333349</v>
      </c>
      <c r="R169" s="5" cm="1">
        <f t="array" ref="R169">INDEX(LINEST(R160:R165), 1)</f>
        <v>11.805142857142858</v>
      </c>
      <c r="S169" s="5" cm="1">
        <f t="array" ref="S169">INDEX(LINEST(S160:S164), 1)</f>
        <v>-0.27166666666666822</v>
      </c>
      <c r="T169" s="5" cm="1">
        <f t="array" ref="T169">INDEX(LINEST(T160:T165), 1)</f>
        <v>-0.1422857142857146</v>
      </c>
      <c r="U169" s="5" cm="1">
        <f t="array" ref="U169">INDEX(LINEST(U160:U164), 1)</f>
        <v>-0.15833333333333285</v>
      </c>
      <c r="V169" s="5" cm="1">
        <f t="array" ref="V169">INDEX(LINEST(V160:V165), 1)</f>
        <v>1.0851428571428559</v>
      </c>
      <c r="W169" s="5" cm="1">
        <f t="array" ref="W169">INDEX(LINEST(W160:W164), 1)</f>
        <v>-1.3499999999999992</v>
      </c>
    </row>
    <row r="170" spans="1:23" x14ac:dyDescent="0.45">
      <c r="A170" s="1">
        <v>22</v>
      </c>
      <c r="B170">
        <v>50</v>
      </c>
      <c r="C170">
        <v>0.45</v>
      </c>
      <c r="D170">
        <v>66.5</v>
      </c>
      <c r="E170">
        <v>78.099999999999994</v>
      </c>
      <c r="F170">
        <v>49</v>
      </c>
      <c r="G170">
        <v>68.900000000000006</v>
      </c>
      <c r="I170">
        <f t="shared" si="53"/>
        <v>10.529808877657748</v>
      </c>
      <c r="K170" cm="1">
        <f t="array" ref="K170">INDEX(LINEST(K160:K165),1)</f>
        <v>2.7292857142857168</v>
      </c>
      <c r="L170" cm="1">
        <f t="array" ref="L170">INDEX(LINEST(L160:L164),1)</f>
        <v>-1.074583333333333</v>
      </c>
      <c r="N170">
        <f t="shared" si="54"/>
        <v>65.625</v>
      </c>
    </row>
    <row r="171" spans="1:23" x14ac:dyDescent="0.45">
      <c r="A171" s="1">
        <v>23</v>
      </c>
      <c r="B171">
        <v>50</v>
      </c>
      <c r="C171">
        <v>0.65</v>
      </c>
      <c r="D171">
        <v>61.7</v>
      </c>
      <c r="E171">
        <v>78.8</v>
      </c>
      <c r="F171">
        <v>48.7</v>
      </c>
      <c r="G171">
        <v>66.400000000000006</v>
      </c>
      <c r="I171">
        <f t="shared" si="53"/>
        <v>10.771954325933654</v>
      </c>
      <c r="N171">
        <f t="shared" si="54"/>
        <v>63.9</v>
      </c>
    </row>
    <row r="172" spans="1:23" x14ac:dyDescent="0.45">
      <c r="A172" s="1">
        <v>24</v>
      </c>
      <c r="B172">
        <v>50</v>
      </c>
      <c r="C172">
        <v>0.85</v>
      </c>
      <c r="D172">
        <v>60.5</v>
      </c>
      <c r="E172">
        <v>73.900000000000006</v>
      </c>
      <c r="F172">
        <v>47.5</v>
      </c>
      <c r="G172">
        <v>62</v>
      </c>
      <c r="I172">
        <f t="shared" si="53"/>
        <v>9.3529073020104203</v>
      </c>
      <c r="N172">
        <f t="shared" si="54"/>
        <v>60.975000000000001</v>
      </c>
    </row>
    <row r="173" spans="1:23" x14ac:dyDescent="0.45">
      <c r="A173" s="1">
        <v>25</v>
      </c>
      <c r="B173">
        <v>100</v>
      </c>
      <c r="C173">
        <v>0</v>
      </c>
      <c r="D173">
        <v>71.400000000000006</v>
      </c>
      <c r="E173">
        <v>67.2</v>
      </c>
      <c r="F173">
        <v>48.3</v>
      </c>
      <c r="G173">
        <v>74.2</v>
      </c>
      <c r="I173">
        <f t="shared" si="53"/>
        <v>10.112214149235569</v>
      </c>
      <c r="N173">
        <f t="shared" si="54"/>
        <v>65.275000000000006</v>
      </c>
    </row>
    <row r="174" spans="1:23" x14ac:dyDescent="0.45">
      <c r="A174" s="1">
        <v>26</v>
      </c>
      <c r="B174">
        <v>100</v>
      </c>
      <c r="C174">
        <v>0.2</v>
      </c>
      <c r="D174">
        <v>71.900000000000006</v>
      </c>
      <c r="E174">
        <v>69.3</v>
      </c>
      <c r="F174">
        <v>47.8</v>
      </c>
      <c r="G174">
        <v>73.5</v>
      </c>
      <c r="I174">
        <f t="shared" si="53"/>
        <v>10.399849758530197</v>
      </c>
      <c r="N174">
        <f t="shared" si="54"/>
        <v>65.625</v>
      </c>
    </row>
    <row r="175" spans="1:23" x14ac:dyDescent="0.45">
      <c r="A175" s="1">
        <v>27</v>
      </c>
      <c r="B175">
        <v>100</v>
      </c>
      <c r="C175">
        <v>0.45</v>
      </c>
      <c r="D175">
        <v>68.400000000000006</v>
      </c>
      <c r="E175">
        <v>66.099999999999994</v>
      </c>
      <c r="F175">
        <v>50.5</v>
      </c>
      <c r="G175">
        <v>70.3</v>
      </c>
      <c r="I175">
        <f t="shared" si="53"/>
        <v>7.8356158022200084</v>
      </c>
      <c r="N175">
        <f t="shared" si="54"/>
        <v>63.825000000000003</v>
      </c>
    </row>
    <row r="176" spans="1:23" x14ac:dyDescent="0.45">
      <c r="A176" s="1">
        <v>28</v>
      </c>
      <c r="B176">
        <v>100</v>
      </c>
      <c r="C176">
        <v>0.65</v>
      </c>
      <c r="D176">
        <v>63.9</v>
      </c>
      <c r="E176">
        <v>65</v>
      </c>
      <c r="F176">
        <v>51.7</v>
      </c>
      <c r="G176">
        <v>66.7</v>
      </c>
      <c r="I176">
        <f t="shared" si="53"/>
        <v>5.9301665238001533</v>
      </c>
      <c r="N176" s="6">
        <f t="shared" si="54"/>
        <v>61.825000000000003</v>
      </c>
    </row>
    <row r="177" spans="1:23" x14ac:dyDescent="0.45">
      <c r="A177" s="1">
        <v>29</v>
      </c>
      <c r="B177">
        <v>100</v>
      </c>
      <c r="C177">
        <v>0.85</v>
      </c>
      <c r="D177">
        <v>61.1</v>
      </c>
      <c r="E177">
        <v>62.4</v>
      </c>
      <c r="F177">
        <v>48.4</v>
      </c>
      <c r="G177">
        <v>63.5</v>
      </c>
      <c r="I177">
        <f t="shared" si="53"/>
        <v>6.0928236475381015</v>
      </c>
      <c r="N177">
        <f t="shared" si="54"/>
        <v>58.85</v>
      </c>
    </row>
    <row r="181" spans="1:23" x14ac:dyDescent="0.45">
      <c r="A181" s="1">
        <v>0</v>
      </c>
      <c r="B181" t="s">
        <v>11</v>
      </c>
    </row>
    <row r="183" spans="1:23" x14ac:dyDescent="0.4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I183" s="3" t="s">
        <v>45</v>
      </c>
      <c r="K183" t="s">
        <v>25</v>
      </c>
      <c r="L183" t="s">
        <v>26</v>
      </c>
      <c r="N183" t="s">
        <v>27</v>
      </c>
      <c r="P183" s="3"/>
      <c r="Q183" s="3" t="s">
        <v>3</v>
      </c>
      <c r="R183" s="3"/>
      <c r="S183" s="3" t="s">
        <v>4</v>
      </c>
      <c r="T183" s="3"/>
      <c r="U183" s="3" t="s">
        <v>5</v>
      </c>
      <c r="V183" s="3"/>
      <c r="W183" s="3" t="s">
        <v>6</v>
      </c>
    </row>
    <row r="184" spans="1:23" x14ac:dyDescent="0.45">
      <c r="A184" s="1">
        <v>0</v>
      </c>
      <c r="B184">
        <v>0</v>
      </c>
      <c r="C184">
        <v>0</v>
      </c>
      <c r="D184">
        <v>40.799999999999997</v>
      </c>
      <c r="E184">
        <v>42.3</v>
      </c>
      <c r="F184">
        <v>35.5</v>
      </c>
      <c r="G184">
        <v>42.1</v>
      </c>
      <c r="I184">
        <f>_xlfn.STDEV.P(D184:G184)</f>
        <v>2.7598686562950778</v>
      </c>
      <c r="J184">
        <v>2</v>
      </c>
      <c r="K184">
        <f>_xlfn.STDEV.P(D184:G188)</f>
        <v>5.0974380820172911</v>
      </c>
      <c r="L184">
        <f>_xlfn.STDEV.P(D184:G184,D189:G189,D194:G194,D199:G199,D204:G204,D209:G209)</f>
        <v>22.226785252008192</v>
      </c>
      <c r="M184">
        <v>0</v>
      </c>
      <c r="N184">
        <f>AVERAGE(D184:G184)</f>
        <v>40.174999999999997</v>
      </c>
      <c r="P184" s="5">
        <f>_xlfn.STDEV.P(D184:D188)</f>
        <v>5.0733026718302225</v>
      </c>
      <c r="Q184">
        <f>_xlfn.STDEV.P(D184,D189,D194,D199,D204,D209)</f>
        <v>18.365797015103883</v>
      </c>
      <c r="R184" s="5">
        <f>_xlfn.STDEV.P(E184:E188)</f>
        <v>4.3998181780614489</v>
      </c>
      <c r="S184">
        <f>_xlfn.STDEV.P(E184,E189,E194,E199,E204,E209)</f>
        <v>17.962437659367598</v>
      </c>
      <c r="T184" s="5">
        <f>_xlfn.STDEV.P(F184:F188)</f>
        <v>3.2745075965708268</v>
      </c>
      <c r="U184">
        <f>_xlfn.STDEV.P(F184,F189,F194,F199,F204,F209)</f>
        <v>4.7630522426975643</v>
      </c>
      <c r="V184" s="5">
        <f>_xlfn.STDEV.P(G184:G188)</f>
        <v>2.5919876542915867</v>
      </c>
      <c r="W184">
        <f>_xlfn.STDEV.P(G184,G189,G194,G199,G204,G209)</f>
        <v>17.882898410368355</v>
      </c>
    </row>
    <row r="185" spans="1:23" x14ac:dyDescent="0.45">
      <c r="A185" s="1">
        <v>1</v>
      </c>
      <c r="B185">
        <v>0</v>
      </c>
      <c r="C185">
        <v>0.2</v>
      </c>
      <c r="D185">
        <v>39.5</v>
      </c>
      <c r="E185">
        <v>39.6</v>
      </c>
      <c r="F185">
        <v>33.6</v>
      </c>
      <c r="G185">
        <v>41.4</v>
      </c>
      <c r="I185">
        <f t="shared" ref="I185:I203" si="65">_xlfn.STDEV.P(D185:G185)</f>
        <v>2.9422567868899541</v>
      </c>
      <c r="J185">
        <v>5</v>
      </c>
      <c r="K185">
        <f>_xlfn.STDEV.P(D189:G193)</f>
        <v>17.67499009900715</v>
      </c>
      <c r="L185">
        <f>_xlfn.STDEV.P(D185:G185,D190:G190,D195:G195,D200:G200,D205:G205,D210:G210)</f>
        <v>21.936387325375371</v>
      </c>
      <c r="M185">
        <v>0.2</v>
      </c>
      <c r="N185">
        <f t="shared" ref="N185:N213" si="66">AVERAGE(D185:G185)</f>
        <v>38.524999999999999</v>
      </c>
      <c r="P185" s="5">
        <f>_xlfn.STDEV.P(D189:D193)</f>
        <v>3.8597409239481335</v>
      </c>
      <c r="Q185">
        <f t="shared" ref="Q185:Q188" si="67">_xlfn.STDEV.P(D185,D190,D195,D200,D205,D210)</f>
        <v>17.746525481532036</v>
      </c>
      <c r="R185" s="5">
        <f>_xlfn.STDEV.P(E189:E193)</f>
        <v>4.2925982807618999</v>
      </c>
      <c r="S185">
        <f t="shared" ref="S185:S188" si="68">_xlfn.STDEV.P(E185,E190,E195,E200,E205,E210)</f>
        <v>18.05774687557177</v>
      </c>
      <c r="T185" s="5">
        <f>_xlfn.STDEV.P(F189:F193)</f>
        <v>2.6053790511171311</v>
      </c>
      <c r="U185">
        <f t="shared" ref="U185:U188" si="69">_xlfn.STDEV.P(F185,F190,F195,F200,F205,F210)</f>
        <v>4.5606103392711796</v>
      </c>
      <c r="V185" s="5">
        <f>_xlfn.STDEV.P(G189:G193)</f>
        <v>4.0283991857808701</v>
      </c>
      <c r="W185">
        <f t="shared" ref="W185:W188" si="70">_xlfn.STDEV.P(G185,G190,G195,G200,G205,G210)</f>
        <v>17.181986691493762</v>
      </c>
    </row>
    <row r="186" spans="1:23" x14ac:dyDescent="0.45">
      <c r="A186" s="1">
        <v>2</v>
      </c>
      <c r="B186">
        <v>0</v>
      </c>
      <c r="C186">
        <v>0.45</v>
      </c>
      <c r="D186">
        <v>35.6</v>
      </c>
      <c r="E186">
        <v>37</v>
      </c>
      <c r="F186">
        <v>28</v>
      </c>
      <c r="G186">
        <v>40.700000000000003</v>
      </c>
      <c r="I186">
        <f t="shared" si="65"/>
        <v>4.6213499110108449</v>
      </c>
      <c r="J186">
        <v>10</v>
      </c>
      <c r="K186">
        <f>_xlfn.STDEV.P(D194:G198)</f>
        <v>17.868807318900686</v>
      </c>
      <c r="L186">
        <f t="shared" ref="L186:L188" si="71">_xlfn.STDEV.P(D186:G186,D191:G191,D196:G196,D201:G201,D206:G206,D211:G211)</f>
        <v>22.482697050546808</v>
      </c>
      <c r="M186">
        <v>0.45</v>
      </c>
      <c r="N186">
        <f t="shared" si="66"/>
        <v>35.325000000000003</v>
      </c>
      <c r="P186" s="5">
        <f>_xlfn.STDEV.P(D194:D198)</f>
        <v>4.0877377606690981</v>
      </c>
      <c r="Q186">
        <f t="shared" si="67"/>
        <v>19.718385385782039</v>
      </c>
      <c r="R186" s="5">
        <f>_xlfn.STDEV.P(E194:E198)</f>
        <v>3.3404191353780734</v>
      </c>
      <c r="S186">
        <f t="shared" si="68"/>
        <v>19.39009626931573</v>
      </c>
      <c r="T186" s="5">
        <f>_xlfn.STDEV.P(F194:F198)</f>
        <v>2.2829805080201626</v>
      </c>
      <c r="U186">
        <f t="shared" si="69"/>
        <v>8.1188395448829827</v>
      </c>
      <c r="V186" s="5">
        <f>_xlfn.STDEV.P(G194:G198)</f>
        <v>3.6646418651759105</v>
      </c>
      <c r="W186">
        <f t="shared" si="70"/>
        <v>17.865205164104825</v>
      </c>
    </row>
    <row r="187" spans="1:23" x14ac:dyDescent="0.45">
      <c r="A187" s="1">
        <v>3</v>
      </c>
      <c r="B187">
        <v>0</v>
      </c>
      <c r="C187">
        <v>0.65</v>
      </c>
      <c r="D187">
        <v>30.9</v>
      </c>
      <c r="E187">
        <v>33.6</v>
      </c>
      <c r="F187">
        <v>27.4</v>
      </c>
      <c r="G187">
        <v>38.700000000000003</v>
      </c>
      <c r="I187">
        <f t="shared" si="65"/>
        <v>4.1270449476592574</v>
      </c>
      <c r="J187">
        <v>20</v>
      </c>
      <c r="K187">
        <f>_xlfn.STDEV.P(D199:G203)</f>
        <v>17.489793452182326</v>
      </c>
      <c r="L187">
        <f t="shared" si="71"/>
        <v>22.530312913938829</v>
      </c>
      <c r="M187">
        <v>0.65</v>
      </c>
      <c r="N187">
        <f t="shared" si="66"/>
        <v>32.650000000000006</v>
      </c>
      <c r="P187" s="5">
        <f>_xlfn.STDEV.P(D199:D203)</f>
        <v>3.9403553139279222</v>
      </c>
      <c r="Q187">
        <f t="shared" si="67"/>
        <v>20.248847703840649</v>
      </c>
      <c r="R187" s="5">
        <f>_xlfn.STDEV.P(E199:E203)</f>
        <v>3.8971784665319107</v>
      </c>
      <c r="S187">
        <f t="shared" si="68"/>
        <v>19.574359646117543</v>
      </c>
      <c r="T187" s="5">
        <f>_xlfn.STDEV.P(F199:F203)</f>
        <v>2.0740298937093447</v>
      </c>
      <c r="U187">
        <f t="shared" si="69"/>
        <v>6.991045860400428</v>
      </c>
      <c r="V187" s="5">
        <f>_xlfn.STDEV.P(G199:G203)</f>
        <v>4.0848990195597272</v>
      </c>
      <c r="W187">
        <f t="shared" si="70"/>
        <v>17.443719022425604</v>
      </c>
    </row>
    <row r="188" spans="1:23" x14ac:dyDescent="0.45">
      <c r="A188" s="1">
        <v>4</v>
      </c>
      <c r="B188">
        <v>0</v>
      </c>
      <c r="C188">
        <v>0.85</v>
      </c>
      <c r="D188">
        <v>27.4</v>
      </c>
      <c r="E188">
        <v>29.8</v>
      </c>
      <c r="F188">
        <v>28.7</v>
      </c>
      <c r="G188">
        <v>34.9</v>
      </c>
      <c r="I188">
        <f t="shared" si="65"/>
        <v>2.843413441622586</v>
      </c>
      <c r="J188">
        <v>50</v>
      </c>
      <c r="K188">
        <f>_xlfn.STDEV.P(D205:G208)</f>
        <v>17.232843596966262</v>
      </c>
      <c r="L188">
        <f t="shared" si="71"/>
        <v>20.171245606197864</v>
      </c>
      <c r="M188">
        <v>0.85</v>
      </c>
      <c r="N188">
        <f t="shared" si="66"/>
        <v>30.200000000000003</v>
      </c>
      <c r="P188" s="5">
        <f>_xlfn.STDEV.P(D204:D208)</f>
        <v>4.2532810864084674</v>
      </c>
      <c r="Q188">
        <f t="shared" si="67"/>
        <v>18.946943465020123</v>
      </c>
      <c r="R188" s="5">
        <f>_xlfn.STDEV.P(E204:E208)</f>
        <v>4.5055521304275237</v>
      </c>
      <c r="S188">
        <f t="shared" si="68"/>
        <v>18.279261169119728</v>
      </c>
      <c r="T188" s="5">
        <f>_xlfn.STDEV.P(F204:F208)</f>
        <v>2.2193692797729723</v>
      </c>
      <c r="U188">
        <f t="shared" si="69"/>
        <v>5.5612998080984317</v>
      </c>
      <c r="V188" s="5">
        <f>_xlfn.STDEV.P(G204:G208)</f>
        <v>4.4734773946003141</v>
      </c>
      <c r="W188">
        <f t="shared" si="70"/>
        <v>16.157497399728122</v>
      </c>
    </row>
    <row r="189" spans="1:23" x14ac:dyDescent="0.45">
      <c r="A189" s="1">
        <v>5</v>
      </c>
      <c r="B189">
        <v>5</v>
      </c>
      <c r="C189">
        <v>0</v>
      </c>
      <c r="D189">
        <v>90.6</v>
      </c>
      <c r="E189">
        <v>90.4</v>
      </c>
      <c r="F189">
        <v>48.8</v>
      </c>
      <c r="G189">
        <v>90.1</v>
      </c>
      <c r="I189">
        <f t="shared" si="65"/>
        <v>17.999774304140612</v>
      </c>
      <c r="J189">
        <v>100</v>
      </c>
      <c r="K189">
        <f>_xlfn.STDEV.P(D209:G213)</f>
        <v>16.959322038336321</v>
      </c>
      <c r="N189">
        <f t="shared" si="66"/>
        <v>79.974999999999994</v>
      </c>
      <c r="P189" s="5">
        <f>_xlfn.STDEV.P(D209:D213)</f>
        <v>4.6040851425663281</v>
      </c>
      <c r="R189" s="5">
        <f>_xlfn.STDEV.P(E209:E213)</f>
        <v>4.7566374677917187</v>
      </c>
      <c r="T189" s="5">
        <f>_xlfn.STDEV.P(F209:F213)</f>
        <v>2.292247805103103</v>
      </c>
      <c r="V189" s="5">
        <f>_xlfn.STDEV.P(G209:G213)</f>
        <v>4.94377022119758</v>
      </c>
    </row>
    <row r="190" spans="1:23" x14ac:dyDescent="0.45">
      <c r="A190" s="1">
        <v>6</v>
      </c>
      <c r="B190">
        <v>5</v>
      </c>
      <c r="C190">
        <v>0.2</v>
      </c>
      <c r="D190">
        <v>88</v>
      </c>
      <c r="E190">
        <v>88.2</v>
      </c>
      <c r="F190">
        <v>46.2</v>
      </c>
      <c r="G190">
        <v>89.3</v>
      </c>
      <c r="I190">
        <f t="shared" si="65"/>
        <v>18.323124051318313</v>
      </c>
      <c r="K190">
        <f>AVERAGE(K184:K189)</f>
        <v>15.387199097901673</v>
      </c>
      <c r="N190" s="6">
        <f t="shared" si="66"/>
        <v>77.924999999999997</v>
      </c>
      <c r="P190" s="5">
        <f>AVERAGE(P184:P189)</f>
        <v>4.3030838165583623</v>
      </c>
      <c r="Q190">
        <f>AVERAGE(Q184:Q188)</f>
        <v>19.005299810255746</v>
      </c>
      <c r="R190" s="5">
        <f>AVERAGE(R184:R189)</f>
        <v>4.1987006098254289</v>
      </c>
      <c r="S190">
        <f>AVERAGE(S184:S188)</f>
        <v>18.652780323898476</v>
      </c>
      <c r="T190" s="5">
        <f>AVERAGE(T184:T189)</f>
        <v>2.4580856890489233</v>
      </c>
      <c r="U190">
        <f>AVERAGE(U184:U188)</f>
        <v>5.9989695590701171</v>
      </c>
      <c r="V190" s="5">
        <f>AVERAGE(V184:V189)</f>
        <v>3.9645292234343317</v>
      </c>
      <c r="W190">
        <f>AVERAGE(W184:W188)</f>
        <v>17.306261337624136</v>
      </c>
    </row>
    <row r="191" spans="1:23" x14ac:dyDescent="0.45">
      <c r="A191" s="1">
        <v>7</v>
      </c>
      <c r="B191">
        <v>5</v>
      </c>
      <c r="C191">
        <v>0.45</v>
      </c>
      <c r="D191">
        <v>89</v>
      </c>
      <c r="E191">
        <v>89.1</v>
      </c>
      <c r="F191">
        <v>50.6</v>
      </c>
      <c r="G191">
        <v>89.3</v>
      </c>
      <c r="I191">
        <f t="shared" si="65"/>
        <v>16.685772382482</v>
      </c>
      <c r="N191">
        <f t="shared" si="66"/>
        <v>79.5</v>
      </c>
      <c r="P191" s="5">
        <f>_xlfn.STDEV.P(P184:P189)</f>
        <v>0.4204794894008545</v>
      </c>
      <c r="Q191">
        <f>_xlfn.STDEV.P(Q184:Q188)</f>
        <v>0.90019825598067527</v>
      </c>
      <c r="R191" s="5">
        <f>_xlfn.STDEV.P(R184:R189)</f>
        <v>0.4622912383460992</v>
      </c>
      <c r="S191">
        <f>_xlfn.STDEV.P(S184:S188)</f>
        <v>0.687473288003845</v>
      </c>
      <c r="T191" s="5">
        <f>_xlfn.STDEV.P(T184:T189)</f>
        <v>0.3980972393267187</v>
      </c>
      <c r="U191">
        <f>_xlfn.STDEV.P(U184:U188)</f>
        <v>1.3613219908175469</v>
      </c>
      <c r="V191" s="5">
        <f>_xlfn.STDEV.P(V184:V189)</f>
        <v>0.73147251249460321</v>
      </c>
      <c r="W191">
        <f>_xlfn.STDEV.P(W184:W188)</f>
        <v>0.63228567951774195</v>
      </c>
    </row>
    <row r="192" spans="1:23" x14ac:dyDescent="0.45">
      <c r="A192" s="1">
        <v>8</v>
      </c>
      <c r="B192">
        <v>5</v>
      </c>
      <c r="C192">
        <v>0.65</v>
      </c>
      <c r="D192">
        <v>86</v>
      </c>
      <c r="E192">
        <v>86.7</v>
      </c>
      <c r="F192">
        <v>45.1</v>
      </c>
      <c r="G192">
        <v>86.6</v>
      </c>
      <c r="I192">
        <f t="shared" si="65"/>
        <v>17.899860334650675</v>
      </c>
      <c r="K192" cm="1">
        <f t="array" ref="K192">INDEX(LINEST(K184:K189),1)</f>
        <v>1.6458276116786899</v>
      </c>
      <c r="L192" cm="1">
        <f t="array" ref="L192">INDEX(LINEST(L184:L188),1)</f>
        <v>-0.3517153703057197</v>
      </c>
      <c r="N192">
        <f t="shared" si="66"/>
        <v>76.099999999999994</v>
      </c>
      <c r="P192" s="5"/>
      <c r="R192" s="5"/>
      <c r="T192" s="5"/>
      <c r="V192" s="5"/>
    </row>
    <row r="193" spans="1:23" x14ac:dyDescent="0.45">
      <c r="A193" s="1">
        <v>9</v>
      </c>
      <c r="B193">
        <v>5</v>
      </c>
      <c r="C193">
        <v>0.85</v>
      </c>
      <c r="D193">
        <v>79.5</v>
      </c>
      <c r="E193">
        <v>78.3</v>
      </c>
      <c r="F193">
        <v>43.3</v>
      </c>
      <c r="G193">
        <v>79.2</v>
      </c>
      <c r="I193">
        <f t="shared" si="65"/>
        <v>15.464859359205271</v>
      </c>
      <c r="N193">
        <f t="shared" si="66"/>
        <v>70.075000000000003</v>
      </c>
      <c r="P193" s="5"/>
      <c r="R193" s="5"/>
      <c r="T193" s="5"/>
      <c r="V193" s="5"/>
    </row>
    <row r="194" spans="1:23" x14ac:dyDescent="0.45">
      <c r="A194" s="1">
        <v>10</v>
      </c>
      <c r="B194">
        <v>10</v>
      </c>
      <c r="C194">
        <v>0</v>
      </c>
      <c r="D194">
        <v>90.7</v>
      </c>
      <c r="E194">
        <v>91.5</v>
      </c>
      <c r="F194">
        <v>48.6</v>
      </c>
      <c r="G194">
        <v>90.3</v>
      </c>
      <c r="I194">
        <f t="shared" si="65"/>
        <v>18.292672713411804</v>
      </c>
      <c r="N194">
        <f t="shared" si="66"/>
        <v>80.274999999999991</v>
      </c>
      <c r="P194" s="5"/>
      <c r="R194" s="5"/>
      <c r="T194" s="5"/>
      <c r="V194" s="5"/>
    </row>
    <row r="195" spans="1:23" x14ac:dyDescent="0.45">
      <c r="A195" s="1">
        <v>11</v>
      </c>
      <c r="B195">
        <v>10</v>
      </c>
      <c r="C195">
        <v>0.2</v>
      </c>
      <c r="D195">
        <v>87</v>
      </c>
      <c r="E195">
        <v>88.9</v>
      </c>
      <c r="F195">
        <v>46.3</v>
      </c>
      <c r="G195">
        <v>88.2</v>
      </c>
      <c r="I195">
        <f t="shared" si="65"/>
        <v>18.083832558393187</v>
      </c>
      <c r="K195" t="s">
        <v>25</v>
      </c>
      <c r="L195" t="s">
        <v>26</v>
      </c>
      <c r="N195">
        <f t="shared" si="66"/>
        <v>77.599999999999994</v>
      </c>
      <c r="P195" s="3" t="s">
        <v>25</v>
      </c>
      <c r="Q195" s="3" t="s">
        <v>26</v>
      </c>
      <c r="R195" s="3" t="s">
        <v>25</v>
      </c>
      <c r="S195" s="3" t="s">
        <v>26</v>
      </c>
      <c r="T195" s="3" t="s">
        <v>25</v>
      </c>
      <c r="U195" s="3" t="s">
        <v>26</v>
      </c>
      <c r="V195" s="3" t="s">
        <v>25</v>
      </c>
      <c r="W195" s="3" t="s">
        <v>26</v>
      </c>
    </row>
    <row r="196" spans="1:23" x14ac:dyDescent="0.45">
      <c r="A196" s="1">
        <v>12</v>
      </c>
      <c r="B196">
        <v>10</v>
      </c>
      <c r="C196">
        <v>0.45</v>
      </c>
      <c r="D196">
        <v>89</v>
      </c>
      <c r="E196">
        <v>89.7</v>
      </c>
      <c r="F196">
        <v>49.5</v>
      </c>
      <c r="G196">
        <v>89.1</v>
      </c>
      <c r="I196">
        <f t="shared" si="65"/>
        <v>17.221552630352516</v>
      </c>
      <c r="J196">
        <v>2</v>
      </c>
      <c r="K196">
        <f>AVERAGE(D184:G188)</f>
        <v>35.374999999999993</v>
      </c>
      <c r="L196">
        <f>AVERAGE(D184:G184,D189:G189,D194:G194,D199:G199,D204:G204,D209:G209)</f>
        <v>73.120833333333337</v>
      </c>
      <c r="M196">
        <v>0</v>
      </c>
      <c r="N196">
        <f t="shared" si="66"/>
        <v>79.324999999999989</v>
      </c>
      <c r="P196" s="5">
        <f>AVERAGE(D184:D188)</f>
        <v>34.840000000000003</v>
      </c>
      <c r="Q196">
        <f>AVERAGE(D184,D189,D194,D199,D204,D209)</f>
        <v>81.850000000000009</v>
      </c>
      <c r="R196" s="5">
        <f>AVERAGE(E184:E188)</f>
        <v>36.46</v>
      </c>
      <c r="S196">
        <f>AVERAGE(E184,E189,E194,E199,E204,E209)</f>
        <v>82.45</v>
      </c>
      <c r="T196" s="5">
        <f>AVERAGE(F184:F188)</f>
        <v>30.639999999999997</v>
      </c>
      <c r="U196">
        <f>AVERAGE(F184,F189,F194,F199,F204,F209)</f>
        <v>46.1</v>
      </c>
      <c r="V196" s="5">
        <f>AVERAGE(G184:G188)</f>
        <v>39.56</v>
      </c>
      <c r="W196">
        <f>AVERAGE(G184,G189,G194,G199,G204,G209)</f>
        <v>82.083333333333329</v>
      </c>
    </row>
    <row r="197" spans="1:23" x14ac:dyDescent="0.45">
      <c r="A197" s="1">
        <v>13</v>
      </c>
      <c r="B197">
        <v>10</v>
      </c>
      <c r="C197">
        <v>0.65</v>
      </c>
      <c r="D197">
        <v>85.9</v>
      </c>
      <c r="E197">
        <v>87.5</v>
      </c>
      <c r="F197">
        <v>44.6</v>
      </c>
      <c r="G197">
        <v>86.6</v>
      </c>
      <c r="I197">
        <f t="shared" si="65"/>
        <v>18.224228378727002</v>
      </c>
      <c r="J197">
        <v>5</v>
      </c>
      <c r="K197">
        <f>AVERAGE(D189:G193)</f>
        <v>76.714999999999989</v>
      </c>
      <c r="L197">
        <f>AVERAGE(D185:G185,D190:G190,D195:G195,D200:G200,D205:G205,D210:G210)</f>
        <v>70.586666666666659</v>
      </c>
      <c r="M197">
        <v>0.2</v>
      </c>
      <c r="N197">
        <f t="shared" si="66"/>
        <v>76.150000000000006</v>
      </c>
      <c r="P197" s="5">
        <f>AVERAGE(D189:D193)</f>
        <v>86.62</v>
      </c>
      <c r="Q197">
        <f t="shared" ref="Q197:Q200" si="72">AVERAGE(D185,D190,D195,D200,D205,D210)</f>
        <v>79.150000000000006</v>
      </c>
      <c r="R197" s="5">
        <f>AVERAGE(E189:E193)</f>
        <v>86.54</v>
      </c>
      <c r="S197">
        <f t="shared" ref="S197:S200" si="73">AVERAGE(E185,E190,E195,E200,E205,E210)</f>
        <v>79.966666666666669</v>
      </c>
      <c r="T197" s="5">
        <f>AVERAGE(F189:F193)</f>
        <v>46.8</v>
      </c>
      <c r="U197">
        <f t="shared" ref="U197:U200" si="74">AVERAGE(F185,F190,F195,F200,F205,F210)</f>
        <v>43.65</v>
      </c>
      <c r="V197" s="5">
        <f>AVERAGE(G189:G193)</f>
        <v>86.899999999999991</v>
      </c>
      <c r="W197">
        <f t="shared" ref="W197:W200" si="75">AVERAGE(G185,G190,G195,G200,G205,G210)</f>
        <v>79.58</v>
      </c>
    </row>
    <row r="198" spans="1:23" x14ac:dyDescent="0.45">
      <c r="A198" s="1">
        <v>14</v>
      </c>
      <c r="B198">
        <v>10</v>
      </c>
      <c r="C198">
        <v>0.85</v>
      </c>
      <c r="D198">
        <v>78.8</v>
      </c>
      <c r="E198">
        <v>81.7</v>
      </c>
      <c r="F198">
        <v>43.5</v>
      </c>
      <c r="G198">
        <v>79.900000000000006</v>
      </c>
      <c r="I198">
        <f t="shared" si="65"/>
        <v>15.896442212017146</v>
      </c>
      <c r="J198">
        <v>10</v>
      </c>
      <c r="K198">
        <f>AVERAGE(D194:G198)</f>
        <v>76.864999999999995</v>
      </c>
      <c r="L198">
        <f t="shared" ref="L198:L200" si="76">AVERAGE(D186:G186,D191:G191,D196:G196,D201:G201,D206:G206,D211:G211)</f>
        <v>71.7</v>
      </c>
      <c r="M198">
        <v>0.45</v>
      </c>
      <c r="N198">
        <f t="shared" si="66"/>
        <v>70.974999999999994</v>
      </c>
      <c r="P198" s="5">
        <f>AVERAGE(D194:D198)</f>
        <v>86.28</v>
      </c>
      <c r="Q198">
        <f t="shared" si="72"/>
        <v>79.683333333333337</v>
      </c>
      <c r="R198" s="5">
        <f>AVERAGE(E194:E198)</f>
        <v>87.86</v>
      </c>
      <c r="S198">
        <f t="shared" si="73"/>
        <v>80.350000000000009</v>
      </c>
      <c r="T198" s="5">
        <f>AVERAGE(F194:F198)</f>
        <v>46.5</v>
      </c>
      <c r="U198">
        <f t="shared" si="74"/>
        <v>46.133333333333333</v>
      </c>
      <c r="V198" s="5">
        <f>AVERAGE(G194:G198)</f>
        <v>86.820000000000007</v>
      </c>
      <c r="W198">
        <f t="shared" si="75"/>
        <v>80.633333333333326</v>
      </c>
    </row>
    <row r="199" spans="1:23" x14ac:dyDescent="0.45">
      <c r="A199" s="1">
        <v>15</v>
      </c>
      <c r="B199">
        <v>20</v>
      </c>
      <c r="C199">
        <v>0</v>
      </c>
      <c r="D199">
        <v>89.8</v>
      </c>
      <c r="E199">
        <v>90.4</v>
      </c>
      <c r="F199">
        <v>48.4</v>
      </c>
      <c r="G199">
        <v>90.4</v>
      </c>
      <c r="I199">
        <f t="shared" si="65"/>
        <v>18.101588328099844</v>
      </c>
      <c r="J199">
        <v>20</v>
      </c>
      <c r="K199">
        <f>AVERAGE(D199:G203)</f>
        <v>76.325000000000003</v>
      </c>
      <c r="L199">
        <f t="shared" si="76"/>
        <v>68.45</v>
      </c>
      <c r="M199">
        <v>0.65</v>
      </c>
      <c r="N199">
        <f t="shared" si="66"/>
        <v>79.75</v>
      </c>
      <c r="P199" s="5">
        <f>AVERAGE(D199:D203)</f>
        <v>85.960000000000008</v>
      </c>
      <c r="Q199">
        <f t="shared" si="72"/>
        <v>76.15000000000002</v>
      </c>
      <c r="R199" s="5">
        <f>AVERAGE(E199:E203)</f>
        <v>86.4</v>
      </c>
      <c r="S199">
        <f t="shared" si="73"/>
        <v>77.333333333333329</v>
      </c>
      <c r="T199" s="5">
        <f>AVERAGE(F199:F203)</f>
        <v>46.680000000000007</v>
      </c>
      <c r="U199">
        <f t="shared" si="74"/>
        <v>42.716666666666669</v>
      </c>
      <c r="V199" s="5">
        <f>AVERAGE(G199:G203)</f>
        <v>86.260000000000019</v>
      </c>
      <c r="W199">
        <f t="shared" si="75"/>
        <v>77.600000000000009</v>
      </c>
    </row>
    <row r="200" spans="1:23" x14ac:dyDescent="0.45">
      <c r="A200" s="1">
        <v>16</v>
      </c>
      <c r="B200">
        <v>20</v>
      </c>
      <c r="C200">
        <v>0.2</v>
      </c>
      <c r="D200">
        <v>87.8</v>
      </c>
      <c r="E200">
        <v>87.8</v>
      </c>
      <c r="F200">
        <v>46.4</v>
      </c>
      <c r="G200">
        <v>87.7</v>
      </c>
      <c r="I200">
        <f t="shared" si="65"/>
        <v>17.912338624534772</v>
      </c>
      <c r="J200">
        <v>50</v>
      </c>
      <c r="K200">
        <f>AVERAGE(D204:G208)</f>
        <v>75.759999999999991</v>
      </c>
      <c r="L200">
        <f t="shared" si="76"/>
        <v>63.054166666666667</v>
      </c>
      <c r="M200">
        <v>0.85</v>
      </c>
      <c r="N200">
        <f t="shared" si="66"/>
        <v>77.424999999999997</v>
      </c>
      <c r="P200" s="5">
        <f>AVERAGE(D204:D208)</f>
        <v>85.56</v>
      </c>
      <c r="Q200">
        <f t="shared" si="72"/>
        <v>69.699999999999989</v>
      </c>
      <c r="R200" s="5">
        <f>AVERAGE(E204:E208)</f>
        <v>85.7</v>
      </c>
      <c r="S200">
        <f t="shared" si="73"/>
        <v>70.516666666666666</v>
      </c>
      <c r="T200" s="5">
        <f>AVERAGE(F204:F208)</f>
        <v>46.179999999999993</v>
      </c>
      <c r="U200">
        <f t="shared" si="74"/>
        <v>41.116666666666667</v>
      </c>
      <c r="V200" s="5">
        <f>AVERAGE(G204:G208)</f>
        <v>85.6</v>
      </c>
      <c r="W200">
        <f t="shared" si="75"/>
        <v>70.88333333333334</v>
      </c>
    </row>
    <row r="201" spans="1:23" x14ac:dyDescent="0.45">
      <c r="A201" s="1">
        <v>17</v>
      </c>
      <c r="B201">
        <v>20</v>
      </c>
      <c r="C201">
        <v>0.45</v>
      </c>
      <c r="D201">
        <v>88.2</v>
      </c>
      <c r="E201">
        <v>89</v>
      </c>
      <c r="F201">
        <v>49.5</v>
      </c>
      <c r="G201">
        <v>88.6</v>
      </c>
      <c r="I201">
        <f t="shared" si="65"/>
        <v>16.93315903781696</v>
      </c>
      <c r="J201">
        <v>100</v>
      </c>
      <c r="K201">
        <f>AVERAGE(D209:G213)</f>
        <v>75.254000000000005</v>
      </c>
      <c r="L201">
        <f>AVERAGE((L200-L199), (L199-L198), (L198-L197), (L197-L196))</f>
        <v>-2.5166666666666675</v>
      </c>
      <c r="N201">
        <f t="shared" si="66"/>
        <v>78.824999999999989</v>
      </c>
      <c r="P201" s="5">
        <f>AVERAGE(D209:D213)</f>
        <v>84.58</v>
      </c>
      <c r="R201" s="5">
        <f>AVERAGE(E209:E213)</f>
        <v>85.78</v>
      </c>
      <c r="T201" s="5">
        <f>AVERAGE(F209:F213)</f>
        <v>46.86</v>
      </c>
      <c r="V201" s="5">
        <f>AVERAGE(G209:G213)</f>
        <v>83.796000000000006</v>
      </c>
    </row>
    <row r="202" spans="1:23" x14ac:dyDescent="0.45">
      <c r="A202" s="1">
        <v>18</v>
      </c>
      <c r="B202">
        <v>20</v>
      </c>
      <c r="C202">
        <v>0.65</v>
      </c>
      <c r="D202">
        <v>85.4</v>
      </c>
      <c r="E202">
        <v>85.5</v>
      </c>
      <c r="F202">
        <v>45.4</v>
      </c>
      <c r="G202">
        <v>86</v>
      </c>
      <c r="I202">
        <f t="shared" si="65"/>
        <v>17.423027148001562</v>
      </c>
      <c r="K202">
        <f>AVERAGE(K196:K201)</f>
        <v>69.382333333333335</v>
      </c>
      <c r="N202">
        <f t="shared" si="66"/>
        <v>75.575000000000003</v>
      </c>
      <c r="P202" s="5">
        <f>AVERAGE(P196:P201)</f>
        <v>77.306666666666672</v>
      </c>
      <c r="Q202">
        <f>AVERAGE(Q196:Q200)</f>
        <v>77.306666666666672</v>
      </c>
      <c r="R202" s="5">
        <f>AVERAGE(R196:R201)</f>
        <v>78.123333333333335</v>
      </c>
      <c r="S202">
        <f>AVERAGE(S196:S200)</f>
        <v>78.123333333333335</v>
      </c>
      <c r="T202" s="5">
        <f>AVERAGE(T196:T201)</f>
        <v>43.943333333333335</v>
      </c>
      <c r="U202">
        <f>AVERAGE(U196:U200)</f>
        <v>43.943333333333335</v>
      </c>
      <c r="V202" s="5">
        <f>AVERAGE(V196:V201)</f>
        <v>78.155999999999992</v>
      </c>
      <c r="W202">
        <f>AVERAGE(W196:W200)</f>
        <v>78.155999999999992</v>
      </c>
    </row>
    <row r="203" spans="1:23" x14ac:dyDescent="0.45">
      <c r="A203" s="1">
        <v>19</v>
      </c>
      <c r="B203">
        <v>20</v>
      </c>
      <c r="C203">
        <v>0.85</v>
      </c>
      <c r="D203">
        <v>78.599999999999994</v>
      </c>
      <c r="E203">
        <v>79.3</v>
      </c>
      <c r="F203">
        <v>43.7</v>
      </c>
      <c r="G203">
        <v>78.599999999999994</v>
      </c>
      <c r="I203">
        <f t="shared" si="65"/>
        <v>15.215863432615379</v>
      </c>
      <c r="N203">
        <f t="shared" si="66"/>
        <v>70.049999999999983</v>
      </c>
      <c r="P203" s="5">
        <f>_xlfn.STDEV.P(P196:P201)</f>
        <v>19.002524978422105</v>
      </c>
      <c r="Q203">
        <f>_xlfn.STDEV.P(Q196:Q200)</f>
        <v>4.2163385906626569</v>
      </c>
      <c r="R203" s="5">
        <f>_xlfn.STDEV.P(R196:R201)</f>
        <v>18.645866089356687</v>
      </c>
      <c r="S203">
        <f>_xlfn.STDEV.P(S196:S200)</f>
        <v>4.13670024160428</v>
      </c>
      <c r="T203" s="5">
        <f>_xlfn.STDEV.P(T196:T201)</f>
        <v>5.9536366104162317</v>
      </c>
      <c r="U203">
        <f>_xlfn.STDEV.P(U196:U200)</f>
        <v>1.9508004055315915</v>
      </c>
      <c r="V203" s="5">
        <f>_xlfn.STDEV.P(V196:V201)</f>
        <v>17.291959595912441</v>
      </c>
      <c r="W203">
        <f>_xlfn.STDEV.P(W196:W200)</f>
        <v>3.9189212801483988</v>
      </c>
    </row>
    <row r="204" spans="1:23" x14ac:dyDescent="0.45">
      <c r="A204" s="1">
        <v>20</v>
      </c>
      <c r="B204">
        <v>50</v>
      </c>
      <c r="C204">
        <v>0</v>
      </c>
      <c r="D204">
        <v>90.1</v>
      </c>
      <c r="E204">
        <v>89.9</v>
      </c>
      <c r="F204">
        <v>47.9</v>
      </c>
      <c r="G204">
        <v>90</v>
      </c>
      <c r="I204">
        <f xml:space="preserve"> _xlfn.STDEV.P(D204:F204)</f>
        <v>19.846298283447098</v>
      </c>
      <c r="N204">
        <f t="shared" si="66"/>
        <v>79.474999999999994</v>
      </c>
      <c r="P204" s="5"/>
      <c r="R204" s="5"/>
      <c r="T204" s="5"/>
      <c r="V204" s="5"/>
    </row>
    <row r="205" spans="1:23" x14ac:dyDescent="0.45">
      <c r="A205" s="1">
        <v>21</v>
      </c>
      <c r="B205">
        <v>50</v>
      </c>
      <c r="C205">
        <v>0.2</v>
      </c>
      <c r="D205">
        <v>86.8</v>
      </c>
      <c r="E205">
        <v>87.6</v>
      </c>
      <c r="F205">
        <v>45.2</v>
      </c>
      <c r="G205">
        <v>87.7</v>
      </c>
      <c r="I205">
        <f t="shared" ref="I205:I213" si="77" xml:space="preserve"> _xlfn.STDEV.P(D205:F205)</f>
        <v>19.801683430119496</v>
      </c>
      <c r="N205">
        <f t="shared" si="66"/>
        <v>76.824999999999989</v>
      </c>
      <c r="P205" s="5" cm="1">
        <f t="array" ref="P205">INDEX(LINEST(P196:P201), 1)</f>
        <v>7.0057142857142871</v>
      </c>
      <c r="Q205" s="5" cm="1">
        <f t="array" ref="Q205">INDEX(LINEST(Q196:Q200), 1)</f>
        <v>-2.7300000000000022</v>
      </c>
      <c r="R205" s="5" cm="1">
        <f t="array" ref="R205">INDEX(LINEST(R196:R201), 1)</f>
        <v>6.9320000000000022</v>
      </c>
      <c r="S205" s="5" cm="1">
        <f t="array" ref="S205">INDEX(LINEST(S196:S200), 1)</f>
        <v>-2.6500000000000008</v>
      </c>
      <c r="T205" s="5" cm="1">
        <f t="array" ref="T205">INDEX(LINEST(T196:T201), 1)</f>
        <v>2.2691428571428576</v>
      </c>
      <c r="U205" s="5" cm="1">
        <f t="array" ref="U205">INDEX(LINEST(U196:U200), 1)</f>
        <v>-1.0899999999999996</v>
      </c>
      <c r="V205" s="5" cm="1">
        <f t="array" ref="V205">INDEX(LINEST(V196:V201), 1)</f>
        <v>6.1920000000000037</v>
      </c>
      <c r="W205" s="5" cm="1">
        <f t="array" ref="W205">INDEX(LINEST(W196:W200), 1)</f>
        <v>-2.4379999999999962</v>
      </c>
    </row>
    <row r="206" spans="1:23" x14ac:dyDescent="0.45">
      <c r="A206" s="1">
        <v>22</v>
      </c>
      <c r="B206">
        <v>50</v>
      </c>
      <c r="C206">
        <v>0.45</v>
      </c>
      <c r="D206">
        <v>88.3</v>
      </c>
      <c r="E206">
        <v>88.5</v>
      </c>
      <c r="F206">
        <v>49.5</v>
      </c>
      <c r="G206">
        <v>88.2</v>
      </c>
      <c r="I206">
        <f t="shared" si="77"/>
        <v>18.337817633392341</v>
      </c>
      <c r="K206" cm="1">
        <f t="array" ref="K206">INDEX(LINEST(K196:K201),1)</f>
        <v>5.5997142857142892</v>
      </c>
      <c r="L206" s="6" cm="1">
        <f t="array" ref="L206">INDEX(LINEST(L196:L200),1)</f>
        <v>-2.2269999999999994</v>
      </c>
      <c r="N206">
        <f t="shared" si="66"/>
        <v>78.625</v>
      </c>
    </row>
    <row r="207" spans="1:23" x14ac:dyDescent="0.45">
      <c r="A207" s="1">
        <v>23</v>
      </c>
      <c r="B207">
        <v>50</v>
      </c>
      <c r="C207">
        <v>0.65</v>
      </c>
      <c r="D207">
        <v>84.8</v>
      </c>
      <c r="E207">
        <v>85.3</v>
      </c>
      <c r="F207">
        <v>45</v>
      </c>
      <c r="G207">
        <v>84.8</v>
      </c>
      <c r="I207">
        <f t="shared" si="77"/>
        <v>18.880854500436847</v>
      </c>
      <c r="N207">
        <f t="shared" si="66"/>
        <v>74.974999999999994</v>
      </c>
    </row>
    <row r="208" spans="1:23" x14ac:dyDescent="0.45">
      <c r="A208" s="1">
        <v>24</v>
      </c>
      <c r="B208">
        <v>50</v>
      </c>
      <c r="C208">
        <v>0.85</v>
      </c>
      <c r="D208">
        <v>77.8</v>
      </c>
      <c r="E208">
        <v>77.2</v>
      </c>
      <c r="F208">
        <v>43.3</v>
      </c>
      <c r="G208">
        <v>77.3</v>
      </c>
      <c r="I208">
        <f t="shared" si="77"/>
        <v>16.123895310997252</v>
      </c>
      <c r="N208">
        <f t="shared" si="66"/>
        <v>68.900000000000006</v>
      </c>
    </row>
    <row r="209" spans="1:23" x14ac:dyDescent="0.45">
      <c r="A209" s="1">
        <v>25</v>
      </c>
      <c r="B209">
        <v>100</v>
      </c>
      <c r="C209">
        <v>0</v>
      </c>
      <c r="D209">
        <v>89.1</v>
      </c>
      <c r="E209">
        <v>90.2</v>
      </c>
      <c r="F209">
        <v>47.4</v>
      </c>
      <c r="G209">
        <v>89.6</v>
      </c>
      <c r="I209">
        <f t="shared" si="77"/>
        <v>19.921903077322206</v>
      </c>
      <c r="N209">
        <f t="shared" si="66"/>
        <v>79.075000000000003</v>
      </c>
    </row>
    <row r="210" spans="1:23" x14ac:dyDescent="0.45">
      <c r="A210" s="1">
        <v>26</v>
      </c>
      <c r="B210">
        <v>100</v>
      </c>
      <c r="C210">
        <v>0.2</v>
      </c>
      <c r="D210">
        <v>85.8</v>
      </c>
      <c r="E210">
        <v>87.7</v>
      </c>
      <c r="F210">
        <v>44.2</v>
      </c>
      <c r="G210">
        <v>83.18</v>
      </c>
      <c r="I210">
        <f t="shared" si="77"/>
        <v>20.073254732493087</v>
      </c>
      <c r="N210">
        <f t="shared" si="66"/>
        <v>75.22</v>
      </c>
    </row>
    <row r="211" spans="1:23" x14ac:dyDescent="0.45">
      <c r="A211" s="1">
        <v>27</v>
      </c>
      <c r="B211">
        <v>100</v>
      </c>
      <c r="C211">
        <v>0.45</v>
      </c>
      <c r="D211">
        <v>88</v>
      </c>
      <c r="E211">
        <v>88.8</v>
      </c>
      <c r="F211">
        <v>49.7</v>
      </c>
      <c r="G211">
        <v>87.9</v>
      </c>
      <c r="I211">
        <f t="shared" si="77"/>
        <v>18.246278159303237</v>
      </c>
      <c r="N211">
        <f t="shared" si="66"/>
        <v>78.599999999999994</v>
      </c>
    </row>
    <row r="212" spans="1:23" x14ac:dyDescent="0.45">
      <c r="A212" s="1">
        <v>28</v>
      </c>
      <c r="B212">
        <v>100</v>
      </c>
      <c r="C212">
        <v>0.65</v>
      </c>
      <c r="D212">
        <v>83.9</v>
      </c>
      <c r="E212">
        <v>85.4</v>
      </c>
      <c r="F212">
        <v>48.8</v>
      </c>
      <c r="G212">
        <v>82.9</v>
      </c>
      <c r="I212">
        <f t="shared" si="77"/>
        <v>16.910943202553781</v>
      </c>
      <c r="N212">
        <f t="shared" si="66"/>
        <v>75.25</v>
      </c>
    </row>
    <row r="213" spans="1:23" x14ac:dyDescent="0.45">
      <c r="A213" s="1">
        <v>29</v>
      </c>
      <c r="B213">
        <v>100</v>
      </c>
      <c r="C213">
        <v>0.85</v>
      </c>
      <c r="D213">
        <v>76.099999999999994</v>
      </c>
      <c r="E213">
        <v>76.8</v>
      </c>
      <c r="F213">
        <v>44.2</v>
      </c>
      <c r="G213">
        <v>75.400000000000006</v>
      </c>
      <c r="I213">
        <f t="shared" si="77"/>
        <v>15.205481467769062</v>
      </c>
      <c r="N213">
        <f t="shared" si="66"/>
        <v>68.125</v>
      </c>
    </row>
    <row r="217" spans="1:23" x14ac:dyDescent="0.45">
      <c r="A217" s="1">
        <v>0</v>
      </c>
      <c r="B217" t="s">
        <v>12</v>
      </c>
    </row>
    <row r="218" spans="1:23" x14ac:dyDescent="0.45">
      <c r="P218" t="s">
        <v>29</v>
      </c>
    </row>
    <row r="219" spans="1:23" x14ac:dyDescent="0.4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I219" s="3" t="s">
        <v>45</v>
      </c>
      <c r="K219" t="s">
        <v>25</v>
      </c>
      <c r="L219" t="s">
        <v>26</v>
      </c>
      <c r="N219" t="s">
        <v>27</v>
      </c>
      <c r="P219" s="3"/>
      <c r="Q219" s="3" t="s">
        <v>3</v>
      </c>
      <c r="R219" s="3"/>
      <c r="S219" s="3" t="s">
        <v>4</v>
      </c>
      <c r="T219" s="3"/>
      <c r="U219" s="3" t="s">
        <v>5</v>
      </c>
      <c r="V219" s="3"/>
      <c r="W219" s="3" t="s">
        <v>6</v>
      </c>
    </row>
    <row r="220" spans="1:23" x14ac:dyDescent="0.45">
      <c r="A220" s="1">
        <v>0</v>
      </c>
      <c r="B220">
        <v>0</v>
      </c>
      <c r="C220">
        <v>0</v>
      </c>
      <c r="D220">
        <v>20.2</v>
      </c>
      <c r="E220">
        <v>16.399999999999999</v>
      </c>
      <c r="F220">
        <v>17.8</v>
      </c>
      <c r="G220">
        <v>14.8</v>
      </c>
      <c r="I220">
        <f>_xlfn.STDEV.P(D220:G220)</f>
        <v>1.9824227601599314</v>
      </c>
      <c r="J220">
        <v>2</v>
      </c>
      <c r="K220">
        <f>_xlfn.STDEV.P(D220:G224)</f>
        <v>1.9956452590578369</v>
      </c>
      <c r="L220">
        <f>_xlfn.STDEV.P(D220:G220,D225:G225,D230:G230,D235:G235,D240:G240,D245:G245)</f>
        <v>16.318480571417247</v>
      </c>
      <c r="M220">
        <v>0</v>
      </c>
      <c r="N220">
        <f>AVERAGE(D220:G220)</f>
        <v>17.299999999999997</v>
      </c>
      <c r="P220" s="5">
        <f>_xlfn.STDEV.P(D220:D224)</f>
        <v>0.74672618810377922</v>
      </c>
      <c r="Q220">
        <f>_xlfn.STDEV.P(D220,D225,D230,D235,D240,D245)</f>
        <v>17.776427900140369</v>
      </c>
      <c r="R220" s="5">
        <f>_xlfn.STDEV.P(E220:E224)</f>
        <v>1.6769019053003669</v>
      </c>
      <c r="S220">
        <f>_xlfn.STDEV.P(E220,E225,E230,E235,E240,E245)</f>
        <v>11.337756489809694</v>
      </c>
      <c r="T220" s="5">
        <f>_xlfn.STDEV.P(F220:F224)</f>
        <v>1.3602940858505557</v>
      </c>
      <c r="U220">
        <f>_xlfn.STDEV.P(F220,F225,F230,F235,F240,F245)</f>
        <v>15.037222335110819</v>
      </c>
      <c r="V220" s="5">
        <f>_xlfn.STDEV.P(G220:G224)</f>
        <v>1.6382917933017738</v>
      </c>
      <c r="W220">
        <f>_xlfn.STDEV.P(G220,G225,G230,G235,G240,G245)</f>
        <v>17.506675314163896</v>
      </c>
    </row>
    <row r="221" spans="1:23" x14ac:dyDescent="0.45">
      <c r="A221" s="1">
        <v>1</v>
      </c>
      <c r="B221">
        <v>0</v>
      </c>
      <c r="C221">
        <v>0.2</v>
      </c>
      <c r="D221">
        <v>18.399999999999999</v>
      </c>
      <c r="E221">
        <v>17</v>
      </c>
      <c r="F221">
        <v>18.3</v>
      </c>
      <c r="G221">
        <v>15.7</v>
      </c>
      <c r="I221">
        <f t="shared" ref="I221:I229" si="78">_xlfn.STDEV.P(D221:G221)</f>
        <v>1.1011357772772621</v>
      </c>
      <c r="J221">
        <v>5</v>
      </c>
      <c r="K221">
        <f>_xlfn.STDEV.P(D225:G229)</f>
        <v>4.3758884812115211</v>
      </c>
      <c r="L221">
        <f t="shared" ref="L221:L224" si="79">_xlfn.STDEV.P(D221:G221,D226:G226,D231:G231,D236:G236,D241:G241,D246:G246)</f>
        <v>15.982294348399707</v>
      </c>
      <c r="M221">
        <v>0.2</v>
      </c>
      <c r="N221">
        <f t="shared" ref="N221:N244" si="80">AVERAGE(D221:G221)</f>
        <v>17.350000000000001</v>
      </c>
      <c r="P221" s="5">
        <f>_xlfn.STDEV.P(D225:D229)</f>
        <v>1.8015548839821678</v>
      </c>
      <c r="Q221">
        <f t="shared" ref="Q221:Q224" si="81">_xlfn.STDEV.P(D221,D226,D231,D236,D241,D246)</f>
        <v>17.805866698616189</v>
      </c>
      <c r="R221" s="5">
        <f>_xlfn.STDEV.P(E225:E229)</f>
        <v>2.3996666435153022</v>
      </c>
      <c r="S221">
        <f t="shared" ref="S221:S224" si="82">_xlfn.STDEV.P(E221,E226,E231,E236,E241,E246)</f>
        <v>11.045763390951713</v>
      </c>
      <c r="T221" s="5">
        <f>_xlfn.STDEV.P(F225:F229)</f>
        <v>2.7118997031601304</v>
      </c>
      <c r="U221">
        <f t="shared" ref="U221:U224" si="83">_xlfn.STDEV.P(F221,F226,F231,F236,F241,F246)</f>
        <v>14.415895933155014</v>
      </c>
      <c r="V221" s="5">
        <f>_xlfn.STDEV.P(G225:G229)</f>
        <v>0.62928530890209067</v>
      </c>
      <c r="W221">
        <f t="shared" ref="W221:W224" si="84">_xlfn.STDEV.P(G221,G226,G231,G236,G241,G246)</f>
        <v>16.911895879002508</v>
      </c>
    </row>
    <row r="222" spans="1:23" x14ac:dyDescent="0.45">
      <c r="A222" s="1">
        <v>2</v>
      </c>
      <c r="B222">
        <v>0</v>
      </c>
      <c r="C222">
        <v>0.45</v>
      </c>
      <c r="D222">
        <v>20.399999999999999</v>
      </c>
      <c r="E222">
        <v>18.5</v>
      </c>
      <c r="F222">
        <v>19.2</v>
      </c>
      <c r="G222">
        <v>14.7</v>
      </c>
      <c r="I222">
        <f t="shared" si="78"/>
        <v>2.1319005605327881</v>
      </c>
      <c r="J222">
        <v>10</v>
      </c>
      <c r="K222">
        <f>_xlfn.STDEV.P(D230:G234)</f>
        <v>4.0962757475541238</v>
      </c>
      <c r="L222">
        <f t="shared" si="79"/>
        <v>15.051009909821854</v>
      </c>
      <c r="M222">
        <v>0.45</v>
      </c>
      <c r="N222">
        <f t="shared" si="80"/>
        <v>18.2</v>
      </c>
      <c r="P222" s="5">
        <f>_xlfn.STDEV.P(D230:D234)</f>
        <v>1.657226598869328</v>
      </c>
      <c r="Q222">
        <f t="shared" si="81"/>
        <v>16.669633069346986</v>
      </c>
      <c r="R222" s="5">
        <f>_xlfn.STDEV.P(E230:E234)</f>
        <v>2.3933240482642542</v>
      </c>
      <c r="S222">
        <f t="shared" si="82"/>
        <v>9.6082863543228676</v>
      </c>
      <c r="T222" s="5">
        <f>_xlfn.STDEV.P(F230:F234)</f>
        <v>1.2338557452149737</v>
      </c>
      <c r="U222">
        <f t="shared" si="83"/>
        <v>13.247442101108513</v>
      </c>
      <c r="V222" s="5">
        <f>_xlfn.STDEV.P(G230:G234)</f>
        <v>1.6382917933017904</v>
      </c>
      <c r="W222">
        <f t="shared" si="84"/>
        <v>16.729755593618886</v>
      </c>
    </row>
    <row r="223" spans="1:23" x14ac:dyDescent="0.45">
      <c r="A223" s="1">
        <v>3</v>
      </c>
      <c r="B223">
        <v>0</v>
      </c>
      <c r="C223">
        <v>0.65</v>
      </c>
      <c r="D223">
        <v>20.100000000000001</v>
      </c>
      <c r="E223">
        <v>21.2</v>
      </c>
      <c r="F223">
        <v>18.7</v>
      </c>
      <c r="G223">
        <v>16.100000000000001</v>
      </c>
      <c r="I223">
        <f t="shared" si="78"/>
        <v>1.9070592544543543</v>
      </c>
      <c r="J223">
        <v>20</v>
      </c>
      <c r="K223">
        <f>_xlfn.STDEV.P(D235:G239)</f>
        <v>4.6644828223502426</v>
      </c>
      <c r="L223">
        <f t="shared" si="79"/>
        <v>14.436394185645286</v>
      </c>
      <c r="M223">
        <v>0.65</v>
      </c>
      <c r="N223">
        <f t="shared" si="80"/>
        <v>19.024999999999999</v>
      </c>
      <c r="P223" s="5">
        <f>_xlfn.STDEV.P(D235:D239)</f>
        <v>3.0518191296339965</v>
      </c>
      <c r="Q223">
        <f t="shared" si="81"/>
        <v>16.679828136604609</v>
      </c>
      <c r="R223" s="5">
        <f>_xlfn.STDEV.P(E235:E239)</f>
        <v>3.8288379438153313</v>
      </c>
      <c r="S223">
        <f t="shared" si="82"/>
        <v>7.6470945826212802</v>
      </c>
      <c r="T223" s="5">
        <f>_xlfn.STDEV.P(F235:F239)</f>
        <v>2.5845695966640179</v>
      </c>
      <c r="U223">
        <f t="shared" si="83"/>
        <v>12.490351832069779</v>
      </c>
      <c r="V223" s="5">
        <f>_xlfn.STDEV.P(G235:G239)</f>
        <v>2.005392729616819</v>
      </c>
      <c r="W223">
        <f t="shared" si="84"/>
        <v>16.342827172799698</v>
      </c>
    </row>
    <row r="224" spans="1:23" x14ac:dyDescent="0.45">
      <c r="A224" s="1">
        <v>4</v>
      </c>
      <c r="B224">
        <v>0</v>
      </c>
      <c r="C224">
        <v>0.85</v>
      </c>
      <c r="D224">
        <v>20.3</v>
      </c>
      <c r="E224">
        <v>18.899999999999999</v>
      </c>
      <c r="F224">
        <v>21.7</v>
      </c>
      <c r="G224">
        <v>19.2</v>
      </c>
      <c r="I224">
        <f t="shared" si="78"/>
        <v>1.0985786271359919</v>
      </c>
      <c r="J224">
        <v>50</v>
      </c>
      <c r="K224">
        <f>_xlfn.STDEV.P(D241:G244)</f>
        <v>4.4679798287369259</v>
      </c>
      <c r="L224">
        <f t="shared" si="79"/>
        <v>12.98498531959126</v>
      </c>
      <c r="M224">
        <v>0.85</v>
      </c>
      <c r="N224">
        <f t="shared" si="80"/>
        <v>20.025000000000002</v>
      </c>
      <c r="P224" s="5">
        <f>_xlfn.STDEV.P(D240:D244)</f>
        <v>2.5910615585122638</v>
      </c>
      <c r="Q224">
        <f t="shared" si="81"/>
        <v>15.069395033201129</v>
      </c>
      <c r="R224" s="5">
        <f>_xlfn.STDEV.P(E240:E244)</f>
        <v>4.15769166725961</v>
      </c>
      <c r="S224">
        <f t="shared" si="82"/>
        <v>7.3394860552735812</v>
      </c>
      <c r="T224" s="5">
        <f>_xlfn.STDEV.P(F240:F244)</f>
        <v>2.8435189466574684</v>
      </c>
      <c r="U224">
        <f t="shared" si="83"/>
        <v>12.754694124996567</v>
      </c>
      <c r="V224" s="5">
        <f>_xlfn.STDEV.P(G240:G244)</f>
        <v>3.2892819885196829</v>
      </c>
      <c r="W224">
        <f t="shared" si="84"/>
        <v>14.185634360937918</v>
      </c>
    </row>
    <row r="225" spans="1:23" x14ac:dyDescent="0.45">
      <c r="A225" s="1">
        <v>5</v>
      </c>
      <c r="B225">
        <v>5</v>
      </c>
      <c r="C225">
        <v>0</v>
      </c>
      <c r="D225">
        <v>41.8</v>
      </c>
      <c r="E225">
        <v>39.5</v>
      </c>
      <c r="F225">
        <v>35.5</v>
      </c>
      <c r="G225">
        <v>30.2</v>
      </c>
      <c r="I225">
        <f t="shared" si="78"/>
        <v>4.4025560757359967</v>
      </c>
      <c r="J225">
        <v>100</v>
      </c>
      <c r="K225">
        <f>_xlfn.STDEV.P(E245:E249)</f>
        <v>4.6607295566251876</v>
      </c>
      <c r="L225">
        <f>AVERAGE((L224-L223), (L223-L222), (L222-L221), (L221-L220))</f>
        <v>-0.83337381295649671</v>
      </c>
      <c r="N225">
        <f t="shared" si="80"/>
        <v>36.75</v>
      </c>
      <c r="P225" s="5"/>
      <c r="R225" s="5">
        <f>_xlfn.STDEV.P(E245:E249)</f>
        <v>4.6607295566251876</v>
      </c>
      <c r="T225" s="5"/>
      <c r="V225" s="5"/>
    </row>
    <row r="226" spans="1:23" x14ac:dyDescent="0.45">
      <c r="A226" s="1">
        <v>6</v>
      </c>
      <c r="B226">
        <v>5</v>
      </c>
      <c r="C226">
        <v>0.2</v>
      </c>
      <c r="D226">
        <v>40.5</v>
      </c>
      <c r="E226">
        <v>39</v>
      </c>
      <c r="F226">
        <v>35</v>
      </c>
      <c r="G226">
        <v>29.5</v>
      </c>
      <c r="I226">
        <f t="shared" si="78"/>
        <v>4.2573465914816007</v>
      </c>
      <c r="K226">
        <f>AVERAGE(K220:K225)</f>
        <v>4.0435002825893065</v>
      </c>
      <c r="N226">
        <f t="shared" si="80"/>
        <v>36</v>
      </c>
      <c r="P226" s="5">
        <f>AVERAGE(P220:P225)</f>
        <v>1.9696776718203073</v>
      </c>
      <c r="Q226">
        <f>AVERAGE(Q220:Q224)</f>
        <v>16.800230167581859</v>
      </c>
      <c r="R226" s="5">
        <f>AVERAGE(R220:R225)</f>
        <v>3.1861919607966755</v>
      </c>
      <c r="S226">
        <f>AVERAGE(S220:S224)</f>
        <v>9.3956773745958273</v>
      </c>
      <c r="T226" s="5">
        <f>AVERAGE(T220:T225)</f>
        <v>2.1468276155094292</v>
      </c>
      <c r="U226">
        <f>AVERAGE(U220:U224)</f>
        <v>13.589121265288137</v>
      </c>
      <c r="V226" s="5">
        <f>AVERAGE(V220:V225)</f>
        <v>1.8401087227284314</v>
      </c>
      <c r="W226">
        <f>AVERAGE(W220:W224)</f>
        <v>16.335357664104585</v>
      </c>
    </row>
    <row r="227" spans="1:23" x14ac:dyDescent="0.45">
      <c r="A227" s="1">
        <v>7</v>
      </c>
      <c r="B227">
        <v>5</v>
      </c>
      <c r="C227">
        <v>0.45</v>
      </c>
      <c r="D227">
        <v>39.5</v>
      </c>
      <c r="E227">
        <v>37.1</v>
      </c>
      <c r="F227">
        <v>32.4</v>
      </c>
      <c r="G227">
        <v>30.4</v>
      </c>
      <c r="I227">
        <f t="shared" si="78"/>
        <v>3.6224991373359834</v>
      </c>
      <c r="N227">
        <f t="shared" si="80"/>
        <v>34.85</v>
      </c>
      <c r="P227" s="5">
        <f>_xlfn.STDEV.P(P220:P225)</f>
        <v>0.79732670163022634</v>
      </c>
      <c r="Q227">
        <f>_xlfn.STDEV.P(Q220:Q224)</f>
        <v>0.9991605836041284</v>
      </c>
      <c r="R227" s="5">
        <f>_xlfn.STDEV.P(R220:R225)</f>
        <v>1.0844572170543374</v>
      </c>
      <c r="S227">
        <f>_xlfn.STDEV.P(S220:S224)</f>
        <v>1.6628362668302177</v>
      </c>
      <c r="T227" s="5">
        <f>_xlfn.STDEV.P(T220:T225)</f>
        <v>0.6997793861540208</v>
      </c>
      <c r="U227">
        <f>_xlfn.STDEV.P(U220:U224)</f>
        <v>0.97988373095103753</v>
      </c>
      <c r="V227" s="5">
        <f>_xlfn.STDEV.P(V220:V225)</f>
        <v>0.8573185455469442</v>
      </c>
      <c r="W227">
        <f>_xlfn.STDEV.P(W220:W224)</f>
        <v>1.138533895070434</v>
      </c>
    </row>
    <row r="228" spans="1:23" x14ac:dyDescent="0.45">
      <c r="A228" s="1">
        <v>8</v>
      </c>
      <c r="B228">
        <v>5</v>
      </c>
      <c r="C228">
        <v>0.65</v>
      </c>
      <c r="D228">
        <v>41.5</v>
      </c>
      <c r="E228">
        <v>35.1</v>
      </c>
      <c r="F228">
        <v>27.9</v>
      </c>
      <c r="G228">
        <v>30.2</v>
      </c>
      <c r="I228">
        <f t="shared" si="78"/>
        <v>5.2126648654982821</v>
      </c>
      <c r="K228" cm="1">
        <f t="array" ref="K228">INDEX(LINEST(K220:K225),1)</f>
        <v>0.40485436014883108</v>
      </c>
      <c r="L228" cm="1">
        <f t="array" ref="L228">INDEX(LINEST(L220:L224),1)</f>
        <v>-0.82128906664063939</v>
      </c>
      <c r="N228">
        <f t="shared" si="80"/>
        <v>33.674999999999997</v>
      </c>
      <c r="P228" s="5"/>
      <c r="R228" s="5"/>
      <c r="T228" s="5"/>
      <c r="V228" s="5"/>
    </row>
    <row r="229" spans="1:23" x14ac:dyDescent="0.45">
      <c r="A229" s="1">
        <v>9</v>
      </c>
      <c r="B229">
        <v>5</v>
      </c>
      <c r="C229">
        <v>0.85</v>
      </c>
      <c r="D229">
        <v>36.799999999999997</v>
      </c>
      <c r="E229">
        <v>33.1</v>
      </c>
      <c r="F229">
        <v>33.5</v>
      </c>
      <c r="G229">
        <v>28.7</v>
      </c>
      <c r="I229">
        <f t="shared" si="78"/>
        <v>2.8804296554507274</v>
      </c>
      <c r="N229">
        <f t="shared" si="80"/>
        <v>33.024999999999999</v>
      </c>
      <c r="P229" s="5"/>
      <c r="R229" s="5"/>
      <c r="T229" s="5"/>
      <c r="V229" s="5"/>
    </row>
    <row r="230" spans="1:23" x14ac:dyDescent="0.45">
      <c r="A230" s="1">
        <v>10</v>
      </c>
      <c r="B230">
        <v>10</v>
      </c>
      <c r="C230">
        <v>0</v>
      </c>
      <c r="D230">
        <v>45.9</v>
      </c>
      <c r="E230">
        <v>45</v>
      </c>
      <c r="F230">
        <v>35.799999999999997</v>
      </c>
      <c r="G230">
        <v>40.200000000000003</v>
      </c>
      <c r="I230">
        <f xml:space="preserve"> _xlfn.STDEV.P(D230:G230)</f>
        <v>4.0493054960079276</v>
      </c>
      <c r="N230">
        <f t="shared" si="80"/>
        <v>41.725000000000001</v>
      </c>
      <c r="P230" s="5" t="s">
        <v>30</v>
      </c>
      <c r="R230" s="5"/>
      <c r="T230" s="5"/>
      <c r="V230" s="5"/>
    </row>
    <row r="231" spans="1:23" x14ac:dyDescent="0.45">
      <c r="A231" s="1">
        <v>11</v>
      </c>
      <c r="B231">
        <v>10</v>
      </c>
      <c r="C231">
        <v>0.2</v>
      </c>
      <c r="D231">
        <v>43.4</v>
      </c>
      <c r="E231">
        <v>47.7</v>
      </c>
      <c r="F231">
        <v>37.299999999999997</v>
      </c>
      <c r="G231">
        <v>37.700000000000003</v>
      </c>
      <c r="I231">
        <f t="shared" ref="I231:I239" si="85" xml:space="preserve"> _xlfn.STDEV.P(D231:G231)</f>
        <v>4.3048664323066763</v>
      </c>
      <c r="K231" t="s">
        <v>25</v>
      </c>
      <c r="L231" t="s">
        <v>26</v>
      </c>
      <c r="N231">
        <f t="shared" si="80"/>
        <v>41.524999999999991</v>
      </c>
      <c r="P231" s="3" t="s">
        <v>25</v>
      </c>
      <c r="Q231" s="3" t="s">
        <v>26</v>
      </c>
      <c r="R231" s="3" t="s">
        <v>25</v>
      </c>
      <c r="S231" s="3" t="s">
        <v>26</v>
      </c>
      <c r="T231" s="3" t="s">
        <v>25</v>
      </c>
      <c r="U231" s="3" t="s">
        <v>26</v>
      </c>
      <c r="V231" s="3" t="s">
        <v>25</v>
      </c>
      <c r="W231" s="3" t="s">
        <v>26</v>
      </c>
    </row>
    <row r="232" spans="1:23" x14ac:dyDescent="0.45">
      <c r="A232" s="1">
        <v>12</v>
      </c>
      <c r="B232">
        <v>10</v>
      </c>
      <c r="C232">
        <v>0.45</v>
      </c>
      <c r="D232">
        <v>42.7</v>
      </c>
      <c r="E232">
        <v>46.5</v>
      </c>
      <c r="F232">
        <v>35</v>
      </c>
      <c r="G232">
        <v>39.1</v>
      </c>
      <c r="I232">
        <f t="shared" si="85"/>
        <v>4.2610884759647858</v>
      </c>
      <c r="J232">
        <v>2</v>
      </c>
      <c r="K232">
        <f>AVERAGE(D220:G224)</f>
        <v>18.38</v>
      </c>
      <c r="L232">
        <f>AVERAGE(D220:G220,D225:G225,D230:G230,D235:G235,D240:G240,D245:G245)</f>
        <v>33.252083333333331</v>
      </c>
      <c r="M232">
        <v>0</v>
      </c>
      <c r="N232">
        <f t="shared" si="80"/>
        <v>40.825000000000003</v>
      </c>
      <c r="P232" s="5">
        <f>AVERAGE(D220:D224)</f>
        <v>19.88</v>
      </c>
      <c r="Q232">
        <f>AVERAGE(D220,D225,D230,D235,D240,D245)</f>
        <v>33.68333333333333</v>
      </c>
      <c r="R232" s="5">
        <f>AVERAGE(E220:E224)</f>
        <v>18.399999999999999</v>
      </c>
      <c r="S232">
        <f>AVERAGE(E220,E225,E230,E235,E240,E245)</f>
        <v>40.716666666666676</v>
      </c>
      <c r="T232" s="5">
        <f>AVERAGE(F220:F224)</f>
        <v>19.14</v>
      </c>
      <c r="U232">
        <f>AVERAGE(F220,F225,F230,F235,F240,F245)</f>
        <v>28.616666666666664</v>
      </c>
      <c r="V232" s="5">
        <f>AVERAGE(G220:G224)</f>
        <v>16.100000000000001</v>
      </c>
      <c r="W232">
        <f>AVERAGE(G220,G225,G230,G235,G240, G245)</f>
        <v>29.991666666666664</v>
      </c>
    </row>
    <row r="233" spans="1:23" x14ac:dyDescent="0.45">
      <c r="A233" s="1">
        <v>13</v>
      </c>
      <c r="B233">
        <v>10</v>
      </c>
      <c r="C233">
        <v>0.65</v>
      </c>
      <c r="D233">
        <v>42.5</v>
      </c>
      <c r="E233">
        <v>44.1</v>
      </c>
      <c r="F233">
        <v>33.5</v>
      </c>
      <c r="G233">
        <v>39.799999999999997</v>
      </c>
      <c r="I233">
        <f t="shared" si="85"/>
        <v>4.041890028192336</v>
      </c>
      <c r="J233">
        <v>5</v>
      </c>
      <c r="K233">
        <f>AVERAGE(D225:G229)</f>
        <v>34.86</v>
      </c>
      <c r="L233">
        <f t="shared" ref="L233:L236" si="86">AVERAGE(D221:G221,D226:G226,D231:G231,D236:G236,D241:G241,D246:G246)</f>
        <v>32.62916666666667</v>
      </c>
      <c r="M233">
        <v>0.2</v>
      </c>
      <c r="N233">
        <f t="shared" si="80"/>
        <v>39.974999999999994</v>
      </c>
      <c r="P233" s="5">
        <f>AVERAGE(D225:D229)</f>
        <v>40.020000000000003</v>
      </c>
      <c r="Q233">
        <f t="shared" ref="Q233:Q236" si="87">AVERAGE(D221,D226,D231,D236,D241,D246)</f>
        <v>32.966666666666669</v>
      </c>
      <c r="R233" s="5">
        <f>AVERAGE(E225:E229)</f>
        <v>36.76</v>
      </c>
      <c r="S233">
        <f t="shared" ref="S233:S236" si="88">AVERAGE(E221,E226,E231,E236,E241,E246)</f>
        <v>40.166666666666664</v>
      </c>
      <c r="T233" s="5">
        <f>AVERAGE(F225:F229)</f>
        <v>32.86</v>
      </c>
      <c r="U233">
        <f t="shared" ref="U233:U236" si="89">AVERAGE(F221,F226,F231,F236,F241,F246)</f>
        <v>28.016666666666669</v>
      </c>
      <c r="V233" s="5">
        <f>AVERAGE(G225:G229)</f>
        <v>29.8</v>
      </c>
      <c r="W233">
        <f t="shared" ref="W233:W236" si="90">AVERAGE(G221,G226,G231,G236,G241, G246)</f>
        <v>29.366666666666671</v>
      </c>
    </row>
    <row r="234" spans="1:23" x14ac:dyDescent="0.45">
      <c r="A234" s="1">
        <v>14</v>
      </c>
      <c r="B234">
        <v>10</v>
      </c>
      <c r="C234">
        <v>0.85</v>
      </c>
      <c r="D234">
        <v>40.799999999999997</v>
      </c>
      <c r="E234">
        <v>40.700000000000003</v>
      </c>
      <c r="F234">
        <v>35.700000000000003</v>
      </c>
      <c r="G234">
        <v>35.700000000000003</v>
      </c>
      <c r="I234">
        <f t="shared" si="85"/>
        <v>2.5252475126212861</v>
      </c>
      <c r="J234">
        <v>10</v>
      </c>
      <c r="K234">
        <f>AVERAGE(D230:G234)</f>
        <v>40.454999999999998</v>
      </c>
      <c r="L234">
        <f t="shared" si="86"/>
        <v>31.570833333333336</v>
      </c>
      <c r="M234">
        <v>0.45</v>
      </c>
      <c r="N234">
        <f t="shared" si="80"/>
        <v>38.225000000000001</v>
      </c>
      <c r="P234" s="5">
        <f>AVERAGE(D230:D234)</f>
        <v>43.06</v>
      </c>
      <c r="Q234">
        <f t="shared" si="87"/>
        <v>32.1</v>
      </c>
      <c r="R234" s="5">
        <f>AVERAGE(E230:E234)</f>
        <v>44.8</v>
      </c>
      <c r="S234">
        <f t="shared" si="88"/>
        <v>38.549999999999997</v>
      </c>
      <c r="T234" s="5">
        <f>AVERAGE(F230:F234)</f>
        <v>35.46</v>
      </c>
      <c r="U234">
        <f t="shared" si="89"/>
        <v>26.516666666666666</v>
      </c>
      <c r="V234" s="5">
        <f>AVERAGE(G230:G234)</f>
        <v>38.5</v>
      </c>
      <c r="W234">
        <f t="shared" si="90"/>
        <v>29.116666666666664</v>
      </c>
    </row>
    <row r="235" spans="1:23" x14ac:dyDescent="0.45">
      <c r="A235" s="1">
        <v>15</v>
      </c>
      <c r="B235">
        <v>20</v>
      </c>
      <c r="C235">
        <v>0</v>
      </c>
      <c r="D235">
        <v>48.6</v>
      </c>
      <c r="E235">
        <v>49.7</v>
      </c>
      <c r="F235">
        <v>41.5</v>
      </c>
      <c r="G235">
        <v>47.4</v>
      </c>
      <c r="I235">
        <f t="shared" si="85"/>
        <v>3.1662280397975135</v>
      </c>
      <c r="J235">
        <v>20</v>
      </c>
      <c r="K235">
        <f>AVERAGE(D235:G239)</f>
        <v>43.239999999999995</v>
      </c>
      <c r="L235">
        <f t="shared" si="86"/>
        <v>30.722500000000007</v>
      </c>
      <c r="M235">
        <v>0.65</v>
      </c>
      <c r="N235">
        <f t="shared" si="80"/>
        <v>46.800000000000004</v>
      </c>
      <c r="P235" s="5">
        <f>AVERAGE(D235:D239)</f>
        <v>44.78</v>
      </c>
      <c r="Q235">
        <f t="shared" si="87"/>
        <v>32.1</v>
      </c>
      <c r="R235" s="5">
        <f>AVERAGE(E235:E239)</f>
        <v>45.600000000000009</v>
      </c>
      <c r="S235">
        <f t="shared" si="88"/>
        <v>36.716666666666661</v>
      </c>
      <c r="T235" s="5">
        <f>AVERAGE(F235:F239)</f>
        <v>37.000000000000007</v>
      </c>
      <c r="U235">
        <f t="shared" si="89"/>
        <v>24.933333333333334</v>
      </c>
      <c r="V235" s="5">
        <f>AVERAGE(G235:G239)</f>
        <v>45.580000000000005</v>
      </c>
      <c r="W235">
        <f t="shared" si="90"/>
        <v>29.14</v>
      </c>
    </row>
    <row r="236" spans="1:23" x14ac:dyDescent="0.45">
      <c r="A236" s="1">
        <v>16</v>
      </c>
      <c r="B236">
        <v>20</v>
      </c>
      <c r="C236">
        <v>0.2</v>
      </c>
      <c r="D236">
        <v>47.2</v>
      </c>
      <c r="E236">
        <v>49.6</v>
      </c>
      <c r="F236">
        <v>37.700000000000003</v>
      </c>
      <c r="G236">
        <v>46.7</v>
      </c>
      <c r="I236">
        <f t="shared" si="85"/>
        <v>4.5227204202780431</v>
      </c>
      <c r="J236">
        <v>50</v>
      </c>
      <c r="K236">
        <f>AVERAGE(D240:G244)</f>
        <v>42.319500000000005</v>
      </c>
      <c r="L236">
        <f t="shared" si="86"/>
        <v>29.237499999999994</v>
      </c>
      <c r="M236">
        <v>0.85</v>
      </c>
      <c r="N236">
        <f t="shared" si="80"/>
        <v>45.3</v>
      </c>
      <c r="P236" s="5">
        <f>AVERAGE(D240:D244)</f>
        <v>44.92</v>
      </c>
      <c r="Q236">
        <f t="shared" si="87"/>
        <v>29.7</v>
      </c>
      <c r="R236" s="5">
        <f>AVERAGE(E240:E244)</f>
        <v>43.44</v>
      </c>
      <c r="S236">
        <f t="shared" si="88"/>
        <v>33.483333333333334</v>
      </c>
      <c r="T236" s="5">
        <f>AVERAGE(F240:F244)</f>
        <v>37.08</v>
      </c>
      <c r="U236">
        <f t="shared" si="89"/>
        <v>26.533333333333335</v>
      </c>
      <c r="V236" s="5">
        <f>AVERAGE(G240:G244)</f>
        <v>43.838000000000001</v>
      </c>
      <c r="W236">
        <f t="shared" si="90"/>
        <v>27.233333333333334</v>
      </c>
    </row>
    <row r="237" spans="1:23" x14ac:dyDescent="0.45">
      <c r="A237" s="1">
        <v>17</v>
      </c>
      <c r="B237">
        <v>20</v>
      </c>
      <c r="C237">
        <v>0.45</v>
      </c>
      <c r="D237">
        <v>45.1</v>
      </c>
      <c r="E237">
        <v>46</v>
      </c>
      <c r="F237">
        <v>36.6</v>
      </c>
      <c r="G237">
        <v>46.2</v>
      </c>
      <c r="I237">
        <f t="shared" si="85"/>
        <v>3.9908489071875421</v>
      </c>
      <c r="J237">
        <v>100</v>
      </c>
      <c r="K237">
        <f>AVERAGE(E245:E249)</f>
        <v>38.56</v>
      </c>
      <c r="L237">
        <f>AVERAGE((L236-L235), (L235-L234), (L234-L233), (L233-L232))</f>
        <v>-1.0036458333333345</v>
      </c>
      <c r="N237">
        <f t="shared" si="80"/>
        <v>43.474999999999994</v>
      </c>
      <c r="P237" s="5"/>
      <c r="R237" s="5">
        <f>AVERAGE(E245:E249)</f>
        <v>38.56</v>
      </c>
      <c r="T237" s="5"/>
      <c r="V237" s="5"/>
    </row>
    <row r="238" spans="1:23" x14ac:dyDescent="0.45">
      <c r="A238" s="1">
        <v>18</v>
      </c>
      <c r="B238">
        <v>20</v>
      </c>
      <c r="C238">
        <v>0.65</v>
      </c>
      <c r="D238">
        <v>43</v>
      </c>
      <c r="E238">
        <v>42.8</v>
      </c>
      <c r="F238">
        <v>35.299999999999997</v>
      </c>
      <c r="G238">
        <v>45.9</v>
      </c>
      <c r="I238">
        <f t="shared" si="85"/>
        <v>3.9207779840230694</v>
      </c>
      <c r="K238">
        <f>AVERAGE(K232:K237)</f>
        <v>36.302416666666666</v>
      </c>
      <c r="N238">
        <f t="shared" si="80"/>
        <v>41.75</v>
      </c>
      <c r="P238" s="5">
        <f>AVERAGE(P232:P237)</f>
        <v>38.532000000000004</v>
      </c>
      <c r="Q238">
        <f>AVERAGE(Q232:Q236)</f>
        <v>32.11</v>
      </c>
      <c r="R238" s="5">
        <f>AVERAGE(R232:R237)</f>
        <v>37.926666666666669</v>
      </c>
      <c r="S238">
        <f>AVERAGE(S232:S236)</f>
        <v>37.926666666666662</v>
      </c>
      <c r="T238" s="5">
        <f>AVERAGE(T232:T237)</f>
        <v>32.308000000000007</v>
      </c>
      <c r="U238">
        <f>AVERAGE(U232:U236)</f>
        <v>26.923333333333336</v>
      </c>
      <c r="V238" s="5">
        <f>AVERAGE(V232:V236)</f>
        <v>34.763600000000004</v>
      </c>
      <c r="W238">
        <f>AVERAGE(W232:W236)</f>
        <v>28.969666666666665</v>
      </c>
    </row>
    <row r="239" spans="1:23" x14ac:dyDescent="0.45">
      <c r="A239" s="1">
        <v>19</v>
      </c>
      <c r="B239">
        <v>20</v>
      </c>
      <c r="C239">
        <v>0.85</v>
      </c>
      <c r="D239">
        <v>40</v>
      </c>
      <c r="E239">
        <v>39.9</v>
      </c>
      <c r="F239">
        <v>33.9</v>
      </c>
      <c r="G239">
        <v>41.7</v>
      </c>
      <c r="I239">
        <f t="shared" si="85"/>
        <v>2.9600464523382075</v>
      </c>
      <c r="N239">
        <f t="shared" si="80"/>
        <v>38.875</v>
      </c>
      <c r="P239" s="5">
        <f>_xlfn.STDEV.P(P232:P237)</f>
        <v>9.4916603394769616</v>
      </c>
      <c r="Q239">
        <f>_xlfn.STDEV.P(Q232:Q236)</f>
        <v>1.3429486628725278</v>
      </c>
      <c r="R239" s="5">
        <f>_xlfn.STDEV.P(R232:R237)</f>
        <v>9.305666135329723</v>
      </c>
      <c r="S239">
        <f>_xlfn.STDEV.P(S232:S236)</f>
        <v>2.6228822144944135</v>
      </c>
      <c r="T239" s="5">
        <f>_xlfn.STDEV.P(T232:T237)</f>
        <v>6.7590366177436811</v>
      </c>
      <c r="U239">
        <f>_xlfn.STDEV.P(U232:U236)</f>
        <v>1.2915365525863622</v>
      </c>
      <c r="V239" s="5">
        <f>_xlfn.STDEV.P(V232:V236)</f>
        <v>10.82836293444212</v>
      </c>
      <c r="W239">
        <f>_xlfn.STDEV.P(W232:W236)</f>
        <v>0.92385809396128382</v>
      </c>
    </row>
    <row r="240" spans="1:23" x14ac:dyDescent="0.45">
      <c r="A240" s="1">
        <v>20</v>
      </c>
      <c r="B240">
        <v>50</v>
      </c>
      <c r="C240">
        <v>0</v>
      </c>
      <c r="D240">
        <v>45.6</v>
      </c>
      <c r="E240">
        <v>48.3</v>
      </c>
      <c r="F240">
        <v>41.1</v>
      </c>
      <c r="G240">
        <v>47.35</v>
      </c>
      <c r="I240">
        <f t="shared" ref="I240:I243" si="91" xml:space="preserve"> _xlfn.STDEV.P(D240:E240)</f>
        <v>1.3499999999999979</v>
      </c>
      <c r="N240">
        <f t="shared" si="80"/>
        <v>45.587499999999999</v>
      </c>
      <c r="P240" s="5"/>
      <c r="R240" s="5"/>
      <c r="T240" s="5"/>
      <c r="V240" s="5"/>
    </row>
    <row r="241" spans="1:25" x14ac:dyDescent="0.45">
      <c r="A241" s="1">
        <v>21</v>
      </c>
      <c r="B241">
        <v>50</v>
      </c>
      <c r="C241">
        <v>0.2</v>
      </c>
      <c r="D241">
        <v>48.3</v>
      </c>
      <c r="E241">
        <v>47.1</v>
      </c>
      <c r="F241">
        <v>39.799999999999997</v>
      </c>
      <c r="G241">
        <v>46.6</v>
      </c>
      <c r="I241">
        <f t="shared" si="91"/>
        <v>0.59999999999999787</v>
      </c>
      <c r="N241">
        <f t="shared" si="80"/>
        <v>45.449999999999996</v>
      </c>
      <c r="P241" s="5" cm="1">
        <f t="array" ref="P241">INDEX(LINEST(P232:P236), 1)</f>
        <v>5.4839999999999982</v>
      </c>
      <c r="Q241" s="5" cm="1">
        <f t="array" ref="Q241">INDEX(LINEST(Q232:Q236), 1)</f>
        <v>-0.88333333333333286</v>
      </c>
      <c r="R241" s="5" cm="1">
        <f t="array" ref="R241">INDEX(LINEST(R232:R237), 1)</f>
        <v>3.4754285714285729</v>
      </c>
      <c r="S241" s="5" cm="1">
        <f t="array" ref="S241">INDEX(LINEST(S232:S236), 1)</f>
        <v>-1.7916666666666681</v>
      </c>
      <c r="T241" s="5" cm="1">
        <f t="array" ref="T241">INDEX(LINEST(T232:T236), 1)</f>
        <v>4.0019999999999998</v>
      </c>
      <c r="U241" s="5" cm="1">
        <f t="array" ref="U241">INDEX(LINEST(U232:U236), 1)</f>
        <v>-0.7249999999999992</v>
      </c>
      <c r="V241" s="5" cm="1">
        <f t="array" ref="V241">INDEX(LINEST(V232:V236), 1)</f>
        <v>7.1256000000000004</v>
      </c>
      <c r="W241" s="5" cm="1">
        <f t="array" ref="W241">INDEX(LINEST(W232:W236), 1)</f>
        <v>-0.57433333333333281</v>
      </c>
      <c r="Y241" t="s">
        <v>33</v>
      </c>
    </row>
    <row r="242" spans="1:25" x14ac:dyDescent="0.45">
      <c r="A242" s="1">
        <v>22</v>
      </c>
      <c r="B242">
        <v>50</v>
      </c>
      <c r="C242">
        <v>0.45</v>
      </c>
      <c r="D242">
        <v>44.9</v>
      </c>
      <c r="E242">
        <v>44.1</v>
      </c>
      <c r="F242">
        <v>35.9</v>
      </c>
      <c r="G242">
        <v>44.3</v>
      </c>
      <c r="I242">
        <f t="shared" si="91"/>
        <v>0.39999999999999858</v>
      </c>
      <c r="K242" cm="1">
        <f t="array" ref="K242">INDEX(LINEST(K232:K237),1)</f>
        <v>3.601814285714287</v>
      </c>
      <c r="L242" cm="1">
        <f t="array" ref="L242">INDEX(LINEST(L232:L236),1)</f>
        <v>-0.99358333333333348</v>
      </c>
      <c r="N242">
        <f t="shared" si="80"/>
        <v>42.3</v>
      </c>
    </row>
    <row r="243" spans="1:25" x14ac:dyDescent="0.45">
      <c r="A243" s="1">
        <v>23</v>
      </c>
      <c r="B243">
        <v>50</v>
      </c>
      <c r="C243">
        <v>0.65</v>
      </c>
      <c r="D243">
        <v>45.5</v>
      </c>
      <c r="E243">
        <v>40.700000000000003</v>
      </c>
      <c r="F243">
        <v>34.200000000000003</v>
      </c>
      <c r="G243">
        <v>42.84</v>
      </c>
      <c r="I243">
        <f t="shared" si="91"/>
        <v>2.3999999999999986</v>
      </c>
      <c r="N243">
        <f t="shared" si="80"/>
        <v>40.81</v>
      </c>
    </row>
    <row r="244" spans="1:25" x14ac:dyDescent="0.45">
      <c r="A244" s="1">
        <v>24</v>
      </c>
      <c r="B244">
        <v>50</v>
      </c>
      <c r="C244">
        <v>0.85</v>
      </c>
      <c r="D244">
        <v>40.299999999999997</v>
      </c>
      <c r="E244">
        <v>37</v>
      </c>
      <c r="F244">
        <v>34.4</v>
      </c>
      <c r="G244">
        <v>38.1</v>
      </c>
      <c r="I244">
        <f xml:space="preserve"> _xlfn.STDEV.P(D244:E244)</f>
        <v>1.6499999999999986</v>
      </c>
      <c r="N244">
        <f t="shared" si="80"/>
        <v>37.449999999999996</v>
      </c>
    </row>
    <row r="245" spans="1:25" x14ac:dyDescent="0.45">
      <c r="A245" s="1">
        <v>25</v>
      </c>
      <c r="B245">
        <v>100</v>
      </c>
      <c r="C245">
        <v>0</v>
      </c>
      <c r="D245">
        <v>0</v>
      </c>
      <c r="E245">
        <v>45.4</v>
      </c>
      <c r="F245">
        <v>0</v>
      </c>
      <c r="G245">
        <v>0</v>
      </c>
      <c r="I245">
        <f xml:space="preserve"> _xlfn.STDEV.P(E245:E245)</f>
        <v>0</v>
      </c>
      <c r="N245">
        <f>AVERAGE(E245:E245)</f>
        <v>45.4</v>
      </c>
    </row>
    <row r="246" spans="1:25" x14ac:dyDescent="0.45">
      <c r="A246" s="1">
        <v>26</v>
      </c>
      <c r="B246">
        <v>100</v>
      </c>
      <c r="C246">
        <v>0.2</v>
      </c>
      <c r="D246">
        <v>0</v>
      </c>
      <c r="E246">
        <v>40.6</v>
      </c>
      <c r="F246">
        <v>0</v>
      </c>
      <c r="G246">
        <v>0</v>
      </c>
      <c r="I246">
        <f t="shared" ref="I246:I249" si="92" xml:space="preserve"> _xlfn.STDEV.P(E246:E246)</f>
        <v>0</v>
      </c>
      <c r="N246">
        <f t="shared" ref="N246:N249" si="93">AVERAGE(E246:E246)</f>
        <v>40.6</v>
      </c>
    </row>
    <row r="247" spans="1:25" x14ac:dyDescent="0.45">
      <c r="A247" s="1">
        <v>27</v>
      </c>
      <c r="B247">
        <v>100</v>
      </c>
      <c r="C247">
        <v>0.45</v>
      </c>
      <c r="D247">
        <v>0</v>
      </c>
      <c r="E247">
        <v>39.1</v>
      </c>
      <c r="F247">
        <v>0</v>
      </c>
      <c r="G247">
        <v>0</v>
      </c>
      <c r="I247">
        <f t="shared" si="92"/>
        <v>0</v>
      </c>
      <c r="N247">
        <f t="shared" si="93"/>
        <v>39.1</v>
      </c>
    </row>
    <row r="248" spans="1:25" x14ac:dyDescent="0.45">
      <c r="A248" s="1">
        <v>28</v>
      </c>
      <c r="B248">
        <v>100</v>
      </c>
      <c r="C248">
        <v>0.65</v>
      </c>
      <c r="D248">
        <v>0</v>
      </c>
      <c r="E248">
        <v>36.4</v>
      </c>
      <c r="F248">
        <v>0</v>
      </c>
      <c r="G248">
        <v>0</v>
      </c>
      <c r="I248">
        <f t="shared" si="92"/>
        <v>0</v>
      </c>
      <c r="N248">
        <f t="shared" si="93"/>
        <v>36.4</v>
      </c>
    </row>
    <row r="249" spans="1:25" x14ac:dyDescent="0.45">
      <c r="A249" s="1">
        <v>29</v>
      </c>
      <c r="B249">
        <v>100</v>
      </c>
      <c r="C249">
        <v>0.85</v>
      </c>
      <c r="D249">
        <v>0</v>
      </c>
      <c r="E249">
        <v>31.3</v>
      </c>
      <c r="F249">
        <v>0</v>
      </c>
      <c r="G249">
        <v>0</v>
      </c>
      <c r="I249">
        <f t="shared" si="92"/>
        <v>0</v>
      </c>
      <c r="N249">
        <f t="shared" si="93"/>
        <v>31.3</v>
      </c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249"/>
  <sheetViews>
    <sheetView workbookViewId="0">
      <selection activeCell="C31" sqref="A1:XFD1048576"/>
    </sheetView>
  </sheetViews>
  <sheetFormatPr defaultRowHeight="14.25" x14ac:dyDescent="0.45"/>
  <sheetData>
    <row r="1" spans="1:7" x14ac:dyDescent="0.45">
      <c r="A1" s="1">
        <v>0</v>
      </c>
      <c r="B1" t="s">
        <v>0</v>
      </c>
    </row>
    <row r="3" spans="1:7" x14ac:dyDescent="0.4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</row>
    <row r="4" spans="1:7" x14ac:dyDescent="0.45">
      <c r="A4" s="1">
        <v>0</v>
      </c>
      <c r="B4">
        <v>2</v>
      </c>
      <c r="C4">
        <v>0</v>
      </c>
      <c r="D4">
        <v>98.7</v>
      </c>
      <c r="E4">
        <v>99.2</v>
      </c>
      <c r="F4">
        <v>63.6</v>
      </c>
      <c r="G4">
        <v>100</v>
      </c>
    </row>
    <row r="5" spans="1:7" x14ac:dyDescent="0.45">
      <c r="A5" s="1">
        <v>1</v>
      </c>
      <c r="B5">
        <v>2</v>
      </c>
      <c r="C5">
        <v>0.2</v>
      </c>
      <c r="D5">
        <v>98.9</v>
      </c>
      <c r="E5">
        <v>99.4</v>
      </c>
      <c r="F5">
        <v>77.2</v>
      </c>
      <c r="G5">
        <v>100</v>
      </c>
    </row>
    <row r="6" spans="1:7" x14ac:dyDescent="0.45">
      <c r="A6" s="1">
        <v>2</v>
      </c>
      <c r="B6">
        <v>2</v>
      </c>
      <c r="C6">
        <v>0.45</v>
      </c>
      <c r="D6">
        <v>98.1</v>
      </c>
      <c r="E6">
        <v>96.7</v>
      </c>
      <c r="F6">
        <v>44.1</v>
      </c>
      <c r="G6">
        <v>100</v>
      </c>
    </row>
    <row r="7" spans="1:7" x14ac:dyDescent="0.45">
      <c r="A7" s="1">
        <v>3</v>
      </c>
      <c r="B7">
        <v>2</v>
      </c>
      <c r="C7">
        <v>0.65</v>
      </c>
      <c r="D7">
        <v>98.4</v>
      </c>
      <c r="E7">
        <v>96.5</v>
      </c>
      <c r="F7">
        <v>61.3</v>
      </c>
      <c r="G7">
        <v>100</v>
      </c>
    </row>
    <row r="8" spans="1:7" x14ac:dyDescent="0.45">
      <c r="A8" s="1">
        <v>4</v>
      </c>
      <c r="B8">
        <v>2</v>
      </c>
      <c r="C8">
        <v>0.85</v>
      </c>
      <c r="D8">
        <v>97</v>
      </c>
      <c r="E8">
        <v>98.7</v>
      </c>
      <c r="F8">
        <v>56</v>
      </c>
      <c r="G8">
        <v>100</v>
      </c>
    </row>
    <row r="9" spans="1:7" x14ac:dyDescent="0.45">
      <c r="A9" s="1">
        <v>5</v>
      </c>
      <c r="B9">
        <v>5</v>
      </c>
      <c r="C9">
        <v>0</v>
      </c>
      <c r="D9">
        <v>1.3</v>
      </c>
      <c r="E9">
        <v>48</v>
      </c>
      <c r="F9">
        <v>1.4</v>
      </c>
      <c r="G9">
        <v>0.9</v>
      </c>
    </row>
    <row r="10" spans="1:7" x14ac:dyDescent="0.45">
      <c r="A10" s="1">
        <v>6</v>
      </c>
      <c r="B10">
        <v>5</v>
      </c>
      <c r="C10">
        <v>0.2</v>
      </c>
      <c r="D10">
        <v>2</v>
      </c>
      <c r="E10">
        <v>58.3</v>
      </c>
      <c r="F10">
        <v>1.9</v>
      </c>
      <c r="G10">
        <v>0.3</v>
      </c>
    </row>
    <row r="11" spans="1:7" x14ac:dyDescent="0.45">
      <c r="A11" s="1">
        <v>7</v>
      </c>
      <c r="B11">
        <v>5</v>
      </c>
      <c r="C11">
        <v>0.45</v>
      </c>
      <c r="D11">
        <v>1</v>
      </c>
      <c r="E11">
        <v>60.5</v>
      </c>
      <c r="F11">
        <v>1.1000000000000001</v>
      </c>
      <c r="G11">
        <v>0.5</v>
      </c>
    </row>
    <row r="12" spans="1:7" x14ac:dyDescent="0.45">
      <c r="A12" s="1">
        <v>8</v>
      </c>
      <c r="B12">
        <v>5</v>
      </c>
      <c r="C12">
        <v>0.65</v>
      </c>
      <c r="D12">
        <v>1.8</v>
      </c>
      <c r="E12">
        <v>57.4</v>
      </c>
      <c r="F12">
        <v>1.7</v>
      </c>
      <c r="G12">
        <v>0.5</v>
      </c>
    </row>
    <row r="13" spans="1:7" x14ac:dyDescent="0.45">
      <c r="A13" s="1">
        <v>9</v>
      </c>
      <c r="B13">
        <v>5</v>
      </c>
      <c r="C13">
        <v>0.85</v>
      </c>
      <c r="D13">
        <v>1.8</v>
      </c>
      <c r="E13">
        <v>38.5</v>
      </c>
      <c r="F13">
        <v>1</v>
      </c>
      <c r="G13">
        <v>0.9</v>
      </c>
    </row>
    <row r="14" spans="1:7" x14ac:dyDescent="0.45">
      <c r="A14" s="1">
        <v>10</v>
      </c>
      <c r="B14">
        <v>10</v>
      </c>
      <c r="C14">
        <v>0</v>
      </c>
      <c r="D14">
        <v>0</v>
      </c>
      <c r="E14">
        <v>8.1</v>
      </c>
      <c r="F14">
        <v>0</v>
      </c>
      <c r="G14">
        <v>0</v>
      </c>
    </row>
    <row r="15" spans="1:7" x14ac:dyDescent="0.45">
      <c r="A15" s="1">
        <v>11</v>
      </c>
      <c r="B15">
        <v>10</v>
      </c>
      <c r="C15">
        <v>0.2</v>
      </c>
      <c r="D15">
        <v>0</v>
      </c>
      <c r="E15">
        <v>8.1999999999999993</v>
      </c>
      <c r="F15">
        <v>0</v>
      </c>
      <c r="G15">
        <v>0</v>
      </c>
    </row>
    <row r="16" spans="1:7" x14ac:dyDescent="0.45">
      <c r="A16" s="1">
        <v>12</v>
      </c>
      <c r="B16">
        <v>10</v>
      </c>
      <c r="C16">
        <v>0.45</v>
      </c>
      <c r="D16">
        <v>0</v>
      </c>
      <c r="E16">
        <v>10.5</v>
      </c>
      <c r="F16">
        <v>0</v>
      </c>
      <c r="G16">
        <v>0</v>
      </c>
    </row>
    <row r="17" spans="1:7" x14ac:dyDescent="0.45">
      <c r="A17" s="1">
        <v>13</v>
      </c>
      <c r="B17">
        <v>10</v>
      </c>
      <c r="C17">
        <v>0.65</v>
      </c>
      <c r="D17">
        <v>0</v>
      </c>
      <c r="E17">
        <v>13.1</v>
      </c>
      <c r="F17">
        <v>0</v>
      </c>
      <c r="G17">
        <v>0</v>
      </c>
    </row>
    <row r="18" spans="1:7" x14ac:dyDescent="0.45">
      <c r="A18" s="1">
        <v>14</v>
      </c>
      <c r="B18">
        <v>10</v>
      </c>
      <c r="C18">
        <v>0.85</v>
      </c>
      <c r="D18">
        <v>0</v>
      </c>
      <c r="E18">
        <v>9</v>
      </c>
      <c r="F18">
        <v>0</v>
      </c>
      <c r="G18">
        <v>0</v>
      </c>
    </row>
    <row r="19" spans="1:7" x14ac:dyDescent="0.45">
      <c r="A19" s="1">
        <v>15</v>
      </c>
      <c r="B19">
        <v>20</v>
      </c>
      <c r="C19">
        <v>0</v>
      </c>
      <c r="D19">
        <v>0</v>
      </c>
      <c r="E19">
        <v>1.5</v>
      </c>
      <c r="F19">
        <v>0</v>
      </c>
      <c r="G19">
        <v>0</v>
      </c>
    </row>
    <row r="20" spans="1:7" x14ac:dyDescent="0.45">
      <c r="A20" s="1">
        <v>16</v>
      </c>
      <c r="B20">
        <v>20</v>
      </c>
      <c r="C20">
        <v>0.2</v>
      </c>
      <c r="D20">
        <v>0</v>
      </c>
      <c r="E20">
        <v>3.2</v>
      </c>
      <c r="F20">
        <v>0</v>
      </c>
      <c r="G20">
        <v>0</v>
      </c>
    </row>
    <row r="21" spans="1:7" x14ac:dyDescent="0.45">
      <c r="A21" s="1">
        <v>17</v>
      </c>
      <c r="B21">
        <v>20</v>
      </c>
      <c r="C21">
        <v>0.45</v>
      </c>
      <c r="D21">
        <v>0</v>
      </c>
      <c r="E21">
        <v>4.0999999999999996</v>
      </c>
      <c r="F21">
        <v>0</v>
      </c>
      <c r="G21">
        <v>0</v>
      </c>
    </row>
    <row r="22" spans="1:7" x14ac:dyDescent="0.45">
      <c r="A22" s="1">
        <v>18</v>
      </c>
      <c r="B22">
        <v>20</v>
      </c>
      <c r="C22">
        <v>0.65</v>
      </c>
      <c r="D22">
        <v>0</v>
      </c>
      <c r="E22">
        <v>3.7</v>
      </c>
      <c r="F22">
        <v>0</v>
      </c>
      <c r="G22">
        <v>0</v>
      </c>
    </row>
    <row r="23" spans="1:7" x14ac:dyDescent="0.45">
      <c r="A23" s="1">
        <v>19</v>
      </c>
      <c r="B23">
        <v>20</v>
      </c>
      <c r="C23">
        <v>0.85</v>
      </c>
      <c r="D23">
        <v>0</v>
      </c>
      <c r="E23">
        <v>5.0999999999999996</v>
      </c>
      <c r="F23">
        <v>0</v>
      </c>
      <c r="G23">
        <v>0</v>
      </c>
    </row>
    <row r="24" spans="1:7" x14ac:dyDescent="0.45">
      <c r="A24" s="1">
        <v>20</v>
      </c>
      <c r="B24">
        <v>50</v>
      </c>
      <c r="C24">
        <v>0</v>
      </c>
      <c r="D24">
        <v>0</v>
      </c>
      <c r="E24">
        <v>1</v>
      </c>
      <c r="F24">
        <v>0</v>
      </c>
      <c r="G24">
        <v>0</v>
      </c>
    </row>
    <row r="25" spans="1:7" x14ac:dyDescent="0.45">
      <c r="A25" s="1">
        <v>21</v>
      </c>
      <c r="B25">
        <v>50</v>
      </c>
      <c r="C25">
        <v>0.2</v>
      </c>
      <c r="D25">
        <v>0</v>
      </c>
      <c r="E25">
        <v>0.9</v>
      </c>
      <c r="F25">
        <v>0</v>
      </c>
      <c r="G25">
        <v>0</v>
      </c>
    </row>
    <row r="26" spans="1:7" x14ac:dyDescent="0.45">
      <c r="A26" s="1">
        <v>22</v>
      </c>
      <c r="B26">
        <v>50</v>
      </c>
      <c r="C26">
        <v>0.45</v>
      </c>
      <c r="D26">
        <v>0</v>
      </c>
      <c r="E26">
        <v>1</v>
      </c>
      <c r="F26">
        <v>0</v>
      </c>
      <c r="G26">
        <v>0</v>
      </c>
    </row>
    <row r="27" spans="1:7" x14ac:dyDescent="0.45">
      <c r="A27" s="1">
        <v>23</v>
      </c>
      <c r="B27">
        <v>50</v>
      </c>
      <c r="C27">
        <v>0.65</v>
      </c>
      <c r="D27">
        <v>0</v>
      </c>
      <c r="E27">
        <v>0.3</v>
      </c>
      <c r="F27">
        <v>0</v>
      </c>
      <c r="G27">
        <v>0</v>
      </c>
    </row>
    <row r="28" spans="1:7" x14ac:dyDescent="0.45">
      <c r="A28" s="1">
        <v>24</v>
      </c>
      <c r="B28">
        <v>50</v>
      </c>
      <c r="C28">
        <v>0.85</v>
      </c>
      <c r="D28">
        <v>0</v>
      </c>
      <c r="E28">
        <v>0.7</v>
      </c>
      <c r="F28">
        <v>0</v>
      </c>
      <c r="G28">
        <v>0</v>
      </c>
    </row>
    <row r="29" spans="1:7" x14ac:dyDescent="0.45">
      <c r="A29" s="1">
        <v>25</v>
      </c>
      <c r="B29">
        <v>100</v>
      </c>
      <c r="C29">
        <v>0</v>
      </c>
      <c r="D29">
        <v>0</v>
      </c>
      <c r="E29">
        <v>0.2</v>
      </c>
      <c r="F29">
        <v>0</v>
      </c>
      <c r="G29">
        <v>0</v>
      </c>
    </row>
    <row r="30" spans="1:7" x14ac:dyDescent="0.45">
      <c r="A30" s="1">
        <v>26</v>
      </c>
      <c r="B30">
        <v>100</v>
      </c>
      <c r="C30">
        <v>0.2</v>
      </c>
      <c r="D30">
        <v>0</v>
      </c>
      <c r="E30">
        <v>0</v>
      </c>
      <c r="F30">
        <v>0</v>
      </c>
      <c r="G30">
        <v>0</v>
      </c>
    </row>
    <row r="31" spans="1:7" x14ac:dyDescent="0.45">
      <c r="A31" s="1">
        <v>27</v>
      </c>
      <c r="B31">
        <v>100</v>
      </c>
      <c r="C31">
        <v>0.45</v>
      </c>
      <c r="D31">
        <v>0</v>
      </c>
      <c r="E31">
        <v>0</v>
      </c>
      <c r="F31">
        <v>0</v>
      </c>
      <c r="G31">
        <v>0</v>
      </c>
    </row>
    <row r="32" spans="1:7" x14ac:dyDescent="0.45">
      <c r="A32" s="1">
        <v>28</v>
      </c>
      <c r="B32">
        <v>100</v>
      </c>
      <c r="C32">
        <v>0.65</v>
      </c>
      <c r="D32">
        <v>0</v>
      </c>
      <c r="E32">
        <v>0</v>
      </c>
      <c r="F32">
        <v>0</v>
      </c>
      <c r="G32">
        <v>0</v>
      </c>
    </row>
    <row r="33" spans="1:7" x14ac:dyDescent="0.45">
      <c r="A33" s="1">
        <v>29</v>
      </c>
      <c r="B33">
        <v>100</v>
      </c>
      <c r="C33">
        <v>0.85</v>
      </c>
      <c r="D33">
        <v>0</v>
      </c>
      <c r="E33">
        <v>0</v>
      </c>
      <c r="F33">
        <v>0</v>
      </c>
      <c r="G33">
        <v>0</v>
      </c>
    </row>
    <row r="37" spans="1:7" x14ac:dyDescent="0.45">
      <c r="A37" s="1">
        <v>0</v>
      </c>
      <c r="B37" t="s">
        <v>7</v>
      </c>
    </row>
    <row r="39" spans="1:7" x14ac:dyDescent="0.4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 x14ac:dyDescent="0.45">
      <c r="A40" s="1">
        <v>0</v>
      </c>
      <c r="B40">
        <v>0</v>
      </c>
      <c r="C40">
        <v>0</v>
      </c>
      <c r="D40">
        <v>1</v>
      </c>
      <c r="E40">
        <v>1.2</v>
      </c>
      <c r="F40">
        <v>0.9</v>
      </c>
      <c r="G40">
        <v>1.2</v>
      </c>
    </row>
    <row r="41" spans="1:7" x14ac:dyDescent="0.45">
      <c r="A41" s="1">
        <v>1</v>
      </c>
      <c r="B41">
        <v>0</v>
      </c>
      <c r="C41">
        <v>0.2</v>
      </c>
      <c r="D41">
        <v>0.6</v>
      </c>
      <c r="E41">
        <v>0.7</v>
      </c>
      <c r="F41">
        <v>1.1000000000000001</v>
      </c>
      <c r="G41">
        <v>1</v>
      </c>
    </row>
    <row r="42" spans="1:7" x14ac:dyDescent="0.45">
      <c r="A42" s="1">
        <v>2</v>
      </c>
      <c r="B42">
        <v>0</v>
      </c>
      <c r="C42">
        <v>0.45</v>
      </c>
      <c r="D42">
        <v>0.7</v>
      </c>
      <c r="E42">
        <v>0.7</v>
      </c>
      <c r="F42">
        <v>1</v>
      </c>
      <c r="G42">
        <v>0.9</v>
      </c>
    </row>
    <row r="43" spans="1:7" x14ac:dyDescent="0.45">
      <c r="A43" s="1">
        <v>3</v>
      </c>
      <c r="B43">
        <v>0</v>
      </c>
      <c r="C43">
        <v>0.65</v>
      </c>
      <c r="D43">
        <v>1.2</v>
      </c>
      <c r="E43">
        <v>0.6</v>
      </c>
      <c r="F43">
        <v>1.6</v>
      </c>
      <c r="G43">
        <v>1.1000000000000001</v>
      </c>
    </row>
    <row r="44" spans="1:7" x14ac:dyDescent="0.45">
      <c r="A44" s="1">
        <v>4</v>
      </c>
      <c r="B44">
        <v>0</v>
      </c>
      <c r="C44">
        <v>0.85</v>
      </c>
      <c r="D44">
        <v>1.8</v>
      </c>
      <c r="E44">
        <v>1.2</v>
      </c>
      <c r="F44">
        <v>1.6</v>
      </c>
      <c r="G44">
        <v>1.3</v>
      </c>
    </row>
    <row r="45" spans="1:7" x14ac:dyDescent="0.45">
      <c r="A45" s="1">
        <v>5</v>
      </c>
      <c r="B45">
        <v>5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45">
      <c r="A46" s="1">
        <v>6</v>
      </c>
      <c r="B46">
        <v>5</v>
      </c>
      <c r="C46">
        <v>0.2</v>
      </c>
      <c r="D46">
        <v>0</v>
      </c>
      <c r="E46">
        <v>0</v>
      </c>
      <c r="F46">
        <v>0</v>
      </c>
      <c r="G46">
        <v>0</v>
      </c>
    </row>
    <row r="47" spans="1:7" x14ac:dyDescent="0.45">
      <c r="A47" s="1">
        <v>7</v>
      </c>
      <c r="B47">
        <v>5</v>
      </c>
      <c r="C47">
        <v>0.45</v>
      </c>
      <c r="D47">
        <v>0</v>
      </c>
      <c r="E47">
        <v>0</v>
      </c>
      <c r="F47">
        <v>0</v>
      </c>
      <c r="G47">
        <v>0</v>
      </c>
    </row>
    <row r="48" spans="1:7" x14ac:dyDescent="0.45">
      <c r="A48" s="1">
        <v>8</v>
      </c>
      <c r="B48">
        <v>5</v>
      </c>
      <c r="C48">
        <v>0.65</v>
      </c>
      <c r="D48">
        <v>0</v>
      </c>
      <c r="E48">
        <v>0</v>
      </c>
      <c r="F48">
        <v>0</v>
      </c>
      <c r="G48">
        <v>0</v>
      </c>
    </row>
    <row r="49" spans="1:7" x14ac:dyDescent="0.45">
      <c r="A49" s="1">
        <v>9</v>
      </c>
      <c r="B49">
        <v>5</v>
      </c>
      <c r="C49">
        <v>0.85</v>
      </c>
      <c r="D49">
        <v>0</v>
      </c>
      <c r="E49">
        <v>0</v>
      </c>
      <c r="F49">
        <v>0</v>
      </c>
      <c r="G49">
        <v>0</v>
      </c>
    </row>
    <row r="50" spans="1:7" x14ac:dyDescent="0.45">
      <c r="A50" s="1">
        <v>10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45">
      <c r="A51" s="1">
        <v>11</v>
      </c>
      <c r="B51">
        <v>10</v>
      </c>
      <c r="C51">
        <v>0.2</v>
      </c>
      <c r="D51">
        <v>0</v>
      </c>
      <c r="E51">
        <v>0</v>
      </c>
      <c r="F51">
        <v>0</v>
      </c>
      <c r="G51">
        <v>0</v>
      </c>
    </row>
    <row r="52" spans="1:7" x14ac:dyDescent="0.45">
      <c r="A52" s="1">
        <v>12</v>
      </c>
      <c r="B52">
        <v>10</v>
      </c>
      <c r="C52">
        <v>0.45</v>
      </c>
      <c r="D52">
        <v>0</v>
      </c>
      <c r="E52">
        <v>0</v>
      </c>
      <c r="F52">
        <v>0</v>
      </c>
      <c r="G52">
        <v>0</v>
      </c>
    </row>
    <row r="53" spans="1:7" x14ac:dyDescent="0.45">
      <c r="A53" s="1">
        <v>13</v>
      </c>
      <c r="B53">
        <v>10</v>
      </c>
      <c r="C53">
        <v>0.65</v>
      </c>
      <c r="D53">
        <v>0</v>
      </c>
      <c r="E53">
        <v>0</v>
      </c>
      <c r="F53">
        <v>0</v>
      </c>
      <c r="G53">
        <v>0</v>
      </c>
    </row>
    <row r="54" spans="1:7" x14ac:dyDescent="0.45">
      <c r="A54" s="1">
        <v>14</v>
      </c>
      <c r="B54">
        <v>10</v>
      </c>
      <c r="C54">
        <v>0.85</v>
      </c>
      <c r="D54">
        <v>0</v>
      </c>
      <c r="E54">
        <v>0</v>
      </c>
      <c r="F54">
        <v>0</v>
      </c>
      <c r="G54">
        <v>0</v>
      </c>
    </row>
    <row r="55" spans="1:7" x14ac:dyDescent="0.45">
      <c r="A55" s="1">
        <v>15</v>
      </c>
      <c r="B55">
        <v>20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45">
      <c r="A56" s="1">
        <v>16</v>
      </c>
      <c r="B56">
        <v>20</v>
      </c>
      <c r="C56">
        <v>0.2</v>
      </c>
      <c r="D56">
        <v>0</v>
      </c>
      <c r="E56">
        <v>0</v>
      </c>
      <c r="F56">
        <v>0</v>
      </c>
      <c r="G56">
        <v>0</v>
      </c>
    </row>
    <row r="57" spans="1:7" x14ac:dyDescent="0.45">
      <c r="A57" s="1">
        <v>17</v>
      </c>
      <c r="B57">
        <v>20</v>
      </c>
      <c r="C57">
        <v>0.45</v>
      </c>
      <c r="D57">
        <v>0</v>
      </c>
      <c r="E57">
        <v>0</v>
      </c>
      <c r="F57">
        <v>0</v>
      </c>
      <c r="G57">
        <v>0</v>
      </c>
    </row>
    <row r="58" spans="1:7" x14ac:dyDescent="0.45">
      <c r="A58" s="1">
        <v>18</v>
      </c>
      <c r="B58">
        <v>20</v>
      </c>
      <c r="C58">
        <v>0.65</v>
      </c>
      <c r="D58">
        <v>0</v>
      </c>
      <c r="E58">
        <v>0</v>
      </c>
      <c r="F58">
        <v>0</v>
      </c>
      <c r="G58">
        <v>0</v>
      </c>
    </row>
    <row r="59" spans="1:7" x14ac:dyDescent="0.45">
      <c r="A59" s="1">
        <v>19</v>
      </c>
      <c r="B59">
        <v>20</v>
      </c>
      <c r="C59">
        <v>0.85</v>
      </c>
      <c r="D59">
        <v>0</v>
      </c>
      <c r="E59">
        <v>0</v>
      </c>
      <c r="F59">
        <v>0</v>
      </c>
      <c r="G59">
        <v>0</v>
      </c>
    </row>
    <row r="60" spans="1:7" x14ac:dyDescent="0.4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45">
      <c r="A61" s="1">
        <v>21</v>
      </c>
      <c r="B61">
        <v>50</v>
      </c>
      <c r="C61">
        <v>0.2</v>
      </c>
      <c r="D61">
        <v>0</v>
      </c>
      <c r="E61">
        <v>0</v>
      </c>
      <c r="F61">
        <v>0</v>
      </c>
      <c r="G61">
        <v>0</v>
      </c>
    </row>
    <row r="62" spans="1:7" x14ac:dyDescent="0.45">
      <c r="A62" s="1">
        <v>22</v>
      </c>
      <c r="B62">
        <v>50</v>
      </c>
      <c r="C62">
        <v>0.45</v>
      </c>
      <c r="D62">
        <v>0</v>
      </c>
      <c r="E62">
        <v>0</v>
      </c>
      <c r="F62">
        <v>0</v>
      </c>
      <c r="G62">
        <v>0</v>
      </c>
    </row>
    <row r="63" spans="1:7" x14ac:dyDescent="0.45">
      <c r="A63" s="1">
        <v>23</v>
      </c>
      <c r="B63">
        <v>50</v>
      </c>
      <c r="C63">
        <v>0.65</v>
      </c>
      <c r="D63">
        <v>0</v>
      </c>
      <c r="E63">
        <v>0</v>
      </c>
      <c r="F63">
        <v>0</v>
      </c>
      <c r="G63">
        <v>0</v>
      </c>
    </row>
    <row r="64" spans="1:7" x14ac:dyDescent="0.45">
      <c r="A64" s="1">
        <v>24</v>
      </c>
      <c r="B64">
        <v>50</v>
      </c>
      <c r="C64">
        <v>0.85</v>
      </c>
      <c r="D64">
        <v>0</v>
      </c>
      <c r="E64">
        <v>0</v>
      </c>
      <c r="F64">
        <v>0</v>
      </c>
      <c r="G64">
        <v>0</v>
      </c>
    </row>
    <row r="65" spans="1:7" x14ac:dyDescent="0.4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45">
      <c r="A66" s="1">
        <v>26</v>
      </c>
      <c r="B66">
        <v>100</v>
      </c>
      <c r="C66">
        <v>0.2</v>
      </c>
      <c r="D66">
        <v>0</v>
      </c>
      <c r="E66">
        <v>0</v>
      </c>
      <c r="F66">
        <v>0</v>
      </c>
      <c r="G66">
        <v>0</v>
      </c>
    </row>
    <row r="67" spans="1:7" x14ac:dyDescent="0.4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0</v>
      </c>
    </row>
    <row r="68" spans="1:7" x14ac:dyDescent="0.4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0</v>
      </c>
    </row>
    <row r="69" spans="1:7" x14ac:dyDescent="0.4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0</v>
      </c>
    </row>
    <row r="73" spans="1:7" x14ac:dyDescent="0.45">
      <c r="A73" s="1">
        <v>0</v>
      </c>
      <c r="B73" t="s">
        <v>8</v>
      </c>
    </row>
    <row r="75" spans="1:7" x14ac:dyDescent="0.4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</row>
    <row r="76" spans="1:7" x14ac:dyDescent="0.45">
      <c r="A76" s="1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45">
      <c r="A77" s="1">
        <v>1</v>
      </c>
      <c r="B77">
        <v>0</v>
      </c>
      <c r="C77">
        <v>0.2</v>
      </c>
      <c r="D77">
        <v>0</v>
      </c>
      <c r="E77">
        <v>0</v>
      </c>
      <c r="F77">
        <v>0</v>
      </c>
      <c r="G77">
        <v>0</v>
      </c>
    </row>
    <row r="78" spans="1:7" x14ac:dyDescent="0.45">
      <c r="A78" s="1">
        <v>2</v>
      </c>
      <c r="B78">
        <v>0</v>
      </c>
      <c r="C78">
        <v>0.45</v>
      </c>
      <c r="D78">
        <v>0</v>
      </c>
      <c r="E78">
        <v>0</v>
      </c>
      <c r="F78">
        <v>0</v>
      </c>
      <c r="G78">
        <v>0</v>
      </c>
    </row>
    <row r="79" spans="1:7" x14ac:dyDescent="0.45">
      <c r="A79" s="1">
        <v>3</v>
      </c>
      <c r="B79">
        <v>0</v>
      </c>
      <c r="C79">
        <v>0.65</v>
      </c>
      <c r="D79">
        <v>0</v>
      </c>
      <c r="E79">
        <v>0</v>
      </c>
      <c r="F79">
        <v>0</v>
      </c>
      <c r="G79">
        <v>0</v>
      </c>
    </row>
    <row r="80" spans="1:7" x14ac:dyDescent="0.45">
      <c r="A80" s="1">
        <v>4</v>
      </c>
      <c r="B80">
        <v>0</v>
      </c>
      <c r="C80">
        <v>0.85</v>
      </c>
      <c r="D80">
        <v>0</v>
      </c>
      <c r="E80">
        <v>0</v>
      </c>
      <c r="F80">
        <v>0</v>
      </c>
      <c r="G80">
        <v>0</v>
      </c>
    </row>
    <row r="81" spans="1:7" x14ac:dyDescent="0.45">
      <c r="A81" s="1">
        <v>5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45">
      <c r="A82" s="1">
        <v>6</v>
      </c>
      <c r="B82">
        <v>5</v>
      </c>
      <c r="C82">
        <v>0.2</v>
      </c>
      <c r="D82">
        <v>0</v>
      </c>
      <c r="E82">
        <v>0</v>
      </c>
      <c r="F82">
        <v>0</v>
      </c>
      <c r="G82">
        <v>0</v>
      </c>
    </row>
    <row r="83" spans="1:7" x14ac:dyDescent="0.45">
      <c r="A83" s="1">
        <v>7</v>
      </c>
      <c r="B83">
        <v>5</v>
      </c>
      <c r="C83">
        <v>0.45</v>
      </c>
      <c r="D83">
        <v>0</v>
      </c>
      <c r="E83">
        <v>0</v>
      </c>
      <c r="F83">
        <v>0</v>
      </c>
      <c r="G83">
        <v>0</v>
      </c>
    </row>
    <row r="84" spans="1:7" x14ac:dyDescent="0.45">
      <c r="A84" s="1">
        <v>8</v>
      </c>
      <c r="B84">
        <v>5</v>
      </c>
      <c r="C84">
        <v>0.65</v>
      </c>
      <c r="D84">
        <v>0</v>
      </c>
      <c r="E84">
        <v>0</v>
      </c>
      <c r="F84">
        <v>0</v>
      </c>
      <c r="G84">
        <v>0</v>
      </c>
    </row>
    <row r="85" spans="1:7" x14ac:dyDescent="0.45">
      <c r="A85" s="1">
        <v>9</v>
      </c>
      <c r="B85">
        <v>5</v>
      </c>
      <c r="C85">
        <v>0.85</v>
      </c>
      <c r="D85">
        <v>0</v>
      </c>
      <c r="E85">
        <v>0</v>
      </c>
      <c r="F85">
        <v>0</v>
      </c>
      <c r="G85">
        <v>0</v>
      </c>
    </row>
    <row r="86" spans="1:7" x14ac:dyDescent="0.45">
      <c r="A86" s="1">
        <v>10</v>
      </c>
      <c r="B86">
        <v>10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45">
      <c r="A87" s="1">
        <v>11</v>
      </c>
      <c r="B87">
        <v>10</v>
      </c>
      <c r="C87">
        <v>0.2</v>
      </c>
      <c r="D87">
        <v>0</v>
      </c>
      <c r="E87">
        <v>0</v>
      </c>
      <c r="F87">
        <v>0</v>
      </c>
      <c r="G87">
        <v>0</v>
      </c>
    </row>
    <row r="88" spans="1:7" x14ac:dyDescent="0.45">
      <c r="A88" s="1">
        <v>12</v>
      </c>
      <c r="B88">
        <v>10</v>
      </c>
      <c r="C88">
        <v>0.45</v>
      </c>
      <c r="D88">
        <v>0</v>
      </c>
      <c r="E88">
        <v>0</v>
      </c>
      <c r="F88">
        <v>0</v>
      </c>
      <c r="G88">
        <v>0</v>
      </c>
    </row>
    <row r="89" spans="1:7" x14ac:dyDescent="0.45">
      <c r="A89" s="1">
        <v>13</v>
      </c>
      <c r="B89">
        <v>10</v>
      </c>
      <c r="C89">
        <v>0.65</v>
      </c>
      <c r="D89">
        <v>0</v>
      </c>
      <c r="E89">
        <v>0</v>
      </c>
      <c r="F89">
        <v>0</v>
      </c>
      <c r="G89">
        <v>0</v>
      </c>
    </row>
    <row r="90" spans="1:7" x14ac:dyDescent="0.45">
      <c r="A90" s="1">
        <v>14</v>
      </c>
      <c r="B90">
        <v>10</v>
      </c>
      <c r="C90">
        <v>0.85</v>
      </c>
      <c r="D90">
        <v>0</v>
      </c>
      <c r="E90">
        <v>0</v>
      </c>
      <c r="F90">
        <v>0</v>
      </c>
      <c r="G90">
        <v>0</v>
      </c>
    </row>
    <row r="91" spans="1:7" x14ac:dyDescent="0.45">
      <c r="A91" s="1">
        <v>15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45">
      <c r="A92" s="1">
        <v>16</v>
      </c>
      <c r="B92">
        <v>20</v>
      </c>
      <c r="C92">
        <v>0.2</v>
      </c>
      <c r="D92">
        <v>0</v>
      </c>
      <c r="E92">
        <v>0</v>
      </c>
      <c r="F92">
        <v>0</v>
      </c>
      <c r="G92">
        <v>0</v>
      </c>
    </row>
    <row r="93" spans="1:7" x14ac:dyDescent="0.45">
      <c r="A93" s="1">
        <v>17</v>
      </c>
      <c r="B93">
        <v>20</v>
      </c>
      <c r="C93">
        <v>0.45</v>
      </c>
      <c r="D93">
        <v>0</v>
      </c>
      <c r="E93">
        <v>0</v>
      </c>
      <c r="F93">
        <v>0</v>
      </c>
      <c r="G93">
        <v>0</v>
      </c>
    </row>
    <row r="94" spans="1:7" x14ac:dyDescent="0.45">
      <c r="A94" s="1">
        <v>18</v>
      </c>
      <c r="B94">
        <v>20</v>
      </c>
      <c r="C94">
        <v>0.65</v>
      </c>
      <c r="D94">
        <v>0</v>
      </c>
      <c r="E94">
        <v>0</v>
      </c>
      <c r="F94">
        <v>0</v>
      </c>
      <c r="G94">
        <v>0</v>
      </c>
    </row>
    <row r="95" spans="1:7" x14ac:dyDescent="0.45">
      <c r="A95" s="1">
        <v>19</v>
      </c>
      <c r="B95">
        <v>20</v>
      </c>
      <c r="C95">
        <v>0.85</v>
      </c>
      <c r="D95">
        <v>0</v>
      </c>
      <c r="E95">
        <v>0</v>
      </c>
      <c r="F95">
        <v>0</v>
      </c>
      <c r="G95">
        <v>0</v>
      </c>
    </row>
    <row r="96" spans="1:7" x14ac:dyDescent="0.45">
      <c r="A96" s="1">
        <v>20</v>
      </c>
      <c r="B96">
        <v>50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45">
      <c r="A97" s="1">
        <v>21</v>
      </c>
      <c r="B97">
        <v>50</v>
      </c>
      <c r="C97">
        <v>0.2</v>
      </c>
      <c r="D97">
        <v>0</v>
      </c>
      <c r="E97">
        <v>0</v>
      </c>
      <c r="F97">
        <v>0</v>
      </c>
      <c r="G97">
        <v>0</v>
      </c>
    </row>
    <row r="98" spans="1:7" x14ac:dyDescent="0.45">
      <c r="A98" s="1">
        <v>22</v>
      </c>
      <c r="B98">
        <v>50</v>
      </c>
      <c r="C98">
        <v>0.45</v>
      </c>
      <c r="D98">
        <v>0</v>
      </c>
      <c r="E98">
        <v>0</v>
      </c>
      <c r="F98">
        <v>0</v>
      </c>
      <c r="G98">
        <v>0</v>
      </c>
    </row>
    <row r="99" spans="1:7" x14ac:dyDescent="0.45">
      <c r="A99" s="1">
        <v>23</v>
      </c>
      <c r="B99">
        <v>50</v>
      </c>
      <c r="C99">
        <v>0.65</v>
      </c>
      <c r="D99">
        <v>0</v>
      </c>
      <c r="E99">
        <v>0</v>
      </c>
      <c r="F99">
        <v>0</v>
      </c>
      <c r="G99">
        <v>0</v>
      </c>
    </row>
    <row r="100" spans="1:7" x14ac:dyDescent="0.45">
      <c r="A100" s="1">
        <v>24</v>
      </c>
      <c r="B100">
        <v>50</v>
      </c>
      <c r="C100">
        <v>0.85</v>
      </c>
      <c r="D100">
        <v>0</v>
      </c>
      <c r="E100">
        <v>0</v>
      </c>
      <c r="F100">
        <v>0</v>
      </c>
      <c r="G100">
        <v>0</v>
      </c>
    </row>
    <row r="101" spans="1:7" x14ac:dyDescent="0.4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4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45">
      <c r="A103" s="1">
        <v>27</v>
      </c>
      <c r="B103">
        <v>100</v>
      </c>
      <c r="C103">
        <v>0.45</v>
      </c>
      <c r="D103">
        <v>0</v>
      </c>
      <c r="E103">
        <v>0</v>
      </c>
      <c r="F103">
        <v>0</v>
      </c>
      <c r="G103">
        <v>0</v>
      </c>
    </row>
    <row r="104" spans="1:7" x14ac:dyDescent="0.4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0</v>
      </c>
    </row>
    <row r="105" spans="1:7" x14ac:dyDescent="0.45">
      <c r="A105" s="1">
        <v>29</v>
      </c>
      <c r="B105">
        <v>100</v>
      </c>
      <c r="C105">
        <v>0.85</v>
      </c>
      <c r="D105">
        <v>0</v>
      </c>
      <c r="E105">
        <v>0</v>
      </c>
      <c r="F105">
        <v>0</v>
      </c>
      <c r="G105">
        <v>0</v>
      </c>
    </row>
    <row r="109" spans="1:7" x14ac:dyDescent="0.45">
      <c r="A109" s="1">
        <v>0</v>
      </c>
      <c r="B109" t="s">
        <v>9</v>
      </c>
    </row>
    <row r="111" spans="1:7" x14ac:dyDescent="0.4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</row>
    <row r="112" spans="1:7" x14ac:dyDescent="0.4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4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4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4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4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45">
      <c r="A117" s="1">
        <v>5</v>
      </c>
      <c r="B117">
        <v>5</v>
      </c>
      <c r="C117">
        <v>0</v>
      </c>
      <c r="D117">
        <v>1.1000000000000001</v>
      </c>
      <c r="E117">
        <v>49.6</v>
      </c>
      <c r="F117">
        <v>0.1</v>
      </c>
      <c r="G117">
        <v>0.3</v>
      </c>
    </row>
    <row r="118" spans="1:7" x14ac:dyDescent="0.45">
      <c r="A118" s="1">
        <v>6</v>
      </c>
      <c r="B118">
        <v>5</v>
      </c>
      <c r="C118">
        <v>0.2</v>
      </c>
      <c r="D118">
        <v>0</v>
      </c>
      <c r="E118">
        <v>48</v>
      </c>
      <c r="F118">
        <v>0.2</v>
      </c>
      <c r="G118">
        <v>0.1</v>
      </c>
    </row>
    <row r="119" spans="1:7" x14ac:dyDescent="0.45">
      <c r="A119" s="1">
        <v>7</v>
      </c>
      <c r="B119">
        <v>5</v>
      </c>
      <c r="C119">
        <v>0.45</v>
      </c>
      <c r="D119">
        <v>0.7</v>
      </c>
      <c r="E119">
        <v>45.7</v>
      </c>
      <c r="F119">
        <v>0.2</v>
      </c>
      <c r="G119">
        <v>0.2</v>
      </c>
    </row>
    <row r="120" spans="1:7" x14ac:dyDescent="0.45">
      <c r="A120" s="1">
        <v>8</v>
      </c>
      <c r="B120">
        <v>5</v>
      </c>
      <c r="C120">
        <v>0.65</v>
      </c>
      <c r="D120">
        <v>0.3</v>
      </c>
      <c r="E120">
        <v>48.4</v>
      </c>
      <c r="F120">
        <v>0</v>
      </c>
      <c r="G120">
        <v>0.2</v>
      </c>
    </row>
    <row r="121" spans="1:7" x14ac:dyDescent="0.45">
      <c r="A121" s="1">
        <v>9</v>
      </c>
      <c r="B121">
        <v>5</v>
      </c>
      <c r="C121">
        <v>0.85</v>
      </c>
      <c r="D121">
        <v>0.5</v>
      </c>
      <c r="E121">
        <v>47.5</v>
      </c>
      <c r="F121">
        <v>0.4</v>
      </c>
      <c r="G121">
        <v>0</v>
      </c>
    </row>
    <row r="122" spans="1:7" x14ac:dyDescent="0.45">
      <c r="A122" s="1">
        <v>10</v>
      </c>
      <c r="B122">
        <v>10</v>
      </c>
      <c r="C122">
        <v>0</v>
      </c>
      <c r="D122">
        <v>0</v>
      </c>
      <c r="E122">
        <v>14</v>
      </c>
      <c r="F122">
        <v>0</v>
      </c>
      <c r="G122">
        <v>0</v>
      </c>
    </row>
    <row r="123" spans="1:7" x14ac:dyDescent="0.45">
      <c r="A123" s="1">
        <v>11</v>
      </c>
      <c r="B123">
        <v>10</v>
      </c>
      <c r="C123">
        <v>0.2</v>
      </c>
      <c r="D123">
        <v>0</v>
      </c>
      <c r="E123">
        <v>12.6</v>
      </c>
      <c r="F123">
        <v>0</v>
      </c>
      <c r="G123">
        <v>0</v>
      </c>
    </row>
    <row r="124" spans="1:7" x14ac:dyDescent="0.45">
      <c r="A124" s="1">
        <v>12</v>
      </c>
      <c r="B124">
        <v>10</v>
      </c>
      <c r="C124">
        <v>0.45</v>
      </c>
      <c r="D124">
        <v>0</v>
      </c>
      <c r="E124">
        <v>16.3</v>
      </c>
      <c r="F124">
        <v>0</v>
      </c>
      <c r="G124">
        <v>0</v>
      </c>
    </row>
    <row r="125" spans="1:7" x14ac:dyDescent="0.45">
      <c r="A125" s="1">
        <v>13</v>
      </c>
      <c r="B125">
        <v>10</v>
      </c>
      <c r="C125">
        <v>0.65</v>
      </c>
      <c r="D125">
        <v>0</v>
      </c>
      <c r="E125">
        <v>19.5</v>
      </c>
      <c r="F125">
        <v>0</v>
      </c>
      <c r="G125">
        <v>0</v>
      </c>
    </row>
    <row r="126" spans="1:7" x14ac:dyDescent="0.45">
      <c r="A126" s="1">
        <v>14</v>
      </c>
      <c r="B126">
        <v>10</v>
      </c>
      <c r="C126">
        <v>0.85</v>
      </c>
      <c r="D126">
        <v>0</v>
      </c>
      <c r="E126">
        <v>17.100000000000001</v>
      </c>
      <c r="F126">
        <v>0</v>
      </c>
      <c r="G126">
        <v>0</v>
      </c>
    </row>
    <row r="127" spans="1:7" x14ac:dyDescent="0.45">
      <c r="A127" s="1">
        <v>15</v>
      </c>
      <c r="B127">
        <v>20</v>
      </c>
      <c r="C127">
        <v>0</v>
      </c>
      <c r="D127">
        <v>0</v>
      </c>
      <c r="E127">
        <v>2</v>
      </c>
      <c r="F127">
        <v>0</v>
      </c>
      <c r="G127">
        <v>0</v>
      </c>
    </row>
    <row r="128" spans="1:7" x14ac:dyDescent="0.45">
      <c r="A128" s="1">
        <v>16</v>
      </c>
      <c r="B128">
        <v>20</v>
      </c>
      <c r="C128">
        <v>0.2</v>
      </c>
      <c r="D128">
        <v>0</v>
      </c>
      <c r="E128">
        <v>3</v>
      </c>
      <c r="F128">
        <v>0</v>
      </c>
      <c r="G128">
        <v>0</v>
      </c>
    </row>
    <row r="129" spans="1:7" x14ac:dyDescent="0.45">
      <c r="A129" s="1">
        <v>17</v>
      </c>
      <c r="B129">
        <v>20</v>
      </c>
      <c r="C129">
        <v>0.45</v>
      </c>
      <c r="D129">
        <v>0</v>
      </c>
      <c r="E129">
        <v>3.8</v>
      </c>
      <c r="F129">
        <v>0</v>
      </c>
      <c r="G129">
        <v>0</v>
      </c>
    </row>
    <row r="130" spans="1:7" x14ac:dyDescent="0.45">
      <c r="A130" s="1">
        <v>18</v>
      </c>
      <c r="B130">
        <v>20</v>
      </c>
      <c r="C130">
        <v>0.65</v>
      </c>
      <c r="D130">
        <v>0</v>
      </c>
      <c r="E130">
        <v>3.4</v>
      </c>
      <c r="F130">
        <v>0</v>
      </c>
      <c r="G130">
        <v>0</v>
      </c>
    </row>
    <row r="131" spans="1:7" x14ac:dyDescent="0.45">
      <c r="A131" s="1">
        <v>19</v>
      </c>
      <c r="B131">
        <v>20</v>
      </c>
      <c r="C131">
        <v>0.85</v>
      </c>
      <c r="D131">
        <v>0</v>
      </c>
      <c r="E131">
        <v>2.7</v>
      </c>
      <c r="F131">
        <v>0</v>
      </c>
      <c r="G131">
        <v>0</v>
      </c>
    </row>
    <row r="132" spans="1:7" x14ac:dyDescent="0.45">
      <c r="A132" s="1">
        <v>20</v>
      </c>
      <c r="B132">
        <v>50</v>
      </c>
      <c r="C132">
        <v>0</v>
      </c>
      <c r="D132">
        <v>0</v>
      </c>
      <c r="E132">
        <v>0.4</v>
      </c>
      <c r="F132">
        <v>0</v>
      </c>
      <c r="G132">
        <v>0</v>
      </c>
    </row>
    <row r="133" spans="1:7" x14ac:dyDescent="0.45">
      <c r="A133" s="1">
        <v>21</v>
      </c>
      <c r="B133">
        <v>50</v>
      </c>
      <c r="C133">
        <v>0.2</v>
      </c>
      <c r="D133">
        <v>0</v>
      </c>
      <c r="E133">
        <v>0.2</v>
      </c>
      <c r="F133">
        <v>0</v>
      </c>
      <c r="G133">
        <v>0</v>
      </c>
    </row>
    <row r="134" spans="1:7" x14ac:dyDescent="0.45">
      <c r="A134" s="1">
        <v>22</v>
      </c>
      <c r="B134">
        <v>50</v>
      </c>
      <c r="C134">
        <v>0.45</v>
      </c>
      <c r="D134">
        <v>0</v>
      </c>
      <c r="E134">
        <v>0.3</v>
      </c>
      <c r="F134">
        <v>0</v>
      </c>
      <c r="G134">
        <v>0</v>
      </c>
    </row>
    <row r="135" spans="1:7" x14ac:dyDescent="0.45">
      <c r="A135" s="1">
        <v>23</v>
      </c>
      <c r="B135">
        <v>50</v>
      </c>
      <c r="C135">
        <v>0.65</v>
      </c>
      <c r="D135">
        <v>0</v>
      </c>
      <c r="E135">
        <v>0.4</v>
      </c>
      <c r="F135">
        <v>0</v>
      </c>
      <c r="G135">
        <v>0</v>
      </c>
    </row>
    <row r="136" spans="1:7" x14ac:dyDescent="0.45">
      <c r="A136" s="1">
        <v>24</v>
      </c>
      <c r="B136">
        <v>50</v>
      </c>
      <c r="C136">
        <v>0.85</v>
      </c>
      <c r="D136">
        <v>0</v>
      </c>
      <c r="E136">
        <v>0.3</v>
      </c>
      <c r="F136">
        <v>0</v>
      </c>
      <c r="G136">
        <v>0</v>
      </c>
    </row>
    <row r="137" spans="1:7" x14ac:dyDescent="0.45">
      <c r="A137" s="1">
        <v>25</v>
      </c>
      <c r="B137">
        <v>100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45">
      <c r="A138" s="1">
        <v>26</v>
      </c>
      <c r="B138">
        <v>100</v>
      </c>
      <c r="C138">
        <v>0.2</v>
      </c>
      <c r="D138">
        <v>0</v>
      </c>
      <c r="E138">
        <v>0</v>
      </c>
      <c r="F138">
        <v>0</v>
      </c>
      <c r="G138">
        <v>0</v>
      </c>
    </row>
    <row r="139" spans="1:7" x14ac:dyDescent="0.45">
      <c r="A139" s="1">
        <v>27</v>
      </c>
      <c r="B139">
        <v>100</v>
      </c>
      <c r="C139">
        <v>0.45</v>
      </c>
      <c r="D139">
        <v>0</v>
      </c>
      <c r="E139">
        <v>0.1</v>
      </c>
      <c r="F139">
        <v>0</v>
      </c>
      <c r="G139">
        <v>0</v>
      </c>
    </row>
    <row r="140" spans="1:7" x14ac:dyDescent="0.45">
      <c r="A140" s="1">
        <v>28</v>
      </c>
      <c r="B140">
        <v>100</v>
      </c>
      <c r="C140">
        <v>0.65</v>
      </c>
      <c r="D140">
        <v>0</v>
      </c>
      <c r="E140">
        <v>0.1</v>
      </c>
      <c r="F140">
        <v>0</v>
      </c>
      <c r="G140">
        <v>0</v>
      </c>
    </row>
    <row r="141" spans="1:7" x14ac:dyDescent="0.45">
      <c r="A141" s="1">
        <v>29</v>
      </c>
      <c r="B141">
        <v>100</v>
      </c>
      <c r="C141">
        <v>0.85</v>
      </c>
      <c r="D141">
        <v>0</v>
      </c>
      <c r="E141">
        <v>0</v>
      </c>
      <c r="F141">
        <v>0</v>
      </c>
      <c r="G141">
        <v>0</v>
      </c>
    </row>
    <row r="145" spans="1:7" x14ac:dyDescent="0.45">
      <c r="A145" s="1">
        <v>0</v>
      </c>
      <c r="B145" t="s">
        <v>10</v>
      </c>
    </row>
    <row r="147" spans="1:7" x14ac:dyDescent="0.4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</row>
    <row r="148" spans="1:7" x14ac:dyDescent="0.45">
      <c r="A148" s="1">
        <v>0</v>
      </c>
      <c r="B148">
        <v>0</v>
      </c>
      <c r="C148">
        <v>0</v>
      </c>
      <c r="D148">
        <v>0.1</v>
      </c>
      <c r="E148">
        <v>100</v>
      </c>
      <c r="F148">
        <v>1.2</v>
      </c>
      <c r="G148">
        <v>0</v>
      </c>
    </row>
    <row r="149" spans="1:7" x14ac:dyDescent="0.45">
      <c r="A149" s="1">
        <v>1</v>
      </c>
      <c r="B149">
        <v>0</v>
      </c>
      <c r="C149">
        <v>0.2</v>
      </c>
      <c r="D149">
        <v>0.1</v>
      </c>
      <c r="E149">
        <v>100</v>
      </c>
      <c r="F149">
        <v>1</v>
      </c>
      <c r="G149">
        <v>0</v>
      </c>
    </row>
    <row r="150" spans="1:7" x14ac:dyDescent="0.45">
      <c r="A150" s="1">
        <v>2</v>
      </c>
      <c r="B150">
        <v>0</v>
      </c>
      <c r="C150">
        <v>0.45</v>
      </c>
      <c r="D150">
        <v>0.2</v>
      </c>
      <c r="E150">
        <v>100</v>
      </c>
      <c r="F150">
        <v>1.5</v>
      </c>
      <c r="G150">
        <v>0</v>
      </c>
    </row>
    <row r="151" spans="1:7" x14ac:dyDescent="0.45">
      <c r="A151" s="1">
        <v>3</v>
      </c>
      <c r="B151">
        <v>0</v>
      </c>
      <c r="C151">
        <v>0.65</v>
      </c>
      <c r="D151">
        <v>0.1</v>
      </c>
      <c r="E151">
        <v>100</v>
      </c>
      <c r="F151">
        <v>3</v>
      </c>
      <c r="G151">
        <v>0</v>
      </c>
    </row>
    <row r="152" spans="1:7" x14ac:dyDescent="0.45">
      <c r="A152" s="1">
        <v>4</v>
      </c>
      <c r="B152">
        <v>0</v>
      </c>
      <c r="C152">
        <v>0.85</v>
      </c>
      <c r="D152">
        <v>0.1</v>
      </c>
      <c r="E152">
        <v>100</v>
      </c>
      <c r="F152">
        <v>3.3</v>
      </c>
      <c r="G152">
        <v>0</v>
      </c>
    </row>
    <row r="153" spans="1:7" x14ac:dyDescent="0.45">
      <c r="A153" s="1">
        <v>5</v>
      </c>
      <c r="B153">
        <v>5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45">
      <c r="A154" s="1">
        <v>6</v>
      </c>
      <c r="B154">
        <v>5</v>
      </c>
      <c r="C154">
        <v>0.2</v>
      </c>
      <c r="D154">
        <v>0</v>
      </c>
      <c r="E154">
        <v>0</v>
      </c>
      <c r="F154">
        <v>0</v>
      </c>
      <c r="G154">
        <v>0</v>
      </c>
    </row>
    <row r="155" spans="1:7" x14ac:dyDescent="0.45">
      <c r="A155" s="1">
        <v>7</v>
      </c>
      <c r="B155">
        <v>5</v>
      </c>
      <c r="C155">
        <v>0.45</v>
      </c>
      <c r="D155">
        <v>0</v>
      </c>
      <c r="E155">
        <v>0</v>
      </c>
      <c r="F155">
        <v>0</v>
      </c>
      <c r="G155">
        <v>0</v>
      </c>
    </row>
    <row r="156" spans="1:7" x14ac:dyDescent="0.45">
      <c r="A156" s="1">
        <v>8</v>
      </c>
      <c r="B156">
        <v>5</v>
      </c>
      <c r="C156">
        <v>0.65</v>
      </c>
      <c r="D156">
        <v>0</v>
      </c>
      <c r="E156">
        <v>0</v>
      </c>
      <c r="F156">
        <v>0</v>
      </c>
      <c r="G156">
        <v>0</v>
      </c>
    </row>
    <row r="157" spans="1:7" x14ac:dyDescent="0.45">
      <c r="A157" s="1">
        <v>9</v>
      </c>
      <c r="B157">
        <v>5</v>
      </c>
      <c r="C157">
        <v>0.85</v>
      </c>
      <c r="D157">
        <v>0</v>
      </c>
      <c r="E157">
        <v>0</v>
      </c>
      <c r="F157">
        <v>0</v>
      </c>
      <c r="G157">
        <v>0</v>
      </c>
    </row>
    <row r="158" spans="1:7" x14ac:dyDescent="0.45">
      <c r="A158" s="1">
        <v>10</v>
      </c>
      <c r="B158">
        <v>10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45">
      <c r="A159" s="1">
        <v>11</v>
      </c>
      <c r="B159">
        <v>10</v>
      </c>
      <c r="C159">
        <v>0.2</v>
      </c>
      <c r="D159">
        <v>0</v>
      </c>
      <c r="E159">
        <v>0</v>
      </c>
      <c r="F159">
        <v>0</v>
      </c>
      <c r="G159">
        <v>0</v>
      </c>
    </row>
    <row r="160" spans="1:7" x14ac:dyDescent="0.45">
      <c r="A160" s="1">
        <v>12</v>
      </c>
      <c r="B160">
        <v>10</v>
      </c>
      <c r="C160">
        <v>0.45</v>
      </c>
      <c r="D160">
        <v>0</v>
      </c>
      <c r="E160">
        <v>0</v>
      </c>
      <c r="F160">
        <v>0</v>
      </c>
      <c r="G160">
        <v>0</v>
      </c>
    </row>
    <row r="161" spans="1:7" x14ac:dyDescent="0.45">
      <c r="A161" s="1">
        <v>13</v>
      </c>
      <c r="B161">
        <v>10</v>
      </c>
      <c r="C161">
        <v>0.65</v>
      </c>
      <c r="D161">
        <v>0</v>
      </c>
      <c r="E161">
        <v>0</v>
      </c>
      <c r="F161">
        <v>0</v>
      </c>
      <c r="G161">
        <v>0</v>
      </c>
    </row>
    <row r="162" spans="1:7" x14ac:dyDescent="0.45">
      <c r="A162" s="1">
        <v>14</v>
      </c>
      <c r="B162">
        <v>10</v>
      </c>
      <c r="C162">
        <v>0.85</v>
      </c>
      <c r="D162">
        <v>0</v>
      </c>
      <c r="E162">
        <v>0</v>
      </c>
      <c r="F162">
        <v>0</v>
      </c>
      <c r="G162">
        <v>0</v>
      </c>
    </row>
    <row r="163" spans="1:7" x14ac:dyDescent="0.45">
      <c r="A163" s="1">
        <v>15</v>
      </c>
      <c r="B163">
        <v>20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45">
      <c r="A164" s="1">
        <v>16</v>
      </c>
      <c r="B164">
        <v>20</v>
      </c>
      <c r="C164">
        <v>0.2</v>
      </c>
      <c r="D164">
        <v>0</v>
      </c>
      <c r="E164">
        <v>0</v>
      </c>
      <c r="F164">
        <v>0</v>
      </c>
      <c r="G164">
        <v>0</v>
      </c>
    </row>
    <row r="165" spans="1:7" x14ac:dyDescent="0.45">
      <c r="A165" s="1">
        <v>17</v>
      </c>
      <c r="B165">
        <v>20</v>
      </c>
      <c r="C165">
        <v>0.45</v>
      </c>
      <c r="D165">
        <v>0</v>
      </c>
      <c r="E165">
        <v>0</v>
      </c>
      <c r="F165">
        <v>0</v>
      </c>
      <c r="G165">
        <v>0</v>
      </c>
    </row>
    <row r="166" spans="1:7" x14ac:dyDescent="0.4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0</v>
      </c>
      <c r="G166">
        <v>0</v>
      </c>
    </row>
    <row r="167" spans="1:7" x14ac:dyDescent="0.45">
      <c r="A167" s="1">
        <v>19</v>
      </c>
      <c r="B167">
        <v>20</v>
      </c>
      <c r="C167">
        <v>0.85</v>
      </c>
      <c r="D167">
        <v>0</v>
      </c>
      <c r="E167">
        <v>0</v>
      </c>
      <c r="F167">
        <v>0</v>
      </c>
      <c r="G167">
        <v>0</v>
      </c>
    </row>
    <row r="168" spans="1:7" x14ac:dyDescent="0.45">
      <c r="A168" s="1">
        <v>20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45">
      <c r="A169" s="1">
        <v>21</v>
      </c>
      <c r="B169">
        <v>50</v>
      </c>
      <c r="C169">
        <v>0.2</v>
      </c>
      <c r="D169">
        <v>0</v>
      </c>
      <c r="E169">
        <v>0</v>
      </c>
      <c r="F169">
        <v>0</v>
      </c>
      <c r="G169">
        <v>0</v>
      </c>
    </row>
    <row r="170" spans="1:7" x14ac:dyDescent="0.45">
      <c r="A170" s="1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</v>
      </c>
    </row>
    <row r="171" spans="1:7" x14ac:dyDescent="0.45">
      <c r="A171" s="1">
        <v>23</v>
      </c>
      <c r="B171">
        <v>50</v>
      </c>
      <c r="C171">
        <v>0.65</v>
      </c>
      <c r="D171">
        <v>0</v>
      </c>
      <c r="E171">
        <v>0</v>
      </c>
      <c r="F171">
        <v>0</v>
      </c>
      <c r="G171">
        <v>0</v>
      </c>
    </row>
    <row r="172" spans="1:7" x14ac:dyDescent="0.45">
      <c r="A172" s="1">
        <v>24</v>
      </c>
      <c r="B172">
        <v>50</v>
      </c>
      <c r="C172">
        <v>0.85</v>
      </c>
      <c r="D172">
        <v>0</v>
      </c>
      <c r="E172">
        <v>0</v>
      </c>
      <c r="F172">
        <v>0</v>
      </c>
      <c r="G172">
        <v>0</v>
      </c>
    </row>
    <row r="173" spans="1:7" x14ac:dyDescent="0.45">
      <c r="A173" s="1">
        <v>25</v>
      </c>
      <c r="B173">
        <v>100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45">
      <c r="A174" s="1">
        <v>26</v>
      </c>
      <c r="B174">
        <v>100</v>
      </c>
      <c r="C174">
        <v>0.2</v>
      </c>
      <c r="D174">
        <v>0</v>
      </c>
      <c r="E174">
        <v>0</v>
      </c>
      <c r="F174">
        <v>0</v>
      </c>
      <c r="G174">
        <v>0</v>
      </c>
    </row>
    <row r="175" spans="1:7" x14ac:dyDescent="0.45">
      <c r="A175" s="1">
        <v>27</v>
      </c>
      <c r="B175">
        <v>100</v>
      </c>
      <c r="C175">
        <v>0.45</v>
      </c>
      <c r="D175">
        <v>0</v>
      </c>
      <c r="E175">
        <v>0</v>
      </c>
      <c r="F175">
        <v>0</v>
      </c>
      <c r="G175">
        <v>0</v>
      </c>
    </row>
    <row r="176" spans="1:7" x14ac:dyDescent="0.45">
      <c r="A176" s="1">
        <v>28</v>
      </c>
      <c r="B176">
        <v>100</v>
      </c>
      <c r="C176">
        <v>0.65</v>
      </c>
      <c r="D176">
        <v>0</v>
      </c>
      <c r="E176">
        <v>0</v>
      </c>
      <c r="F176">
        <v>0</v>
      </c>
      <c r="G176">
        <v>0</v>
      </c>
    </row>
    <row r="177" spans="1:7" x14ac:dyDescent="0.45">
      <c r="A177" s="1">
        <v>29</v>
      </c>
      <c r="B177">
        <v>100</v>
      </c>
      <c r="C177">
        <v>0.85</v>
      </c>
      <c r="D177">
        <v>0</v>
      </c>
      <c r="E177">
        <v>0</v>
      </c>
      <c r="F177">
        <v>0</v>
      </c>
      <c r="G177">
        <v>0</v>
      </c>
    </row>
    <row r="181" spans="1:7" x14ac:dyDescent="0.45">
      <c r="A181" s="1">
        <v>0</v>
      </c>
      <c r="B181" t="s">
        <v>11</v>
      </c>
    </row>
    <row r="183" spans="1:7" x14ac:dyDescent="0.4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</row>
    <row r="184" spans="1:7" x14ac:dyDescent="0.45">
      <c r="A184" s="1">
        <v>0</v>
      </c>
      <c r="B184">
        <v>0</v>
      </c>
      <c r="C184">
        <v>0</v>
      </c>
      <c r="D184">
        <v>29.8</v>
      </c>
      <c r="E184">
        <v>27.8</v>
      </c>
      <c r="F184">
        <v>27.5</v>
      </c>
      <c r="G184">
        <v>27.3</v>
      </c>
    </row>
    <row r="185" spans="1:7" x14ac:dyDescent="0.45">
      <c r="A185" s="1">
        <v>1</v>
      </c>
      <c r="B185">
        <v>0</v>
      </c>
      <c r="C185">
        <v>0.2</v>
      </c>
      <c r="D185">
        <v>35.299999999999997</v>
      </c>
      <c r="E185">
        <v>35.299999999999997</v>
      </c>
      <c r="F185">
        <v>33.4</v>
      </c>
      <c r="G185">
        <v>32.9</v>
      </c>
    </row>
    <row r="186" spans="1:7" x14ac:dyDescent="0.45">
      <c r="A186" s="1">
        <v>2</v>
      </c>
      <c r="B186">
        <v>0</v>
      </c>
      <c r="C186">
        <v>0.45</v>
      </c>
      <c r="D186">
        <v>42.1</v>
      </c>
      <c r="E186">
        <v>40.4</v>
      </c>
      <c r="F186">
        <v>42.1</v>
      </c>
      <c r="G186">
        <v>34.799999999999997</v>
      </c>
    </row>
    <row r="187" spans="1:7" x14ac:dyDescent="0.45">
      <c r="A187" s="1">
        <v>3</v>
      </c>
      <c r="B187">
        <v>0</v>
      </c>
      <c r="C187">
        <v>0.65</v>
      </c>
      <c r="D187">
        <v>46.2</v>
      </c>
      <c r="E187">
        <v>44.5</v>
      </c>
      <c r="F187">
        <v>43</v>
      </c>
      <c r="G187">
        <v>36.200000000000003</v>
      </c>
    </row>
    <row r="188" spans="1:7" x14ac:dyDescent="0.45">
      <c r="A188" s="1">
        <v>4</v>
      </c>
      <c r="B188">
        <v>0</v>
      </c>
      <c r="C188">
        <v>0.85</v>
      </c>
      <c r="D188">
        <v>50.1</v>
      </c>
      <c r="E188">
        <v>47.7</v>
      </c>
      <c r="F188">
        <v>44.9</v>
      </c>
      <c r="G188">
        <v>40.6</v>
      </c>
    </row>
    <row r="189" spans="1:7" x14ac:dyDescent="0.45">
      <c r="A189" s="1">
        <v>5</v>
      </c>
      <c r="B189">
        <v>5</v>
      </c>
      <c r="C189">
        <v>0</v>
      </c>
      <c r="D189">
        <v>3</v>
      </c>
      <c r="E189">
        <v>3.3</v>
      </c>
      <c r="F189">
        <v>3.2</v>
      </c>
      <c r="G189">
        <v>3.5</v>
      </c>
    </row>
    <row r="190" spans="1:7" x14ac:dyDescent="0.45">
      <c r="A190" s="1">
        <v>6</v>
      </c>
      <c r="B190">
        <v>5</v>
      </c>
      <c r="C190">
        <v>0.2</v>
      </c>
      <c r="D190">
        <v>4.9000000000000004</v>
      </c>
      <c r="E190">
        <v>4.8</v>
      </c>
      <c r="F190">
        <v>5.0999999999999996</v>
      </c>
      <c r="G190">
        <v>3.6</v>
      </c>
    </row>
    <row r="191" spans="1:7" x14ac:dyDescent="0.45">
      <c r="A191" s="1">
        <v>7</v>
      </c>
      <c r="B191">
        <v>5</v>
      </c>
      <c r="C191">
        <v>0.45</v>
      </c>
      <c r="D191">
        <v>5.0999999999999996</v>
      </c>
      <c r="E191">
        <v>4.7</v>
      </c>
      <c r="F191">
        <v>4.4000000000000004</v>
      </c>
      <c r="G191">
        <v>4.3</v>
      </c>
    </row>
    <row r="192" spans="1:7" x14ac:dyDescent="0.45">
      <c r="A192" s="1">
        <v>8</v>
      </c>
      <c r="B192">
        <v>5</v>
      </c>
      <c r="C192">
        <v>0.65</v>
      </c>
      <c r="D192">
        <v>7</v>
      </c>
      <c r="E192">
        <v>6.7</v>
      </c>
      <c r="F192">
        <v>6.4</v>
      </c>
      <c r="G192">
        <v>6.7</v>
      </c>
    </row>
    <row r="193" spans="1:7" x14ac:dyDescent="0.45">
      <c r="A193" s="1">
        <v>9</v>
      </c>
      <c r="B193">
        <v>5</v>
      </c>
      <c r="C193">
        <v>0.85</v>
      </c>
      <c r="D193">
        <v>9</v>
      </c>
      <c r="E193">
        <v>10.1</v>
      </c>
      <c r="F193">
        <v>8.6999999999999993</v>
      </c>
      <c r="G193">
        <v>9</v>
      </c>
    </row>
    <row r="194" spans="1:7" x14ac:dyDescent="0.45">
      <c r="A194" s="1">
        <v>10</v>
      </c>
      <c r="B194">
        <v>10</v>
      </c>
      <c r="C194">
        <v>0</v>
      </c>
      <c r="D194">
        <v>3</v>
      </c>
      <c r="E194">
        <v>2.2999999999999998</v>
      </c>
      <c r="F194">
        <v>3.3</v>
      </c>
      <c r="G194">
        <v>3.4</v>
      </c>
    </row>
    <row r="195" spans="1:7" x14ac:dyDescent="0.45">
      <c r="A195" s="1">
        <v>11</v>
      </c>
      <c r="B195">
        <v>10</v>
      </c>
      <c r="C195">
        <v>0.2</v>
      </c>
      <c r="D195">
        <v>5.9</v>
      </c>
      <c r="E195">
        <v>3.8</v>
      </c>
      <c r="F195">
        <v>5.3</v>
      </c>
      <c r="G195">
        <v>4.9000000000000004</v>
      </c>
    </row>
    <row r="196" spans="1:7" x14ac:dyDescent="0.45">
      <c r="A196" s="1">
        <v>12</v>
      </c>
      <c r="B196">
        <v>10</v>
      </c>
      <c r="C196">
        <v>0.45</v>
      </c>
      <c r="D196">
        <v>4.5999999999999996</v>
      </c>
      <c r="E196">
        <v>3.8</v>
      </c>
      <c r="F196">
        <v>4.7</v>
      </c>
      <c r="G196">
        <v>4.5</v>
      </c>
    </row>
    <row r="197" spans="1:7" x14ac:dyDescent="0.45">
      <c r="A197" s="1">
        <v>13</v>
      </c>
      <c r="B197">
        <v>10</v>
      </c>
      <c r="C197">
        <v>0.65</v>
      </c>
      <c r="D197">
        <v>6.7</v>
      </c>
      <c r="E197">
        <v>5.2</v>
      </c>
      <c r="F197">
        <v>7.4</v>
      </c>
      <c r="G197">
        <v>6.5</v>
      </c>
    </row>
    <row r="198" spans="1:7" x14ac:dyDescent="0.45">
      <c r="A198" s="1">
        <v>14</v>
      </c>
      <c r="B198">
        <v>10</v>
      </c>
      <c r="C198">
        <v>0.85</v>
      </c>
      <c r="D198">
        <v>9.1999999999999993</v>
      </c>
      <c r="E198">
        <v>6.7</v>
      </c>
      <c r="F198">
        <v>8.6999999999999993</v>
      </c>
      <c r="G198">
        <v>8.3000000000000007</v>
      </c>
    </row>
    <row r="199" spans="1:7" x14ac:dyDescent="0.45">
      <c r="A199" s="1">
        <v>15</v>
      </c>
      <c r="B199">
        <v>20</v>
      </c>
      <c r="C199">
        <v>0</v>
      </c>
      <c r="D199">
        <v>3.9</v>
      </c>
      <c r="E199">
        <v>3.3</v>
      </c>
      <c r="F199">
        <v>3.8</v>
      </c>
      <c r="G199">
        <v>3.5</v>
      </c>
    </row>
    <row r="200" spans="1:7" x14ac:dyDescent="0.45">
      <c r="A200" s="1">
        <v>16</v>
      </c>
      <c r="B200">
        <v>20</v>
      </c>
      <c r="C200">
        <v>0.2</v>
      </c>
      <c r="D200">
        <v>5.2</v>
      </c>
      <c r="E200">
        <v>5.0999999999999996</v>
      </c>
      <c r="F200">
        <v>5.2</v>
      </c>
      <c r="G200">
        <v>4.9000000000000004</v>
      </c>
    </row>
    <row r="201" spans="1:7" x14ac:dyDescent="0.45">
      <c r="A201" s="1">
        <v>17</v>
      </c>
      <c r="B201">
        <v>20</v>
      </c>
      <c r="C201">
        <v>0.45</v>
      </c>
      <c r="D201">
        <v>5.2</v>
      </c>
      <c r="E201">
        <v>4.8</v>
      </c>
      <c r="F201">
        <v>4.5999999999999996</v>
      </c>
      <c r="G201">
        <v>4.8</v>
      </c>
    </row>
    <row r="202" spans="1:7" x14ac:dyDescent="0.45">
      <c r="A202" s="1">
        <v>18</v>
      </c>
      <c r="B202">
        <v>20</v>
      </c>
      <c r="C202">
        <v>0.65</v>
      </c>
      <c r="D202">
        <v>7.1</v>
      </c>
      <c r="E202">
        <v>7.3</v>
      </c>
      <c r="F202">
        <v>7.1</v>
      </c>
      <c r="G202">
        <v>6.6</v>
      </c>
    </row>
    <row r="203" spans="1:7" x14ac:dyDescent="0.45">
      <c r="A203" s="1">
        <v>19</v>
      </c>
      <c r="B203">
        <v>20</v>
      </c>
      <c r="C203">
        <v>0.85</v>
      </c>
      <c r="D203">
        <v>9.8000000000000007</v>
      </c>
      <c r="E203">
        <v>8.4</v>
      </c>
      <c r="F203">
        <v>9.4</v>
      </c>
      <c r="G203">
        <v>9.4</v>
      </c>
    </row>
    <row r="204" spans="1:7" x14ac:dyDescent="0.45">
      <c r="A204" s="1">
        <v>20</v>
      </c>
      <c r="B204">
        <v>50</v>
      </c>
      <c r="C204">
        <v>0</v>
      </c>
      <c r="D204">
        <v>3.6</v>
      </c>
      <c r="E204">
        <v>3.4</v>
      </c>
      <c r="F204">
        <v>3.7</v>
      </c>
      <c r="G204">
        <v>3.8</v>
      </c>
    </row>
    <row r="205" spans="1:7" x14ac:dyDescent="0.45">
      <c r="A205" s="1">
        <v>21</v>
      </c>
      <c r="B205">
        <v>50</v>
      </c>
      <c r="C205">
        <v>0.2</v>
      </c>
      <c r="D205">
        <v>5.9</v>
      </c>
      <c r="E205">
        <v>4.8</v>
      </c>
      <c r="F205">
        <v>5.6</v>
      </c>
      <c r="G205">
        <v>4.8</v>
      </c>
    </row>
    <row r="206" spans="1:7" x14ac:dyDescent="0.45">
      <c r="A206" s="1">
        <v>22</v>
      </c>
      <c r="B206">
        <v>50</v>
      </c>
      <c r="C206">
        <v>0.45</v>
      </c>
      <c r="D206">
        <v>4.7</v>
      </c>
      <c r="E206">
        <v>4.9000000000000004</v>
      </c>
      <c r="F206">
        <v>5.5</v>
      </c>
      <c r="G206">
        <v>4.8</v>
      </c>
    </row>
    <row r="207" spans="1:7" x14ac:dyDescent="0.45">
      <c r="A207" s="1">
        <v>23</v>
      </c>
      <c r="B207">
        <v>50</v>
      </c>
      <c r="C207">
        <v>0.65</v>
      </c>
      <c r="D207">
        <v>7.6</v>
      </c>
      <c r="E207">
        <v>7.2</v>
      </c>
      <c r="F207">
        <v>7</v>
      </c>
      <c r="G207">
        <v>7.8</v>
      </c>
    </row>
    <row r="208" spans="1:7" x14ac:dyDescent="0.45">
      <c r="A208" s="1">
        <v>24</v>
      </c>
      <c r="B208">
        <v>50</v>
      </c>
      <c r="C208">
        <v>0.85</v>
      </c>
      <c r="D208">
        <v>9.9</v>
      </c>
      <c r="E208">
        <v>10.1</v>
      </c>
      <c r="F208">
        <v>8.9</v>
      </c>
      <c r="G208">
        <v>10.199999999999999</v>
      </c>
    </row>
    <row r="209" spans="1:7" x14ac:dyDescent="0.45">
      <c r="A209" s="1">
        <v>25</v>
      </c>
      <c r="B209">
        <v>100</v>
      </c>
      <c r="C209">
        <v>0</v>
      </c>
      <c r="D209">
        <v>3.9</v>
      </c>
      <c r="E209">
        <v>3.4</v>
      </c>
      <c r="F209">
        <v>3.4</v>
      </c>
      <c r="G209">
        <v>3.4</v>
      </c>
    </row>
    <row r="210" spans="1:7" x14ac:dyDescent="0.45">
      <c r="A210" s="1">
        <v>26</v>
      </c>
      <c r="B210">
        <v>100</v>
      </c>
      <c r="C210">
        <v>0.2</v>
      </c>
      <c r="D210">
        <v>6</v>
      </c>
      <c r="E210">
        <v>5</v>
      </c>
      <c r="F210">
        <v>6</v>
      </c>
      <c r="G210">
        <v>5.71</v>
      </c>
    </row>
    <row r="211" spans="1:7" x14ac:dyDescent="0.45">
      <c r="A211" s="1">
        <v>27</v>
      </c>
      <c r="B211">
        <v>100</v>
      </c>
      <c r="C211">
        <v>0.45</v>
      </c>
      <c r="D211">
        <v>4.9000000000000004</v>
      </c>
      <c r="E211">
        <v>4.9000000000000004</v>
      </c>
      <c r="F211">
        <v>5.3</v>
      </c>
      <c r="G211">
        <v>5.2</v>
      </c>
    </row>
    <row r="212" spans="1:7" x14ac:dyDescent="0.45">
      <c r="A212" s="1">
        <v>28</v>
      </c>
      <c r="B212">
        <v>100</v>
      </c>
      <c r="C212">
        <v>0.65</v>
      </c>
      <c r="D212">
        <v>7.3</v>
      </c>
      <c r="E212">
        <v>7</v>
      </c>
      <c r="F212">
        <v>7.2</v>
      </c>
      <c r="G212">
        <v>7.4</v>
      </c>
    </row>
    <row r="213" spans="1:7" x14ac:dyDescent="0.45">
      <c r="A213" s="1">
        <v>29</v>
      </c>
      <c r="B213">
        <v>100</v>
      </c>
      <c r="C213">
        <v>0.85</v>
      </c>
      <c r="D213">
        <v>9.4</v>
      </c>
      <c r="E213">
        <v>9.5</v>
      </c>
      <c r="F213">
        <v>9</v>
      </c>
      <c r="G213">
        <v>9.6</v>
      </c>
    </row>
    <row r="217" spans="1:7" x14ac:dyDescent="0.45">
      <c r="A217" s="1">
        <v>0</v>
      </c>
      <c r="B217" t="s">
        <v>12</v>
      </c>
    </row>
    <row r="219" spans="1:7" x14ac:dyDescent="0.4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</row>
    <row r="220" spans="1:7" x14ac:dyDescent="0.45">
      <c r="A220" s="1">
        <v>0</v>
      </c>
      <c r="B220">
        <v>0</v>
      </c>
      <c r="C220">
        <v>0</v>
      </c>
      <c r="D220">
        <v>60.3</v>
      </c>
      <c r="E220">
        <v>65.7</v>
      </c>
      <c r="F220">
        <v>64.400000000000006</v>
      </c>
      <c r="G220">
        <v>67.5</v>
      </c>
    </row>
    <row r="221" spans="1:7" x14ac:dyDescent="0.45">
      <c r="A221" s="1">
        <v>1</v>
      </c>
      <c r="B221">
        <v>0</v>
      </c>
      <c r="C221">
        <v>0.2</v>
      </c>
      <c r="D221">
        <v>60.9</v>
      </c>
      <c r="E221">
        <v>60.7</v>
      </c>
      <c r="F221">
        <v>65.599999999999994</v>
      </c>
      <c r="G221">
        <v>67</v>
      </c>
    </row>
    <row r="222" spans="1:7" x14ac:dyDescent="0.45">
      <c r="A222" s="1">
        <v>2</v>
      </c>
      <c r="B222">
        <v>0</v>
      </c>
      <c r="C222">
        <v>0.45</v>
      </c>
      <c r="D222">
        <v>56.8</v>
      </c>
      <c r="E222">
        <v>58.5</v>
      </c>
      <c r="F222">
        <v>60.6</v>
      </c>
      <c r="G222">
        <v>67</v>
      </c>
    </row>
    <row r="223" spans="1:7" x14ac:dyDescent="0.45">
      <c r="A223" s="1">
        <v>3</v>
      </c>
      <c r="B223">
        <v>0</v>
      </c>
      <c r="C223">
        <v>0.65</v>
      </c>
      <c r="D223">
        <v>54.6</v>
      </c>
      <c r="E223">
        <v>54.3</v>
      </c>
      <c r="F223">
        <v>58.2</v>
      </c>
      <c r="G223">
        <v>65.2</v>
      </c>
    </row>
    <row r="224" spans="1:7" x14ac:dyDescent="0.45">
      <c r="A224" s="1">
        <v>4</v>
      </c>
      <c r="B224">
        <v>0</v>
      </c>
      <c r="C224">
        <v>0.85</v>
      </c>
      <c r="D224">
        <v>53.9</v>
      </c>
      <c r="E224">
        <v>56.4</v>
      </c>
      <c r="F224">
        <v>55.9</v>
      </c>
      <c r="G224">
        <v>58.5</v>
      </c>
    </row>
    <row r="225" spans="1:7" x14ac:dyDescent="0.45">
      <c r="A225" s="1">
        <v>5</v>
      </c>
      <c r="B225">
        <v>5</v>
      </c>
      <c r="C225">
        <v>0</v>
      </c>
      <c r="D225">
        <v>27</v>
      </c>
      <c r="E225">
        <v>32</v>
      </c>
      <c r="F225">
        <v>31.4</v>
      </c>
      <c r="G225">
        <v>44.6</v>
      </c>
    </row>
    <row r="226" spans="1:7" x14ac:dyDescent="0.45">
      <c r="A226" s="1">
        <v>6</v>
      </c>
      <c r="B226">
        <v>5</v>
      </c>
      <c r="C226">
        <v>0.2</v>
      </c>
      <c r="D226">
        <v>28.2</v>
      </c>
      <c r="E226">
        <v>32.700000000000003</v>
      </c>
      <c r="F226">
        <v>29.4</v>
      </c>
      <c r="G226">
        <v>42.8</v>
      </c>
    </row>
    <row r="227" spans="1:7" x14ac:dyDescent="0.45">
      <c r="A227" s="1">
        <v>7</v>
      </c>
      <c r="B227">
        <v>5</v>
      </c>
      <c r="C227">
        <v>0.45</v>
      </c>
      <c r="D227">
        <v>32.4</v>
      </c>
      <c r="E227">
        <v>35.799999999999997</v>
      </c>
      <c r="F227">
        <v>37.5</v>
      </c>
      <c r="G227">
        <v>44</v>
      </c>
    </row>
    <row r="228" spans="1:7" x14ac:dyDescent="0.45">
      <c r="A228" s="1">
        <v>8</v>
      </c>
      <c r="B228">
        <v>5</v>
      </c>
      <c r="C228">
        <v>0.65</v>
      </c>
      <c r="D228">
        <v>32.4</v>
      </c>
      <c r="E228">
        <v>35.9</v>
      </c>
      <c r="F228">
        <v>40.1</v>
      </c>
      <c r="G228">
        <v>45.8</v>
      </c>
    </row>
    <row r="229" spans="1:7" x14ac:dyDescent="0.45">
      <c r="A229" s="1">
        <v>9</v>
      </c>
      <c r="B229">
        <v>5</v>
      </c>
      <c r="C229">
        <v>0.85</v>
      </c>
      <c r="D229">
        <v>33.799999999999997</v>
      </c>
      <c r="E229">
        <v>39.1</v>
      </c>
      <c r="F229">
        <v>36.299999999999997</v>
      </c>
      <c r="G229">
        <v>43.2</v>
      </c>
    </row>
    <row r="230" spans="1:7" x14ac:dyDescent="0.45">
      <c r="A230" s="1">
        <v>10</v>
      </c>
      <c r="B230">
        <v>10</v>
      </c>
      <c r="C230">
        <v>0</v>
      </c>
      <c r="D230">
        <v>23.5</v>
      </c>
      <c r="E230">
        <v>21.1</v>
      </c>
      <c r="F230">
        <v>27.2</v>
      </c>
      <c r="G230">
        <v>29</v>
      </c>
    </row>
    <row r="231" spans="1:7" x14ac:dyDescent="0.45">
      <c r="A231" s="1">
        <v>11</v>
      </c>
      <c r="B231">
        <v>10</v>
      </c>
      <c r="C231">
        <v>0.2</v>
      </c>
      <c r="D231">
        <v>26.4</v>
      </c>
      <c r="E231">
        <v>22.5</v>
      </c>
      <c r="F231">
        <v>28.9</v>
      </c>
      <c r="G231">
        <v>29.6</v>
      </c>
    </row>
    <row r="232" spans="1:7" x14ac:dyDescent="0.45">
      <c r="A232" s="1">
        <v>12</v>
      </c>
      <c r="B232">
        <v>10</v>
      </c>
      <c r="C232">
        <v>0.45</v>
      </c>
      <c r="D232">
        <v>27.5</v>
      </c>
      <c r="E232">
        <v>24.5</v>
      </c>
      <c r="F232">
        <v>30</v>
      </c>
      <c r="G232">
        <v>28.5</v>
      </c>
    </row>
    <row r="233" spans="1:7" x14ac:dyDescent="0.45">
      <c r="A233" s="1">
        <v>13</v>
      </c>
      <c r="B233">
        <v>10</v>
      </c>
      <c r="C233">
        <v>0.65</v>
      </c>
      <c r="D233">
        <v>28.9</v>
      </c>
      <c r="E233">
        <v>26.7</v>
      </c>
      <c r="F233">
        <v>29.1</v>
      </c>
      <c r="G233">
        <v>31.1</v>
      </c>
    </row>
    <row r="234" spans="1:7" x14ac:dyDescent="0.45">
      <c r="A234" s="1">
        <v>14</v>
      </c>
      <c r="B234">
        <v>10</v>
      </c>
      <c r="C234">
        <v>0.85</v>
      </c>
      <c r="D234">
        <v>29.7</v>
      </c>
      <c r="E234">
        <v>28.6</v>
      </c>
      <c r="F234">
        <v>32.4</v>
      </c>
      <c r="G234">
        <v>33.799999999999997</v>
      </c>
    </row>
    <row r="235" spans="1:7" x14ac:dyDescent="0.45">
      <c r="A235" s="1">
        <v>15</v>
      </c>
      <c r="B235">
        <v>20</v>
      </c>
      <c r="C235">
        <v>0</v>
      </c>
      <c r="D235">
        <v>21.8</v>
      </c>
      <c r="E235">
        <v>18.899999999999999</v>
      </c>
      <c r="F235">
        <v>19.2</v>
      </c>
      <c r="G235">
        <v>22.1</v>
      </c>
    </row>
    <row r="236" spans="1:7" x14ac:dyDescent="0.45">
      <c r="A236" s="1">
        <v>16</v>
      </c>
      <c r="B236">
        <v>20</v>
      </c>
      <c r="C236">
        <v>0.2</v>
      </c>
      <c r="D236">
        <v>23.2</v>
      </c>
      <c r="E236">
        <v>22.7</v>
      </c>
      <c r="F236">
        <v>22.6</v>
      </c>
      <c r="G236">
        <v>21.7</v>
      </c>
    </row>
    <row r="237" spans="1:7" x14ac:dyDescent="0.45">
      <c r="A237" s="1">
        <v>17</v>
      </c>
      <c r="B237">
        <v>20</v>
      </c>
      <c r="C237">
        <v>0.45</v>
      </c>
      <c r="D237">
        <v>27.2</v>
      </c>
      <c r="E237">
        <v>26</v>
      </c>
      <c r="F237">
        <v>27</v>
      </c>
      <c r="G237">
        <v>22.9</v>
      </c>
    </row>
    <row r="238" spans="1:7" x14ac:dyDescent="0.45">
      <c r="A238" s="1">
        <v>18</v>
      </c>
      <c r="B238">
        <v>20</v>
      </c>
      <c r="C238">
        <v>0.65</v>
      </c>
      <c r="D238">
        <v>28.3</v>
      </c>
      <c r="E238">
        <v>30.4</v>
      </c>
      <c r="F238">
        <v>25.7</v>
      </c>
      <c r="G238">
        <v>26.1</v>
      </c>
    </row>
    <row r="239" spans="1:7" x14ac:dyDescent="0.45">
      <c r="A239" s="1">
        <v>19</v>
      </c>
      <c r="B239">
        <v>20</v>
      </c>
      <c r="C239">
        <v>0.85</v>
      </c>
      <c r="D239">
        <v>31.8</v>
      </c>
      <c r="E239">
        <v>32.5</v>
      </c>
      <c r="F239">
        <v>32.1</v>
      </c>
      <c r="G239">
        <v>27.8</v>
      </c>
    </row>
    <row r="240" spans="1:7" x14ac:dyDescent="0.45">
      <c r="A240" s="1">
        <v>20</v>
      </c>
      <c r="B240">
        <v>50</v>
      </c>
      <c r="C240">
        <v>0</v>
      </c>
      <c r="D240">
        <v>25.2</v>
      </c>
      <c r="E240">
        <v>22.9</v>
      </c>
      <c r="F240">
        <v>19.3</v>
      </c>
      <c r="G240">
        <v>23.02</v>
      </c>
    </row>
    <row r="241" spans="1:7" x14ac:dyDescent="0.45">
      <c r="A241" s="1">
        <v>21</v>
      </c>
      <c r="B241">
        <v>50</v>
      </c>
      <c r="C241">
        <v>0.2</v>
      </c>
      <c r="D241">
        <v>25.3</v>
      </c>
      <c r="E241">
        <v>27.4</v>
      </c>
      <c r="F241">
        <v>23.3</v>
      </c>
      <c r="G241">
        <v>25.9</v>
      </c>
    </row>
    <row r="242" spans="1:7" x14ac:dyDescent="0.45">
      <c r="A242" s="1">
        <v>22</v>
      </c>
      <c r="B242">
        <v>50</v>
      </c>
      <c r="C242">
        <v>0.45</v>
      </c>
      <c r="D242">
        <v>30.9</v>
      </c>
      <c r="E242">
        <v>28.7</v>
      </c>
      <c r="F242">
        <v>26.4</v>
      </c>
      <c r="G242">
        <v>25.2</v>
      </c>
    </row>
    <row r="243" spans="1:7" x14ac:dyDescent="0.45">
      <c r="A243" s="1">
        <v>23</v>
      </c>
      <c r="B243">
        <v>50</v>
      </c>
      <c r="C243">
        <v>0.65</v>
      </c>
      <c r="D243">
        <v>27.6</v>
      </c>
      <c r="E243">
        <v>33.9</v>
      </c>
      <c r="F243">
        <v>27.2</v>
      </c>
      <c r="G243">
        <v>30.23</v>
      </c>
    </row>
    <row r="244" spans="1:7" x14ac:dyDescent="0.45">
      <c r="A244" s="1">
        <v>24</v>
      </c>
      <c r="B244">
        <v>50</v>
      </c>
      <c r="C244">
        <v>0.85</v>
      </c>
      <c r="D244">
        <v>35.200000000000003</v>
      </c>
      <c r="E244">
        <v>37</v>
      </c>
      <c r="F244">
        <v>32.6</v>
      </c>
      <c r="G244">
        <v>34.200000000000003</v>
      </c>
    </row>
    <row r="245" spans="1:7" x14ac:dyDescent="0.45">
      <c r="A245" s="1">
        <v>25</v>
      </c>
      <c r="B245">
        <v>100</v>
      </c>
      <c r="C245">
        <v>0</v>
      </c>
      <c r="D245">
        <v>100</v>
      </c>
      <c r="E245">
        <v>26</v>
      </c>
      <c r="F245">
        <v>100</v>
      </c>
      <c r="G245">
        <v>100</v>
      </c>
    </row>
    <row r="246" spans="1:7" x14ac:dyDescent="0.45">
      <c r="A246" s="1">
        <v>26</v>
      </c>
      <c r="B246">
        <v>100</v>
      </c>
      <c r="C246">
        <v>0.2</v>
      </c>
      <c r="D246">
        <v>100</v>
      </c>
      <c r="E246">
        <v>35.200000000000003</v>
      </c>
      <c r="F246">
        <v>100</v>
      </c>
      <c r="G246">
        <v>100</v>
      </c>
    </row>
    <row r="247" spans="1:7" x14ac:dyDescent="0.45">
      <c r="A247" s="1">
        <v>27</v>
      </c>
      <c r="B247">
        <v>100</v>
      </c>
      <c r="C247">
        <v>0.45</v>
      </c>
      <c r="D247">
        <v>100</v>
      </c>
      <c r="E247">
        <v>35.4</v>
      </c>
      <c r="F247">
        <v>100</v>
      </c>
      <c r="G247">
        <v>100</v>
      </c>
    </row>
    <row r="248" spans="1:7" x14ac:dyDescent="0.45">
      <c r="A248" s="1">
        <v>28</v>
      </c>
      <c r="B248">
        <v>100</v>
      </c>
      <c r="C248">
        <v>0.65</v>
      </c>
      <c r="D248">
        <v>100</v>
      </c>
      <c r="E248">
        <v>40.9</v>
      </c>
      <c r="F248">
        <v>100</v>
      </c>
      <c r="G248">
        <v>100</v>
      </c>
    </row>
    <row r="249" spans="1:7" x14ac:dyDescent="0.45">
      <c r="A249" s="1">
        <v>29</v>
      </c>
      <c r="B249">
        <v>100</v>
      </c>
      <c r="C249">
        <v>0.85</v>
      </c>
      <c r="D249">
        <v>100</v>
      </c>
      <c r="E249">
        <v>44.7</v>
      </c>
      <c r="F249">
        <v>100</v>
      </c>
      <c r="G249">
        <v>100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3B9C-0C53-42A7-AD9A-1434FB0182F8}">
  <dimension ref="A1:AL249"/>
  <sheetViews>
    <sheetView topLeftCell="A179" zoomScale="94" workbookViewId="0">
      <selection activeCell="F193" sqref="F193"/>
    </sheetView>
  </sheetViews>
  <sheetFormatPr defaultRowHeight="14.25" x14ac:dyDescent="0.45"/>
  <cols>
    <col min="9" max="9" width="13.46484375" bestFit="1" customWidth="1"/>
    <col min="16" max="16" width="11.59765625" customWidth="1"/>
    <col min="17" max="17" width="7.265625" customWidth="1"/>
    <col min="18" max="18" width="11.33203125" bestFit="1" customWidth="1"/>
    <col min="19" max="19" width="14.46484375" customWidth="1"/>
    <col min="20" max="20" width="11.06640625" bestFit="1" customWidth="1"/>
    <col min="21" max="21" width="15.19921875" customWidth="1"/>
    <col min="22" max="22" width="11.46484375" bestFit="1" customWidth="1"/>
    <col min="23" max="23" width="21.46484375" bestFit="1" customWidth="1"/>
    <col min="35" max="35" width="13.06640625" customWidth="1"/>
    <col min="36" max="36" width="13.19921875" customWidth="1"/>
  </cols>
  <sheetData>
    <row r="1" spans="1:38" x14ac:dyDescent="0.45">
      <c r="A1" s="1">
        <v>0</v>
      </c>
      <c r="B1" t="s">
        <v>0</v>
      </c>
    </row>
    <row r="2" spans="1:38" x14ac:dyDescent="0.45">
      <c r="AI2" s="7" t="s">
        <v>34</v>
      </c>
    </row>
    <row r="3" spans="1:38" x14ac:dyDescent="0.4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I3" s="3" t="s">
        <v>45</v>
      </c>
      <c r="K3" t="s">
        <v>25</v>
      </c>
      <c r="L3" t="s">
        <v>26</v>
      </c>
      <c r="N3" t="s">
        <v>27</v>
      </c>
      <c r="P3" s="3"/>
      <c r="Q3" s="3" t="s">
        <v>3</v>
      </c>
      <c r="R3" s="3"/>
      <c r="S3" s="3" t="s">
        <v>4</v>
      </c>
      <c r="T3" s="3"/>
      <c r="U3" s="3" t="s">
        <v>5</v>
      </c>
      <c r="V3" s="3"/>
      <c r="W3" s="3" t="s">
        <v>6</v>
      </c>
      <c r="Z3" s="3"/>
      <c r="AB3" s="1" t="s">
        <v>3</v>
      </c>
      <c r="AC3" s="1" t="s">
        <v>4</v>
      </c>
      <c r="AD3" s="1" t="s">
        <v>5</v>
      </c>
      <c r="AE3" s="1" t="s">
        <v>6</v>
      </c>
      <c r="AI3" s="7" t="s">
        <v>38</v>
      </c>
      <c r="AJ3" s="7" t="s">
        <v>39</v>
      </c>
      <c r="AK3" s="7" t="s">
        <v>40</v>
      </c>
      <c r="AL3" s="7" t="s">
        <v>41</v>
      </c>
    </row>
    <row r="4" spans="1:38" x14ac:dyDescent="0.45">
      <c r="A4" s="1">
        <v>0</v>
      </c>
      <c r="B4">
        <v>2</v>
      </c>
      <c r="C4">
        <v>0</v>
      </c>
      <c r="D4">
        <v>0.2</v>
      </c>
      <c r="E4">
        <v>0</v>
      </c>
      <c r="F4">
        <v>0.9</v>
      </c>
      <c r="G4">
        <v>0.2</v>
      </c>
      <c r="I4">
        <f>_xlfn.STDEV.P(D4:G4)</f>
        <v>0.34186985827943361</v>
      </c>
      <c r="J4">
        <v>2</v>
      </c>
      <c r="K4">
        <f>_xlfn.STDEV.P(D4:G8)</f>
        <v>0.3682390527904395</v>
      </c>
      <c r="L4">
        <f>_xlfn.STDEV.P(D4:G4,D9:G9,D14:G14,D19:G19,D24:G24,D29:G29)</f>
        <v>3.4609327580228362</v>
      </c>
      <c r="M4">
        <v>0</v>
      </c>
      <c r="N4">
        <f>AVERAGE(D4:G4)</f>
        <v>0.32500000000000001</v>
      </c>
      <c r="P4" s="5">
        <f>_xlfn.STDEV.P(D4:D8)</f>
        <v>0.10954451150103327</v>
      </c>
      <c r="Q4">
        <f>_xlfn.STDEV.P(D4,D9,D14,D19,D24,D29)</f>
        <v>2.666093688442992</v>
      </c>
      <c r="R4" s="5">
        <f>_xlfn.STDEV.P(E4:E8)</f>
        <v>0.25612496949731395</v>
      </c>
      <c r="S4">
        <f>_xlfn.STDEV.P(E4,E9,E14,E19,E24,E29)</f>
        <v>5.0002499937503133</v>
      </c>
      <c r="T4" s="5">
        <f>_xlfn.STDEV.P(F4:F8)</f>
        <v>0.4335896677735761</v>
      </c>
      <c r="U4">
        <f>_xlfn.STDEV.P(F4,F9,F14,F19,F24,F29)</f>
        <v>2.4030651722793994</v>
      </c>
      <c r="V4" s="5">
        <f>_xlfn.STDEV.P(G4:G8)</f>
        <v>0.10198039027185572</v>
      </c>
      <c r="W4">
        <f>_xlfn.STDEV.P(G4,G9,G14,G19,G24,G29)</f>
        <v>2.9515062068186277</v>
      </c>
      <c r="AA4" t="s">
        <v>31</v>
      </c>
      <c r="AB4">
        <f>AVERAGE(P25,P61,P97,P169,P205)</f>
        <v>0.45360000000000034</v>
      </c>
      <c r="AC4">
        <f>AVERAGE(R25,R61,R97,R169,R205)</f>
        <v>1.3387428571428577</v>
      </c>
      <c r="AD4">
        <f>AVERAGE(T25,T61,T97,T169,T205)</f>
        <v>0.66102857142857174</v>
      </c>
      <c r="AE4">
        <f>AVERAGE(V25,V61,V97,V169,V205)</f>
        <v>0.67148571428571446</v>
      </c>
      <c r="AF4">
        <f>AVERAGE(AB4:AE4)</f>
        <v>0.78121428571428608</v>
      </c>
      <c r="AG4">
        <f>_xlfn.STDEV.P(AB4:AE4)</f>
        <v>0.33341197993975408</v>
      </c>
      <c r="AH4" t="s">
        <v>42</v>
      </c>
      <c r="AI4">
        <f>AVERAGE(K26,K62,K98,K134,K170,K206,K242)</f>
        <v>0.84107346938775518</v>
      </c>
      <c r="AJ4">
        <f>AVERAGE(K12,K48,K84,K120,K156,K192,K228)</f>
        <v>0.13657767361474477</v>
      </c>
      <c r="AK4">
        <f>AVERAGE(K26,K62,K98,K170,K206)</f>
        <v>0.78121428571428597</v>
      </c>
      <c r="AL4">
        <f>AVERAGE(K12,K48,K84,K156,K192)</f>
        <v>0.12029796058722926</v>
      </c>
    </row>
    <row r="5" spans="1:38" x14ac:dyDescent="0.45">
      <c r="A5" s="1">
        <v>1</v>
      </c>
      <c r="B5">
        <v>2</v>
      </c>
      <c r="C5">
        <v>0.2</v>
      </c>
      <c r="D5">
        <v>0.2</v>
      </c>
      <c r="E5">
        <v>0.4</v>
      </c>
      <c r="F5">
        <v>0.5</v>
      </c>
      <c r="G5">
        <v>0.3</v>
      </c>
      <c r="I5">
        <f t="shared" ref="I5:I33" si="0">_xlfn.STDEV.P(D5:G5)</f>
        <v>0.11180339887498941</v>
      </c>
      <c r="J5">
        <v>5</v>
      </c>
      <c r="K5">
        <f>_xlfn.STDEV.P(D9:G13)</f>
        <v>1.0241459856875865</v>
      </c>
      <c r="L5">
        <f>_xlfn.STDEV.P(D5:G5,D10:G10,D15:G15,D20:G20,D25:G25,D30:G30)</f>
        <v>3.3020169551687961</v>
      </c>
      <c r="M5">
        <v>0.2</v>
      </c>
      <c r="N5">
        <f t="shared" ref="N5:N33" si="1">AVERAGE(D5:G5)</f>
        <v>0.35000000000000003</v>
      </c>
      <c r="P5" s="5">
        <f>_xlfn.STDEV.P(D9:D13)</f>
        <v>0.77045441137032822</v>
      </c>
      <c r="Q5">
        <f t="shared" ref="Q5:Q8" si="2">_xlfn.STDEV.P(D5,D10,D15,D20,D25,D30)</f>
        <v>2.726261176043117</v>
      </c>
      <c r="R5" s="5">
        <f>_xlfn.STDEV.P(E9:E13)</f>
        <v>0.41472882706655428</v>
      </c>
      <c r="S5">
        <f t="shared" ref="S5:S8" si="3">_xlfn.STDEV.P(E5,E10,E15,E20,E25,E30)</f>
        <v>4.8166378315169176</v>
      </c>
      <c r="T5" s="5">
        <f>_xlfn.STDEV.P(F9:F13)</f>
        <v>0.54772255750516607</v>
      </c>
      <c r="U5">
        <f t="shared" ref="U5:U8" si="4">_xlfn.STDEV.P(F5,F10,F15,F20,F25,F30)</f>
        <v>2.5175495140226234</v>
      </c>
      <c r="V5" s="5">
        <f>_xlfn.STDEV.P(G9:G13)</f>
        <v>0.34871191548325342</v>
      </c>
      <c r="W5">
        <f t="shared" ref="W5:W8" si="5">_xlfn.STDEV.P(G5,G10,G15,G20,G25,G30)</f>
        <v>2.2623119934163727</v>
      </c>
      <c r="AA5" t="s">
        <v>32</v>
      </c>
      <c r="AB5">
        <f>AVERAGE(Q25,Q61,Q97,Q169,Q205)</f>
        <v>6.1333333333333143E-2</v>
      </c>
      <c r="AC5">
        <f>AVERAGE(S25,S61,S97,S169,S205)</f>
        <v>0.30066666666666692</v>
      </c>
      <c r="AD5">
        <f>AVERAGE(U25,U61,U97,U169,U205)</f>
        <v>6.6333333333333272E-2</v>
      </c>
      <c r="AE5">
        <f>AVERAGE(W25,W61,W97,W169,W205)</f>
        <v>3.703333333333321E-2</v>
      </c>
      <c r="AH5" t="s">
        <v>28</v>
      </c>
      <c r="AI5">
        <f>_xlfn.STDEV.P(K26,K62,K98,K134,K170,K206,K242)</f>
        <v>0.48053293182389029</v>
      </c>
      <c r="AJ5">
        <f>_xlfn.STDEV.P(K12,K48,K84,K120,K156,K192,K228)</f>
        <v>0.25627719315202019</v>
      </c>
      <c r="AK5">
        <f>_xlfn.STDEV.P(K26,K62,K98,K170,K206)</f>
        <v>0.49182875317429259</v>
      </c>
      <c r="AL5">
        <f>_xlfn.STDEV.P(K12,K48,K84,K156,K192)</f>
        <v>0.25032672056659311</v>
      </c>
    </row>
    <row r="6" spans="1:38" x14ac:dyDescent="0.45">
      <c r="A6" s="1">
        <v>2</v>
      </c>
      <c r="B6">
        <v>2</v>
      </c>
      <c r="C6">
        <v>0.45</v>
      </c>
      <c r="D6">
        <v>0.1</v>
      </c>
      <c r="E6">
        <v>0.6</v>
      </c>
      <c r="F6">
        <v>1.6</v>
      </c>
      <c r="G6">
        <v>0</v>
      </c>
      <c r="I6">
        <f t="shared" si="0"/>
        <v>0.63393611665529848</v>
      </c>
      <c r="J6">
        <v>10</v>
      </c>
      <c r="K6">
        <f>_xlfn.STDEV.P(D14:G18)</f>
        <v>1.232426468394769</v>
      </c>
      <c r="L6">
        <f t="shared" ref="L6:L8" si="6">_xlfn.STDEV.P(D6:G6,D11:G11,D16:G16,D21:G21,D26:G26,D31:G31)</f>
        <v>3.1390904556716586</v>
      </c>
      <c r="M6">
        <v>0.45</v>
      </c>
      <c r="N6">
        <f t="shared" si="1"/>
        <v>0.57499999999999996</v>
      </c>
      <c r="P6" s="5">
        <f>_xlfn.STDEV.P(D14:D18)</f>
        <v>0.98183501669068207</v>
      </c>
      <c r="Q6">
        <f t="shared" si="2"/>
        <v>2.4779023386727741</v>
      </c>
      <c r="R6" s="5">
        <f>_xlfn.STDEV.P(E14:E18)</f>
        <v>1.0307278981380101</v>
      </c>
      <c r="S6">
        <f t="shared" si="3"/>
        <v>4.5865746114793193</v>
      </c>
      <c r="T6" s="5">
        <f>_xlfn.STDEV.P(F14:F18)</f>
        <v>0.94572723340295617</v>
      </c>
      <c r="U6">
        <f t="shared" si="4"/>
        <v>2.0710303393882641</v>
      </c>
      <c r="V6" s="5">
        <f>_xlfn.STDEV.P(G14:G18)</f>
        <v>0.74565407529228933</v>
      </c>
      <c r="W6">
        <f t="shared" si="5"/>
        <v>2.2445613280896466</v>
      </c>
      <c r="AI6" s="7" t="s">
        <v>43</v>
      </c>
    </row>
    <row r="7" spans="1:38" x14ac:dyDescent="0.45">
      <c r="A7" s="1">
        <v>3</v>
      </c>
      <c r="B7">
        <v>2</v>
      </c>
      <c r="C7">
        <v>0.65</v>
      </c>
      <c r="D7">
        <v>0.4</v>
      </c>
      <c r="E7">
        <v>0.2</v>
      </c>
      <c r="F7">
        <v>0.4</v>
      </c>
      <c r="G7">
        <v>0.1</v>
      </c>
      <c r="I7">
        <f t="shared" si="0"/>
        <v>0.12990381056766587</v>
      </c>
      <c r="J7">
        <v>20</v>
      </c>
      <c r="K7">
        <f>_xlfn.STDEV.P(D19:G23)</f>
        <v>1.0682228231974704</v>
      </c>
      <c r="L7">
        <f t="shared" si="6"/>
        <v>2.9158529519679135</v>
      </c>
      <c r="M7">
        <v>0.65</v>
      </c>
      <c r="N7">
        <f t="shared" si="1"/>
        <v>0.27500000000000002</v>
      </c>
      <c r="P7" s="5">
        <f>_xlfn.STDEV.P(D19:D23)</f>
        <v>1.0119288512538795</v>
      </c>
      <c r="Q7">
        <f t="shared" si="2"/>
        <v>2.1952600453401105</v>
      </c>
      <c r="R7" s="5">
        <f>_xlfn.STDEV.P(E19:E23)</f>
        <v>1.2626955294131699</v>
      </c>
      <c r="S7">
        <f t="shared" si="3"/>
        <v>4.3957049744292673</v>
      </c>
      <c r="T7" s="5">
        <f>_xlfn.STDEV.P(F19:F23)</f>
        <v>0.87315519811772691</v>
      </c>
      <c r="U7">
        <f t="shared" si="4"/>
        <v>2.2116484550870386</v>
      </c>
      <c r="V7" s="5">
        <f>_xlfn.STDEV.P(G19:G23)</f>
        <v>0.36551333764994115</v>
      </c>
      <c r="W7">
        <f t="shared" si="5"/>
        <v>2.0597228778001511</v>
      </c>
      <c r="AA7" t="s">
        <v>44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7" t="s">
        <v>38</v>
      </c>
      <c r="AJ7" s="7" t="s">
        <v>39</v>
      </c>
      <c r="AK7" s="7" t="s">
        <v>40</v>
      </c>
      <c r="AL7" s="7" t="s">
        <v>41</v>
      </c>
    </row>
    <row r="8" spans="1:38" x14ac:dyDescent="0.45">
      <c r="A8" s="1">
        <v>4</v>
      </c>
      <c r="B8">
        <v>2</v>
      </c>
      <c r="C8">
        <v>0.85</v>
      </c>
      <c r="D8">
        <v>0.1</v>
      </c>
      <c r="E8">
        <v>0.7</v>
      </c>
      <c r="F8">
        <v>0.6</v>
      </c>
      <c r="G8">
        <v>0.1</v>
      </c>
      <c r="I8">
        <f t="shared" si="0"/>
        <v>0.27726341266023535</v>
      </c>
      <c r="J8">
        <v>50</v>
      </c>
      <c r="K8">
        <f>_xlfn.STDEV.P(D25:G28)</f>
        <v>2.4808957555689419</v>
      </c>
      <c r="L8">
        <f t="shared" si="6"/>
        <v>2.6761290452193571</v>
      </c>
      <c r="M8">
        <v>0.85</v>
      </c>
      <c r="N8" s="6">
        <f t="shared" si="1"/>
        <v>0.375</v>
      </c>
      <c r="P8" s="5">
        <f>_xlfn.STDEV.P(D24:D28)</f>
        <v>1.1052601503718473</v>
      </c>
      <c r="Q8">
        <f t="shared" si="2"/>
        <v>1.6697471531808523</v>
      </c>
      <c r="R8" s="5">
        <f>_xlfn.STDEV.P(E24:E28)</f>
        <v>1.8192306066026949</v>
      </c>
      <c r="S8">
        <f t="shared" si="3"/>
        <v>4.3187253778040677</v>
      </c>
      <c r="T8" s="5">
        <f>_xlfn.STDEV.P(F24:F28)</f>
        <v>1.0632027088001608</v>
      </c>
      <c r="U8">
        <f t="shared" si="4"/>
        <v>1.4114610239826766</v>
      </c>
      <c r="V8" s="5">
        <f>_xlfn.STDEV.P(G24:G28)</f>
        <v>0.89755222689267722</v>
      </c>
      <c r="W8">
        <f t="shared" si="5"/>
        <v>1.9145640641032504</v>
      </c>
      <c r="AH8" t="s">
        <v>42</v>
      </c>
      <c r="AI8">
        <f>AVERAGE(L26,L62,L98,L134,L170,L206,L242)</f>
        <v>7.19821428571428E-2</v>
      </c>
      <c r="AJ8">
        <f>AVERAGE(L12,L48,L84,L120,L156,L192,L228)</f>
        <v>4.6426208195594301E-2</v>
      </c>
      <c r="AK8">
        <f>AVERAGE(L26,L62,L98,L170,L206)</f>
        <v>0.11634166666666672</v>
      </c>
      <c r="AL8">
        <f>AVERAGE(L12,L48,L84,L156,L192)</f>
        <v>9.6062417139010869E-2</v>
      </c>
    </row>
    <row r="9" spans="1:38" x14ac:dyDescent="0.45">
      <c r="A9" s="1">
        <v>5</v>
      </c>
      <c r="B9">
        <v>5</v>
      </c>
      <c r="C9">
        <v>0</v>
      </c>
      <c r="D9">
        <v>3.6</v>
      </c>
      <c r="E9">
        <v>2.6</v>
      </c>
      <c r="F9">
        <v>4.5999999999999996</v>
      </c>
      <c r="G9">
        <v>3.5</v>
      </c>
      <c r="I9">
        <f t="shared" si="0"/>
        <v>0.70843136576523646</v>
      </c>
      <c r="J9">
        <v>100</v>
      </c>
      <c r="K9">
        <f>_xlfn.STDEV.P(D29:G33)</f>
        <v>2.6538603486242391</v>
      </c>
      <c r="L9">
        <f>AVERAGE((L8-L7), (L7-L6), (L6-L5), (L5-L4))</f>
        <v>-0.19620092820086976</v>
      </c>
      <c r="N9">
        <f t="shared" si="1"/>
        <v>3.5750000000000002</v>
      </c>
      <c r="P9" s="5">
        <f>_xlfn.STDEV.P(D29:D33)</f>
        <v>1.131370849898476</v>
      </c>
      <c r="R9" s="5">
        <f>_xlfn.STDEV.P(E29:E33)</f>
        <v>0.36660605559646725</v>
      </c>
      <c r="T9" s="5">
        <f>_xlfn.STDEV.P(F29:F33)</f>
        <v>1.3856406460551052</v>
      </c>
      <c r="V9" s="5">
        <f>_xlfn.STDEV.P(G29:G33)</f>
        <v>1.3469135087302333</v>
      </c>
      <c r="AH9" t="s">
        <v>28</v>
      </c>
      <c r="AI9">
        <f>_xlfn.STDEV.P(L26,L62,L98,L134,L170,L206,L242)</f>
        <v>0.41123008699868724</v>
      </c>
      <c r="AJ9">
        <f>_xlfn.STDEV.P(L12,L48,L84,L120,L156,L192,L228)</f>
        <v>0.17572662282736456</v>
      </c>
      <c r="AK9">
        <f>_xlfn.STDEV.P(L26,L62,L98,L170,L206)</f>
        <v>0.40927952313248644</v>
      </c>
      <c r="AL9">
        <f>_xlfn.STDEV.P(L12,L48,L84,L156,L192)</f>
        <v>0.159351759073565</v>
      </c>
    </row>
    <row r="10" spans="1:38" x14ac:dyDescent="0.45">
      <c r="A10" s="1">
        <v>6</v>
      </c>
      <c r="B10">
        <v>5</v>
      </c>
      <c r="C10">
        <v>0.2</v>
      </c>
      <c r="D10">
        <v>2.7</v>
      </c>
      <c r="E10">
        <v>1.3</v>
      </c>
      <c r="F10">
        <v>4</v>
      </c>
      <c r="G10">
        <v>3.1</v>
      </c>
      <c r="I10">
        <f t="shared" si="0"/>
        <v>0.97307502280142888</v>
      </c>
      <c r="K10">
        <f>AVERAGE(K4:K9)</f>
        <v>1.4712984057105745</v>
      </c>
      <c r="N10">
        <f t="shared" si="1"/>
        <v>2.7749999999999999</v>
      </c>
      <c r="P10" s="5">
        <f>AVERAGE(P4:P9)</f>
        <v>0.85173229851437438</v>
      </c>
      <c r="Q10">
        <f>AVERAGE(Q4:Q8)</f>
        <v>2.3470528803359687</v>
      </c>
      <c r="R10" s="5">
        <f>AVERAGE(R4:R9)</f>
        <v>0.85835231438570181</v>
      </c>
      <c r="S10">
        <f>AVERAGE(S4:S8)</f>
        <v>4.6235785577959767</v>
      </c>
      <c r="T10" s="5">
        <f>AVERAGE(T4:T9)</f>
        <v>0.87483966860911522</v>
      </c>
      <c r="U10">
        <f>AVERAGE(U4:U8)</f>
        <v>2.1229509009520005</v>
      </c>
      <c r="V10" s="5">
        <f>AVERAGE(V4:V9)</f>
        <v>0.63438757572004167</v>
      </c>
      <c r="W10">
        <f>AVERAGE(W4:W8)</f>
        <v>2.28653329404561</v>
      </c>
    </row>
    <row r="11" spans="1:38" x14ac:dyDescent="0.45">
      <c r="A11" s="1">
        <v>7</v>
      </c>
      <c r="B11">
        <v>5</v>
      </c>
      <c r="C11">
        <v>0.45</v>
      </c>
      <c r="D11">
        <v>3.4</v>
      </c>
      <c r="E11">
        <v>2.1</v>
      </c>
      <c r="F11">
        <v>4.4000000000000004</v>
      </c>
      <c r="G11">
        <v>3.5</v>
      </c>
      <c r="I11">
        <f t="shared" si="0"/>
        <v>0.8200609733428359</v>
      </c>
      <c r="N11">
        <f t="shared" si="1"/>
        <v>3.35</v>
      </c>
      <c r="P11" s="5">
        <f>_xlfn.STDEV.P(P4:P9)</f>
        <v>0.35178415494080784</v>
      </c>
      <c r="Q11">
        <f>_xlfn.STDEV.P(Q4:Q8)</f>
        <v>0.38587346690617286</v>
      </c>
      <c r="R11" s="5">
        <f>_xlfn.STDEV.P(R4:R9)</f>
        <v>0.56535944706771457</v>
      </c>
      <c r="S11">
        <f>_xlfn.STDEV.P(S4:S8)</f>
        <v>0.25510169627978918</v>
      </c>
      <c r="T11" s="5">
        <f>_xlfn.STDEV.P(T4:T9)</f>
        <v>0.31705239455737333</v>
      </c>
      <c r="U11">
        <f>_xlfn.STDEV.P(U4:U8)</f>
        <v>0.38754429844625321</v>
      </c>
      <c r="V11" s="5">
        <f>_xlfn.STDEV.P(V4:V9)</f>
        <v>0.41366057394766725</v>
      </c>
      <c r="W11">
        <f>_xlfn.STDEV.P(W4:W8)</f>
        <v>0.35618572823558053</v>
      </c>
    </row>
    <row r="12" spans="1:38" x14ac:dyDescent="0.45">
      <c r="A12" s="1">
        <v>8</v>
      </c>
      <c r="B12">
        <v>5</v>
      </c>
      <c r="C12">
        <v>0.65</v>
      </c>
      <c r="D12">
        <v>5</v>
      </c>
      <c r="E12">
        <v>2</v>
      </c>
      <c r="F12">
        <v>5.3</v>
      </c>
      <c r="G12">
        <v>2.9</v>
      </c>
      <c r="I12">
        <f t="shared" si="0"/>
        <v>1.3910427743243552</v>
      </c>
      <c r="K12" cm="1">
        <f t="array" ref="K12">INDEX(LINEST(K4:K9),1)</f>
        <v>0.44669006124616473</v>
      </c>
      <c r="L12" cm="1">
        <f t="array" ref="L12">INDEX(LINEST(L4:L8),1)</f>
        <v>-0.19557714288078407</v>
      </c>
      <c r="N12">
        <f t="shared" si="1"/>
        <v>3.8000000000000003</v>
      </c>
      <c r="P12" s="5"/>
      <c r="R12" s="5"/>
      <c r="T12" s="5"/>
      <c r="V12" s="5"/>
    </row>
    <row r="13" spans="1:38" x14ac:dyDescent="0.45">
      <c r="A13" s="1">
        <v>9</v>
      </c>
      <c r="B13">
        <v>5</v>
      </c>
      <c r="C13">
        <v>0.85</v>
      </c>
      <c r="D13">
        <v>3.2</v>
      </c>
      <c r="E13">
        <v>2</v>
      </c>
      <c r="F13">
        <v>3.7</v>
      </c>
      <c r="G13">
        <v>2.6</v>
      </c>
      <c r="I13">
        <f t="shared" si="0"/>
        <v>0.63786754110865462</v>
      </c>
      <c r="N13">
        <f t="shared" si="1"/>
        <v>2.875</v>
      </c>
      <c r="P13" s="5"/>
      <c r="R13" s="5"/>
      <c r="T13" s="5"/>
      <c r="V13" s="5"/>
      <c r="AA13" s="1" t="s">
        <v>1</v>
      </c>
      <c r="AB13" s="1" t="s">
        <v>2</v>
      </c>
      <c r="AC13" s="1" t="s">
        <v>3</v>
      </c>
      <c r="AD13" s="1" t="s">
        <v>4</v>
      </c>
      <c r="AE13" s="1" t="s">
        <v>5</v>
      </c>
      <c r="AF13" s="1" t="s">
        <v>6</v>
      </c>
    </row>
    <row r="14" spans="1:38" x14ac:dyDescent="0.45">
      <c r="A14" s="1">
        <v>10</v>
      </c>
      <c r="B14">
        <v>10</v>
      </c>
      <c r="C14">
        <v>0</v>
      </c>
      <c r="D14">
        <v>6</v>
      </c>
      <c r="E14">
        <v>4.5</v>
      </c>
      <c r="F14">
        <v>7.3</v>
      </c>
      <c r="G14">
        <v>5</v>
      </c>
      <c r="I14">
        <f t="shared" si="0"/>
        <v>1.070046727951633</v>
      </c>
      <c r="N14">
        <f t="shared" si="1"/>
        <v>5.7</v>
      </c>
      <c r="P14" s="5"/>
      <c r="R14" s="5"/>
      <c r="T14" s="5"/>
      <c r="V14" s="5"/>
      <c r="Z14" s="1">
        <v>0</v>
      </c>
      <c r="AA14">
        <v>2</v>
      </c>
      <c r="AB14">
        <v>0</v>
      </c>
      <c r="AC14">
        <f>AVERAGE(D4,D40,D76,D112,D148,D184,D220)</f>
        <v>5</v>
      </c>
      <c r="AD14">
        <f t="shared" ref="AD14:AF29" si="8">AVERAGE(E4,E40,E76,E112,E148,E184,E220)</f>
        <v>4.8285714285714283</v>
      </c>
      <c r="AE14">
        <f t="shared" si="8"/>
        <v>3.9142857142857141</v>
      </c>
      <c r="AF14">
        <f t="shared" si="8"/>
        <v>4.6428571428571432</v>
      </c>
    </row>
    <row r="15" spans="1:38" x14ac:dyDescent="0.45">
      <c r="A15" s="1">
        <v>11</v>
      </c>
      <c r="B15">
        <v>10</v>
      </c>
      <c r="C15">
        <v>0.2</v>
      </c>
      <c r="D15">
        <v>4.0999999999999996</v>
      </c>
      <c r="E15">
        <v>3.5</v>
      </c>
      <c r="F15">
        <v>5.4</v>
      </c>
      <c r="G15">
        <v>4.3</v>
      </c>
      <c r="I15">
        <f t="shared" si="0"/>
        <v>0.68693158320170222</v>
      </c>
      <c r="K15" t="s">
        <v>25</v>
      </c>
      <c r="L15" t="s">
        <v>26</v>
      </c>
      <c r="N15">
        <f t="shared" si="1"/>
        <v>4.3250000000000002</v>
      </c>
      <c r="P15" s="3" t="s">
        <v>25</v>
      </c>
      <c r="Q15" s="3" t="s">
        <v>26</v>
      </c>
      <c r="R15" s="3" t="s">
        <v>25</v>
      </c>
      <c r="S15" s="3" t="s">
        <v>26</v>
      </c>
      <c r="T15" s="3" t="s">
        <v>25</v>
      </c>
      <c r="U15" s="3" t="s">
        <v>26</v>
      </c>
      <c r="V15" s="3" t="s">
        <v>25</v>
      </c>
      <c r="W15" s="3" t="s">
        <v>26</v>
      </c>
      <c r="Z15" s="1">
        <v>1</v>
      </c>
      <c r="AA15">
        <v>2</v>
      </c>
      <c r="AB15">
        <v>0.2</v>
      </c>
      <c r="AC15">
        <f t="shared" ref="AC15:AF43" si="9">AVERAGE(D5,D41,D77,D113,D149,D185,D221)</f>
        <v>5.0857142857142845</v>
      </c>
      <c r="AD15">
        <f t="shared" si="8"/>
        <v>5.1142857142857139</v>
      </c>
      <c r="AE15">
        <f t="shared" si="8"/>
        <v>4.3857142857142861</v>
      </c>
      <c r="AF15">
        <f t="shared" si="8"/>
        <v>5.2142857142857144</v>
      </c>
    </row>
    <row r="16" spans="1:38" x14ac:dyDescent="0.45">
      <c r="A16" s="1">
        <v>12</v>
      </c>
      <c r="B16">
        <v>10</v>
      </c>
      <c r="C16">
        <v>0.45</v>
      </c>
      <c r="D16">
        <v>4.2</v>
      </c>
      <c r="E16">
        <v>4.7</v>
      </c>
      <c r="F16">
        <v>5.0999999999999996</v>
      </c>
      <c r="G16">
        <v>4</v>
      </c>
      <c r="I16">
        <f t="shared" si="0"/>
        <v>0.43011626335213121</v>
      </c>
      <c r="J16">
        <v>2</v>
      </c>
      <c r="K16">
        <f>AVERAGE(D4:G8)</f>
        <v>0.38</v>
      </c>
      <c r="L16">
        <f>AVERAGE(D4:G4,D9:G9,D14:G14,D19:G19,D24:G24,D29:G29)</f>
        <v>5.7166666666666659</v>
      </c>
      <c r="M16">
        <v>0</v>
      </c>
      <c r="N16">
        <f t="shared" si="1"/>
        <v>4.5</v>
      </c>
      <c r="P16" s="5">
        <f>AVERAGE(D4:D8)</f>
        <v>0.2</v>
      </c>
      <c r="Q16">
        <f>AVERAGE(D4,D9,D14,D19,D24,D29)</f>
        <v>5.3166666666666664</v>
      </c>
      <c r="R16" s="5">
        <f>AVERAGE(E4:E8)</f>
        <v>0.38</v>
      </c>
      <c r="S16">
        <f>AVERAGE(E4,E9,E14,E19,E24,E29)</f>
        <v>6.6499999999999995</v>
      </c>
      <c r="T16" s="5">
        <f>AVERAGE(F4:F8)</f>
        <v>0.8</v>
      </c>
      <c r="U16">
        <f>AVERAGE(F4,F9,F14,F19,F24,F29)</f>
        <v>5.7166666666666677</v>
      </c>
      <c r="V16" s="5">
        <f>AVERAGE(G4:G8)</f>
        <v>0.13999999999999999</v>
      </c>
      <c r="W16">
        <f>AVERAGE(G4,G9,G14,G19,G24,G29)</f>
        <v>5.1833333333333327</v>
      </c>
      <c r="Z16" s="1">
        <v>2</v>
      </c>
      <c r="AA16">
        <v>2</v>
      </c>
      <c r="AB16">
        <v>0.45</v>
      </c>
      <c r="AC16">
        <f t="shared" si="9"/>
        <v>6.3714285714285719</v>
      </c>
      <c r="AD16">
        <f t="shared" si="8"/>
        <v>5.6857142857142851</v>
      </c>
      <c r="AE16">
        <f t="shared" si="8"/>
        <v>4.9857142857142858</v>
      </c>
      <c r="AF16">
        <f t="shared" si="8"/>
        <v>5.2714285714285714</v>
      </c>
    </row>
    <row r="17" spans="1:32" x14ac:dyDescent="0.45">
      <c r="A17" s="1">
        <v>13</v>
      </c>
      <c r="B17">
        <v>10</v>
      </c>
      <c r="C17">
        <v>0.65</v>
      </c>
      <c r="D17">
        <v>3.6</v>
      </c>
      <c r="E17">
        <v>2.2999999999999998</v>
      </c>
      <c r="F17">
        <v>5.9</v>
      </c>
      <c r="G17">
        <v>4</v>
      </c>
      <c r="I17">
        <f t="shared" si="0"/>
        <v>1.2893796958227626</v>
      </c>
      <c r="J17">
        <v>5</v>
      </c>
      <c r="K17">
        <f>AVERAGE(D9:G13)</f>
        <v>3.2749999999999999</v>
      </c>
      <c r="L17">
        <f t="shared" ref="L17:L20" si="10">AVERAGE(D5:G5,D10:G10,D15:G15,D20:G20,D25:G25,D30:G30)</f>
        <v>5.0541666666666671</v>
      </c>
      <c r="M17">
        <v>0.2</v>
      </c>
      <c r="N17">
        <f t="shared" si="1"/>
        <v>3.95</v>
      </c>
      <c r="P17" s="5">
        <f>AVERAGE(D9:D13)</f>
        <v>3.5800000000000005</v>
      </c>
      <c r="Q17">
        <f t="shared" ref="Q17:Q20" si="11">AVERAGE(D5,D10,D15,D20,D25,D30)</f>
        <v>4.6500000000000004</v>
      </c>
      <c r="R17" s="5">
        <f>AVERAGE(E9:E13)</f>
        <v>2</v>
      </c>
      <c r="S17">
        <f t="shared" ref="S17:S20" si="12">AVERAGE(E5,E10,E15,E20,E25,E30)</f>
        <v>6</v>
      </c>
      <c r="T17" s="5">
        <f>AVERAGE(F9:F13)</f>
        <v>4.4000000000000004</v>
      </c>
      <c r="U17">
        <f t="shared" ref="U17:U20" si="13">AVERAGE(F5,F10,F15,F20,F25,F30)</f>
        <v>5.1833333333333327</v>
      </c>
      <c r="V17" s="5">
        <f>AVERAGE(G9:G13)</f>
        <v>3.12</v>
      </c>
      <c r="W17">
        <f t="shared" ref="W17:W20" si="14">AVERAGE(G5,G10,G15,G20,G25,G30)</f>
        <v>4.3833333333333329</v>
      </c>
      <c r="Z17" s="1">
        <v>3</v>
      </c>
      <c r="AA17">
        <v>2</v>
      </c>
      <c r="AB17">
        <v>0.65</v>
      </c>
      <c r="AC17">
        <f t="shared" si="9"/>
        <v>5.5285714285714294</v>
      </c>
      <c r="AD17">
        <f t="shared" si="8"/>
        <v>5.4285714285714288</v>
      </c>
      <c r="AE17">
        <f t="shared" si="8"/>
        <v>3.8028571428571429</v>
      </c>
      <c r="AF17">
        <f t="shared" si="8"/>
        <v>5.1285714285714281</v>
      </c>
    </row>
    <row r="18" spans="1:32" x14ac:dyDescent="0.45">
      <c r="A18" s="1">
        <v>14</v>
      </c>
      <c r="B18">
        <v>10</v>
      </c>
      <c r="C18">
        <v>0.85</v>
      </c>
      <c r="D18">
        <v>3.1</v>
      </c>
      <c r="E18">
        <v>2.2999999999999998</v>
      </c>
      <c r="F18">
        <v>4.5</v>
      </c>
      <c r="G18">
        <v>2.7</v>
      </c>
      <c r="I18">
        <f t="shared" si="0"/>
        <v>0.82915619758884784</v>
      </c>
      <c r="J18">
        <v>10</v>
      </c>
      <c r="K18">
        <f>AVERAGE(D14:G18)</f>
        <v>4.3250000000000002</v>
      </c>
      <c r="L18">
        <f t="shared" si="10"/>
        <v>4.9833333333333316</v>
      </c>
      <c r="M18">
        <v>0.45</v>
      </c>
      <c r="N18">
        <f t="shared" si="1"/>
        <v>3.1500000000000004</v>
      </c>
      <c r="P18" s="5">
        <f>AVERAGE(D14:D18)</f>
        <v>4.2000000000000011</v>
      </c>
      <c r="Q18">
        <f t="shared" si="11"/>
        <v>4.3999999999999995</v>
      </c>
      <c r="R18" s="5">
        <f>AVERAGE(E14:E18)</f>
        <v>3.46</v>
      </c>
      <c r="S18">
        <f t="shared" si="12"/>
        <v>6.3</v>
      </c>
      <c r="T18" s="5">
        <f>AVERAGE(F14:F18)</f>
        <v>5.6399999999999988</v>
      </c>
      <c r="U18">
        <f t="shared" si="13"/>
        <v>5.1499999999999995</v>
      </c>
      <c r="V18" s="5">
        <f>AVERAGE(G14:G18)</f>
        <v>4</v>
      </c>
      <c r="W18">
        <f t="shared" si="14"/>
        <v>4.083333333333333</v>
      </c>
      <c r="Z18" s="1">
        <v>4</v>
      </c>
      <c r="AA18">
        <v>2</v>
      </c>
      <c r="AB18">
        <v>0.85</v>
      </c>
      <c r="AC18">
        <f t="shared" si="9"/>
        <v>5.4428571428571431</v>
      </c>
      <c r="AD18">
        <f t="shared" si="8"/>
        <v>5.3999999999999995</v>
      </c>
      <c r="AE18">
        <f t="shared" si="8"/>
        <v>5.3142857142857149</v>
      </c>
      <c r="AF18">
        <f t="shared" si="8"/>
        <v>5.6000000000000005</v>
      </c>
    </row>
    <row r="19" spans="1:32" x14ac:dyDescent="0.45">
      <c r="A19" s="1">
        <v>15</v>
      </c>
      <c r="B19">
        <v>20</v>
      </c>
      <c r="C19">
        <v>0</v>
      </c>
      <c r="D19">
        <v>7.2</v>
      </c>
      <c r="E19">
        <v>6.5</v>
      </c>
      <c r="F19">
        <v>6.5</v>
      </c>
      <c r="G19">
        <v>5.5</v>
      </c>
      <c r="I19">
        <f t="shared" si="0"/>
        <v>0.60570207197928594</v>
      </c>
      <c r="J19">
        <v>20</v>
      </c>
      <c r="K19">
        <f>AVERAGE(D19:G23)</f>
        <v>5.5700000000000021</v>
      </c>
      <c r="L19">
        <f t="shared" si="10"/>
        <v>4.6462499999999993</v>
      </c>
      <c r="M19">
        <v>0.65</v>
      </c>
      <c r="N19">
        <f t="shared" si="1"/>
        <v>6.4249999999999998</v>
      </c>
      <c r="P19" s="5">
        <f>AVERAGE(D19:D23)</f>
        <v>6.2000000000000011</v>
      </c>
      <c r="Q19">
        <f t="shared" si="11"/>
        <v>4.55</v>
      </c>
      <c r="R19" s="5">
        <f>AVERAGE(E19:E23)</f>
        <v>5.1599999999999993</v>
      </c>
      <c r="S19">
        <f t="shared" si="12"/>
        <v>5.0333333333333341</v>
      </c>
      <c r="T19" s="5">
        <f>AVERAGE(F19:F23)</f>
        <v>5.9399999999999995</v>
      </c>
      <c r="U19">
        <f t="shared" si="13"/>
        <v>5.0166666666666666</v>
      </c>
      <c r="V19" s="5">
        <f>AVERAGE(G19:G23)</f>
        <v>4.9799999999999995</v>
      </c>
      <c r="W19">
        <f t="shared" si="14"/>
        <v>3.9849999999999999</v>
      </c>
      <c r="Z19" s="1">
        <v>5</v>
      </c>
      <c r="AA19">
        <v>5</v>
      </c>
      <c r="AB19">
        <v>0</v>
      </c>
      <c r="AC19">
        <f t="shared" si="9"/>
        <v>9.9571428571428573</v>
      </c>
      <c r="AD19">
        <f t="shared" si="8"/>
        <v>10.285714285714286</v>
      </c>
      <c r="AE19">
        <f t="shared" si="8"/>
        <v>10.857142857142858</v>
      </c>
      <c r="AF19">
        <f t="shared" si="8"/>
        <v>10.1</v>
      </c>
    </row>
    <row r="20" spans="1:32" x14ac:dyDescent="0.45">
      <c r="A20" s="1">
        <v>16</v>
      </c>
      <c r="B20">
        <v>20</v>
      </c>
      <c r="C20">
        <v>0.2</v>
      </c>
      <c r="D20">
        <v>6.3</v>
      </c>
      <c r="E20">
        <v>6.2</v>
      </c>
      <c r="F20">
        <v>6.3</v>
      </c>
      <c r="G20">
        <v>5.2</v>
      </c>
      <c r="I20">
        <f t="shared" si="0"/>
        <v>0.46368092477478506</v>
      </c>
      <c r="J20">
        <v>50</v>
      </c>
      <c r="K20">
        <f>AVERAGE(D24:G28)</f>
        <v>6.7449999999999992</v>
      </c>
      <c r="L20">
        <f t="shared" si="10"/>
        <v>3.85</v>
      </c>
      <c r="M20">
        <v>0.85</v>
      </c>
      <c r="N20">
        <f t="shared" si="1"/>
        <v>6</v>
      </c>
      <c r="P20" s="5">
        <f>AVERAGE(D24:D28)</f>
        <v>5.18</v>
      </c>
      <c r="Q20">
        <f t="shared" si="11"/>
        <v>3.3833333333333329</v>
      </c>
      <c r="R20" s="5">
        <f>AVERAGE(E24:E28)</f>
        <v>10.719999999999999</v>
      </c>
      <c r="S20">
        <f t="shared" si="12"/>
        <v>4.916666666666667</v>
      </c>
      <c r="T20" s="5">
        <f>AVERAGE(F24:F28)</f>
        <v>5.36</v>
      </c>
      <c r="U20">
        <f t="shared" si="13"/>
        <v>3.6333333333333329</v>
      </c>
      <c r="V20" s="5">
        <f>AVERAGE(G24:G28)</f>
        <v>5.72</v>
      </c>
      <c r="W20">
        <f t="shared" si="14"/>
        <v>3.4666666666666668</v>
      </c>
      <c r="Z20" s="1">
        <v>6</v>
      </c>
      <c r="AA20">
        <v>5</v>
      </c>
      <c r="AB20">
        <v>0.2</v>
      </c>
      <c r="AC20">
        <f t="shared" si="9"/>
        <v>9.9714285714285715</v>
      </c>
      <c r="AD20">
        <f t="shared" si="8"/>
        <v>9.7857142857142865</v>
      </c>
      <c r="AE20">
        <f t="shared" si="8"/>
        <v>11.242857142857142</v>
      </c>
      <c r="AF20">
        <f t="shared" si="8"/>
        <v>10.157142857142858</v>
      </c>
    </row>
    <row r="21" spans="1:32" x14ac:dyDescent="0.45">
      <c r="A21" s="1">
        <v>17</v>
      </c>
      <c r="B21">
        <v>20</v>
      </c>
      <c r="C21">
        <v>0.45</v>
      </c>
      <c r="D21">
        <v>6.3</v>
      </c>
      <c r="E21">
        <v>5.8</v>
      </c>
      <c r="F21">
        <v>6.3</v>
      </c>
      <c r="G21">
        <v>4.9000000000000004</v>
      </c>
      <c r="I21">
        <f t="shared" si="0"/>
        <v>0.57172983130146338</v>
      </c>
      <c r="J21">
        <v>100</v>
      </c>
      <c r="K21">
        <f>AVERAGE(D29:G33)</f>
        <v>8.8055000000000003</v>
      </c>
      <c r="L21">
        <f>AVERAGE((L20-L19), (L19-L18), (L18-L17), (L17-L16))</f>
        <v>-0.46666666666666645</v>
      </c>
      <c r="N21">
        <f t="shared" si="1"/>
        <v>5.8249999999999993</v>
      </c>
      <c r="P21" s="5">
        <f>AVERAGE(D29:D33)</f>
        <v>7.4</v>
      </c>
      <c r="R21" s="5">
        <f>AVERAGE(E29:E33)</f>
        <v>12.959999999999999</v>
      </c>
      <c r="T21" s="5">
        <f>AVERAGE(F29:F33)</f>
        <v>7.4999999999999982</v>
      </c>
      <c r="V21" s="5">
        <f>AVERAGE(G29:G33)</f>
        <v>7.3620000000000001</v>
      </c>
      <c r="Z21" s="1">
        <v>7</v>
      </c>
      <c r="AA21">
        <v>5</v>
      </c>
      <c r="AB21">
        <v>0.45</v>
      </c>
      <c r="AC21">
        <f t="shared" si="9"/>
        <v>10.742857142857144</v>
      </c>
      <c r="AD21">
        <f t="shared" si="8"/>
        <v>11.571428571428571</v>
      </c>
      <c r="AE21">
        <f t="shared" si="8"/>
        <v>11.485714285714286</v>
      </c>
      <c r="AF21">
        <f t="shared" si="8"/>
        <v>10.742857142857144</v>
      </c>
    </row>
    <row r="22" spans="1:32" x14ac:dyDescent="0.45">
      <c r="A22" s="1">
        <v>18</v>
      </c>
      <c r="B22">
        <v>20</v>
      </c>
      <c r="C22">
        <v>0.65</v>
      </c>
      <c r="D22">
        <v>6.9</v>
      </c>
      <c r="E22">
        <v>3.9</v>
      </c>
      <c r="F22">
        <v>6.4</v>
      </c>
      <c r="G22">
        <v>4.9000000000000004</v>
      </c>
      <c r="I22">
        <f t="shared" si="0"/>
        <v>1.192424001771182</v>
      </c>
      <c r="K22">
        <f>AVERAGE(K16:K21)</f>
        <v>4.850083333333334</v>
      </c>
      <c r="N22">
        <f t="shared" si="1"/>
        <v>5.5250000000000004</v>
      </c>
      <c r="P22" s="5">
        <f>AVERAGE(P16:P21)</f>
        <v>4.4600000000000009</v>
      </c>
      <c r="Q22">
        <f>AVERAGE(Q16:Q20)</f>
        <v>4.46</v>
      </c>
      <c r="R22" s="5">
        <f>AVERAGE(R16:R21)</f>
        <v>5.78</v>
      </c>
      <c r="S22">
        <f>AVERAGE(S16:S20)</f>
        <v>5.78</v>
      </c>
      <c r="T22" s="5">
        <f>AVERAGE(T16:T21)</f>
        <v>4.9400000000000004</v>
      </c>
      <c r="U22">
        <f>AVERAGE(U16:U20)</f>
        <v>4.9399999999999995</v>
      </c>
      <c r="V22" s="5">
        <f>AVERAGE(V16:V21)</f>
        <v>4.2203333333333326</v>
      </c>
      <c r="W22">
        <f>AVERAGE(W16:W20)</f>
        <v>4.2203333333333335</v>
      </c>
      <c r="Z22" s="1">
        <v>8</v>
      </c>
      <c r="AA22">
        <v>5</v>
      </c>
      <c r="AB22">
        <v>0.65</v>
      </c>
      <c r="AC22">
        <f t="shared" si="9"/>
        <v>11.057142857142859</v>
      </c>
      <c r="AD22">
        <f t="shared" si="8"/>
        <v>10.928571428571429</v>
      </c>
      <c r="AE22">
        <f t="shared" si="8"/>
        <v>11.1</v>
      </c>
      <c r="AF22">
        <f t="shared" si="8"/>
        <v>10.442857142857141</v>
      </c>
    </row>
    <row r="23" spans="1:32" x14ac:dyDescent="0.45">
      <c r="A23" s="1">
        <v>19</v>
      </c>
      <c r="B23">
        <v>20</v>
      </c>
      <c r="C23">
        <v>0.85</v>
      </c>
      <c r="D23">
        <v>4.3</v>
      </c>
      <c r="E23">
        <v>3.4</v>
      </c>
      <c r="F23">
        <v>4.2</v>
      </c>
      <c r="G23">
        <v>4.4000000000000004</v>
      </c>
      <c r="I23">
        <f t="shared" si="0"/>
        <v>0.39607448794387162</v>
      </c>
      <c r="N23">
        <f t="shared" si="1"/>
        <v>4.0749999999999993</v>
      </c>
      <c r="P23" s="5">
        <f>_xlfn.STDEV.P(P16:P21)</f>
        <v>2.2795906065198039</v>
      </c>
      <c r="Q23">
        <f>_xlfn.STDEV.P(Q16:Q20)</f>
        <v>0.62303914626432233</v>
      </c>
      <c r="R23" s="5">
        <f>_xlfn.STDEV.P(R16:R21)</f>
        <v>4.5674792464407172</v>
      </c>
      <c r="S23">
        <f>_xlfn.STDEV.P(S16:S20)</f>
        <v>0.68971813888798406</v>
      </c>
      <c r="T23" s="5">
        <f>_xlfn.STDEV.P(T16:T21)</f>
        <v>2.0676556773312127</v>
      </c>
      <c r="U23">
        <f>_xlfn.STDEV.P(U16:U20)</f>
        <v>0.69566914230513199</v>
      </c>
      <c r="V23" s="5">
        <f>_xlfn.STDEV.P(V16:V21)</f>
        <v>2.2584863416800993</v>
      </c>
      <c r="W23">
        <f>_xlfn.STDEV.P(W16:W20)</f>
        <v>0.56499596852052214</v>
      </c>
      <c r="Z23" s="1">
        <v>9</v>
      </c>
      <c r="AA23">
        <v>5</v>
      </c>
      <c r="AB23">
        <v>0.85</v>
      </c>
      <c r="AC23">
        <f t="shared" si="9"/>
        <v>11.642857142857142</v>
      </c>
      <c r="AD23">
        <f t="shared" si="8"/>
        <v>12.057142857142859</v>
      </c>
      <c r="AE23">
        <f t="shared" si="8"/>
        <v>12.228571428571428</v>
      </c>
      <c r="AF23">
        <f t="shared" si="8"/>
        <v>11.657142857142858</v>
      </c>
    </row>
    <row r="24" spans="1:32" x14ac:dyDescent="0.45">
      <c r="A24" s="1">
        <v>20</v>
      </c>
      <c r="B24">
        <v>50</v>
      </c>
      <c r="C24">
        <v>0</v>
      </c>
      <c r="D24">
        <v>7</v>
      </c>
      <c r="E24">
        <v>12.8</v>
      </c>
      <c r="F24">
        <v>6.9</v>
      </c>
      <c r="G24">
        <v>7.2</v>
      </c>
      <c r="I24">
        <f t="shared" si="0"/>
        <v>2.4993749218554604</v>
      </c>
      <c r="N24">
        <f t="shared" si="1"/>
        <v>8.4750000000000014</v>
      </c>
      <c r="P24" s="5"/>
      <c r="R24" s="5"/>
      <c r="T24" s="5"/>
      <c r="V24" s="5"/>
      <c r="Z24" s="1">
        <v>10</v>
      </c>
      <c r="AA24">
        <v>10</v>
      </c>
      <c r="AB24">
        <v>0</v>
      </c>
      <c r="AC24">
        <f t="shared" si="9"/>
        <v>10.099999999999998</v>
      </c>
      <c r="AD24">
        <f t="shared" si="8"/>
        <v>10.771428571428572</v>
      </c>
      <c r="AE24">
        <f t="shared" si="8"/>
        <v>10.385714285714286</v>
      </c>
      <c r="AF24">
        <f t="shared" si="8"/>
        <v>10.142857142857142</v>
      </c>
    </row>
    <row r="25" spans="1:32" x14ac:dyDescent="0.45">
      <c r="A25" s="1">
        <v>21</v>
      </c>
      <c r="B25">
        <v>50</v>
      </c>
      <c r="C25">
        <v>0.2</v>
      </c>
      <c r="D25">
        <v>5.9</v>
      </c>
      <c r="E25">
        <v>12.1</v>
      </c>
      <c r="F25">
        <v>6.2</v>
      </c>
      <c r="G25">
        <v>6</v>
      </c>
      <c r="I25">
        <f t="shared" si="0"/>
        <v>2.6291633650269817</v>
      </c>
      <c r="N25">
        <f t="shared" si="1"/>
        <v>7.55</v>
      </c>
      <c r="P25" s="5" cm="1">
        <f t="array" ref="P25">INDEX(LINEST(P16:P21), 1)</f>
        <v>1.2228571428571429</v>
      </c>
      <c r="Q25" s="5" cm="1">
        <f t="array" ref="Q25">INDEX(LINEST(Q16:Q20), 1)</f>
        <v>-0.39666666666666678</v>
      </c>
      <c r="R25" s="5" cm="1">
        <f t="array" ref="R25">INDEX(LINEST(R16:R21), 1)</f>
        <v>2.5931428571428579</v>
      </c>
      <c r="S25" s="5" cm="1">
        <f t="array" ref="S25">INDEX(LINEST(S16:S20), 1)</f>
        <v>-0.44333333333333302</v>
      </c>
      <c r="T25" s="5" cm="1">
        <f t="array" ref="T25">INDEX(LINEST(T16:T21), 1)</f>
        <v>1.048</v>
      </c>
      <c r="U25" s="5" cm="1">
        <f t="array" ref="U25">INDEX(LINEST(U16:U20), 1)</f>
        <v>-0.43333333333333351</v>
      </c>
      <c r="V25" s="5" cm="1">
        <f t="array" ref="V25">INDEX(LINEST(V16:V21), 1)</f>
        <v>1.2825714285714289</v>
      </c>
      <c r="W25" s="5" cm="1">
        <f t="array" ref="W25">INDEX(LINEST(W16:W20), 1)</f>
        <v>-0.38316666666666638</v>
      </c>
      <c r="Z25" s="1">
        <v>11</v>
      </c>
      <c r="AA25">
        <v>10</v>
      </c>
      <c r="AB25">
        <v>0.2</v>
      </c>
      <c r="AC25">
        <f t="shared" si="9"/>
        <v>9.0285714285714285</v>
      </c>
      <c r="AD25">
        <f t="shared" si="8"/>
        <v>10.714285714285714</v>
      </c>
      <c r="AE25">
        <f t="shared" si="8"/>
        <v>9.5571428571428587</v>
      </c>
      <c r="AF25">
        <f t="shared" si="8"/>
        <v>9.6142857142857139</v>
      </c>
    </row>
    <row r="26" spans="1:32" x14ac:dyDescent="0.45">
      <c r="A26" s="1">
        <v>22</v>
      </c>
      <c r="B26">
        <v>50</v>
      </c>
      <c r="C26">
        <v>0.45</v>
      </c>
      <c r="D26">
        <v>4.3</v>
      </c>
      <c r="E26">
        <v>11.5</v>
      </c>
      <c r="F26">
        <v>5</v>
      </c>
      <c r="G26">
        <v>4.5</v>
      </c>
      <c r="I26">
        <f t="shared" si="0"/>
        <v>2.9986455275674051</v>
      </c>
      <c r="K26" cm="1">
        <f t="array" ref="K26">INDEX(LINEST(K16:K21),1)</f>
        <v>1.5366428571428572</v>
      </c>
      <c r="L26" s="6" cm="1">
        <f t="array" ref="L26">INDEX(LINEST(L16:L20),1)</f>
        <v>-0.41412499999999991</v>
      </c>
      <c r="N26">
        <f t="shared" si="1"/>
        <v>6.3250000000000002</v>
      </c>
      <c r="Z26" s="1">
        <v>12</v>
      </c>
      <c r="AA26">
        <v>10</v>
      </c>
      <c r="AB26">
        <v>0.45</v>
      </c>
      <c r="AC26">
        <f t="shared" si="9"/>
        <v>9.7428571428571438</v>
      </c>
      <c r="AD26">
        <f t="shared" si="8"/>
        <v>11.728571428571428</v>
      </c>
      <c r="AE26">
        <f t="shared" si="8"/>
        <v>10.042857142857143</v>
      </c>
      <c r="AF26">
        <f t="shared" si="8"/>
        <v>10.157142857142858</v>
      </c>
    </row>
    <row r="27" spans="1:32" x14ac:dyDescent="0.45">
      <c r="A27" s="1">
        <v>23</v>
      </c>
      <c r="B27">
        <v>50</v>
      </c>
      <c r="C27">
        <v>0.65</v>
      </c>
      <c r="D27">
        <v>4.5999999999999996</v>
      </c>
      <c r="E27">
        <v>9.1999999999999993</v>
      </c>
      <c r="F27">
        <v>4.8</v>
      </c>
      <c r="G27">
        <v>5.7</v>
      </c>
      <c r="I27">
        <f t="shared" si="0"/>
        <v>1.8511820547963409</v>
      </c>
      <c r="N27">
        <f t="shared" si="1"/>
        <v>6.0749999999999993</v>
      </c>
      <c r="Z27" s="1">
        <v>13</v>
      </c>
      <c r="AA27">
        <v>10</v>
      </c>
      <c r="AB27">
        <v>0.65</v>
      </c>
      <c r="AC27">
        <f t="shared" si="9"/>
        <v>9.1857142857142851</v>
      </c>
      <c r="AD27">
        <f t="shared" si="8"/>
        <v>11.328571428571427</v>
      </c>
      <c r="AE27">
        <f t="shared" si="8"/>
        <v>9.985714285714284</v>
      </c>
      <c r="AF27">
        <f t="shared" si="8"/>
        <v>10.014285714285714</v>
      </c>
    </row>
    <row r="28" spans="1:32" x14ac:dyDescent="0.45">
      <c r="A28" s="1">
        <v>24</v>
      </c>
      <c r="B28">
        <v>50</v>
      </c>
      <c r="C28">
        <v>0.85</v>
      </c>
      <c r="D28">
        <v>4.0999999999999996</v>
      </c>
      <c r="E28">
        <v>8</v>
      </c>
      <c r="F28">
        <v>3.9</v>
      </c>
      <c r="G28">
        <v>5.2</v>
      </c>
      <c r="I28">
        <f t="shared" si="0"/>
        <v>1.6355427233796129</v>
      </c>
      <c r="N28">
        <f t="shared" si="1"/>
        <v>5.3</v>
      </c>
      <c r="Z28" s="1">
        <v>14</v>
      </c>
      <c r="AA28">
        <v>10</v>
      </c>
      <c r="AB28">
        <v>0.85</v>
      </c>
      <c r="AC28">
        <f t="shared" si="9"/>
        <v>10.328571428571427</v>
      </c>
      <c r="AD28">
        <f t="shared" si="8"/>
        <v>12.071428571428571</v>
      </c>
      <c r="AE28">
        <f t="shared" si="8"/>
        <v>10.585714285714285</v>
      </c>
      <c r="AF28">
        <f t="shared" si="8"/>
        <v>10.257142857142856</v>
      </c>
    </row>
    <row r="29" spans="1:32" x14ac:dyDescent="0.45">
      <c r="A29" s="1">
        <v>25</v>
      </c>
      <c r="B29">
        <v>100</v>
      </c>
      <c r="C29">
        <v>0</v>
      </c>
      <c r="D29">
        <v>7.9</v>
      </c>
      <c r="E29">
        <v>13.5</v>
      </c>
      <c r="F29">
        <v>8.1</v>
      </c>
      <c r="G29">
        <v>9.6999999999999993</v>
      </c>
      <c r="I29">
        <f t="shared" si="0"/>
        <v>2.2472205054244161</v>
      </c>
      <c r="N29">
        <f t="shared" si="1"/>
        <v>9.8000000000000007</v>
      </c>
      <c r="Z29" s="1">
        <v>15</v>
      </c>
      <c r="AA29">
        <v>20</v>
      </c>
      <c r="AB29">
        <v>0</v>
      </c>
      <c r="AC29">
        <f t="shared" si="9"/>
        <v>10.114285714285716</v>
      </c>
      <c r="AD29">
        <f t="shared" si="8"/>
        <v>11.042857142857144</v>
      </c>
      <c r="AE29">
        <f t="shared" si="8"/>
        <v>11.085714285714287</v>
      </c>
      <c r="AF29">
        <f t="shared" si="8"/>
        <v>10.428571428571429</v>
      </c>
    </row>
    <row r="30" spans="1:32" x14ac:dyDescent="0.45">
      <c r="A30" s="1">
        <v>26</v>
      </c>
      <c r="B30">
        <v>100</v>
      </c>
      <c r="C30">
        <v>0.2</v>
      </c>
      <c r="D30">
        <v>8.6999999999999993</v>
      </c>
      <c r="E30">
        <v>12.5</v>
      </c>
      <c r="F30">
        <v>8.6999999999999993</v>
      </c>
      <c r="G30">
        <v>7.4</v>
      </c>
      <c r="I30">
        <f t="shared" si="0"/>
        <v>1.9083697230882732</v>
      </c>
      <c r="N30">
        <f t="shared" si="1"/>
        <v>9.3249999999999993</v>
      </c>
      <c r="Z30" s="1">
        <v>16</v>
      </c>
      <c r="AA30">
        <v>20</v>
      </c>
      <c r="AB30">
        <v>0.2</v>
      </c>
      <c r="AC30">
        <f t="shared" si="9"/>
        <v>9.5285714285714285</v>
      </c>
      <c r="AD30">
        <f t="shared" si="9"/>
        <v>10.87142857142857</v>
      </c>
      <c r="AE30">
        <f t="shared" si="9"/>
        <v>10.200000000000001</v>
      </c>
      <c r="AF30">
        <f t="shared" si="9"/>
        <v>9.6428571428571423</v>
      </c>
    </row>
    <row r="31" spans="1:32" x14ac:dyDescent="0.45">
      <c r="A31" s="1">
        <v>27</v>
      </c>
      <c r="B31">
        <v>100</v>
      </c>
      <c r="C31">
        <v>0.45</v>
      </c>
      <c r="D31">
        <v>8.1</v>
      </c>
      <c r="E31">
        <v>13.1</v>
      </c>
      <c r="F31">
        <v>8.5</v>
      </c>
      <c r="G31">
        <v>7.6</v>
      </c>
      <c r="I31">
        <f t="shared" si="0"/>
        <v>2.2026972102402107</v>
      </c>
      <c r="N31">
        <f t="shared" si="1"/>
        <v>9.3249999999999993</v>
      </c>
      <c r="Z31" s="1">
        <v>17</v>
      </c>
      <c r="AA31">
        <v>20</v>
      </c>
      <c r="AB31">
        <v>0.45</v>
      </c>
      <c r="AC31">
        <f t="shared" si="9"/>
        <v>9.828571428571431</v>
      </c>
      <c r="AD31">
        <f t="shared" si="9"/>
        <v>11.485714285714284</v>
      </c>
      <c r="AE31">
        <f t="shared" si="9"/>
        <v>10.6</v>
      </c>
      <c r="AF31">
        <f t="shared" si="9"/>
        <v>10.044285714285715</v>
      </c>
    </row>
    <row r="32" spans="1:32" x14ac:dyDescent="0.45">
      <c r="A32" s="1">
        <v>28</v>
      </c>
      <c r="B32">
        <v>100</v>
      </c>
      <c r="C32">
        <v>0.65</v>
      </c>
      <c r="D32">
        <v>6.8</v>
      </c>
      <c r="E32">
        <v>12.6</v>
      </c>
      <c r="F32">
        <v>7.3</v>
      </c>
      <c r="G32">
        <v>6.31</v>
      </c>
      <c r="I32">
        <f t="shared" si="0"/>
        <v>2.5343182021995614</v>
      </c>
      <c r="N32">
        <f t="shared" si="1"/>
        <v>8.2524999999999995</v>
      </c>
      <c r="Z32" s="1">
        <v>18</v>
      </c>
      <c r="AA32">
        <v>20</v>
      </c>
      <c r="AB32">
        <v>0.65</v>
      </c>
      <c r="AC32">
        <f t="shared" si="9"/>
        <v>9.6714285714285726</v>
      </c>
      <c r="AD32">
        <f t="shared" si="9"/>
        <v>10.9</v>
      </c>
      <c r="AE32">
        <f t="shared" si="9"/>
        <v>10.242857142857144</v>
      </c>
      <c r="AF32">
        <f t="shared" si="9"/>
        <v>10</v>
      </c>
    </row>
    <row r="33" spans="1:32" x14ac:dyDescent="0.45">
      <c r="A33" s="1">
        <v>29</v>
      </c>
      <c r="B33">
        <v>100</v>
      </c>
      <c r="C33">
        <v>0.85</v>
      </c>
      <c r="D33">
        <v>5.5</v>
      </c>
      <c r="E33">
        <v>13.1</v>
      </c>
      <c r="F33">
        <v>4.9000000000000004</v>
      </c>
      <c r="G33">
        <v>5.8</v>
      </c>
      <c r="I33">
        <f t="shared" si="0"/>
        <v>3.3499067151190935</v>
      </c>
      <c r="N33">
        <f t="shared" si="1"/>
        <v>7.3250000000000002</v>
      </c>
      <c r="Z33" s="1">
        <v>19</v>
      </c>
      <c r="AA33">
        <v>20</v>
      </c>
      <c r="AB33">
        <v>0.85</v>
      </c>
      <c r="AC33">
        <f t="shared" si="9"/>
        <v>10.014285714285714</v>
      </c>
      <c r="AD33">
        <f t="shared" si="9"/>
        <v>11.357142857142858</v>
      </c>
      <c r="AE33">
        <f t="shared" si="9"/>
        <v>10.771428571428572</v>
      </c>
      <c r="AF33">
        <f t="shared" si="9"/>
        <v>10.742857142857144</v>
      </c>
    </row>
    <row r="34" spans="1:32" x14ac:dyDescent="0.45">
      <c r="Z34" s="1">
        <v>20</v>
      </c>
      <c r="AA34">
        <v>50</v>
      </c>
      <c r="AB34">
        <v>0</v>
      </c>
      <c r="AC34">
        <f t="shared" si="9"/>
        <v>9.7999999999999989</v>
      </c>
      <c r="AD34">
        <f t="shared" si="9"/>
        <v>12.928571428571429</v>
      </c>
      <c r="AE34">
        <f t="shared" si="9"/>
        <v>10.071428571428571</v>
      </c>
      <c r="AF34">
        <f t="shared" si="9"/>
        <v>10.842857142857142</v>
      </c>
    </row>
    <row r="35" spans="1:32" x14ac:dyDescent="0.45">
      <c r="Z35" s="1">
        <v>21</v>
      </c>
      <c r="AA35">
        <v>50</v>
      </c>
      <c r="AB35">
        <v>0.2</v>
      </c>
      <c r="AC35">
        <f t="shared" si="9"/>
        <v>9.514285714285716</v>
      </c>
      <c r="AD35">
        <f t="shared" si="9"/>
        <v>12.814285714285715</v>
      </c>
      <c r="AE35">
        <f t="shared" si="9"/>
        <v>9.671428571428569</v>
      </c>
      <c r="AF35">
        <f t="shared" si="9"/>
        <v>9.7142857142857135</v>
      </c>
    </row>
    <row r="36" spans="1:32" x14ac:dyDescent="0.45">
      <c r="Z36" s="1">
        <v>22</v>
      </c>
      <c r="AA36">
        <v>50</v>
      </c>
      <c r="AB36">
        <v>0.45</v>
      </c>
      <c r="AC36">
        <f t="shared" si="9"/>
        <v>9.4</v>
      </c>
      <c r="AD36">
        <f t="shared" si="9"/>
        <v>13.142857142857142</v>
      </c>
      <c r="AE36">
        <f t="shared" si="9"/>
        <v>9.4142857142857128</v>
      </c>
      <c r="AF36">
        <f t="shared" si="9"/>
        <v>9.4857142857142858</v>
      </c>
    </row>
    <row r="37" spans="1:32" x14ac:dyDescent="0.45">
      <c r="A37" s="1">
        <v>0</v>
      </c>
      <c r="B37" t="s">
        <v>7</v>
      </c>
      <c r="Z37" s="1">
        <v>23</v>
      </c>
      <c r="AA37">
        <v>50</v>
      </c>
      <c r="AB37">
        <v>0.65</v>
      </c>
      <c r="AC37">
        <f t="shared" si="9"/>
        <v>8.7285714285714278</v>
      </c>
      <c r="AD37">
        <f t="shared" si="9"/>
        <v>12.4</v>
      </c>
      <c r="AE37">
        <f t="shared" si="9"/>
        <v>8.9285714285714288</v>
      </c>
      <c r="AF37">
        <f t="shared" si="9"/>
        <v>9.0142857142857142</v>
      </c>
    </row>
    <row r="38" spans="1:32" x14ac:dyDescent="0.45">
      <c r="Z38" s="1">
        <v>24</v>
      </c>
      <c r="AA38">
        <v>50</v>
      </c>
      <c r="AB38">
        <v>0.85</v>
      </c>
      <c r="AC38">
        <f t="shared" si="9"/>
        <v>9.1571428571428566</v>
      </c>
      <c r="AD38">
        <f t="shared" si="9"/>
        <v>12.571428571428571</v>
      </c>
      <c r="AE38">
        <f t="shared" si="9"/>
        <v>9.6142857142857139</v>
      </c>
      <c r="AF38">
        <f t="shared" si="9"/>
        <v>9.9428571428571448</v>
      </c>
    </row>
    <row r="39" spans="1:32" x14ac:dyDescent="0.4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I39" s="3" t="s">
        <v>45</v>
      </c>
      <c r="K39" t="s">
        <v>25</v>
      </c>
      <c r="L39" t="s">
        <v>26</v>
      </c>
      <c r="N39" t="s">
        <v>27</v>
      </c>
      <c r="P39" s="3"/>
      <c r="Q39" s="3" t="s">
        <v>3</v>
      </c>
      <c r="R39" s="3"/>
      <c r="S39" s="3" t="s">
        <v>4</v>
      </c>
      <c r="T39" s="3"/>
      <c r="U39" s="3" t="s">
        <v>5</v>
      </c>
      <c r="V39" s="3"/>
      <c r="W39" s="3" t="s">
        <v>6</v>
      </c>
      <c r="Z39" s="1">
        <v>25</v>
      </c>
      <c r="AA39">
        <v>100</v>
      </c>
      <c r="AB39">
        <v>0</v>
      </c>
      <c r="AC39">
        <f t="shared" si="9"/>
        <v>9.0142857142857142</v>
      </c>
      <c r="AD39">
        <f t="shared" si="9"/>
        <v>13.171428571428569</v>
      </c>
      <c r="AE39">
        <f t="shared" si="9"/>
        <v>9.3428571428571416</v>
      </c>
      <c r="AF39">
        <f>AVERAGE(G29,G65,G101,G137,G173,G209)</f>
        <v>11.866666666666665</v>
      </c>
    </row>
    <row r="40" spans="1:32" x14ac:dyDescent="0.45">
      <c r="A40" s="1">
        <v>0</v>
      </c>
      <c r="B40">
        <v>0</v>
      </c>
      <c r="C40">
        <v>0</v>
      </c>
      <c r="D40">
        <v>5.2</v>
      </c>
      <c r="E40">
        <v>3.1</v>
      </c>
      <c r="F40">
        <v>1.5</v>
      </c>
      <c r="G40">
        <v>0.5</v>
      </c>
      <c r="I40">
        <f>_xlfn.STDEV.P(D40:G40)</f>
        <v>1.7767596911231414</v>
      </c>
      <c r="J40">
        <v>2</v>
      </c>
      <c r="K40">
        <f>_xlfn.STDEV.P(D40:G44)</f>
        <v>2.0381057381794507</v>
      </c>
      <c r="L40">
        <f>_xlfn.STDEV.P(D40:G40,D45:G45,D50:G50,D55:G55,D60:G60,D65:G65)</f>
        <v>3.6823528106663326</v>
      </c>
      <c r="M40">
        <v>0</v>
      </c>
      <c r="N40">
        <f>AVERAGE(D40:G40)</f>
        <v>2.5750000000000002</v>
      </c>
      <c r="P40" s="5">
        <f>_xlfn.STDEV.P(D40:D44)</f>
        <v>2.0293841430345307</v>
      </c>
      <c r="Q40">
        <f>_xlfn.STDEV.P(D40,D45,D50,D55,D60,D65)</f>
        <v>2.2999999999999923</v>
      </c>
      <c r="R40" s="5">
        <f>_xlfn.STDEV.P(E40:E44)</f>
        <v>0.66211781428987504</v>
      </c>
      <c r="S40">
        <f>_xlfn.STDEV.P(E40,E45,E50,E55,E60,E65)</f>
        <v>3.6912810182314173</v>
      </c>
      <c r="T40" s="5">
        <f>_xlfn.STDEV.P(F40:F44)</f>
        <v>1.9949937343260002</v>
      </c>
      <c r="U40">
        <f>_xlfn.STDEV.P(F40,F45,F50,F55,F60,F65)</f>
        <v>3.8959024058047902</v>
      </c>
      <c r="V40" s="5">
        <f>_xlfn.STDEV.P(G40:G44)</f>
        <v>0.19390719429665312</v>
      </c>
      <c r="W40">
        <f>_xlfn.STDEV.P(G40,G45,G50,G55,G60,G65)</f>
        <v>4.3302873910271682</v>
      </c>
      <c r="Z40" s="1">
        <v>26</v>
      </c>
      <c r="AA40">
        <v>100</v>
      </c>
      <c r="AB40">
        <v>0.2</v>
      </c>
      <c r="AC40">
        <f t="shared" si="9"/>
        <v>8.985714285714284</v>
      </c>
      <c r="AD40">
        <f t="shared" si="9"/>
        <v>12.457142857142857</v>
      </c>
      <c r="AE40">
        <f t="shared" si="9"/>
        <v>8.8714285714285701</v>
      </c>
      <c r="AF40">
        <f>AVERAGE(G30,G66,G102,G138,G174,G210)</f>
        <v>10.933333333333335</v>
      </c>
    </row>
    <row r="41" spans="1:32" x14ac:dyDescent="0.45">
      <c r="A41" s="1">
        <v>1</v>
      </c>
      <c r="B41">
        <v>0</v>
      </c>
      <c r="C41">
        <v>0.2</v>
      </c>
      <c r="D41">
        <v>3.2</v>
      </c>
      <c r="E41">
        <v>3.7</v>
      </c>
      <c r="F41">
        <v>5.6</v>
      </c>
      <c r="G41">
        <v>0.6</v>
      </c>
      <c r="I41">
        <f t="shared" ref="I41:I69" si="15">_xlfn.STDEV.P(D41:G41)</f>
        <v>1.7851820635442204</v>
      </c>
      <c r="J41">
        <v>5</v>
      </c>
      <c r="K41">
        <f>_xlfn.STDEV.P(D45:G49)</f>
        <v>0.9741663102366046</v>
      </c>
      <c r="L41">
        <f>_xlfn.STDEV.P(D41:G41,D46:G46,D51:G51,D56:G56,D61:G61,D66:G66)</f>
        <v>3.3814213604143917</v>
      </c>
      <c r="M41">
        <v>0.2</v>
      </c>
      <c r="N41">
        <f t="shared" ref="N41:N69" si="16">AVERAGE(D41:G41)</f>
        <v>3.2749999999999999</v>
      </c>
      <c r="P41" s="5">
        <f>_xlfn.STDEV.P(D45:D49)</f>
        <v>1.1038115781237308</v>
      </c>
      <c r="Q41">
        <f t="shared" ref="Q41:Q44" si="17">_xlfn.STDEV.P(D41,D46,D51,D56,D61,D66)</f>
        <v>3.2377976053690145</v>
      </c>
      <c r="R41" s="5">
        <f>_xlfn.STDEV.P(E45:E49)</f>
        <v>1.0488088481701519</v>
      </c>
      <c r="S41">
        <f t="shared" ref="S41:S44" si="18">_xlfn.STDEV.P(E41,E46,E51,E56,E61,E66)</f>
        <v>3.2988213383301357</v>
      </c>
      <c r="T41" s="5">
        <f>_xlfn.STDEV.P(F45:F49)</f>
        <v>0.79094879733140788</v>
      </c>
      <c r="U41">
        <f t="shared" ref="U41:U44" si="19">_xlfn.STDEV.P(F41,F46,F51,F56,F61,F66)</f>
        <v>2.5916532689900253</v>
      </c>
      <c r="V41" s="5">
        <f>_xlfn.STDEV.P(G45:G49)</f>
        <v>0.64000000000000024</v>
      </c>
      <c r="W41">
        <f t="shared" ref="W41:W44" si="20">_xlfn.STDEV.P(G41,G46,G51,G56,G61,G66)</f>
        <v>3.8796119508127225</v>
      </c>
      <c r="Z41" s="1">
        <v>27</v>
      </c>
      <c r="AA41">
        <v>100</v>
      </c>
      <c r="AB41">
        <v>0.45</v>
      </c>
      <c r="AC41">
        <f t="shared" si="9"/>
        <v>8.8428571428571434</v>
      </c>
      <c r="AD41">
        <f t="shared" si="9"/>
        <v>13.742857142857144</v>
      </c>
      <c r="AE41">
        <f t="shared" si="9"/>
        <v>9.5428571428571427</v>
      </c>
      <c r="AF41">
        <f>AVERAGE(G31,G67,G103,G139,G175,G211)</f>
        <v>11.100000000000001</v>
      </c>
    </row>
    <row r="42" spans="1:32" x14ac:dyDescent="0.45">
      <c r="A42" s="1">
        <v>2</v>
      </c>
      <c r="B42">
        <v>0</v>
      </c>
      <c r="C42">
        <v>0.45</v>
      </c>
      <c r="D42">
        <v>8.1999999999999993</v>
      </c>
      <c r="E42">
        <v>3.7</v>
      </c>
      <c r="F42">
        <v>4.8</v>
      </c>
      <c r="G42">
        <v>0.9</v>
      </c>
      <c r="I42">
        <f t="shared" si="15"/>
        <v>2.6143832924802752</v>
      </c>
      <c r="J42">
        <v>10</v>
      </c>
      <c r="K42">
        <f>_xlfn.STDEV.P(D50:G54)</f>
        <v>2.2228079089296156</v>
      </c>
      <c r="L42">
        <f t="shared" ref="L42:L44" si="21">_xlfn.STDEV.P(D42:G42,D47:G47,D52:G52,D57:G57,D62:G62,D67:G67)</f>
        <v>3.3552094652280005</v>
      </c>
      <c r="M42">
        <v>0.45</v>
      </c>
      <c r="N42">
        <f t="shared" si="16"/>
        <v>4.3999999999999995</v>
      </c>
      <c r="P42" s="5">
        <f>_xlfn.STDEV.P(D50:D54)</f>
        <v>0.88226980000451072</v>
      </c>
      <c r="Q42">
        <f t="shared" si="17"/>
        <v>1.442701940419056</v>
      </c>
      <c r="R42" s="5">
        <f>_xlfn.STDEV.P(E50:E54)</f>
        <v>0.94741754258616062</v>
      </c>
      <c r="S42">
        <f t="shared" si="18"/>
        <v>3.8649780795698625</v>
      </c>
      <c r="T42" s="5">
        <f>_xlfn.STDEV.P(F50:F54)</f>
        <v>1.328758819349859</v>
      </c>
      <c r="U42">
        <f t="shared" si="19"/>
        <v>2.3919424928055641</v>
      </c>
      <c r="V42" s="5">
        <f>_xlfn.STDEV.P(G50:G54)</f>
        <v>1.1349008767288853</v>
      </c>
      <c r="W42">
        <f t="shared" si="20"/>
        <v>3.8374253521512731</v>
      </c>
      <c r="Z42" s="1">
        <v>28</v>
      </c>
      <c r="AA42">
        <v>100</v>
      </c>
      <c r="AB42">
        <v>0.65</v>
      </c>
      <c r="AC42">
        <f t="shared" si="9"/>
        <v>8.3000000000000007</v>
      </c>
      <c r="AD42">
        <f t="shared" si="9"/>
        <v>13.77142857142857</v>
      </c>
      <c r="AE42">
        <f t="shared" si="9"/>
        <v>8.4571428571428573</v>
      </c>
      <c r="AF42">
        <f>AVERAGE(G32,G68,G104,G140,G176,G212)</f>
        <v>9.7183333333333337</v>
      </c>
    </row>
    <row r="43" spans="1:32" x14ac:dyDescent="0.45">
      <c r="A43" s="1">
        <v>3</v>
      </c>
      <c r="B43">
        <v>0</v>
      </c>
      <c r="C43">
        <v>0.65</v>
      </c>
      <c r="D43">
        <v>4.4000000000000004</v>
      </c>
      <c r="E43">
        <v>4.0999999999999996</v>
      </c>
      <c r="F43">
        <v>0.7</v>
      </c>
      <c r="G43">
        <v>1</v>
      </c>
      <c r="I43">
        <f t="shared" si="15"/>
        <v>1.7066048165876015</v>
      </c>
      <c r="J43">
        <v>20</v>
      </c>
      <c r="K43">
        <f>_xlfn.STDEV.P(D55:G59)</f>
        <v>1.9879323429131128</v>
      </c>
      <c r="L43">
        <f t="shared" si="21"/>
        <v>3.8848262509409568</v>
      </c>
      <c r="M43">
        <v>0.65</v>
      </c>
      <c r="N43">
        <f t="shared" si="16"/>
        <v>2.5499999999999998</v>
      </c>
      <c r="P43" s="5">
        <f>_xlfn.STDEV.P(D55:D59)</f>
        <v>1.1791522378387054</v>
      </c>
      <c r="Q43">
        <f t="shared" si="17"/>
        <v>2.6903634616080359</v>
      </c>
      <c r="R43" s="5">
        <f>_xlfn.STDEV.P(E55:E59)</f>
        <v>0.74993333037010679</v>
      </c>
      <c r="S43">
        <f t="shared" si="18"/>
        <v>3.6988361532905061</v>
      </c>
      <c r="T43" s="5">
        <f>_xlfn.STDEV.P(F55:F59)</f>
        <v>1.250599856069077</v>
      </c>
      <c r="U43">
        <f t="shared" si="19"/>
        <v>3.6472592449673762</v>
      </c>
      <c r="V43" s="5">
        <f>_xlfn.STDEV.P(G55:G59)</f>
        <v>1.3711309200802089</v>
      </c>
      <c r="W43">
        <f t="shared" si="20"/>
        <v>3.4570780854485901</v>
      </c>
      <c r="Z43" s="1">
        <v>29</v>
      </c>
      <c r="AA43">
        <v>100</v>
      </c>
      <c r="AB43">
        <v>0.85</v>
      </c>
      <c r="AC43">
        <f t="shared" si="9"/>
        <v>8.1714285714285726</v>
      </c>
      <c r="AD43">
        <f t="shared" si="9"/>
        <v>14.400000000000002</v>
      </c>
      <c r="AE43">
        <f t="shared" si="9"/>
        <v>8.7428571428571438</v>
      </c>
      <c r="AF43">
        <f>AVERAGE(G33,G69,G105,G141,G177,G213)</f>
        <v>10.483333333333334</v>
      </c>
    </row>
    <row r="44" spans="1:32" x14ac:dyDescent="0.45">
      <c r="A44" s="1">
        <v>4</v>
      </c>
      <c r="B44">
        <v>0</v>
      </c>
      <c r="C44">
        <v>0.85</v>
      </c>
      <c r="D44">
        <v>2.2999999999999998</v>
      </c>
      <c r="E44">
        <v>2.2000000000000002</v>
      </c>
      <c r="F44">
        <v>4.9000000000000004</v>
      </c>
      <c r="G44">
        <v>0.9</v>
      </c>
      <c r="I44">
        <f t="shared" si="15"/>
        <v>1.4515078366994785</v>
      </c>
      <c r="J44">
        <v>50</v>
      </c>
      <c r="K44">
        <f>_xlfn.STDEV.P(D61:G64)</f>
        <v>2.3499916888150905</v>
      </c>
      <c r="L44">
        <f t="shared" si="21"/>
        <v>4.3351098121424023</v>
      </c>
      <c r="M44">
        <v>0.85</v>
      </c>
      <c r="N44">
        <f t="shared" si="16"/>
        <v>2.5750000000000002</v>
      </c>
      <c r="P44" s="5">
        <f>_xlfn.STDEV.P(D60:D64)</f>
        <v>0.84047605557802785</v>
      </c>
      <c r="Q44">
        <f t="shared" si="17"/>
        <v>3.8021923500352606</v>
      </c>
      <c r="R44" s="5">
        <f>_xlfn.STDEV.P(E60:E64)</f>
        <v>0.75630681604756123</v>
      </c>
      <c r="S44">
        <f t="shared" si="18"/>
        <v>4.8872850904725711</v>
      </c>
      <c r="T44" s="5">
        <f>_xlfn.STDEV.P(F60:F64)</f>
        <v>1.1909659944767608</v>
      </c>
      <c r="U44">
        <f t="shared" si="19"/>
        <v>2.8223315814332546</v>
      </c>
      <c r="V44" s="5">
        <f>_xlfn.STDEV.P(G60:G64)</f>
        <v>1.4305243793798175</v>
      </c>
      <c r="W44">
        <f t="shared" si="20"/>
        <v>3.9940580867083071</v>
      </c>
    </row>
    <row r="45" spans="1:32" x14ac:dyDescent="0.45">
      <c r="A45" s="1">
        <v>5</v>
      </c>
      <c r="B45">
        <v>5</v>
      </c>
      <c r="C45">
        <v>0</v>
      </c>
      <c r="D45">
        <v>12.7</v>
      </c>
      <c r="E45">
        <v>13.2</v>
      </c>
      <c r="F45">
        <v>13.2</v>
      </c>
      <c r="G45">
        <v>12.8</v>
      </c>
      <c r="I45">
        <f t="shared" si="15"/>
        <v>0.2277608394786072</v>
      </c>
      <c r="J45">
        <v>100</v>
      </c>
      <c r="K45">
        <f>_xlfn.STDEV.P(D65:G69)</f>
        <v>2.1668179434368779</v>
      </c>
      <c r="N45">
        <f t="shared" si="16"/>
        <v>12.974999999999998</v>
      </c>
      <c r="P45" s="5">
        <f>_xlfn.STDEV.P(D65:D69)</f>
        <v>1.1754148203932007</v>
      </c>
      <c r="R45" s="5">
        <f>_xlfn.STDEV.P(E65:E69)</f>
        <v>1.382172203453679</v>
      </c>
      <c r="T45" s="5">
        <f>_xlfn.STDEV.P(F65:F69)</f>
        <v>1.01705457080729</v>
      </c>
      <c r="V45" s="5">
        <f>_xlfn.STDEV.P(G65:G69)</f>
        <v>1.2181953866272908</v>
      </c>
    </row>
    <row r="46" spans="1:32" x14ac:dyDescent="0.45">
      <c r="A46" s="1">
        <v>6</v>
      </c>
      <c r="B46">
        <v>5</v>
      </c>
      <c r="C46">
        <v>0.2</v>
      </c>
      <c r="D46">
        <v>13.9</v>
      </c>
      <c r="E46">
        <v>12.9</v>
      </c>
      <c r="F46">
        <v>14.4</v>
      </c>
      <c r="G46">
        <v>12.5</v>
      </c>
      <c r="I46">
        <f t="shared" si="15"/>
        <v>0.75952287654816564</v>
      </c>
      <c r="K46">
        <f>AVERAGE(K40:K45)</f>
        <v>1.9566369887517923</v>
      </c>
      <c r="N46">
        <f t="shared" si="16"/>
        <v>13.425000000000001</v>
      </c>
      <c r="P46" s="5">
        <f>AVERAGE(P40:P45)</f>
        <v>1.2017514391621178</v>
      </c>
      <c r="Q46">
        <f>AVERAGE(Q40:Q44)</f>
        <v>2.6946110714862721</v>
      </c>
      <c r="R46" s="5">
        <f>AVERAGE(R40:R45)</f>
        <v>0.92445942581958906</v>
      </c>
      <c r="S46">
        <f>AVERAGE(S40:S44)</f>
        <v>3.8882403359788986</v>
      </c>
      <c r="T46" s="5">
        <f>AVERAGE(T40:T45)</f>
        <v>1.2622202953933992</v>
      </c>
      <c r="U46">
        <f>AVERAGE(U40:U44)</f>
        <v>3.0698177988002024</v>
      </c>
      <c r="V46" s="5">
        <f>AVERAGE(V40:V45)</f>
        <v>0.99810979285214263</v>
      </c>
      <c r="W46">
        <f>AVERAGE(W40:W44)</f>
        <v>3.8996921732296115</v>
      </c>
    </row>
    <row r="47" spans="1:32" x14ac:dyDescent="0.45">
      <c r="A47" s="1">
        <v>7</v>
      </c>
      <c r="B47">
        <v>5</v>
      </c>
      <c r="C47">
        <v>0.45</v>
      </c>
      <c r="D47">
        <v>12.2</v>
      </c>
      <c r="E47">
        <v>14.5</v>
      </c>
      <c r="F47">
        <v>12.2</v>
      </c>
      <c r="G47">
        <v>13.1</v>
      </c>
      <c r="I47">
        <f t="shared" si="15"/>
        <v>0.94074438611133915</v>
      </c>
      <c r="N47">
        <f t="shared" si="16"/>
        <v>13</v>
      </c>
      <c r="P47" s="5">
        <f>_xlfn.STDEV.P(P40:P45)</f>
        <v>0.39335329133631658</v>
      </c>
      <c r="Q47">
        <f>_xlfn.STDEV.P(Q40:Q44)</f>
        <v>0.80558057468666167</v>
      </c>
      <c r="R47" s="5">
        <f>_xlfn.STDEV.P(R40:R45)</f>
        <v>0.2425725390063399</v>
      </c>
      <c r="S47">
        <f>_xlfn.STDEV.P(S40:S44)</f>
        <v>0.53305032147279108</v>
      </c>
      <c r="T47" s="5">
        <f>_xlfn.STDEV.P(T40:T45)</f>
        <v>0.37166283003596329</v>
      </c>
      <c r="U47">
        <f>_xlfn.STDEV.P(U40:U44)</f>
        <v>0.5941818034093711</v>
      </c>
      <c r="V47" s="5">
        <f>_xlfn.STDEV.P(V40:V45)</f>
        <v>0.44125975881105356</v>
      </c>
      <c r="W47">
        <f>_xlfn.STDEV.P(W40:W44)</f>
        <v>0.28089313635563729</v>
      </c>
    </row>
    <row r="48" spans="1:32" x14ac:dyDescent="0.45">
      <c r="A48" s="1">
        <v>8</v>
      </c>
      <c r="B48">
        <v>5</v>
      </c>
      <c r="C48">
        <v>0.65</v>
      </c>
      <c r="D48">
        <v>13.5</v>
      </c>
      <c r="E48">
        <v>13.6</v>
      </c>
      <c r="F48">
        <v>13</v>
      </c>
      <c r="G48">
        <v>12.7</v>
      </c>
      <c r="I48">
        <f t="shared" si="15"/>
        <v>0.36742346141747689</v>
      </c>
      <c r="K48" cm="1">
        <f t="array" ref="K48">INDEX(LINEST(K40:K45),1)</f>
        <v>0.12960461702874543</v>
      </c>
      <c r="L48" cm="1">
        <f t="array" ref="L48">INDEX(LINEST(L40:L44),1)</f>
        <v>0.18089188934787045</v>
      </c>
      <c r="N48">
        <f t="shared" si="16"/>
        <v>13.2</v>
      </c>
      <c r="P48" s="5"/>
      <c r="R48" s="5"/>
      <c r="T48" s="5"/>
      <c r="V48" s="5"/>
    </row>
    <row r="49" spans="1:32" x14ac:dyDescent="0.45">
      <c r="A49" s="1">
        <v>9</v>
      </c>
      <c r="B49">
        <v>5</v>
      </c>
      <c r="C49">
        <v>0.85</v>
      </c>
      <c r="D49">
        <v>15.4</v>
      </c>
      <c r="E49">
        <v>15.8</v>
      </c>
      <c r="F49">
        <v>14.1</v>
      </c>
      <c r="G49">
        <v>14.3</v>
      </c>
      <c r="I49">
        <f t="shared" si="15"/>
        <v>0.71763500472036645</v>
      </c>
      <c r="N49">
        <f t="shared" si="16"/>
        <v>14.900000000000002</v>
      </c>
      <c r="P49" s="5"/>
      <c r="R49" s="5"/>
      <c r="T49" s="5"/>
      <c r="V49" s="5"/>
    </row>
    <row r="50" spans="1:32" x14ac:dyDescent="0.45">
      <c r="A50" s="1">
        <v>10</v>
      </c>
      <c r="B50">
        <v>10</v>
      </c>
      <c r="C50">
        <v>0</v>
      </c>
      <c r="D50">
        <v>10.7</v>
      </c>
      <c r="E50">
        <v>12.6</v>
      </c>
      <c r="F50">
        <v>11.3</v>
      </c>
      <c r="G50">
        <v>11.5</v>
      </c>
      <c r="I50">
        <f t="shared" si="15"/>
        <v>0.68693158320170433</v>
      </c>
      <c r="N50">
        <f t="shared" si="16"/>
        <v>11.524999999999999</v>
      </c>
      <c r="P50" s="5"/>
      <c r="R50" s="5"/>
      <c r="T50" s="5"/>
      <c r="V50" s="5"/>
    </row>
    <row r="51" spans="1:32" x14ac:dyDescent="0.45">
      <c r="A51" s="1">
        <v>11</v>
      </c>
      <c r="B51">
        <v>10</v>
      </c>
      <c r="C51">
        <v>0.2</v>
      </c>
      <c r="D51">
        <v>9</v>
      </c>
      <c r="E51">
        <v>12.8</v>
      </c>
      <c r="F51">
        <v>8.8000000000000007</v>
      </c>
      <c r="G51">
        <v>9.1</v>
      </c>
      <c r="I51">
        <f t="shared" si="15"/>
        <v>1.6633926175139768</v>
      </c>
      <c r="K51" t="s">
        <v>25</v>
      </c>
      <c r="L51" t="s">
        <v>26</v>
      </c>
      <c r="N51">
        <f t="shared" si="16"/>
        <v>9.9250000000000007</v>
      </c>
      <c r="P51" s="3" t="s">
        <v>25</v>
      </c>
      <c r="Q51" s="3" t="s">
        <v>26</v>
      </c>
      <c r="R51" s="3" t="s">
        <v>25</v>
      </c>
      <c r="S51" s="3" t="s">
        <v>26</v>
      </c>
      <c r="T51" s="3" t="s">
        <v>25</v>
      </c>
      <c r="U51" s="3" t="s">
        <v>26</v>
      </c>
      <c r="V51" s="3" t="s">
        <v>25</v>
      </c>
      <c r="W51" s="3" t="s">
        <v>26</v>
      </c>
    </row>
    <row r="52" spans="1:32" x14ac:dyDescent="0.45">
      <c r="A52" s="1">
        <v>12</v>
      </c>
      <c r="B52">
        <v>10</v>
      </c>
      <c r="C52">
        <v>0.45</v>
      </c>
      <c r="D52">
        <v>8.8000000000000007</v>
      </c>
      <c r="E52">
        <v>13.4</v>
      </c>
      <c r="F52">
        <v>9</v>
      </c>
      <c r="G52">
        <v>9.5</v>
      </c>
      <c r="I52">
        <f t="shared" si="15"/>
        <v>1.8793283374652725</v>
      </c>
      <c r="J52">
        <v>2</v>
      </c>
      <c r="K52">
        <f>AVERAGE(D40:G44)</f>
        <v>3.0749999999999997</v>
      </c>
      <c r="L52">
        <f>AVERAGE(D40:G40,D45:G45,D50:G50,D55:G55,D60:G60,D65:G65)</f>
        <v>10.333333333333334</v>
      </c>
      <c r="M52">
        <v>0</v>
      </c>
      <c r="N52">
        <f t="shared" si="16"/>
        <v>10.175000000000001</v>
      </c>
      <c r="P52" s="5">
        <f>AVERAGE(D40:D44)</f>
        <v>4.66</v>
      </c>
      <c r="Q52">
        <f>AVERAGE(D40,D45,D50,D55,D60,D65)</f>
        <v>9.8000000000000007</v>
      </c>
      <c r="R52" s="5">
        <f>AVERAGE(E40:E44)</f>
        <v>3.3600000000000003</v>
      </c>
      <c r="S52">
        <f>AVERAGE(E40,E45,E50,E55,E60,E65)</f>
        <v>11.333333333333334</v>
      </c>
      <c r="T52" s="5">
        <f>AVERAGE(F40:F44)</f>
        <v>3.5</v>
      </c>
      <c r="U52">
        <f>AVERAGE(F40,F45,F50,F55,F60,F65)</f>
        <v>10.083333333333334</v>
      </c>
      <c r="V52" s="5">
        <f>AVERAGE(G40:G44)</f>
        <v>0.78</v>
      </c>
      <c r="W52">
        <f>AVERAGE(G40,G45,G50,G55,G60,G65)</f>
        <v>10.116666666666667</v>
      </c>
    </row>
    <row r="53" spans="1:32" x14ac:dyDescent="0.45">
      <c r="A53" s="1">
        <v>13</v>
      </c>
      <c r="B53">
        <v>10</v>
      </c>
      <c r="C53">
        <v>0.65</v>
      </c>
      <c r="D53">
        <v>8</v>
      </c>
      <c r="E53">
        <v>14.1</v>
      </c>
      <c r="F53">
        <v>8.1999999999999993</v>
      </c>
      <c r="G53">
        <v>8.1999999999999993</v>
      </c>
      <c r="I53">
        <f t="shared" si="15"/>
        <v>2.5849323008543195</v>
      </c>
      <c r="J53">
        <v>5</v>
      </c>
      <c r="K53">
        <f>AVERAGE(D45:G49)</f>
        <v>13.5</v>
      </c>
      <c r="L53">
        <f>AVERAGE(D41:G41,D46:G46,D51:G51,D56:G56,D61:G61,D66:G66)</f>
        <v>9.7374999999999989</v>
      </c>
      <c r="M53">
        <v>0.2</v>
      </c>
      <c r="N53">
        <f t="shared" si="16"/>
        <v>9.625</v>
      </c>
      <c r="P53" s="5">
        <f>AVERAGE(D45:D49)</f>
        <v>13.540000000000001</v>
      </c>
      <c r="Q53">
        <f t="shared" ref="Q53:Q56" si="22">AVERAGE(D41,D46,D51,D56,D61,D66)</f>
        <v>9.5000000000000018</v>
      </c>
      <c r="R53" s="5">
        <f>AVERAGE(E45:E49)</f>
        <v>14</v>
      </c>
      <c r="S53">
        <f t="shared" ref="S53:S56" si="23">AVERAGE(E41,E46,E51,E56,E61,E66)</f>
        <v>11.033333333333333</v>
      </c>
      <c r="T53" s="5">
        <f>AVERAGE(F45:F49)</f>
        <v>13.379999999999999</v>
      </c>
      <c r="U53">
        <f t="shared" ref="U53:U56" si="24">AVERAGE(F41,F46,F51,F56,F61,F66)</f>
        <v>9.6</v>
      </c>
      <c r="V53" s="5">
        <f>AVERAGE(G45:G49)</f>
        <v>13.079999999999998</v>
      </c>
      <c r="W53">
        <f t="shared" ref="W53:W56" si="25">AVERAGE(G41,G46,G51,G56,G61,G66)</f>
        <v>8.8166666666666664</v>
      </c>
    </row>
    <row r="54" spans="1:32" x14ac:dyDescent="0.45">
      <c r="A54" s="1">
        <v>14</v>
      </c>
      <c r="B54">
        <v>10</v>
      </c>
      <c r="C54">
        <v>0.85</v>
      </c>
      <c r="D54">
        <v>9.3000000000000007</v>
      </c>
      <c r="E54">
        <v>15.2</v>
      </c>
      <c r="F54">
        <v>7.3</v>
      </c>
      <c r="G54">
        <v>8.6999999999999993</v>
      </c>
      <c r="I54">
        <f t="shared" si="15"/>
        <v>3.0185882461839668</v>
      </c>
      <c r="J54">
        <v>10</v>
      </c>
      <c r="K54">
        <f>AVERAGE(D50:G54)</f>
        <v>10.274999999999999</v>
      </c>
      <c r="L54">
        <f t="shared" ref="L54:L56" si="26">AVERAGE(D42:G42,D47:G47,D52:G52,D57:G57,D62:G62,D67:G67)</f>
        <v>9.9083333333333332</v>
      </c>
      <c r="M54">
        <v>0.45</v>
      </c>
      <c r="N54">
        <f t="shared" si="16"/>
        <v>10.125</v>
      </c>
      <c r="P54" s="5">
        <f>AVERAGE(D50:D54)</f>
        <v>9.16</v>
      </c>
      <c r="Q54">
        <f t="shared" si="22"/>
        <v>9.2166666666666668</v>
      </c>
      <c r="R54" s="5">
        <f>AVERAGE(E50:E54)</f>
        <v>13.62</v>
      </c>
      <c r="S54">
        <f t="shared" si="23"/>
        <v>12.283333333333333</v>
      </c>
      <c r="T54" s="5">
        <f>AVERAGE(F50:F54)</f>
        <v>8.9199999999999982</v>
      </c>
      <c r="U54">
        <f t="shared" si="24"/>
        <v>9.1833333333333336</v>
      </c>
      <c r="V54" s="5">
        <f>AVERAGE(G50:G54)</f>
        <v>9.4</v>
      </c>
      <c r="W54">
        <f t="shared" si="25"/>
        <v>8.9500000000000011</v>
      </c>
    </row>
    <row r="55" spans="1:32" x14ac:dyDescent="0.45">
      <c r="A55" s="1">
        <v>15</v>
      </c>
      <c r="B55">
        <v>20</v>
      </c>
      <c r="C55">
        <v>0</v>
      </c>
      <c r="D55">
        <v>10.4</v>
      </c>
      <c r="E55">
        <v>12.8</v>
      </c>
      <c r="F55">
        <v>11.5</v>
      </c>
      <c r="G55">
        <v>11.8</v>
      </c>
      <c r="I55">
        <f t="shared" si="15"/>
        <v>0.85549693161343388</v>
      </c>
      <c r="J55">
        <v>20</v>
      </c>
      <c r="K55">
        <f>AVERAGE(D55:G59)</f>
        <v>10.174999999999999</v>
      </c>
      <c r="L55">
        <f t="shared" si="26"/>
        <v>8.9749999999999996</v>
      </c>
      <c r="M55">
        <v>0.65</v>
      </c>
      <c r="N55">
        <f t="shared" si="16"/>
        <v>11.625</v>
      </c>
      <c r="P55" s="5">
        <f>AVERAGE(D55:D59)</f>
        <v>9.0399999999999991</v>
      </c>
      <c r="Q55">
        <f t="shared" si="22"/>
        <v>8.2166666666666668</v>
      </c>
      <c r="R55" s="5">
        <f>AVERAGE(E55:E59)</f>
        <v>12.959999999999999</v>
      </c>
      <c r="S55">
        <f t="shared" si="23"/>
        <v>12.216666666666667</v>
      </c>
      <c r="T55" s="5">
        <f>AVERAGE(F55:F59)</f>
        <v>9.4</v>
      </c>
      <c r="U55">
        <f t="shared" si="24"/>
        <v>7.8500000000000005</v>
      </c>
      <c r="V55" s="5">
        <f>AVERAGE(G55:G59)</f>
        <v>9.3000000000000007</v>
      </c>
      <c r="W55">
        <f t="shared" si="25"/>
        <v>7.6166666666666663</v>
      </c>
    </row>
    <row r="56" spans="1:32" x14ac:dyDescent="0.45">
      <c r="A56" s="1">
        <v>16</v>
      </c>
      <c r="B56">
        <v>20</v>
      </c>
      <c r="C56">
        <v>0.2</v>
      </c>
      <c r="D56">
        <v>10.5</v>
      </c>
      <c r="E56">
        <v>11.8</v>
      </c>
      <c r="F56">
        <v>9</v>
      </c>
      <c r="G56">
        <v>9</v>
      </c>
      <c r="I56">
        <f t="shared" si="15"/>
        <v>1.1691342951090014</v>
      </c>
      <c r="J56">
        <v>50</v>
      </c>
      <c r="K56">
        <f>AVERAGE(D60:G64)</f>
        <v>10.285</v>
      </c>
      <c r="L56">
        <f t="shared" si="26"/>
        <v>9.8624999999999989</v>
      </c>
      <c r="M56">
        <v>0.85</v>
      </c>
      <c r="N56">
        <f t="shared" si="16"/>
        <v>10.074999999999999</v>
      </c>
      <c r="P56" s="5">
        <f>AVERAGE(D60:D64)</f>
        <v>8.6399999999999988</v>
      </c>
      <c r="Q56">
        <f t="shared" si="22"/>
        <v>8.7000000000000011</v>
      </c>
      <c r="R56" s="5">
        <f>AVERAGE(E60:E64)</f>
        <v>13.6</v>
      </c>
      <c r="S56">
        <f t="shared" si="23"/>
        <v>12.966666666666669</v>
      </c>
      <c r="T56" s="5">
        <f>AVERAGE(F60:F64)</f>
        <v>9.26</v>
      </c>
      <c r="U56">
        <f t="shared" si="24"/>
        <v>9.0333333333333332</v>
      </c>
      <c r="V56" s="5">
        <f>AVERAGE(G60:G64)</f>
        <v>9.6399999999999988</v>
      </c>
      <c r="W56">
        <f t="shared" si="25"/>
        <v>8.7499999999999982</v>
      </c>
    </row>
    <row r="57" spans="1:32" x14ac:dyDescent="0.45">
      <c r="A57" s="1">
        <v>17</v>
      </c>
      <c r="B57">
        <v>20</v>
      </c>
      <c r="C57">
        <v>0.45</v>
      </c>
      <c r="D57">
        <v>7.7</v>
      </c>
      <c r="E57">
        <v>13.5</v>
      </c>
      <c r="F57">
        <v>9.5</v>
      </c>
      <c r="G57">
        <v>8.9</v>
      </c>
      <c r="I57">
        <f t="shared" si="15"/>
        <v>2.1771541057077228</v>
      </c>
      <c r="J57">
        <v>100</v>
      </c>
      <c r="K57">
        <f>AVERAGE(D65:G69)</f>
        <v>11.27</v>
      </c>
      <c r="L57">
        <f>AVERAGE((L56-L55), (L55-L54), (L54-L53), (L53-L52))</f>
        <v>-0.11770833333333375</v>
      </c>
      <c r="N57">
        <f t="shared" si="16"/>
        <v>9.9</v>
      </c>
      <c r="P57" s="5">
        <f>AVERAGE(D65:D69)</f>
        <v>9.48</v>
      </c>
      <c r="R57" s="5">
        <f>AVERAGE(E65:E69)</f>
        <v>14.26</v>
      </c>
      <c r="T57" s="5">
        <f>AVERAGE(F65:F69)</f>
        <v>10.440000000000001</v>
      </c>
      <c r="V57" s="5">
        <f>AVERAGE(G65:G69)</f>
        <v>10.9</v>
      </c>
    </row>
    <row r="58" spans="1:32" x14ac:dyDescent="0.45">
      <c r="A58" s="1">
        <v>18</v>
      </c>
      <c r="B58">
        <v>20</v>
      </c>
      <c r="C58">
        <v>0.65</v>
      </c>
      <c r="D58">
        <v>8.1</v>
      </c>
      <c r="E58">
        <v>12.7</v>
      </c>
      <c r="F58">
        <v>7.6</v>
      </c>
      <c r="G58">
        <v>7.6</v>
      </c>
      <c r="I58">
        <f t="shared" si="15"/>
        <v>2.1459263733874909</v>
      </c>
      <c r="K58">
        <f>AVERAGE(K52:K57)</f>
        <v>9.7633333333333336</v>
      </c>
      <c r="N58">
        <f t="shared" si="16"/>
        <v>9</v>
      </c>
      <c r="P58" s="5">
        <f>AVERAGE(P52:P57)</f>
        <v>9.0866666666666678</v>
      </c>
      <c r="Q58">
        <f>AVERAGE(Q52:Q56)</f>
        <v>9.0866666666666696</v>
      </c>
      <c r="R58" s="5">
        <f>AVERAGE(R52:R57)</f>
        <v>11.966666666666667</v>
      </c>
      <c r="S58">
        <f>AVERAGE(S52:S56)</f>
        <v>11.966666666666667</v>
      </c>
      <c r="T58" s="5">
        <f>AVERAGE(T52:T57)</f>
        <v>9.1499999999999986</v>
      </c>
      <c r="U58">
        <f>AVERAGE(U52:U56)</f>
        <v>9.15</v>
      </c>
      <c r="V58" s="5">
        <f>AVERAGE(V52:V57)</f>
        <v>8.85</v>
      </c>
      <c r="W58">
        <f>AVERAGE(W52:W56)</f>
        <v>8.85</v>
      </c>
      <c r="AA58" s="1" t="s">
        <v>1</v>
      </c>
      <c r="AB58" s="1" t="s">
        <v>2</v>
      </c>
      <c r="AC58" s="1" t="s">
        <v>3</v>
      </c>
      <c r="AD58" s="1" t="s">
        <v>4</v>
      </c>
      <c r="AE58" s="1" t="s">
        <v>5</v>
      </c>
      <c r="AF58" s="1" t="s">
        <v>6</v>
      </c>
    </row>
    <row r="59" spans="1:32" x14ac:dyDescent="0.45">
      <c r="A59" s="1">
        <v>19</v>
      </c>
      <c r="B59">
        <v>20</v>
      </c>
      <c r="C59">
        <v>0.85</v>
      </c>
      <c r="D59">
        <v>8.5</v>
      </c>
      <c r="E59">
        <v>14</v>
      </c>
      <c r="F59">
        <v>9.4</v>
      </c>
      <c r="G59">
        <v>9.1999999999999993</v>
      </c>
      <c r="I59">
        <f t="shared" si="15"/>
        <v>2.1764363073611932</v>
      </c>
      <c r="N59">
        <f t="shared" si="16"/>
        <v>10.274999999999999</v>
      </c>
      <c r="P59" s="5">
        <f>_xlfn.STDEV.P(P52:P57)</f>
        <v>2.5751806840599607</v>
      </c>
      <c r="Q59">
        <f>_xlfn.STDEV.P(Q52:Q56)</f>
        <v>0.56621550667568288</v>
      </c>
      <c r="R59" s="5">
        <f>_xlfn.STDEV.P(R52:R57)</f>
        <v>3.8698952038639112</v>
      </c>
      <c r="S59">
        <f>_xlfn.STDEV.P(S52:S56)</f>
        <v>0.69785385289471658</v>
      </c>
      <c r="T59" s="5">
        <f>_xlfn.STDEV.P(T52:T57)</f>
        <v>2.9327745679930293</v>
      </c>
      <c r="U59">
        <f>_xlfn.STDEV.P(U52:U56)</f>
        <v>0.74543052437277246</v>
      </c>
      <c r="V59" s="5">
        <f>_xlfn.STDEV.P(V52:V57)</f>
        <v>3.8373037409097548</v>
      </c>
      <c r="W59">
        <f>_xlfn.STDEV.P(W52:W56)</f>
        <v>0.79330532163432133</v>
      </c>
      <c r="Z59" s="1">
        <v>0</v>
      </c>
      <c r="AA59">
        <v>2</v>
      </c>
      <c r="AB59">
        <v>0</v>
      </c>
      <c r="AC59">
        <f>AVERAGE(D4,D40,D76,D148,D220)</f>
        <v>4.1399999999999997</v>
      </c>
      <c r="AD59">
        <f t="shared" ref="AD59:AF74" si="27">AVERAGE(E4,E40,E76,E148,E220)</f>
        <v>3.8599999999999994</v>
      </c>
      <c r="AE59">
        <f t="shared" si="27"/>
        <v>2.7399999999999998</v>
      </c>
      <c r="AF59">
        <f t="shared" si="27"/>
        <v>3.62</v>
      </c>
    </row>
    <row r="60" spans="1:32" x14ac:dyDescent="0.45">
      <c r="A60" s="1">
        <v>20</v>
      </c>
      <c r="B60">
        <v>50</v>
      </c>
      <c r="C60">
        <v>0</v>
      </c>
      <c r="D60">
        <v>9.1999999999999993</v>
      </c>
      <c r="E60">
        <v>12.9</v>
      </c>
      <c r="F60">
        <v>11.2</v>
      </c>
      <c r="G60">
        <v>11.5</v>
      </c>
      <c r="I60">
        <f t="shared" si="15"/>
        <v>1.3209844813622924</v>
      </c>
      <c r="N60">
        <f t="shared" si="16"/>
        <v>11.2</v>
      </c>
      <c r="P60" s="5"/>
      <c r="R60" s="5"/>
      <c r="T60" s="5"/>
      <c r="V60" s="5"/>
      <c r="Z60" s="1">
        <v>1</v>
      </c>
      <c r="AA60">
        <v>2</v>
      </c>
      <c r="AB60">
        <v>0.2</v>
      </c>
      <c r="AC60">
        <f t="shared" ref="AC60:AF88" si="28">AVERAGE(D5,D41,D77,D149,D221)</f>
        <v>4.18</v>
      </c>
      <c r="AD60">
        <f t="shared" si="27"/>
        <v>4.28</v>
      </c>
      <c r="AE60">
        <f t="shared" si="27"/>
        <v>3.18</v>
      </c>
      <c r="AF60">
        <f t="shared" si="27"/>
        <v>4.46</v>
      </c>
    </row>
    <row r="61" spans="1:32" x14ac:dyDescent="0.45">
      <c r="A61" s="1">
        <v>21</v>
      </c>
      <c r="B61">
        <v>50</v>
      </c>
      <c r="C61">
        <v>0.2</v>
      </c>
      <c r="D61">
        <v>9.3000000000000007</v>
      </c>
      <c r="E61">
        <v>12.6</v>
      </c>
      <c r="F61">
        <v>10.1</v>
      </c>
      <c r="G61">
        <v>10.199999999999999</v>
      </c>
      <c r="I61">
        <f t="shared" si="15"/>
        <v>1.2338962679252983</v>
      </c>
      <c r="N61">
        <f t="shared" si="16"/>
        <v>10.55</v>
      </c>
      <c r="P61" s="5" cm="1">
        <f t="array" ref="P61">INDEX(LINEST(P52:P57), 1)</f>
        <v>0.26514285714285735</v>
      </c>
      <c r="Q61" s="5" cm="1">
        <f t="array" ref="Q61">INDEX(LINEST(Q52:Q56), 1)</f>
        <v>-0.34833333333333338</v>
      </c>
      <c r="R61" s="5" cm="1">
        <f t="array" ref="R61">INDEX(LINEST(R52:R57), 1)</f>
        <v>1.504</v>
      </c>
      <c r="S61" s="5" cm="1">
        <f t="array" ref="S61">INDEX(LINEST(S52:S56), 1)</f>
        <v>0.44500000000000028</v>
      </c>
      <c r="T61" s="5" cm="1">
        <f t="array" ref="T61">INDEX(LINEST(T52:T57), 1)</f>
        <v>0.65200000000000058</v>
      </c>
      <c r="U61" s="5" cm="1">
        <f t="array" ref="U61">INDEX(LINEST(U52:U56), 1)</f>
        <v>-0.38500000000000001</v>
      </c>
      <c r="V61" s="5" cm="1">
        <f t="array" ref="V61">INDEX(LINEST(V52:V57), 1)</f>
        <v>1.1480000000000006</v>
      </c>
      <c r="W61" s="5" cm="1">
        <f t="array" ref="W61">INDEX(LINEST(W52:W56), 1)</f>
        <v>-0.3933333333333337</v>
      </c>
      <c r="Z61" s="1">
        <v>2</v>
      </c>
      <c r="AA61">
        <v>2</v>
      </c>
      <c r="AB61">
        <v>0.45</v>
      </c>
      <c r="AC61">
        <f t="shared" si="28"/>
        <v>5.7799999999999994</v>
      </c>
      <c r="AD61">
        <f t="shared" si="27"/>
        <v>4.78</v>
      </c>
      <c r="AE61">
        <f t="shared" si="27"/>
        <v>3.88</v>
      </c>
      <c r="AF61">
        <f t="shared" si="27"/>
        <v>4.2</v>
      </c>
    </row>
    <row r="62" spans="1:32" x14ac:dyDescent="0.45">
      <c r="A62" s="1">
        <v>22</v>
      </c>
      <c r="B62">
        <v>50</v>
      </c>
      <c r="C62">
        <v>0.45</v>
      </c>
      <c r="D62">
        <v>9.4</v>
      </c>
      <c r="E62">
        <v>14.6</v>
      </c>
      <c r="F62">
        <v>8.1999999999999993</v>
      </c>
      <c r="G62">
        <v>10.3</v>
      </c>
      <c r="I62">
        <f t="shared" si="15"/>
        <v>2.4128561913218132</v>
      </c>
      <c r="K62" cm="1">
        <f t="array" ref="K62">INDEX(LINEST(K52:K57),1)</f>
        <v>0.89228571428571446</v>
      </c>
      <c r="L62" cm="1">
        <f t="array" ref="L62">INDEX(LINEST(L52:L56),1)</f>
        <v>-0.17041666666666688</v>
      </c>
      <c r="N62">
        <f t="shared" si="16"/>
        <v>10.625</v>
      </c>
      <c r="Z62" s="1">
        <v>3</v>
      </c>
      <c r="AA62">
        <v>2</v>
      </c>
      <c r="AB62">
        <v>0.65</v>
      </c>
      <c r="AC62">
        <f t="shared" si="28"/>
        <v>4.68</v>
      </c>
      <c r="AD62">
        <f t="shared" si="27"/>
        <v>4.5599999999999996</v>
      </c>
      <c r="AE62">
        <f t="shared" si="27"/>
        <v>2.2839999999999998</v>
      </c>
      <c r="AF62">
        <f t="shared" si="27"/>
        <v>3.9599999999999995</v>
      </c>
    </row>
    <row r="63" spans="1:32" x14ac:dyDescent="0.45">
      <c r="A63" s="1">
        <v>23</v>
      </c>
      <c r="B63">
        <v>50</v>
      </c>
      <c r="C63">
        <v>0.65</v>
      </c>
      <c r="D63">
        <v>7.3</v>
      </c>
      <c r="E63">
        <v>13.7</v>
      </c>
      <c r="F63">
        <v>8.5</v>
      </c>
      <c r="G63">
        <v>7.3</v>
      </c>
      <c r="I63">
        <f t="shared" si="15"/>
        <v>2.6438608132804586</v>
      </c>
      <c r="N63">
        <f t="shared" si="16"/>
        <v>9.1999999999999993</v>
      </c>
      <c r="Z63" s="1">
        <v>4</v>
      </c>
      <c r="AA63">
        <v>2</v>
      </c>
      <c r="AB63">
        <v>0.85</v>
      </c>
      <c r="AC63">
        <f t="shared" si="28"/>
        <v>4.0999999999999996</v>
      </c>
      <c r="AD63">
        <f t="shared" si="27"/>
        <v>4.1400000000000006</v>
      </c>
      <c r="AE63">
        <f t="shared" si="27"/>
        <v>4</v>
      </c>
      <c r="AF63">
        <f t="shared" si="27"/>
        <v>4.42</v>
      </c>
    </row>
    <row r="64" spans="1:32" x14ac:dyDescent="0.45">
      <c r="A64" s="1">
        <v>24</v>
      </c>
      <c r="B64">
        <v>50</v>
      </c>
      <c r="C64">
        <v>0.85</v>
      </c>
      <c r="D64">
        <v>8</v>
      </c>
      <c r="E64">
        <v>14.2</v>
      </c>
      <c r="F64">
        <v>8.3000000000000007</v>
      </c>
      <c r="G64">
        <v>8.9</v>
      </c>
      <c r="I64">
        <f t="shared" si="15"/>
        <v>2.5322914524201217</v>
      </c>
      <c r="N64">
        <f t="shared" si="16"/>
        <v>9.85</v>
      </c>
      <c r="Z64" s="1">
        <v>5</v>
      </c>
      <c r="AA64">
        <v>5</v>
      </c>
      <c r="AB64">
        <v>0</v>
      </c>
      <c r="AC64">
        <f t="shared" si="28"/>
        <v>10.180000000000001</v>
      </c>
      <c r="AD64">
        <f t="shared" si="27"/>
        <v>10.360000000000001</v>
      </c>
      <c r="AE64">
        <f t="shared" si="27"/>
        <v>11.399999999999999</v>
      </c>
      <c r="AF64">
        <f t="shared" si="27"/>
        <v>10.4</v>
      </c>
    </row>
    <row r="65" spans="1:32" x14ac:dyDescent="0.45">
      <c r="A65" s="1">
        <v>25</v>
      </c>
      <c r="B65">
        <v>100</v>
      </c>
      <c r="C65">
        <v>0</v>
      </c>
      <c r="D65">
        <v>10.6</v>
      </c>
      <c r="E65">
        <v>13.4</v>
      </c>
      <c r="F65">
        <v>11.8</v>
      </c>
      <c r="G65">
        <v>12.6</v>
      </c>
      <c r="I65">
        <f t="shared" si="15"/>
        <v>1.0344080432788603</v>
      </c>
      <c r="N65">
        <f t="shared" si="16"/>
        <v>12.1</v>
      </c>
      <c r="Z65" s="1">
        <v>6</v>
      </c>
      <c r="AA65">
        <v>5</v>
      </c>
      <c r="AB65">
        <v>0.2</v>
      </c>
      <c r="AC65">
        <f t="shared" si="28"/>
        <v>10.1</v>
      </c>
      <c r="AD65">
        <f t="shared" si="27"/>
        <v>9.9400000000000013</v>
      </c>
      <c r="AE65">
        <f t="shared" si="27"/>
        <v>12</v>
      </c>
      <c r="AF65">
        <f t="shared" si="27"/>
        <v>10.32</v>
      </c>
    </row>
    <row r="66" spans="1:32" x14ac:dyDescent="0.45">
      <c r="A66" s="1">
        <v>26</v>
      </c>
      <c r="B66">
        <v>100</v>
      </c>
      <c r="C66">
        <v>0.2</v>
      </c>
      <c r="D66">
        <v>11.1</v>
      </c>
      <c r="E66">
        <v>12.4</v>
      </c>
      <c r="F66">
        <v>9.6999999999999993</v>
      </c>
      <c r="G66">
        <v>11.5</v>
      </c>
      <c r="I66">
        <f t="shared" si="15"/>
        <v>0.97307502280142855</v>
      </c>
      <c r="N66">
        <f t="shared" si="16"/>
        <v>11.175000000000001</v>
      </c>
      <c r="Z66" s="1">
        <v>7</v>
      </c>
      <c r="AA66">
        <v>5</v>
      </c>
      <c r="AB66">
        <v>0.45</v>
      </c>
      <c r="AC66">
        <f t="shared" si="28"/>
        <v>10.88</v>
      </c>
      <c r="AD66">
        <f t="shared" si="27"/>
        <v>11.68</v>
      </c>
      <c r="AE66">
        <f t="shared" si="27"/>
        <v>11.88</v>
      </c>
      <c r="AF66">
        <f t="shared" si="27"/>
        <v>11.18</v>
      </c>
    </row>
    <row r="67" spans="1:32" x14ac:dyDescent="0.45">
      <c r="A67" s="1">
        <v>27</v>
      </c>
      <c r="B67">
        <v>100</v>
      </c>
      <c r="C67">
        <v>0.45</v>
      </c>
      <c r="D67">
        <v>9</v>
      </c>
      <c r="E67">
        <v>14</v>
      </c>
      <c r="F67">
        <v>11.4</v>
      </c>
      <c r="G67">
        <v>11</v>
      </c>
      <c r="I67">
        <f t="shared" si="15"/>
        <v>1.7797471730557737</v>
      </c>
      <c r="N67">
        <f t="shared" si="16"/>
        <v>11.35</v>
      </c>
      <c r="Z67" s="1">
        <v>8</v>
      </c>
      <c r="AA67">
        <v>5</v>
      </c>
      <c r="AB67">
        <v>0.65</v>
      </c>
      <c r="AC67">
        <f t="shared" si="28"/>
        <v>11.3</v>
      </c>
      <c r="AD67">
        <f t="shared" si="27"/>
        <v>10.98</v>
      </c>
      <c r="AE67">
        <f t="shared" si="27"/>
        <v>11.36</v>
      </c>
      <c r="AF67">
        <f t="shared" si="27"/>
        <v>10.760000000000002</v>
      </c>
    </row>
    <row r="68" spans="1:32" x14ac:dyDescent="0.45">
      <c r="A68" s="1">
        <v>28</v>
      </c>
      <c r="B68">
        <v>100</v>
      </c>
      <c r="C68">
        <v>0.65</v>
      </c>
      <c r="D68">
        <v>8</v>
      </c>
      <c r="E68">
        <v>15.1</v>
      </c>
      <c r="F68">
        <v>9.1</v>
      </c>
      <c r="G68">
        <v>8.9</v>
      </c>
      <c r="I68">
        <f t="shared" si="15"/>
        <v>2.8163584644004378</v>
      </c>
      <c r="N68">
        <f t="shared" si="16"/>
        <v>10.275</v>
      </c>
      <c r="Z68" s="1">
        <v>9</v>
      </c>
      <c r="AA68">
        <v>5</v>
      </c>
      <c r="AB68">
        <v>0.85</v>
      </c>
      <c r="AC68">
        <f t="shared" si="28"/>
        <v>12.079999999999998</v>
      </c>
      <c r="AD68">
        <f t="shared" si="27"/>
        <v>12.46</v>
      </c>
      <c r="AE68">
        <f t="shared" si="27"/>
        <v>12.819999999999999</v>
      </c>
      <c r="AF68">
        <f t="shared" si="27"/>
        <v>12</v>
      </c>
    </row>
    <row r="69" spans="1:32" x14ac:dyDescent="0.45">
      <c r="A69" s="1">
        <v>29</v>
      </c>
      <c r="B69">
        <v>100</v>
      </c>
      <c r="C69">
        <v>0.85</v>
      </c>
      <c r="D69">
        <v>8.6999999999999993</v>
      </c>
      <c r="E69">
        <v>16.399999999999999</v>
      </c>
      <c r="F69">
        <v>10.199999999999999</v>
      </c>
      <c r="G69">
        <v>10.5</v>
      </c>
      <c r="I69">
        <f t="shared" si="15"/>
        <v>2.9381116384507915</v>
      </c>
      <c r="N69">
        <f t="shared" si="16"/>
        <v>11.45</v>
      </c>
      <c r="Z69" s="1">
        <v>10</v>
      </c>
      <c r="AA69">
        <v>10</v>
      </c>
      <c r="AB69">
        <v>0</v>
      </c>
      <c r="AC69">
        <f t="shared" si="28"/>
        <v>10.059999999999999</v>
      </c>
      <c r="AD69">
        <f t="shared" si="27"/>
        <v>10.440000000000001</v>
      </c>
      <c r="AE69">
        <f t="shared" si="27"/>
        <v>10.199999999999999</v>
      </c>
      <c r="AF69">
        <f t="shared" si="27"/>
        <v>10.1</v>
      </c>
    </row>
    <row r="70" spans="1:32" x14ac:dyDescent="0.45">
      <c r="Z70" s="1">
        <v>11</v>
      </c>
      <c r="AA70">
        <v>10</v>
      </c>
      <c r="AB70">
        <v>0.2</v>
      </c>
      <c r="AC70">
        <f t="shared" si="28"/>
        <v>8.66</v>
      </c>
      <c r="AD70">
        <f t="shared" si="27"/>
        <v>10.180000000000001</v>
      </c>
      <c r="AE70">
        <f t="shared" si="27"/>
        <v>9.1199999999999992</v>
      </c>
      <c r="AF70">
        <f t="shared" si="27"/>
        <v>9.26</v>
      </c>
    </row>
    <row r="71" spans="1:32" x14ac:dyDescent="0.45">
      <c r="Z71" s="1">
        <v>12</v>
      </c>
      <c r="AA71">
        <v>10</v>
      </c>
      <c r="AB71">
        <v>0.45</v>
      </c>
      <c r="AC71">
        <f t="shared" si="28"/>
        <v>9.120000000000001</v>
      </c>
      <c r="AD71">
        <f t="shared" si="27"/>
        <v>11.62</v>
      </c>
      <c r="AE71">
        <f t="shared" si="27"/>
        <v>9.620000000000001</v>
      </c>
      <c r="AF71">
        <f t="shared" si="27"/>
        <v>9.7200000000000006</v>
      </c>
    </row>
    <row r="72" spans="1:32" x14ac:dyDescent="0.45">
      <c r="Z72" s="1">
        <v>13</v>
      </c>
      <c r="AA72">
        <v>10</v>
      </c>
      <c r="AB72">
        <v>0.65</v>
      </c>
      <c r="AC72">
        <f t="shared" si="28"/>
        <v>8.68</v>
      </c>
      <c r="AD72">
        <f t="shared" si="27"/>
        <v>11.040000000000001</v>
      </c>
      <c r="AE72">
        <f t="shared" si="27"/>
        <v>9.4600000000000009</v>
      </c>
      <c r="AF72">
        <f t="shared" si="27"/>
        <v>9.5999999999999979</v>
      </c>
    </row>
    <row r="73" spans="1:32" x14ac:dyDescent="0.45">
      <c r="A73" s="1">
        <v>0</v>
      </c>
      <c r="B73" t="s">
        <v>8</v>
      </c>
      <c r="Z73" s="1">
        <v>14</v>
      </c>
      <c r="AA73">
        <v>10</v>
      </c>
      <c r="AB73">
        <v>0.85</v>
      </c>
      <c r="AC73">
        <f t="shared" si="28"/>
        <v>9.9400000000000013</v>
      </c>
      <c r="AD73">
        <f t="shared" si="27"/>
        <v>11.8</v>
      </c>
      <c r="AE73">
        <f t="shared" si="27"/>
        <v>10.1</v>
      </c>
      <c r="AF73">
        <f t="shared" si="27"/>
        <v>9.879999999999999</v>
      </c>
    </row>
    <row r="74" spans="1:32" x14ac:dyDescent="0.45">
      <c r="Z74" s="1">
        <v>15</v>
      </c>
      <c r="AA74">
        <v>20</v>
      </c>
      <c r="AB74">
        <v>0</v>
      </c>
      <c r="AC74">
        <f t="shared" si="28"/>
        <v>9.6999999999999993</v>
      </c>
      <c r="AD74">
        <f t="shared" si="27"/>
        <v>10.9</v>
      </c>
      <c r="AE74">
        <f t="shared" si="27"/>
        <v>10.680000000000001</v>
      </c>
      <c r="AF74">
        <f t="shared" si="27"/>
        <v>10.4</v>
      </c>
    </row>
    <row r="75" spans="1:32" x14ac:dyDescent="0.4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I75" s="3" t="s">
        <v>45</v>
      </c>
      <c r="K75" t="s">
        <v>25</v>
      </c>
      <c r="L75" t="s">
        <v>26</v>
      </c>
      <c r="N75" t="s">
        <v>27</v>
      </c>
      <c r="P75" s="3"/>
      <c r="Q75" s="3" t="s">
        <v>3</v>
      </c>
      <c r="R75" s="3"/>
      <c r="S75" s="3" t="s">
        <v>4</v>
      </c>
      <c r="T75" s="3"/>
      <c r="U75" s="3" t="s">
        <v>5</v>
      </c>
      <c r="V75" s="3"/>
      <c r="W75" s="3" t="s">
        <v>6</v>
      </c>
      <c r="Z75" s="1">
        <v>16</v>
      </c>
      <c r="AA75">
        <v>20</v>
      </c>
      <c r="AB75">
        <v>0.2</v>
      </c>
      <c r="AC75">
        <f t="shared" si="28"/>
        <v>9.0800000000000018</v>
      </c>
      <c r="AD75">
        <f t="shared" si="28"/>
        <v>10.78</v>
      </c>
      <c r="AE75">
        <f t="shared" si="28"/>
        <v>9.98</v>
      </c>
      <c r="AF75">
        <f t="shared" si="28"/>
        <v>9.4</v>
      </c>
    </row>
    <row r="76" spans="1:32" x14ac:dyDescent="0.45">
      <c r="A76" s="1">
        <v>0</v>
      </c>
      <c r="B76">
        <v>0</v>
      </c>
      <c r="C76">
        <v>0</v>
      </c>
      <c r="D76">
        <v>0.1</v>
      </c>
      <c r="E76">
        <v>0.1</v>
      </c>
      <c r="F76">
        <v>0</v>
      </c>
      <c r="G76">
        <v>0</v>
      </c>
      <c r="I76">
        <f>_xlfn.STDEV.P(D76:G76)</f>
        <v>0.05</v>
      </c>
      <c r="J76">
        <v>2</v>
      </c>
      <c r="K76">
        <f>_xlfn.STDEV.P(D76:G80)</f>
        <v>4.330127018922194E-2</v>
      </c>
      <c r="L76">
        <f>_xlfn.STDEV.P(D76:G76,D81:G81,D86:G86,D91:G91,D96:G96,D101:G101)</f>
        <v>4.631052721094373</v>
      </c>
      <c r="M76">
        <v>0</v>
      </c>
      <c r="N76">
        <f>AVERAGE(D76:G76)</f>
        <v>0.05</v>
      </c>
      <c r="P76" s="5">
        <f>_xlfn.STDEV.P(D76:D80)</f>
        <v>0.04</v>
      </c>
      <c r="Q76">
        <f>_xlfn.STDEV.P(D76,D81,D86,D91,D96,D101)</f>
        <v>4.0379106258338888</v>
      </c>
      <c r="R76" s="5">
        <f>_xlfn.STDEV.P(E76:E80)</f>
        <v>0.04</v>
      </c>
      <c r="S76">
        <f>_xlfn.STDEV.P(E76,E81,E86,E91,E96,E101)</f>
        <v>4.9640093562451026</v>
      </c>
      <c r="T76" s="5">
        <f>_xlfn.STDEV.P(F76:F80)</f>
        <v>0</v>
      </c>
      <c r="U76">
        <f>_xlfn.STDEV.P(F76,F81,F86,F91,F96,F101)</f>
        <v>4.4199044735780824</v>
      </c>
      <c r="V76" s="5">
        <f>_xlfn.STDEV.P(G76:G80)</f>
        <v>0</v>
      </c>
      <c r="W76">
        <f>_xlfn.STDEV.P(G76,G81,G86,G91,G96,G101)</f>
        <v>4.5274778360093073</v>
      </c>
      <c r="Z76" s="1">
        <v>17</v>
      </c>
      <c r="AA76">
        <v>20</v>
      </c>
      <c r="AB76">
        <v>0.45</v>
      </c>
      <c r="AC76">
        <f t="shared" si="28"/>
        <v>9.0399999999999991</v>
      </c>
      <c r="AD76">
        <f t="shared" si="28"/>
        <v>11.379999999999999</v>
      </c>
      <c r="AE76">
        <f t="shared" si="28"/>
        <v>10.06</v>
      </c>
      <c r="AF76">
        <f t="shared" si="28"/>
        <v>9.4820000000000011</v>
      </c>
    </row>
    <row r="77" spans="1:32" x14ac:dyDescent="0.45">
      <c r="A77" s="1">
        <v>1</v>
      </c>
      <c r="B77">
        <v>0</v>
      </c>
      <c r="C77">
        <v>0.2</v>
      </c>
      <c r="D77">
        <v>0.1</v>
      </c>
      <c r="E77">
        <v>0</v>
      </c>
      <c r="F77">
        <v>0</v>
      </c>
      <c r="G77">
        <v>0</v>
      </c>
      <c r="I77">
        <f t="shared" ref="I77:I105" si="29">_xlfn.STDEV.P(D77:G77)</f>
        <v>4.330127018922194E-2</v>
      </c>
      <c r="J77">
        <v>5</v>
      </c>
      <c r="K77">
        <f>_xlfn.STDEV.P(D81:G85)</f>
        <v>1.6339752140103294</v>
      </c>
      <c r="L77">
        <f>_xlfn.STDEV.P(D77:G77,D82:G82,D87:G87,D92:G92,D97:G97,D102:G102)</f>
        <v>4.4614008138949153</v>
      </c>
      <c r="M77">
        <v>0.2</v>
      </c>
      <c r="N77">
        <f t="shared" ref="N77:N105" si="30">AVERAGE(D77:G77)</f>
        <v>2.5000000000000001E-2</v>
      </c>
      <c r="P77" s="5">
        <f>_xlfn.STDEV.P(D81:D85)</f>
        <v>1.7508854902591262</v>
      </c>
      <c r="Q77">
        <f t="shared" ref="Q77:Q80" si="31">_xlfn.STDEV.P(D77,D82,D87,D92,D97,D102)</f>
        <v>3.6975968171533053</v>
      </c>
      <c r="R77" s="5">
        <f>_xlfn.STDEV.P(E81:E85)</f>
        <v>1.8937792902025481</v>
      </c>
      <c r="S77">
        <f t="shared" ref="S77:S80" si="32">_xlfn.STDEV.P(E77,E82,E87,E92,E97,E102)</f>
        <v>4.6608296829355709</v>
      </c>
      <c r="T77" s="5">
        <f>_xlfn.STDEV.P(F81:F85)</f>
        <v>1.085541339608953</v>
      </c>
      <c r="U77">
        <f t="shared" ref="U77:U80" si="33">_xlfn.STDEV.P(F77,F82,F87,F92,F97,F102)</f>
        <v>4.6771608196996324</v>
      </c>
      <c r="V77" s="5">
        <f>_xlfn.STDEV.P(G81:G85)</f>
        <v>1.3585286158193359</v>
      </c>
      <c r="W77">
        <f t="shared" ref="W77:W80" si="34">_xlfn.STDEV.P(G77,G82,G87,G92,G97,G102)</f>
        <v>4.3683520920365391</v>
      </c>
      <c r="Z77" s="1">
        <v>18</v>
      </c>
      <c r="AA77">
        <v>20</v>
      </c>
      <c r="AB77">
        <v>0.65</v>
      </c>
      <c r="AC77">
        <f t="shared" si="28"/>
        <v>8.9400000000000013</v>
      </c>
      <c r="AD77">
        <f t="shared" si="28"/>
        <v>10.819999999999999</v>
      </c>
      <c r="AE77">
        <f t="shared" si="28"/>
        <v>9.68</v>
      </c>
      <c r="AF77">
        <f t="shared" si="28"/>
        <v>9.2200000000000006</v>
      </c>
    </row>
    <row r="78" spans="1:32" x14ac:dyDescent="0.45">
      <c r="A78" s="1">
        <v>2</v>
      </c>
      <c r="B78">
        <v>0</v>
      </c>
      <c r="C78">
        <v>0.45</v>
      </c>
      <c r="D78">
        <v>0.1</v>
      </c>
      <c r="E78">
        <v>0</v>
      </c>
      <c r="F78">
        <v>0</v>
      </c>
      <c r="G78">
        <v>0</v>
      </c>
      <c r="I78">
        <f t="shared" si="29"/>
        <v>4.330127018922194E-2</v>
      </c>
      <c r="J78">
        <v>10</v>
      </c>
      <c r="K78">
        <f>_xlfn.STDEV.P(D86:G90)</f>
        <v>1.7029092753285473</v>
      </c>
      <c r="L78">
        <f t="shared" ref="L78:L80" si="35">_xlfn.STDEV.P(D78:G78,D83:G83,D88:G88,D93:G93,D98:G98,D103:G103)</f>
        <v>4.8651806378477787</v>
      </c>
      <c r="M78">
        <v>0.45</v>
      </c>
      <c r="N78">
        <f t="shared" si="30"/>
        <v>2.5000000000000001E-2</v>
      </c>
      <c r="P78" s="5">
        <f>_xlfn.STDEV.P(D86:D90)</f>
        <v>1.01705457080729</v>
      </c>
      <c r="Q78">
        <f t="shared" si="31"/>
        <v>4.2827820656930733</v>
      </c>
      <c r="R78" s="5">
        <f>_xlfn.STDEV.P(E86:E90)</f>
        <v>1.1412274094149679</v>
      </c>
      <c r="S78">
        <f t="shared" si="32"/>
        <v>5.2248338623241279</v>
      </c>
      <c r="T78" s="5">
        <f>_xlfn.STDEV.P(F86:F90)</f>
        <v>1.2531560158256323</v>
      </c>
      <c r="U78">
        <f t="shared" si="33"/>
        <v>4.5941992410720109</v>
      </c>
      <c r="V78" s="5">
        <f>_xlfn.STDEV.P(G86:G90)</f>
        <v>0.87315519811772269</v>
      </c>
      <c r="W78">
        <f t="shared" si="34"/>
        <v>4.7061720703301511</v>
      </c>
      <c r="Z78" s="1">
        <v>19</v>
      </c>
      <c r="AA78">
        <v>20</v>
      </c>
      <c r="AB78">
        <v>0.85</v>
      </c>
      <c r="AC78">
        <f t="shared" si="28"/>
        <v>9.26</v>
      </c>
      <c r="AD78">
        <f t="shared" si="28"/>
        <v>11.34</v>
      </c>
      <c r="AE78">
        <f t="shared" si="28"/>
        <v>10.260000000000002</v>
      </c>
      <c r="AF78">
        <f t="shared" si="28"/>
        <v>10.219999999999999</v>
      </c>
    </row>
    <row r="79" spans="1:32" x14ac:dyDescent="0.45">
      <c r="A79" s="1">
        <v>3</v>
      </c>
      <c r="B79">
        <v>0</v>
      </c>
      <c r="C79">
        <v>0.65</v>
      </c>
      <c r="D79">
        <v>0</v>
      </c>
      <c r="E79">
        <v>0</v>
      </c>
      <c r="F79">
        <v>0</v>
      </c>
      <c r="G79">
        <v>0</v>
      </c>
      <c r="I79">
        <f t="shared" si="29"/>
        <v>0</v>
      </c>
      <c r="J79">
        <v>20</v>
      </c>
      <c r="K79">
        <f>_xlfn.STDEV.P(D91:G95)</f>
        <v>1.4128959621996382</v>
      </c>
      <c r="L79">
        <f t="shared" si="35"/>
        <v>4.8243576860897601</v>
      </c>
      <c r="M79">
        <v>0.65</v>
      </c>
      <c r="N79">
        <f t="shared" si="30"/>
        <v>0</v>
      </c>
      <c r="P79" s="5">
        <f>_xlfn.STDEV.P(D91:D95)</f>
        <v>0.53814496188294814</v>
      </c>
      <c r="Q79">
        <f t="shared" si="31"/>
        <v>4.4002525180064618</v>
      </c>
      <c r="R79" s="5">
        <f>_xlfn.STDEV.P(E91:E95)</f>
        <v>0.7116178749862877</v>
      </c>
      <c r="S79">
        <f t="shared" si="32"/>
        <v>5.1144946529990181</v>
      </c>
      <c r="T79" s="5">
        <f>_xlfn.STDEV.P(F91:F95)</f>
        <v>0.57410800377629267</v>
      </c>
      <c r="U79">
        <f t="shared" si="33"/>
        <v>4.4116008684175227</v>
      </c>
      <c r="V79" s="5">
        <f>_xlfn.STDEV.P(G91:G95)</f>
        <v>0.73047929470998674</v>
      </c>
      <c r="W79">
        <f t="shared" si="34"/>
        <v>4.7758652502859507</v>
      </c>
      <c r="Z79" s="1">
        <v>20</v>
      </c>
      <c r="AA79">
        <v>50</v>
      </c>
      <c r="AB79">
        <v>0</v>
      </c>
      <c r="AC79">
        <f t="shared" si="28"/>
        <v>9.0599999999999987</v>
      </c>
      <c r="AD79">
        <f t="shared" si="28"/>
        <v>12.540000000000003</v>
      </c>
      <c r="AE79">
        <f t="shared" si="28"/>
        <v>9.48</v>
      </c>
      <c r="AF79">
        <f t="shared" si="28"/>
        <v>10.959999999999999</v>
      </c>
    </row>
    <row r="80" spans="1:32" x14ac:dyDescent="0.45">
      <c r="A80" s="1">
        <v>4</v>
      </c>
      <c r="B80">
        <v>0</v>
      </c>
      <c r="C80">
        <v>0.85</v>
      </c>
      <c r="D80">
        <v>0.1</v>
      </c>
      <c r="E80">
        <v>0</v>
      </c>
      <c r="F80">
        <v>0</v>
      </c>
      <c r="G80">
        <v>0</v>
      </c>
      <c r="I80">
        <f t="shared" si="29"/>
        <v>4.330127018922194E-2</v>
      </c>
      <c r="J80">
        <v>50</v>
      </c>
      <c r="K80">
        <f>_xlfn.STDEV.P(D97:G100)</f>
        <v>2.3128715917663962</v>
      </c>
      <c r="L80">
        <f t="shared" si="35"/>
        <v>5.5166273286613601</v>
      </c>
      <c r="M80">
        <v>0.85</v>
      </c>
      <c r="N80">
        <f t="shared" si="30"/>
        <v>2.5000000000000001E-2</v>
      </c>
      <c r="P80" s="5">
        <f>_xlfn.STDEV.P(D96:D100)</f>
        <v>0.40199502484483579</v>
      </c>
      <c r="Q80">
        <f t="shared" si="31"/>
        <v>5.049092327669733</v>
      </c>
      <c r="R80" s="5">
        <f>_xlfn.STDEV.P(E96:E100)</f>
        <v>0.40693979898751603</v>
      </c>
      <c r="S80">
        <f t="shared" si="32"/>
        <v>5.8731025304632043</v>
      </c>
      <c r="T80" s="5">
        <f>_xlfn.STDEV.P(F96:F100)</f>
        <v>0.71386273190298966</v>
      </c>
      <c r="U80">
        <f t="shared" si="33"/>
        <v>5.3134002505196447</v>
      </c>
      <c r="V80" s="5">
        <f>_xlfn.STDEV.P(G96:G100)</f>
        <v>0.9325234581499815</v>
      </c>
      <c r="W80">
        <f t="shared" si="34"/>
        <v>5.3651395342732933</v>
      </c>
      <c r="Z80" s="1">
        <v>21</v>
      </c>
      <c r="AA80">
        <v>50</v>
      </c>
      <c r="AB80">
        <v>0.2</v>
      </c>
      <c r="AC80">
        <f t="shared" si="28"/>
        <v>8.9</v>
      </c>
      <c r="AD80">
        <f t="shared" si="28"/>
        <v>12.42</v>
      </c>
      <c r="AE80">
        <f t="shared" si="28"/>
        <v>9.2200000000000006</v>
      </c>
      <c r="AF80">
        <f t="shared" si="28"/>
        <v>9.42</v>
      </c>
    </row>
    <row r="81" spans="1:32" x14ac:dyDescent="0.45">
      <c r="A81" s="1">
        <v>5</v>
      </c>
      <c r="B81">
        <v>5</v>
      </c>
      <c r="C81">
        <v>0</v>
      </c>
      <c r="D81">
        <v>12.5</v>
      </c>
      <c r="E81">
        <v>13.1</v>
      </c>
      <c r="F81">
        <v>14.4</v>
      </c>
      <c r="G81">
        <v>13.6</v>
      </c>
      <c r="I81">
        <f t="shared" si="29"/>
        <v>0.69641941385920614</v>
      </c>
      <c r="J81">
        <v>100</v>
      </c>
      <c r="K81">
        <f>_xlfn.STDEV.P(D101:G105)</f>
        <v>1.9071182448920128</v>
      </c>
      <c r="N81">
        <f t="shared" si="30"/>
        <v>13.4</v>
      </c>
      <c r="P81" s="5">
        <f>_xlfn.STDEV.P(D101:D105)</f>
        <v>0.76262703859750491</v>
      </c>
      <c r="R81" s="5">
        <f>_xlfn.STDEV.P(E101:E105)</f>
        <v>0.65848310532617282</v>
      </c>
      <c r="T81" s="5">
        <f>_xlfn.STDEV.P(F101:F105)</f>
        <v>0.80349237706402687</v>
      </c>
      <c r="V81" s="5">
        <f>_xlfn.STDEV.P(G101:G105)</f>
        <v>0.60199667773169674</v>
      </c>
      <c r="Z81" s="1">
        <v>22</v>
      </c>
      <c r="AA81">
        <v>50</v>
      </c>
      <c r="AB81">
        <v>0.45</v>
      </c>
      <c r="AC81">
        <f t="shared" si="28"/>
        <v>8.6800000000000015</v>
      </c>
      <c r="AD81">
        <f t="shared" si="28"/>
        <v>12.88</v>
      </c>
      <c r="AE81">
        <f t="shared" si="28"/>
        <v>8.8199999999999985</v>
      </c>
      <c r="AF81">
        <f t="shared" si="28"/>
        <v>9.16</v>
      </c>
    </row>
    <row r="82" spans="1:32" x14ac:dyDescent="0.45">
      <c r="A82" s="1">
        <v>6</v>
      </c>
      <c r="B82">
        <v>5</v>
      </c>
      <c r="C82">
        <v>0.2</v>
      </c>
      <c r="D82">
        <v>11.7</v>
      </c>
      <c r="E82">
        <v>12.6</v>
      </c>
      <c r="F82">
        <v>15.6</v>
      </c>
      <c r="G82">
        <v>13.6</v>
      </c>
      <c r="I82">
        <f t="shared" si="29"/>
        <v>1.4497844667398001</v>
      </c>
      <c r="K82">
        <f>AVERAGE(K76:K81)</f>
        <v>1.5021785930643576</v>
      </c>
      <c r="N82">
        <f t="shared" si="30"/>
        <v>13.375</v>
      </c>
      <c r="P82" s="5">
        <f>AVERAGE(P76:P81)</f>
        <v>0.7517845143986176</v>
      </c>
      <c r="Q82">
        <f>AVERAGE(Q76:Q80)</f>
        <v>4.2935268708712924</v>
      </c>
      <c r="R82" s="5">
        <f>AVERAGE(R76:R81)</f>
        <v>0.80867457981958213</v>
      </c>
      <c r="S82">
        <f>AVERAGE(S76:S80)</f>
        <v>5.1674540169934051</v>
      </c>
      <c r="T82" s="5">
        <f>AVERAGE(T76:T81)</f>
        <v>0.73836007802964909</v>
      </c>
      <c r="U82">
        <f>AVERAGE(U76:U80)</f>
        <v>4.6832531306573788</v>
      </c>
      <c r="V82" s="5">
        <f>AVERAGE(V76:V81)</f>
        <v>0.74944720742145388</v>
      </c>
      <c r="W82">
        <f>AVERAGE(W76:W80)</f>
        <v>4.7486013565870477</v>
      </c>
      <c r="Z82" s="1">
        <v>23</v>
      </c>
      <c r="AA82">
        <v>50</v>
      </c>
      <c r="AB82">
        <v>0.65</v>
      </c>
      <c r="AC82">
        <f t="shared" si="28"/>
        <v>7.74</v>
      </c>
      <c r="AD82">
        <f t="shared" si="28"/>
        <v>12.4</v>
      </c>
      <c r="AE82">
        <f t="shared" si="28"/>
        <v>8.1800000000000015</v>
      </c>
      <c r="AF82">
        <f t="shared" si="28"/>
        <v>8.5400000000000009</v>
      </c>
    </row>
    <row r="83" spans="1:32" x14ac:dyDescent="0.45">
      <c r="A83" s="1">
        <v>7</v>
      </c>
      <c r="B83">
        <v>5</v>
      </c>
      <c r="C83">
        <v>0.45</v>
      </c>
      <c r="D83">
        <v>14.5</v>
      </c>
      <c r="E83">
        <v>15.4</v>
      </c>
      <c r="F83">
        <v>15.2</v>
      </c>
      <c r="G83">
        <v>15.2</v>
      </c>
      <c r="I83">
        <f t="shared" si="29"/>
        <v>0.3418698582794335</v>
      </c>
      <c r="N83">
        <f t="shared" si="30"/>
        <v>15.074999999999999</v>
      </c>
      <c r="P83" s="5">
        <f>_xlfn.STDEV.P(P76:P81)</f>
        <v>0.53903003371218416</v>
      </c>
      <c r="Q83">
        <f>_xlfn.STDEV.P(Q76:Q80)</f>
        <v>0.44785204426308728</v>
      </c>
      <c r="R83" s="5">
        <f>_xlfn.STDEV.P(R76:R81)</f>
        <v>0.58768933739431262</v>
      </c>
      <c r="S83">
        <f>_xlfn.STDEV.P(S76:S80)</f>
        <v>0.40052338540802856</v>
      </c>
      <c r="T83" s="5">
        <f>_xlfn.STDEV.P(T76:T81)</f>
        <v>0.40053014265101933</v>
      </c>
      <c r="U83">
        <f>_xlfn.STDEV.P(U76:U80)</f>
        <v>0.33111948627022786</v>
      </c>
      <c r="V83" s="5">
        <f>_xlfn.STDEV.P(V76:V81)</f>
        <v>0.40897703678998615</v>
      </c>
      <c r="W83">
        <f>_xlfn.STDEV.P(W76:W80)</f>
        <v>0.33945485806524212</v>
      </c>
      <c r="Z83" s="1">
        <v>24</v>
      </c>
      <c r="AA83">
        <v>50</v>
      </c>
      <c r="AB83">
        <v>0.85</v>
      </c>
      <c r="AC83">
        <f t="shared" si="28"/>
        <v>8.52</v>
      </c>
      <c r="AD83">
        <f t="shared" si="28"/>
        <v>12.5</v>
      </c>
      <c r="AE83">
        <f t="shared" si="28"/>
        <v>9.0599999999999987</v>
      </c>
      <c r="AF83">
        <f t="shared" si="28"/>
        <v>9.5</v>
      </c>
    </row>
    <row r="84" spans="1:32" x14ac:dyDescent="0.45">
      <c r="A84" s="1">
        <v>8</v>
      </c>
      <c r="B84">
        <v>5</v>
      </c>
      <c r="C84">
        <v>0.65</v>
      </c>
      <c r="D84">
        <v>14.5</v>
      </c>
      <c r="E84">
        <v>14.2</v>
      </c>
      <c r="F84">
        <v>14.3</v>
      </c>
      <c r="G84">
        <v>14.9</v>
      </c>
      <c r="I84">
        <f t="shared" si="29"/>
        <v>0.26809513236909038</v>
      </c>
      <c r="K84" cm="1">
        <f t="array" ref="K84">INDEX(LINEST(K76:K81),1)</f>
        <v>0.31616459124723567</v>
      </c>
      <c r="L84" cm="1">
        <f t="array" ref="L84">INDEX(LINEST(L76:L80),1)</f>
        <v>0.21341060873288187</v>
      </c>
      <c r="N84">
        <f t="shared" si="30"/>
        <v>14.475</v>
      </c>
      <c r="P84" s="5"/>
      <c r="R84" s="5"/>
      <c r="T84" s="5"/>
      <c r="V84" s="5"/>
      <c r="Z84" s="1">
        <v>25</v>
      </c>
      <c r="AA84">
        <v>100</v>
      </c>
      <c r="AB84">
        <v>0</v>
      </c>
      <c r="AC84">
        <f t="shared" si="28"/>
        <v>7.7800000000000011</v>
      </c>
      <c r="AD84">
        <f t="shared" si="28"/>
        <v>12.919999999999998</v>
      </c>
      <c r="AE84">
        <f t="shared" si="28"/>
        <v>8.1999999999999993</v>
      </c>
      <c r="AF84">
        <f t="shared" si="28"/>
        <v>9.18</v>
      </c>
    </row>
    <row r="85" spans="1:32" x14ac:dyDescent="0.45">
      <c r="A85" s="1">
        <v>9</v>
      </c>
      <c r="B85">
        <v>5</v>
      </c>
      <c r="C85">
        <v>0.85</v>
      </c>
      <c r="D85">
        <v>16.7</v>
      </c>
      <c r="E85">
        <v>17.899999999999999</v>
      </c>
      <c r="F85">
        <v>17.3</v>
      </c>
      <c r="G85">
        <v>17.3</v>
      </c>
      <c r="I85">
        <f t="shared" si="29"/>
        <v>0.42426406871192823</v>
      </c>
      <c r="N85">
        <f t="shared" si="30"/>
        <v>17.299999999999997</v>
      </c>
      <c r="P85" s="5"/>
      <c r="R85" s="5"/>
      <c r="T85" s="5"/>
      <c r="V85" s="5"/>
      <c r="Z85" s="1">
        <v>26</v>
      </c>
      <c r="AA85">
        <v>100</v>
      </c>
      <c r="AB85">
        <v>0.2</v>
      </c>
      <c r="AC85">
        <f t="shared" si="28"/>
        <v>7.76</v>
      </c>
      <c r="AD85">
        <f t="shared" si="28"/>
        <v>12.14</v>
      </c>
      <c r="AE85">
        <f t="shared" si="28"/>
        <v>7.58</v>
      </c>
      <c r="AF85">
        <f t="shared" si="28"/>
        <v>8.18</v>
      </c>
    </row>
    <row r="86" spans="1:32" x14ac:dyDescent="0.45">
      <c r="A86" s="1">
        <v>10</v>
      </c>
      <c r="B86">
        <v>10</v>
      </c>
      <c r="C86">
        <v>0</v>
      </c>
      <c r="D86">
        <v>11.2</v>
      </c>
      <c r="E86">
        <v>13.8</v>
      </c>
      <c r="F86">
        <v>10.7</v>
      </c>
      <c r="G86">
        <v>12.5</v>
      </c>
      <c r="I86">
        <f t="shared" si="29"/>
        <v>1.2051970793193956</v>
      </c>
      <c r="N86">
        <f t="shared" si="30"/>
        <v>12.05</v>
      </c>
      <c r="P86" s="5"/>
      <c r="R86" s="5"/>
      <c r="T86" s="5"/>
      <c r="V86" s="5"/>
      <c r="Z86" s="1">
        <v>27</v>
      </c>
      <c r="AA86">
        <v>100</v>
      </c>
      <c r="AB86">
        <v>0.45</v>
      </c>
      <c r="AC86">
        <f t="shared" si="28"/>
        <v>7.24</v>
      </c>
      <c r="AD86">
        <f t="shared" si="28"/>
        <v>13.179999999999998</v>
      </c>
      <c r="AE86">
        <f t="shared" si="28"/>
        <v>8.36</v>
      </c>
      <c r="AF86">
        <f t="shared" si="28"/>
        <v>8.34</v>
      </c>
    </row>
    <row r="87" spans="1:32" x14ac:dyDescent="0.45">
      <c r="A87" s="1">
        <v>11</v>
      </c>
      <c r="B87">
        <v>10</v>
      </c>
      <c r="C87">
        <v>0.2</v>
      </c>
      <c r="D87">
        <v>10</v>
      </c>
      <c r="E87">
        <v>13</v>
      </c>
      <c r="F87">
        <v>10.199999999999999</v>
      </c>
      <c r="G87">
        <v>11.4</v>
      </c>
      <c r="I87">
        <f t="shared" si="29"/>
        <v>1.1947803145348499</v>
      </c>
      <c r="K87" t="s">
        <v>25</v>
      </c>
      <c r="L87" t="s">
        <v>26</v>
      </c>
      <c r="N87">
        <f t="shared" si="30"/>
        <v>11.15</v>
      </c>
      <c r="P87" s="3" t="s">
        <v>25</v>
      </c>
      <c r="Q87" s="3" t="s">
        <v>26</v>
      </c>
      <c r="R87" s="3" t="s">
        <v>25</v>
      </c>
      <c r="S87" s="3" t="s">
        <v>26</v>
      </c>
      <c r="T87" s="3" t="s">
        <v>25</v>
      </c>
      <c r="U87" s="3" t="s">
        <v>26</v>
      </c>
      <c r="V87" s="3" t="s">
        <v>25</v>
      </c>
      <c r="W87" s="3" t="s">
        <v>26</v>
      </c>
      <c r="Z87" s="1">
        <v>28</v>
      </c>
      <c r="AA87">
        <v>100</v>
      </c>
      <c r="AB87">
        <v>0.65</v>
      </c>
      <c r="AC87">
        <f t="shared" si="28"/>
        <v>6.88</v>
      </c>
      <c r="AD87">
        <f t="shared" si="28"/>
        <v>13.4</v>
      </c>
      <c r="AE87">
        <f t="shared" si="28"/>
        <v>7.08</v>
      </c>
      <c r="AF87">
        <f t="shared" si="28"/>
        <v>7.0020000000000007</v>
      </c>
    </row>
    <row r="88" spans="1:32" x14ac:dyDescent="0.45">
      <c r="A88" s="1">
        <v>12</v>
      </c>
      <c r="B88">
        <v>10</v>
      </c>
      <c r="C88">
        <v>0.45</v>
      </c>
      <c r="D88">
        <v>10.1</v>
      </c>
      <c r="E88">
        <v>14.2</v>
      </c>
      <c r="F88">
        <v>11</v>
      </c>
      <c r="G88">
        <v>11.6</v>
      </c>
      <c r="I88">
        <f t="shared" si="29"/>
        <v>1.5254097810096898</v>
      </c>
      <c r="J88">
        <v>2</v>
      </c>
      <c r="K88">
        <f>AVERAGE(D76:G80)</f>
        <v>2.5000000000000001E-2</v>
      </c>
      <c r="L88">
        <f>AVERAGE(D76:G76,D81:G81,D86:G86,D91:G91,D96:G96,D101:G101)</f>
        <v>9.4208333333333307</v>
      </c>
      <c r="M88">
        <v>0</v>
      </c>
      <c r="N88">
        <f t="shared" si="30"/>
        <v>11.725</v>
      </c>
      <c r="P88" s="5">
        <f>AVERAGE(D76:D80)</f>
        <v>0.08</v>
      </c>
      <c r="Q88">
        <f>AVERAGE(D76,D81,D86,D91,D96,D101)</f>
        <v>8.3833333333333329</v>
      </c>
      <c r="R88" s="5">
        <f>AVERAGE(E76:E80)</f>
        <v>0.02</v>
      </c>
      <c r="S88">
        <f>AVERAGE(E76,E81,E86,E91,E96,E101)</f>
        <v>11.183333333333332</v>
      </c>
      <c r="T88" s="5">
        <f>AVERAGE(F76:F80)</f>
        <v>0</v>
      </c>
      <c r="U88">
        <f>AVERAGE(F76,F81,F86,F91,F96,F101)</f>
        <v>8.6333333333333329</v>
      </c>
      <c r="V88" s="5">
        <f>AVERAGE(G76:G80)</f>
        <v>0</v>
      </c>
      <c r="W88">
        <f>AVERAGE(G76,G81,G86,G91,G96,G101)</f>
        <v>9.4833333333333343</v>
      </c>
      <c r="Z88" s="1">
        <v>29</v>
      </c>
      <c r="AA88">
        <v>100</v>
      </c>
      <c r="AB88">
        <v>0.85</v>
      </c>
      <c r="AC88">
        <f t="shared" si="28"/>
        <v>6.9</v>
      </c>
      <c r="AD88">
        <f t="shared" si="28"/>
        <v>14.280000000000001</v>
      </c>
      <c r="AE88">
        <f t="shared" si="28"/>
        <v>7.3</v>
      </c>
      <c r="AF88">
        <f t="shared" si="28"/>
        <v>7.6599999999999993</v>
      </c>
    </row>
    <row r="89" spans="1:32" x14ac:dyDescent="0.45">
      <c r="A89" s="1">
        <v>13</v>
      </c>
      <c r="B89">
        <v>10</v>
      </c>
      <c r="C89">
        <v>0.65</v>
      </c>
      <c r="D89">
        <v>10.7</v>
      </c>
      <c r="E89">
        <v>13.9</v>
      </c>
      <c r="F89">
        <v>10.3</v>
      </c>
      <c r="G89">
        <v>13.1</v>
      </c>
      <c r="I89">
        <f t="shared" si="29"/>
        <v>1.5329709716755688</v>
      </c>
      <c r="J89">
        <v>5</v>
      </c>
      <c r="K89">
        <f>AVERAGE(D81:G85)</f>
        <v>14.724999999999998</v>
      </c>
      <c r="L89">
        <f>AVERAGE(D77:G77,D82:G82,D87:G87,D92:G92,D97:G97,D102:G102)</f>
        <v>9.0416666666666661</v>
      </c>
      <c r="M89">
        <v>0.2</v>
      </c>
      <c r="N89">
        <f t="shared" si="30"/>
        <v>12.000000000000002</v>
      </c>
      <c r="P89" s="5">
        <f>AVERAGE(D81:D85)</f>
        <v>13.98</v>
      </c>
      <c r="Q89">
        <f t="shared" ref="Q89:Q92" si="36">AVERAGE(D77,D82,D87,D92,D97,D102)</f>
        <v>7.8666666666666645</v>
      </c>
      <c r="R89" s="5">
        <f>AVERAGE(E81:E85)</f>
        <v>14.639999999999997</v>
      </c>
      <c r="S89">
        <f t="shared" ref="S89:S92" si="37">AVERAGE(E77,E82,E87,E92,E97,E102)</f>
        <v>10.4</v>
      </c>
      <c r="T89" s="5">
        <f>AVERAGE(F81:F85)</f>
        <v>15.36</v>
      </c>
      <c r="U89">
        <f t="shared" ref="U89:U92" si="38">AVERAGE(F77,F82,F87,F92,F97,F102)</f>
        <v>8.85</v>
      </c>
      <c r="V89" s="5">
        <f>AVERAGE(G81:G85)</f>
        <v>14.919999999999998</v>
      </c>
      <c r="W89">
        <f t="shared" ref="W89:W92" si="39">AVERAGE(G77,G82,G87,G92,G97,G102)</f>
        <v>9.0499999999999989</v>
      </c>
    </row>
    <row r="90" spans="1:32" x14ac:dyDescent="0.45">
      <c r="A90" s="1">
        <v>14</v>
      </c>
      <c r="B90">
        <v>10</v>
      </c>
      <c r="C90">
        <v>0.85</v>
      </c>
      <c r="D90">
        <v>12.8</v>
      </c>
      <c r="E90">
        <v>16.399999999999999</v>
      </c>
      <c r="F90">
        <v>13.6</v>
      </c>
      <c r="G90">
        <v>13.7</v>
      </c>
      <c r="I90">
        <f t="shared" si="29"/>
        <v>1.3589977924926877</v>
      </c>
      <c r="J90">
        <v>10</v>
      </c>
      <c r="K90">
        <f>AVERAGE(D86:G90)</f>
        <v>12.21</v>
      </c>
      <c r="L90">
        <f t="shared" ref="L90:L92" si="40">AVERAGE(D78:G78,D83:G83,D88:G88,D93:G93,D98:G98,D103:G103)</f>
        <v>9.5458333333333325</v>
      </c>
      <c r="M90">
        <v>0.45</v>
      </c>
      <c r="N90">
        <f t="shared" si="30"/>
        <v>14.125</v>
      </c>
      <c r="P90" s="5">
        <f>AVERAGE(D86:D90)</f>
        <v>10.959999999999999</v>
      </c>
      <c r="Q90">
        <f t="shared" si="36"/>
        <v>8.3666666666666654</v>
      </c>
      <c r="R90" s="5">
        <f>AVERAGE(E86:E90)</f>
        <v>14.26</v>
      </c>
      <c r="S90">
        <f t="shared" si="37"/>
        <v>11.533333333333333</v>
      </c>
      <c r="T90" s="5">
        <f>AVERAGE(F86:F90)</f>
        <v>11.16</v>
      </c>
      <c r="U90">
        <f t="shared" si="38"/>
        <v>8.9</v>
      </c>
      <c r="V90" s="5">
        <f>AVERAGE(G86:G90)</f>
        <v>12.459999999999999</v>
      </c>
      <c r="W90">
        <f t="shared" si="39"/>
        <v>9.3833333333333329</v>
      </c>
    </row>
    <row r="91" spans="1:32" x14ac:dyDescent="0.45">
      <c r="A91" s="1">
        <v>15</v>
      </c>
      <c r="B91">
        <v>20</v>
      </c>
      <c r="C91">
        <v>0</v>
      </c>
      <c r="D91">
        <v>10.3</v>
      </c>
      <c r="E91">
        <v>13.3</v>
      </c>
      <c r="F91">
        <v>10.7</v>
      </c>
      <c r="G91">
        <v>12.1</v>
      </c>
      <c r="I91">
        <f t="shared" si="29"/>
        <v>1.1874342087037904</v>
      </c>
      <c r="J91">
        <v>20</v>
      </c>
      <c r="K91">
        <f>AVERAGE(D91:G95)</f>
        <v>11.434999999999999</v>
      </c>
      <c r="L91">
        <f t="shared" si="40"/>
        <v>9.5124999999999993</v>
      </c>
      <c r="M91">
        <v>0.65</v>
      </c>
      <c r="N91">
        <f t="shared" si="30"/>
        <v>11.6</v>
      </c>
      <c r="P91" s="5">
        <f>AVERAGE(D91:D95)</f>
        <v>9.8800000000000008</v>
      </c>
      <c r="Q91">
        <f t="shared" si="36"/>
        <v>8.6666666666666661</v>
      </c>
      <c r="R91" s="5">
        <f>AVERAGE(E91:E95)</f>
        <v>13.26</v>
      </c>
      <c r="S91">
        <f t="shared" si="37"/>
        <v>11.416666666666666</v>
      </c>
      <c r="T91" s="5">
        <f>AVERAGE(F91:F95)</f>
        <v>10.780000000000001</v>
      </c>
      <c r="U91">
        <f t="shared" si="38"/>
        <v>8.5333333333333332</v>
      </c>
      <c r="V91" s="5">
        <f>AVERAGE(G91:G95)</f>
        <v>11.82</v>
      </c>
      <c r="W91">
        <f t="shared" si="39"/>
        <v>9.4333333333333336</v>
      </c>
    </row>
    <row r="92" spans="1:32" x14ac:dyDescent="0.45">
      <c r="A92" s="1">
        <v>16</v>
      </c>
      <c r="B92">
        <v>20</v>
      </c>
      <c r="C92">
        <v>0.2</v>
      </c>
      <c r="D92">
        <v>9.4</v>
      </c>
      <c r="E92">
        <v>12</v>
      </c>
      <c r="F92">
        <v>10.9</v>
      </c>
      <c r="G92">
        <v>11.5</v>
      </c>
      <c r="I92">
        <f t="shared" si="29"/>
        <v>0.97596106479715661</v>
      </c>
      <c r="J92">
        <v>50</v>
      </c>
      <c r="K92">
        <f>AVERAGE(D96:G100)</f>
        <v>9.4849999999999977</v>
      </c>
      <c r="L92">
        <f t="shared" si="40"/>
        <v>10.937499999999998</v>
      </c>
      <c r="M92">
        <v>0.85</v>
      </c>
      <c r="N92">
        <f t="shared" si="30"/>
        <v>10.95</v>
      </c>
      <c r="P92" s="5">
        <f>AVERAGE(D96:D100)</f>
        <v>7.9799999999999995</v>
      </c>
      <c r="Q92">
        <f t="shared" si="36"/>
        <v>9.7999999999999989</v>
      </c>
      <c r="R92" s="5">
        <f>AVERAGE(E96:E100)</f>
        <v>13.219999999999999</v>
      </c>
      <c r="S92">
        <f t="shared" si="37"/>
        <v>12.700000000000001</v>
      </c>
      <c r="T92" s="5">
        <f>AVERAGE(F96:F100)</f>
        <v>7.82</v>
      </c>
      <c r="U92">
        <f t="shared" si="38"/>
        <v>10.366666666666665</v>
      </c>
      <c r="V92" s="5">
        <f>AVERAGE(G96:G100)</f>
        <v>8.92</v>
      </c>
      <c r="W92">
        <f t="shared" si="39"/>
        <v>10.883333333333333</v>
      </c>
    </row>
    <row r="93" spans="1:32" x14ac:dyDescent="0.45">
      <c r="A93" s="1">
        <v>17</v>
      </c>
      <c r="B93">
        <v>20</v>
      </c>
      <c r="C93">
        <v>0.45</v>
      </c>
      <c r="D93">
        <v>9.3000000000000007</v>
      </c>
      <c r="E93">
        <v>13.5</v>
      </c>
      <c r="F93">
        <v>9.9</v>
      </c>
      <c r="G93">
        <v>11.4</v>
      </c>
      <c r="I93">
        <f t="shared" si="29"/>
        <v>1.6207637088730726</v>
      </c>
      <c r="J93">
        <v>100</v>
      </c>
      <c r="K93">
        <f>AVERAGE(D101:G105)</f>
        <v>10.27</v>
      </c>
      <c r="L93">
        <f>AVERAGE((L92-L91), (L91-L90), (L90-L89), (L89-L88))</f>
        <v>0.37916666666666687</v>
      </c>
      <c r="N93">
        <f t="shared" si="30"/>
        <v>11.025</v>
      </c>
      <c r="P93" s="5">
        <f>AVERAGE(D101:D105)</f>
        <v>8.8199999999999985</v>
      </c>
      <c r="R93" s="5">
        <f>AVERAGE(E101:E105)</f>
        <v>13.280000000000001</v>
      </c>
      <c r="T93" s="5">
        <f>AVERAGE(F101:F105)</f>
        <v>9.2199999999999989</v>
      </c>
      <c r="V93" s="5">
        <f>AVERAGE(G101:G105)</f>
        <v>9.76</v>
      </c>
    </row>
    <row r="94" spans="1:32" x14ac:dyDescent="0.45">
      <c r="A94" s="1">
        <v>18</v>
      </c>
      <c r="B94">
        <v>20</v>
      </c>
      <c r="C94">
        <v>0.65</v>
      </c>
      <c r="D94">
        <v>9.6999999999999993</v>
      </c>
      <c r="E94">
        <v>13.3</v>
      </c>
      <c r="F94">
        <v>10.7</v>
      </c>
      <c r="G94">
        <v>11</v>
      </c>
      <c r="I94">
        <f t="shared" si="29"/>
        <v>1.3179055353097193</v>
      </c>
      <c r="K94">
        <f>AVERAGE(K88:K93)</f>
        <v>9.6916666666666647</v>
      </c>
      <c r="N94">
        <f t="shared" si="30"/>
        <v>11.175000000000001</v>
      </c>
      <c r="P94" s="5">
        <f>AVERAGE(P88:P93)</f>
        <v>8.6166666666666654</v>
      </c>
      <c r="Q94">
        <f>AVERAGE(Q88:Q92)</f>
        <v>8.6166666666666636</v>
      </c>
      <c r="R94" s="5">
        <f>AVERAGE(R88:R93)</f>
        <v>11.446666666666665</v>
      </c>
      <c r="S94">
        <f>AVERAGE(S88:S92)</f>
        <v>11.446666666666667</v>
      </c>
      <c r="T94" s="5">
        <f>AVERAGE(T88:T93)</f>
        <v>9.0566666666666666</v>
      </c>
      <c r="U94">
        <f>AVERAGE(U88:U92)</f>
        <v>9.0566666666666666</v>
      </c>
      <c r="V94" s="5">
        <f>AVERAGE(V88:V93)</f>
        <v>9.6466666666666665</v>
      </c>
      <c r="W94">
        <f>AVERAGE(W88:W92)</f>
        <v>9.6466666666666647</v>
      </c>
    </row>
    <row r="95" spans="1:32" x14ac:dyDescent="0.45">
      <c r="A95" s="1">
        <v>19</v>
      </c>
      <c r="B95">
        <v>20</v>
      </c>
      <c r="C95">
        <v>0.85</v>
      </c>
      <c r="D95">
        <v>10.7</v>
      </c>
      <c r="E95">
        <v>14.2</v>
      </c>
      <c r="F95">
        <v>11.7</v>
      </c>
      <c r="G95">
        <v>13.1</v>
      </c>
      <c r="I95">
        <f t="shared" si="29"/>
        <v>1.332994748676835</v>
      </c>
      <c r="N95">
        <f t="shared" si="30"/>
        <v>12.424999999999999</v>
      </c>
      <c r="P95" s="5">
        <f>_xlfn.STDEV.P(P88:P93)</f>
        <v>4.2656365944083365</v>
      </c>
      <c r="Q95">
        <f>_xlfn.STDEV.P(Q88:Q92)</f>
        <v>0.64532506881760354</v>
      </c>
      <c r="R95" s="5">
        <f>_xlfn.STDEV.P(R88:R93)</f>
        <v>5.1393082111203352</v>
      </c>
      <c r="S95">
        <f>_xlfn.STDEV.P(S88:S92)</f>
        <v>0.7408253655364555</v>
      </c>
      <c r="T95" s="5">
        <f>_xlfn.STDEV.P(T88:T93)</f>
        <v>4.6673535208819246</v>
      </c>
      <c r="U95">
        <f>_xlfn.STDEV.P(U88:U92)</f>
        <v>0.66879659754583709</v>
      </c>
      <c r="V95" s="5">
        <f>_xlfn.STDEV.P(V88:V93)</f>
        <v>4.7266149503517738</v>
      </c>
      <c r="W95">
        <f>_xlfn.STDEV.P(W88:W92)</f>
        <v>0.63669284413897553</v>
      </c>
    </row>
    <row r="96" spans="1:32" x14ac:dyDescent="0.45">
      <c r="A96" s="1">
        <v>20</v>
      </c>
      <c r="B96">
        <v>50</v>
      </c>
      <c r="C96">
        <v>0</v>
      </c>
      <c r="D96">
        <v>7.6</v>
      </c>
      <c r="E96">
        <v>13.1</v>
      </c>
      <c r="F96">
        <v>7.8</v>
      </c>
      <c r="G96">
        <v>9.6</v>
      </c>
      <c r="I96">
        <f t="shared" si="29"/>
        <v>2.206099499116029</v>
      </c>
      <c r="N96">
        <f t="shared" si="30"/>
        <v>9.5250000000000004</v>
      </c>
      <c r="P96" s="5"/>
      <c r="R96" s="5"/>
      <c r="T96" s="5"/>
      <c r="V96" s="5"/>
    </row>
    <row r="97" spans="1:23" x14ac:dyDescent="0.45">
      <c r="A97" s="1">
        <v>21</v>
      </c>
      <c r="B97">
        <v>50</v>
      </c>
      <c r="C97">
        <v>0.2</v>
      </c>
      <c r="D97">
        <v>7.8</v>
      </c>
      <c r="E97">
        <v>12.5</v>
      </c>
      <c r="F97">
        <v>7.7</v>
      </c>
      <c r="G97">
        <v>8.5</v>
      </c>
      <c r="I97">
        <f t="shared" si="29"/>
        <v>1.972783566436014</v>
      </c>
      <c r="N97">
        <f t="shared" si="30"/>
        <v>9.125</v>
      </c>
      <c r="P97" s="5" cm="1">
        <f t="array" ref="P97">INDEX(LINEST(P88:P93), 1)</f>
        <v>0.70342857142857196</v>
      </c>
      <c r="Q97" s="5" cm="1">
        <f t="array" ref="Q97">INDEX(LINEST(Q88:Q92), 1)</f>
        <v>0.36333333333333334</v>
      </c>
      <c r="R97" s="5" cm="1">
        <f t="array" ref="R97">INDEX(LINEST(R88:R93), 1)</f>
        <v>1.7440000000000007</v>
      </c>
      <c r="S97" s="5" cm="1">
        <f t="array" ref="S97">INDEX(LINEST(S88:S92), 1)</f>
        <v>0.4050000000000003</v>
      </c>
      <c r="T97" s="5" cm="1">
        <f t="array" ref="T97">INDEX(LINEST(T88:T93), 1)</f>
        <v>0.66</v>
      </c>
      <c r="U97" s="5" cm="1">
        <f t="array" ref="U97">INDEX(LINEST(U88:U92), 1)</f>
        <v>0.31499999999999978</v>
      </c>
      <c r="V97" s="5" cm="1">
        <f t="array" ref="V97">INDEX(LINEST(V88:V93), 1)</f>
        <v>0.86171428571428654</v>
      </c>
      <c r="W97" s="5" cm="1">
        <f t="array" ref="W97">INDEX(LINEST(W88:W92), 1)</f>
        <v>0.31833333333333308</v>
      </c>
    </row>
    <row r="98" spans="1:23" x14ac:dyDescent="0.45">
      <c r="A98" s="1">
        <v>22</v>
      </c>
      <c r="B98">
        <v>50</v>
      </c>
      <c r="C98">
        <v>0.45</v>
      </c>
      <c r="D98">
        <v>8.3000000000000007</v>
      </c>
      <c r="E98">
        <v>13.4</v>
      </c>
      <c r="F98">
        <v>7.6</v>
      </c>
      <c r="G98">
        <v>8.1</v>
      </c>
      <c r="I98">
        <f t="shared" si="29"/>
        <v>2.3521266972678117</v>
      </c>
      <c r="K98" cm="1">
        <f t="array" ref="K98">INDEX(LINEST(K88:K93),1)</f>
        <v>0.99228571428571433</v>
      </c>
      <c r="L98" cm="1">
        <f t="array" ref="L98">INDEX(LINEST(L88:L92),1)</f>
        <v>0.35041666666666677</v>
      </c>
      <c r="N98">
        <f t="shared" si="30"/>
        <v>9.3500000000000014</v>
      </c>
    </row>
    <row r="99" spans="1:23" x14ac:dyDescent="0.45">
      <c r="A99" s="1">
        <v>23</v>
      </c>
      <c r="B99">
        <v>50</v>
      </c>
      <c r="C99">
        <v>0.65</v>
      </c>
      <c r="D99">
        <v>7.6</v>
      </c>
      <c r="E99">
        <v>13.4</v>
      </c>
      <c r="F99">
        <v>6.9</v>
      </c>
      <c r="G99">
        <v>8</v>
      </c>
      <c r="I99">
        <f t="shared" si="29"/>
        <v>2.5849323008543195</v>
      </c>
      <c r="N99">
        <f t="shared" si="30"/>
        <v>8.9749999999999996</v>
      </c>
    </row>
    <row r="100" spans="1:23" x14ac:dyDescent="0.45">
      <c r="A100" s="1">
        <v>24</v>
      </c>
      <c r="B100">
        <v>50</v>
      </c>
      <c r="C100">
        <v>0.85</v>
      </c>
      <c r="D100">
        <v>8.6</v>
      </c>
      <c r="E100">
        <v>13.7</v>
      </c>
      <c r="F100">
        <v>9.1</v>
      </c>
      <c r="G100">
        <v>10.4</v>
      </c>
      <c r="I100">
        <f t="shared" si="29"/>
        <v>1.988089535207108</v>
      </c>
      <c r="N100">
        <f t="shared" si="30"/>
        <v>10.45</v>
      </c>
    </row>
    <row r="101" spans="1:23" x14ac:dyDescent="0.45">
      <c r="A101" s="1">
        <v>25</v>
      </c>
      <c r="B101">
        <v>100</v>
      </c>
      <c r="C101">
        <v>0</v>
      </c>
      <c r="D101">
        <v>8.6</v>
      </c>
      <c r="E101">
        <v>13.7</v>
      </c>
      <c r="F101">
        <v>8.1999999999999993</v>
      </c>
      <c r="G101">
        <v>9.1</v>
      </c>
      <c r="I101">
        <f t="shared" si="29"/>
        <v>2.216979927739541</v>
      </c>
      <c r="N101">
        <f t="shared" si="30"/>
        <v>9.8999999999999986</v>
      </c>
    </row>
    <row r="102" spans="1:23" x14ac:dyDescent="0.45">
      <c r="A102" s="1">
        <v>26</v>
      </c>
      <c r="B102">
        <v>100</v>
      </c>
      <c r="C102">
        <v>0.2</v>
      </c>
      <c r="D102">
        <v>8.1999999999999993</v>
      </c>
      <c r="E102">
        <v>12.3</v>
      </c>
      <c r="F102">
        <v>8.6999999999999993</v>
      </c>
      <c r="G102">
        <v>9.3000000000000007</v>
      </c>
      <c r="I102">
        <f t="shared" si="29"/>
        <v>1.5927570436196505</v>
      </c>
      <c r="N102">
        <f t="shared" si="30"/>
        <v>9.625</v>
      </c>
    </row>
    <row r="103" spans="1:23" x14ac:dyDescent="0.45">
      <c r="A103" s="1">
        <v>27</v>
      </c>
      <c r="B103">
        <v>100</v>
      </c>
      <c r="C103">
        <v>0.45</v>
      </c>
      <c r="D103">
        <v>7.9</v>
      </c>
      <c r="E103">
        <v>12.7</v>
      </c>
      <c r="F103">
        <v>9.6999999999999993</v>
      </c>
      <c r="G103">
        <v>10</v>
      </c>
      <c r="I103">
        <f t="shared" si="29"/>
        <v>1.7151894939043937</v>
      </c>
      <c r="N103">
        <f t="shared" si="30"/>
        <v>10.074999999999999</v>
      </c>
    </row>
    <row r="104" spans="1:23" x14ac:dyDescent="0.45">
      <c r="A104" s="1">
        <v>28</v>
      </c>
      <c r="B104">
        <v>100</v>
      </c>
      <c r="C104">
        <v>0.65</v>
      </c>
      <c r="D104">
        <v>9.5</v>
      </c>
      <c r="E104">
        <v>13.7</v>
      </c>
      <c r="F104">
        <v>9</v>
      </c>
      <c r="G104">
        <v>9.6</v>
      </c>
      <c r="I104">
        <f t="shared" si="29"/>
        <v>1.8901058171435663</v>
      </c>
      <c r="N104">
        <f t="shared" si="30"/>
        <v>10.450000000000001</v>
      </c>
    </row>
    <row r="105" spans="1:23" x14ac:dyDescent="0.45">
      <c r="A105" s="1">
        <v>29</v>
      </c>
      <c r="B105">
        <v>100</v>
      </c>
      <c r="C105">
        <v>0.85</v>
      </c>
      <c r="D105">
        <v>9.9</v>
      </c>
      <c r="E105">
        <v>14</v>
      </c>
      <c r="F105">
        <v>10.5</v>
      </c>
      <c r="G105">
        <v>10.8</v>
      </c>
      <c r="I105">
        <f t="shared" si="29"/>
        <v>1.5921683328090603</v>
      </c>
      <c r="N105">
        <f t="shared" si="30"/>
        <v>11.3</v>
      </c>
    </row>
    <row r="109" spans="1:23" x14ac:dyDescent="0.45">
      <c r="A109" s="1">
        <v>0</v>
      </c>
      <c r="B109" t="s">
        <v>9</v>
      </c>
    </row>
    <row r="111" spans="1:23" x14ac:dyDescent="0.4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I111" s="3" t="s">
        <v>45</v>
      </c>
      <c r="K111" t="s">
        <v>25</v>
      </c>
      <c r="L111" t="s">
        <v>26</v>
      </c>
      <c r="N111" t="s">
        <v>27</v>
      </c>
      <c r="P111" s="3"/>
      <c r="Q111" s="3" t="s">
        <v>3</v>
      </c>
      <c r="R111" s="3"/>
      <c r="S111" s="3" t="s">
        <v>4</v>
      </c>
      <c r="T111" s="3"/>
      <c r="U111" s="3" t="s">
        <v>5</v>
      </c>
      <c r="V111" s="3"/>
      <c r="W111" s="3" t="s">
        <v>6</v>
      </c>
    </row>
    <row r="112" spans="1:23" x14ac:dyDescent="0.4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3.3042796323690418</v>
      </c>
      <c r="M112">
        <v>0</v>
      </c>
      <c r="N112">
        <f>AVERAGE(D112:G112)</f>
        <v>0</v>
      </c>
      <c r="P112" s="5">
        <f>_xlfn.STDEV.P(D112:D116)</f>
        <v>0</v>
      </c>
      <c r="Q112">
        <f>_xlfn.STDEV.P(D112,D117,D122,D127,D132,D137)</f>
        <v>2.7608372321131545</v>
      </c>
      <c r="R112" s="5">
        <f>_xlfn.STDEV.P(E112:E116)</f>
        <v>0</v>
      </c>
      <c r="S112">
        <f>_xlfn.STDEV.P(E112,E117,E122,E127,E132,E137)</f>
        <v>3.9953097501945956</v>
      </c>
      <c r="T112" s="5">
        <f>_xlfn.STDEV.P(F112:F116)</f>
        <v>0</v>
      </c>
      <c r="U112">
        <f>_xlfn.STDEV.P(F112,F117,F122,F127,F132,F137)</f>
        <v>2.9913300646293712</v>
      </c>
      <c r="V112" s="5">
        <f>_xlfn.STDEV.P(G112:G116)</f>
        <v>0</v>
      </c>
      <c r="W112">
        <f>_xlfn.STDEV.P(G112,G117,G122,G127,G132,G137)</f>
        <v>2.7086281890777606</v>
      </c>
    </row>
    <row r="113" spans="1:23" x14ac:dyDescent="0.4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41" si="41">_xlfn.STDEV.P(D113:G113)</f>
        <v>0</v>
      </c>
      <c r="J113">
        <v>5</v>
      </c>
      <c r="K113">
        <f>_xlfn.STDEV.P(D117:G121)</f>
        <v>0.89554452708952281</v>
      </c>
      <c r="L113">
        <f>_xlfn.STDEV.P(D113:G113,D118:G118,D123:G123,D128:G128,D133:G133,D138:G138)</f>
        <v>3.0899675250001506</v>
      </c>
      <c r="M113">
        <v>0.2</v>
      </c>
      <c r="N113">
        <f t="shared" ref="N113:N141" si="42">AVERAGE(D113:G113)</f>
        <v>0</v>
      </c>
      <c r="P113" s="5">
        <f>_xlfn.STDEV.P(D117:D121)</f>
        <v>0.50438080851673794</v>
      </c>
      <c r="Q113">
        <f t="shared" ref="Q113:Q116" si="43">_xlfn.STDEV.P(D113,D118,D123,D128,D133,D138)</f>
        <v>2.4657656011875906</v>
      </c>
      <c r="R113" s="5">
        <f>_xlfn.STDEV.P(E117:E121)</f>
        <v>0.60991802727907662</v>
      </c>
      <c r="S113">
        <f t="shared" ref="S113:S116" si="44">_xlfn.STDEV.P(E113,E118,E123,E128,E133,E138)</f>
        <v>3.995414037785487</v>
      </c>
      <c r="T113" s="5">
        <f>_xlfn.STDEV.P(F117:F121)</f>
        <v>0.37947331922020672</v>
      </c>
      <c r="U113">
        <f t="shared" ref="U113:U116" si="45">_xlfn.STDEV.P(F113,F118,F123,F128,F133,F138)</f>
        <v>2.5552234083669991</v>
      </c>
      <c r="V113" s="5">
        <f>_xlfn.STDEV.P(G117:G121)</f>
        <v>0.68293484315855524</v>
      </c>
      <c r="W113">
        <f t="shared" ref="W113:W116" si="46">_xlfn.STDEV.P(G113,G118,G123,G128,G133,G138)</f>
        <v>2.4850665092821065</v>
      </c>
    </row>
    <row r="114" spans="1:23" x14ac:dyDescent="0.4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1"/>
        <v>0</v>
      </c>
      <c r="J114">
        <v>10</v>
      </c>
      <c r="K114">
        <f>_xlfn.STDEV.P(D122:G126)</f>
        <v>1.2889918541247656</v>
      </c>
      <c r="L114">
        <f t="shared" ref="L114:L116" si="47">_xlfn.STDEV.P(D114:G114,D119:G119,D124:G124,D129:G129,D134:G134,D139:G139)</f>
        <v>2.9940102241345516</v>
      </c>
      <c r="M114">
        <v>0.45</v>
      </c>
      <c r="N114">
        <f t="shared" si="42"/>
        <v>0</v>
      </c>
      <c r="P114" s="5">
        <f>_xlfn.STDEV.P(D122:D126)</f>
        <v>0.77045441137032966</v>
      </c>
      <c r="Q114">
        <f t="shared" si="43"/>
        <v>2.3161870007022789</v>
      </c>
      <c r="R114" s="5">
        <f>_xlfn.STDEV.P(E122:E126)</f>
        <v>0.81829090181915165</v>
      </c>
      <c r="S114">
        <f t="shared" si="44"/>
        <v>3.9376036141569961</v>
      </c>
      <c r="T114" s="5">
        <f>_xlfn.STDEV.P(F122:F126)</f>
        <v>0.57480431452800018</v>
      </c>
      <c r="U114">
        <f t="shared" si="45"/>
        <v>2.2103292866800537</v>
      </c>
      <c r="V114" s="5">
        <f>_xlfn.STDEV.P(G122:G126)</f>
        <v>0.65421708935184475</v>
      </c>
      <c r="W114">
        <f t="shared" si="46"/>
        <v>2.3335714164249515</v>
      </c>
    </row>
    <row r="115" spans="1:23" x14ac:dyDescent="0.4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1"/>
        <v>0</v>
      </c>
      <c r="J115">
        <v>20</v>
      </c>
      <c r="K115">
        <f>_xlfn.STDEV.P(D127:G131)</f>
        <v>0.99473614592012105</v>
      </c>
      <c r="L115">
        <f t="shared" si="47"/>
        <v>2.6435324641261544</v>
      </c>
      <c r="M115">
        <v>0.65</v>
      </c>
      <c r="N115">
        <f t="shared" si="42"/>
        <v>0</v>
      </c>
      <c r="P115" s="5">
        <f>_xlfn.STDEV.P(D127:D131)</f>
        <v>0.60860496218811722</v>
      </c>
      <c r="Q115">
        <f t="shared" si="43"/>
        <v>2.0105969262883101</v>
      </c>
      <c r="R115" s="5">
        <f>_xlfn.STDEV.P(E127:E131)</f>
        <v>1.1620671237067159</v>
      </c>
      <c r="S115">
        <f t="shared" si="44"/>
        <v>3.4658652919901871</v>
      </c>
      <c r="T115" s="5">
        <f>_xlfn.STDEV.P(F127:F131)</f>
        <v>1.1394735626595318</v>
      </c>
      <c r="U115">
        <f t="shared" si="45"/>
        <v>2.0210695738203128</v>
      </c>
      <c r="V115" s="5">
        <f>_xlfn.STDEV.P(G127:G131)</f>
        <v>0.60464865831323855</v>
      </c>
      <c r="W115">
        <f t="shared" si="46"/>
        <v>2.1063396370639444</v>
      </c>
    </row>
    <row r="116" spans="1:23" x14ac:dyDescent="0.4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1"/>
        <v>0</v>
      </c>
      <c r="J116">
        <v>50</v>
      </c>
      <c r="K116">
        <f>_xlfn.STDEV.P(D133:G136)</f>
        <v>2.4687737340631308</v>
      </c>
      <c r="L116">
        <f t="shared" si="47"/>
        <v>2.3802427513922946</v>
      </c>
      <c r="M116">
        <v>0.85</v>
      </c>
      <c r="N116">
        <f t="shared" si="42"/>
        <v>0</v>
      </c>
      <c r="P116" s="5">
        <f>_xlfn.STDEV.P(D132:D136)</f>
        <v>1.4934523762075573</v>
      </c>
      <c r="Q116">
        <f t="shared" si="43"/>
        <v>1.4383632673594273</v>
      </c>
      <c r="R116" s="5">
        <f>_xlfn.STDEV.P(E132:E136)</f>
        <v>2.1000952359357483</v>
      </c>
      <c r="S116">
        <f t="shared" si="44"/>
        <v>3.240584652325702</v>
      </c>
      <c r="T116" s="5">
        <f>_xlfn.STDEV.P(F132:F136)</f>
        <v>1.2859237924542812</v>
      </c>
      <c r="U116">
        <f t="shared" si="45"/>
        <v>1.9137659209004632</v>
      </c>
      <c r="V116" s="5">
        <f>_xlfn.STDEV.P(G132:G136)</f>
        <v>0.85930204235763163</v>
      </c>
      <c r="W116">
        <f t="shared" si="46"/>
        <v>1.722078847078599</v>
      </c>
    </row>
    <row r="117" spans="1:23" x14ac:dyDescent="0.45">
      <c r="A117" s="1">
        <v>5</v>
      </c>
      <c r="B117">
        <v>5</v>
      </c>
      <c r="C117">
        <v>0</v>
      </c>
      <c r="D117">
        <v>2.5</v>
      </c>
      <c r="E117">
        <v>4.3</v>
      </c>
      <c r="F117">
        <v>2.6</v>
      </c>
      <c r="G117">
        <v>2.5</v>
      </c>
      <c r="I117">
        <f t="shared" si="41"/>
        <v>0.76607767230222756</v>
      </c>
      <c r="J117">
        <v>100</v>
      </c>
      <c r="K117">
        <f>_xlfn.STDEV.P(D137:G141)</f>
        <v>2.2196846622887714</v>
      </c>
      <c r="N117">
        <f t="shared" si="42"/>
        <v>2.9750000000000001</v>
      </c>
      <c r="P117" s="5">
        <f>_xlfn.STDEV.P(D137:D141)</f>
        <v>1.5427248620541512</v>
      </c>
      <c r="R117" s="5">
        <f>_xlfn.STDEV.P(E137:E141)</f>
        <v>0.71944422994419843</v>
      </c>
      <c r="T117" s="5">
        <f>_xlfn.STDEV.P(F137:F141)</f>
        <v>0.97488460855631043</v>
      </c>
      <c r="V117" s="5">
        <f>_xlfn.STDEV.P(G137:G141)</f>
        <v>1.3922643427165631</v>
      </c>
    </row>
    <row r="118" spans="1:23" x14ac:dyDescent="0.45">
      <c r="A118" s="1">
        <v>6</v>
      </c>
      <c r="B118">
        <v>5</v>
      </c>
      <c r="C118">
        <v>0.2</v>
      </c>
      <c r="D118">
        <v>2.9</v>
      </c>
      <c r="E118">
        <v>2.9</v>
      </c>
      <c r="F118">
        <v>2.2999999999999998</v>
      </c>
      <c r="G118">
        <v>3.4</v>
      </c>
      <c r="I118">
        <f t="shared" si="41"/>
        <v>0.38971143170299793</v>
      </c>
      <c r="K118">
        <f>AVERAGE(K112:K117)</f>
        <v>1.3112884872477186</v>
      </c>
      <c r="N118">
        <f t="shared" si="42"/>
        <v>2.875</v>
      </c>
      <c r="P118" s="5">
        <f>AVERAGE(P112:P117)</f>
        <v>0.81993623672281568</v>
      </c>
      <c r="Q118">
        <f>AVERAGE(Q112:Q116)</f>
        <v>2.1983500055301524</v>
      </c>
      <c r="R118" s="5">
        <f>AVERAGE(R112:R117)</f>
        <v>0.90163591978081514</v>
      </c>
      <c r="S118">
        <f>AVERAGE(S112:S116)</f>
        <v>3.7269554692905933</v>
      </c>
      <c r="T118" s="5">
        <f>AVERAGE(T112:T117)</f>
        <v>0.72575993290305496</v>
      </c>
      <c r="U118">
        <f>AVERAGE(U112:U116)</f>
        <v>2.3383436508794402</v>
      </c>
      <c r="V118" s="5">
        <f>AVERAGE(V112:V117)</f>
        <v>0.69889449598297215</v>
      </c>
      <c r="W118">
        <f>AVERAGE(W112:W116)</f>
        <v>2.2711369197854721</v>
      </c>
    </row>
    <row r="119" spans="1:23" x14ac:dyDescent="0.45">
      <c r="A119" s="1">
        <v>7</v>
      </c>
      <c r="B119">
        <v>5</v>
      </c>
      <c r="C119">
        <v>0.45</v>
      </c>
      <c r="D119">
        <v>2.9</v>
      </c>
      <c r="E119">
        <v>4.4000000000000004</v>
      </c>
      <c r="F119">
        <v>2.7</v>
      </c>
      <c r="G119">
        <v>1.8</v>
      </c>
      <c r="I119" s="8">
        <f t="shared" si="41"/>
        <v>0.9340770846134705</v>
      </c>
      <c r="N119">
        <f t="shared" si="42"/>
        <v>2.95</v>
      </c>
      <c r="P119" s="5">
        <f>_xlfn.STDEV.P(P112:P117)</f>
        <v>0.54696547823011032</v>
      </c>
      <c r="Q119">
        <f>_xlfn.STDEV.P(Q112:Q116)</f>
        <v>0.45047077580265371</v>
      </c>
      <c r="R119" s="5">
        <f>_xlfn.STDEV.P(R112:R117)</f>
        <v>0.63800679319346443</v>
      </c>
      <c r="S119">
        <f>_xlfn.STDEV.P(S112:S116)</f>
        <v>0.31406410692447551</v>
      </c>
      <c r="T119" s="5">
        <f>_xlfn.STDEV.P(T112:T117)</f>
        <v>0.45026568430119146</v>
      </c>
      <c r="U119">
        <f>_xlfn.STDEV.P(U112:U116)</f>
        <v>0.39261809738193748</v>
      </c>
      <c r="V119" s="5">
        <f>_xlfn.STDEV.P(V112:V117)</f>
        <v>0.40948726087393417</v>
      </c>
      <c r="W119">
        <f>_xlfn.STDEV.P(W112:W116)</f>
        <v>0.33754568814807512</v>
      </c>
    </row>
    <row r="120" spans="1:23" x14ac:dyDescent="0.45">
      <c r="A120" s="1">
        <v>8</v>
      </c>
      <c r="B120">
        <v>5</v>
      </c>
      <c r="C120">
        <v>0.65</v>
      </c>
      <c r="D120">
        <v>2.9</v>
      </c>
      <c r="E120">
        <v>4.5999999999999996</v>
      </c>
      <c r="F120">
        <v>2.7</v>
      </c>
      <c r="G120">
        <v>1.4</v>
      </c>
      <c r="I120">
        <f t="shared" si="41"/>
        <v>1.1379806676741042</v>
      </c>
      <c r="K120" cm="1">
        <f t="array" ref="K120">INDEX(LINEST(K112:K117),1)</f>
        <v>0.44353872069028688</v>
      </c>
      <c r="L120" cm="1">
        <f t="array" ref="L120">INDEX(LINEST(L112:L116),1)</f>
        <v>-0.22945088228274896</v>
      </c>
      <c r="N120">
        <f t="shared" si="42"/>
        <v>2.9</v>
      </c>
      <c r="P120" s="5"/>
      <c r="R120" s="5"/>
      <c r="T120" s="5"/>
      <c r="V120" s="5"/>
    </row>
    <row r="121" spans="1:23" x14ac:dyDescent="0.45">
      <c r="A121" s="1">
        <v>9</v>
      </c>
      <c r="B121">
        <v>5</v>
      </c>
      <c r="C121">
        <v>0.85</v>
      </c>
      <c r="D121">
        <v>1.6</v>
      </c>
      <c r="E121">
        <v>3.8</v>
      </c>
      <c r="F121">
        <v>1.7</v>
      </c>
      <c r="G121">
        <v>2.1</v>
      </c>
      <c r="I121">
        <f t="shared" si="41"/>
        <v>0.88600225733346705</v>
      </c>
      <c r="N121">
        <f t="shared" si="42"/>
        <v>2.3000000000000003</v>
      </c>
      <c r="P121" s="5"/>
      <c r="R121" s="5"/>
      <c r="T121" s="5"/>
      <c r="V121" s="5"/>
    </row>
    <row r="122" spans="1:23" x14ac:dyDescent="0.45">
      <c r="A122" s="1">
        <v>10</v>
      </c>
      <c r="B122">
        <v>10</v>
      </c>
      <c r="C122">
        <v>0</v>
      </c>
      <c r="D122">
        <v>4.3</v>
      </c>
      <c r="E122">
        <v>7</v>
      </c>
      <c r="F122">
        <v>5.6</v>
      </c>
      <c r="G122">
        <v>4.3</v>
      </c>
      <c r="I122">
        <f t="shared" si="41"/>
        <v>1.1157956802210687</v>
      </c>
      <c r="N122">
        <f t="shared" si="42"/>
        <v>5.3</v>
      </c>
      <c r="P122" s="5"/>
      <c r="R122" s="5"/>
      <c r="T122" s="5"/>
      <c r="V122" s="5"/>
    </row>
    <row r="123" spans="1:23" x14ac:dyDescent="0.45">
      <c r="A123" s="1">
        <v>11</v>
      </c>
      <c r="B123">
        <v>10</v>
      </c>
      <c r="C123">
        <v>0.2</v>
      </c>
      <c r="D123">
        <v>3.5</v>
      </c>
      <c r="E123">
        <v>7.8</v>
      </c>
      <c r="F123">
        <v>4.9000000000000004</v>
      </c>
      <c r="G123">
        <v>4.5</v>
      </c>
      <c r="I123">
        <f t="shared" si="41"/>
        <v>1.5990231392947365</v>
      </c>
      <c r="K123" t="s">
        <v>25</v>
      </c>
      <c r="L123" t="s">
        <v>26</v>
      </c>
      <c r="N123">
        <f t="shared" si="42"/>
        <v>5.1750000000000007</v>
      </c>
      <c r="P123" s="3" t="s">
        <v>25</v>
      </c>
      <c r="Q123" s="3" t="s">
        <v>26</v>
      </c>
      <c r="R123" s="3" t="s">
        <v>25</v>
      </c>
      <c r="S123" s="3" t="s">
        <v>26</v>
      </c>
      <c r="T123" s="3" t="s">
        <v>25</v>
      </c>
      <c r="U123" s="3" t="s">
        <v>26</v>
      </c>
      <c r="V123" s="3" t="s">
        <v>25</v>
      </c>
      <c r="W123" s="3" t="s">
        <v>26</v>
      </c>
    </row>
    <row r="124" spans="1:23" x14ac:dyDescent="0.45">
      <c r="A124" s="1">
        <v>12</v>
      </c>
      <c r="B124">
        <v>10</v>
      </c>
      <c r="C124">
        <v>0.45</v>
      </c>
      <c r="D124">
        <v>4.9000000000000004</v>
      </c>
      <c r="E124">
        <v>6.3</v>
      </c>
      <c r="F124">
        <v>4.3</v>
      </c>
      <c r="G124">
        <v>4.8</v>
      </c>
      <c r="I124">
        <f t="shared" si="41"/>
        <v>0.74288289790517825</v>
      </c>
      <c r="J124">
        <v>2</v>
      </c>
      <c r="K124">
        <f>AVERAGE(D112:G116)</f>
        <v>0</v>
      </c>
      <c r="L124">
        <f>AVERAGE(D112:G112,D117:G117,D122:G122,D127:G127,D132:G132,D137:G137)</f>
        <v>5.2583333333333337</v>
      </c>
      <c r="M124">
        <v>0</v>
      </c>
      <c r="N124">
        <f t="shared" si="42"/>
        <v>5.0750000000000002</v>
      </c>
      <c r="P124" s="5">
        <f>AVERAGE(D112:D116)</f>
        <v>0</v>
      </c>
      <c r="Q124">
        <f>AVERAGE(D112,D117,D122,D127,D132,D137)</f>
        <v>4.666666666666667</v>
      </c>
      <c r="R124" s="5">
        <f>AVERAGE(E112:E116)</f>
        <v>0</v>
      </c>
      <c r="S124">
        <f>AVERAGE(E112,E117,E122,E127,E132,E137)</f>
        <v>6.8500000000000005</v>
      </c>
      <c r="T124" s="5">
        <f>AVERAGE(F112:F116)</f>
        <v>0</v>
      </c>
      <c r="U124">
        <f>AVERAGE(F112,F117,F122,F127,F132,F137)</f>
        <v>5.2166666666666659</v>
      </c>
      <c r="V124" s="5">
        <f>AVERAGE(G112:G116)</f>
        <v>0</v>
      </c>
      <c r="W124">
        <f>AVERAGE(G112,G117,G122,G127,G132,G137)</f>
        <v>4.3</v>
      </c>
    </row>
    <row r="125" spans="1:23" x14ac:dyDescent="0.45">
      <c r="A125" s="1">
        <v>13</v>
      </c>
      <c r="B125">
        <v>10</v>
      </c>
      <c r="C125">
        <v>0.65</v>
      </c>
      <c r="D125">
        <v>3</v>
      </c>
      <c r="E125">
        <v>6.1</v>
      </c>
      <c r="F125">
        <v>4.5999999999999996</v>
      </c>
      <c r="G125">
        <v>4</v>
      </c>
      <c r="I125">
        <f t="shared" si="41"/>
        <v>1.1233320969330485</v>
      </c>
      <c r="J125">
        <v>5</v>
      </c>
      <c r="K125">
        <f>AVERAGE(D117:G121)</f>
        <v>2.8</v>
      </c>
      <c r="L125">
        <f>AVERAGE(D113:G113,D118:G118,D123:G123,D128:G128,D133:G133,D138:G138)</f>
        <v>4.7958333333333334</v>
      </c>
      <c r="M125">
        <v>0.2</v>
      </c>
      <c r="N125">
        <f t="shared" si="42"/>
        <v>4.4249999999999998</v>
      </c>
      <c r="P125" s="5">
        <f>AVERAGE(D117:D121)</f>
        <v>2.56</v>
      </c>
      <c r="Q125">
        <f t="shared" ref="Q125:Q128" si="48">AVERAGE(D113,D118,D123,D128,D133,D138)</f>
        <v>4.2</v>
      </c>
      <c r="R125" s="5">
        <f>AVERAGE(E117:E121)</f>
        <v>4</v>
      </c>
      <c r="S125">
        <f t="shared" ref="S125:S128" si="49">AVERAGE(E113,E118,E123,E128,E133,E138)</f>
        <v>6.3999999999999995</v>
      </c>
      <c r="T125" s="5">
        <f>AVERAGE(F117:F121)</f>
        <v>2.4</v>
      </c>
      <c r="U125">
        <f t="shared" ref="U125:U128" si="50">AVERAGE(F113,F118,F123,F128,F133,F138)</f>
        <v>4.3500000000000005</v>
      </c>
      <c r="V125" s="5">
        <f>AVERAGE(G117:G121)</f>
        <v>2.2399999999999998</v>
      </c>
      <c r="W125">
        <f t="shared" ref="W125:W128" si="51">AVERAGE(G113,G118,G123,G128,G133,G138)</f>
        <v>4.2333333333333334</v>
      </c>
    </row>
    <row r="126" spans="1:23" x14ac:dyDescent="0.45">
      <c r="A126" s="1">
        <v>14</v>
      </c>
      <c r="B126">
        <v>10</v>
      </c>
      <c r="C126">
        <v>0.85</v>
      </c>
      <c r="D126">
        <v>2.9</v>
      </c>
      <c r="E126">
        <v>5.4</v>
      </c>
      <c r="F126">
        <v>3.9</v>
      </c>
      <c r="G126">
        <v>2.9</v>
      </c>
      <c r="I126">
        <f t="shared" si="41"/>
        <v>1.0231690964840563</v>
      </c>
      <c r="J126">
        <v>10</v>
      </c>
      <c r="K126">
        <f>AVERAGE(D122:G126)</f>
        <v>4.75</v>
      </c>
      <c r="L126">
        <f t="shared" ref="L126:L128" si="52">AVERAGE(D114:G114,D119:G119,D124:G124,D129:G129,D134:G134,D139:G139)</f>
        <v>4.5416666666666661</v>
      </c>
      <c r="M126">
        <v>0.45</v>
      </c>
      <c r="N126">
        <f t="shared" si="42"/>
        <v>3.7750000000000004</v>
      </c>
      <c r="P126" s="5">
        <f>AVERAGE(D122:D126)</f>
        <v>3.7199999999999998</v>
      </c>
      <c r="Q126">
        <f t="shared" si="48"/>
        <v>4.1833333333333336</v>
      </c>
      <c r="R126" s="5">
        <f>AVERAGE(E122:E126)</f>
        <v>6.5200000000000005</v>
      </c>
      <c r="S126">
        <f t="shared" si="49"/>
        <v>6.3833333333333329</v>
      </c>
      <c r="T126" s="5">
        <f>AVERAGE(F122:F126)</f>
        <v>4.6599999999999993</v>
      </c>
      <c r="U126">
        <f t="shared" si="50"/>
        <v>3.9333333333333336</v>
      </c>
      <c r="V126" s="5">
        <f>AVERAGE(G122:G126)</f>
        <v>4.0999999999999996</v>
      </c>
      <c r="W126">
        <f t="shared" si="51"/>
        <v>3.6666666666666665</v>
      </c>
    </row>
    <row r="127" spans="1:23" x14ac:dyDescent="0.45">
      <c r="A127" s="1">
        <v>15</v>
      </c>
      <c r="B127">
        <v>20</v>
      </c>
      <c r="C127">
        <v>0</v>
      </c>
      <c r="D127">
        <v>6.2</v>
      </c>
      <c r="E127">
        <v>6.9</v>
      </c>
      <c r="F127">
        <v>8.1999999999999993</v>
      </c>
      <c r="G127">
        <v>5.0999999999999996</v>
      </c>
      <c r="I127">
        <f t="shared" si="41"/>
        <v>1.1247221879202027</v>
      </c>
      <c r="J127">
        <v>20</v>
      </c>
      <c r="K127">
        <f>AVERAGE(D127:G131)</f>
        <v>5.35</v>
      </c>
      <c r="L127">
        <f t="shared" si="52"/>
        <v>4.1083333333333325</v>
      </c>
      <c r="M127">
        <v>0.65</v>
      </c>
      <c r="N127">
        <f t="shared" si="42"/>
        <v>6.6</v>
      </c>
      <c r="P127" s="5">
        <f>AVERAGE(D127:D131)</f>
        <v>5.2600000000000007</v>
      </c>
      <c r="Q127">
        <f t="shared" si="48"/>
        <v>3.65</v>
      </c>
      <c r="R127" s="5">
        <f>AVERAGE(E127:E131)</f>
        <v>5.2600000000000007</v>
      </c>
      <c r="S127">
        <f t="shared" si="49"/>
        <v>5.666666666666667</v>
      </c>
      <c r="T127" s="5">
        <f>AVERAGE(F127:F131)</f>
        <v>5.9599999999999991</v>
      </c>
      <c r="U127">
        <f t="shared" si="50"/>
        <v>3.8166666666666664</v>
      </c>
      <c r="V127" s="5">
        <f>AVERAGE(G127:G131)</f>
        <v>4.92</v>
      </c>
      <c r="W127">
        <f t="shared" si="51"/>
        <v>3.2999999999999994</v>
      </c>
    </row>
    <row r="128" spans="1:23" x14ac:dyDescent="0.45">
      <c r="A128" s="1">
        <v>16</v>
      </c>
      <c r="B128">
        <v>20</v>
      </c>
      <c r="C128">
        <v>0.2</v>
      </c>
      <c r="D128">
        <v>5.0999999999999996</v>
      </c>
      <c r="E128">
        <v>6</v>
      </c>
      <c r="F128">
        <v>5.5</v>
      </c>
      <c r="G128">
        <v>4.4000000000000004</v>
      </c>
      <c r="I128">
        <f t="shared" si="41"/>
        <v>0.58523499553597924</v>
      </c>
      <c r="J128">
        <v>50</v>
      </c>
      <c r="K128">
        <f>AVERAGE(D132:G136)</f>
        <v>5.665</v>
      </c>
      <c r="L128">
        <f t="shared" si="52"/>
        <v>3.4333333333333322</v>
      </c>
      <c r="M128">
        <v>0.85</v>
      </c>
      <c r="N128">
        <f t="shared" si="42"/>
        <v>5.25</v>
      </c>
      <c r="P128" s="5">
        <f>AVERAGE(D132:D136)</f>
        <v>4.8400000000000007</v>
      </c>
      <c r="Q128">
        <f t="shared" si="48"/>
        <v>2.5333333333333337</v>
      </c>
      <c r="R128" s="5">
        <f>AVERAGE(E132:E136)</f>
        <v>9.34</v>
      </c>
      <c r="S128">
        <f t="shared" si="49"/>
        <v>4.9833333333333334</v>
      </c>
      <c r="T128" s="5">
        <f>AVERAGE(F132:F136)</f>
        <v>4.7200000000000006</v>
      </c>
      <c r="U128">
        <f t="shared" si="50"/>
        <v>3.25</v>
      </c>
      <c r="V128" s="5">
        <f>AVERAGE(G132:G136)</f>
        <v>3.7600000000000002</v>
      </c>
      <c r="W128">
        <f t="shared" si="51"/>
        <v>2.9666666666666663</v>
      </c>
    </row>
    <row r="129" spans="1:23" x14ac:dyDescent="0.45">
      <c r="A129" s="1">
        <v>17</v>
      </c>
      <c r="B129">
        <v>20</v>
      </c>
      <c r="C129">
        <v>0.45</v>
      </c>
      <c r="D129">
        <v>5.4</v>
      </c>
      <c r="E129">
        <v>5.4</v>
      </c>
      <c r="F129">
        <v>5.6</v>
      </c>
      <c r="G129">
        <v>5.2</v>
      </c>
      <c r="I129">
        <f t="shared" si="41"/>
        <v>0.14142135623730931</v>
      </c>
      <c r="J129">
        <v>100</v>
      </c>
      <c r="K129">
        <f>AVERAGE(D137:G141)</f>
        <v>7.9999999999999982</v>
      </c>
      <c r="L129">
        <f>AVERAGE((L128-L127), (L127-L126), (L126-L125), (L125-L124))</f>
        <v>-0.45625000000000038</v>
      </c>
      <c r="N129">
        <f t="shared" si="42"/>
        <v>5.3999999999999995</v>
      </c>
      <c r="P129" s="5">
        <f>AVERAGE(D137:D141)</f>
        <v>6.7</v>
      </c>
      <c r="R129" s="5">
        <f>AVERAGE(E137:E141)</f>
        <v>11.220000000000002</v>
      </c>
      <c r="T129" s="5">
        <f>AVERAGE(F137:F141)</f>
        <v>6.94</v>
      </c>
      <c r="V129" s="5">
        <f>AVERAGE(G137:G141)</f>
        <v>7.1400000000000006</v>
      </c>
    </row>
    <row r="130" spans="1:23" x14ac:dyDescent="0.45">
      <c r="A130" s="1">
        <v>18</v>
      </c>
      <c r="B130">
        <v>20</v>
      </c>
      <c r="C130">
        <v>0.65</v>
      </c>
      <c r="D130">
        <v>5.3</v>
      </c>
      <c r="E130">
        <v>4.4000000000000004</v>
      </c>
      <c r="F130">
        <v>5.5</v>
      </c>
      <c r="G130">
        <v>5.8</v>
      </c>
      <c r="I130">
        <f t="shared" si="41"/>
        <v>0.52201532544552731</v>
      </c>
      <c r="K130">
        <f>AVERAGE(K124:K129)</f>
        <v>4.4274999999999993</v>
      </c>
      <c r="N130">
        <f t="shared" si="42"/>
        <v>5.25</v>
      </c>
      <c r="P130" s="5">
        <f>AVERAGE(P124:P129)</f>
        <v>3.8466666666666662</v>
      </c>
      <c r="Q130">
        <f>AVERAGE(Q124:Q128)</f>
        <v>3.8466666666666667</v>
      </c>
      <c r="R130" s="5">
        <f>AVERAGE(R124:R129)</f>
        <v>6.0566666666666675</v>
      </c>
      <c r="S130">
        <f>AVERAGE(S124:S128)</f>
        <v>6.0566666666666666</v>
      </c>
      <c r="T130" s="5">
        <f>AVERAGE(T124:T129)</f>
        <v>4.1133333333333333</v>
      </c>
      <c r="U130">
        <f>AVERAGE(U124:U128)</f>
        <v>4.1133333333333333</v>
      </c>
      <c r="V130" s="5">
        <f>AVERAGE(V124:V129)</f>
        <v>3.6933333333333334</v>
      </c>
      <c r="W130">
        <f>AVERAGE(W124:W128)</f>
        <v>3.6933333333333329</v>
      </c>
    </row>
    <row r="131" spans="1:23" x14ac:dyDescent="0.45">
      <c r="A131" s="1">
        <v>19</v>
      </c>
      <c r="B131">
        <v>20</v>
      </c>
      <c r="C131">
        <v>0.85</v>
      </c>
      <c r="D131">
        <v>4.3</v>
      </c>
      <c r="E131">
        <v>3.6</v>
      </c>
      <c r="F131">
        <v>5</v>
      </c>
      <c r="G131">
        <v>4.0999999999999996</v>
      </c>
      <c r="I131">
        <f t="shared" si="41"/>
        <v>0.50249378105604581</v>
      </c>
      <c r="N131">
        <f t="shared" si="42"/>
        <v>4.25</v>
      </c>
      <c r="P131" s="5">
        <f>_xlfn.STDEV.P(P124:P129)</f>
        <v>2.1445331012185904</v>
      </c>
      <c r="Q131">
        <f>_xlfn.STDEV.P(Q124:Q128)</f>
        <v>0.7313154054320381</v>
      </c>
      <c r="R131" s="5">
        <f>_xlfn.STDEV.P(R124:R129)</f>
        <v>3.6332431181460398</v>
      </c>
      <c r="S131">
        <f>_xlfn.STDEV.P(S124:S128)</f>
        <v>0.65697962085761663</v>
      </c>
      <c r="T131" s="5">
        <f>_xlfn.STDEV.P(T124:T129)</f>
        <v>2.3065895940881105</v>
      </c>
      <c r="U131">
        <f>_xlfn.STDEV.P(U124:U128)</f>
        <v>0.65408120460858943</v>
      </c>
      <c r="V131" s="5">
        <f>_xlfn.STDEV.P(V124:V129)</f>
        <v>2.2100879821601871</v>
      </c>
      <c r="W131">
        <f>_xlfn.STDEV.P(W124:W128)</f>
        <v>0.51828777934871317</v>
      </c>
    </row>
    <row r="132" spans="1:23" x14ac:dyDescent="0.45">
      <c r="A132" s="1">
        <v>20</v>
      </c>
      <c r="B132">
        <v>50</v>
      </c>
      <c r="C132">
        <v>0</v>
      </c>
      <c r="D132">
        <v>6.9</v>
      </c>
      <c r="E132">
        <v>11.5</v>
      </c>
      <c r="F132">
        <v>6.9</v>
      </c>
      <c r="G132">
        <v>5</v>
      </c>
      <c r="I132">
        <f t="shared" si="41"/>
        <v>2.3951774464536064</v>
      </c>
      <c r="N132">
        <f t="shared" si="42"/>
        <v>7.5749999999999993</v>
      </c>
      <c r="P132" s="5"/>
      <c r="R132" s="5"/>
      <c r="T132" s="5"/>
      <c r="V132" s="5"/>
    </row>
    <row r="133" spans="1:23" x14ac:dyDescent="0.45">
      <c r="A133" s="1">
        <v>21</v>
      </c>
      <c r="B133">
        <v>50</v>
      </c>
      <c r="C133">
        <v>0.2</v>
      </c>
      <c r="D133">
        <v>5.9</v>
      </c>
      <c r="E133">
        <v>11.5</v>
      </c>
      <c r="F133" s="6">
        <v>5.4</v>
      </c>
      <c r="G133">
        <v>4.5999999999999996</v>
      </c>
      <c r="I133">
        <f t="shared" si="41"/>
        <v>2.7244265451650564</v>
      </c>
      <c r="N133">
        <f t="shared" si="42"/>
        <v>6.85</v>
      </c>
      <c r="P133" s="5" cm="1">
        <f t="array" ref="P133">INDEX(LINEST(P124:P129), 1)</f>
        <v>1.1965714285714288</v>
      </c>
      <c r="Q133" s="5" cm="1">
        <f t="array" ref="Q133">INDEX(LINEST(Q124:Q128), 1)</f>
        <v>-0.48166666666666669</v>
      </c>
      <c r="R133" s="5" cm="1">
        <f t="array" ref="R133">INDEX(LINEST(R124:R129), 1)</f>
        <v>2.0245714285714298</v>
      </c>
      <c r="S133" s="5" cm="1">
        <f t="array" ref="S133">INDEX(LINEST(S124:S128), 1)</f>
        <v>-0.4466666666666666</v>
      </c>
      <c r="T133" s="5" cm="1">
        <f t="array" ref="T133">INDEX(LINEST(T124:T129), 1)</f>
        <v>1.2274285714285713</v>
      </c>
      <c r="U133" s="5" cm="1">
        <f t="array" ref="U133">INDEX(LINEST(U124:U128), 1)</f>
        <v>-0.4466666666666666</v>
      </c>
      <c r="V133" s="5" cm="1">
        <f t="array" ref="V133">INDEX(LINEST(V124:V129), 1)</f>
        <v>1.1737142857142859</v>
      </c>
      <c r="W133" s="5" cm="1">
        <f t="array" ref="W133">INDEX(LINEST(W124:W128), 1)</f>
        <v>-0.3600000000000001</v>
      </c>
    </row>
    <row r="134" spans="1:23" x14ac:dyDescent="0.45">
      <c r="A134" s="1">
        <v>22</v>
      </c>
      <c r="B134">
        <v>50</v>
      </c>
      <c r="C134">
        <v>0.45</v>
      </c>
      <c r="D134">
        <v>4.4000000000000004</v>
      </c>
      <c r="E134">
        <v>9.9</v>
      </c>
      <c r="F134">
        <v>4</v>
      </c>
      <c r="G134">
        <v>3.1</v>
      </c>
      <c r="I134">
        <f t="shared" si="41"/>
        <v>2.6688012290165033</v>
      </c>
      <c r="K134" cm="1">
        <f t="array" ref="K134">INDEX(LINEST(K124:K129),1)</f>
        <v>1.4055714285714287</v>
      </c>
      <c r="L134" cm="1">
        <f t="array" ref="L134">INDEX(LINEST(L124:L128),1)</f>
        <v>-0.43375000000000041</v>
      </c>
      <c r="N134">
        <f t="shared" si="42"/>
        <v>5.3500000000000005</v>
      </c>
    </row>
    <row r="135" spans="1:23" x14ac:dyDescent="0.45">
      <c r="A135" s="1">
        <v>23</v>
      </c>
      <c r="B135">
        <v>50</v>
      </c>
      <c r="C135">
        <v>0.65</v>
      </c>
      <c r="D135">
        <v>4.5</v>
      </c>
      <c r="E135">
        <v>7.4</v>
      </c>
      <c r="F135">
        <v>4</v>
      </c>
      <c r="G135">
        <v>3</v>
      </c>
      <c r="I135">
        <f t="shared" si="41"/>
        <v>1.6361158271956195</v>
      </c>
      <c r="N135">
        <f t="shared" si="42"/>
        <v>4.7249999999999996</v>
      </c>
    </row>
    <row r="136" spans="1:23" x14ac:dyDescent="0.45">
      <c r="A136" s="1">
        <v>24</v>
      </c>
      <c r="B136">
        <v>50</v>
      </c>
      <c r="C136">
        <v>0.85</v>
      </c>
      <c r="D136">
        <v>2.5</v>
      </c>
      <c r="E136">
        <v>6.4</v>
      </c>
      <c r="F136">
        <v>3.3</v>
      </c>
      <c r="G136">
        <v>3.1</v>
      </c>
      <c r="I136">
        <f t="shared" si="41"/>
        <v>1.5155444566227687</v>
      </c>
      <c r="N136">
        <f t="shared" si="42"/>
        <v>3.8249999999999997</v>
      </c>
    </row>
    <row r="137" spans="1:23" x14ac:dyDescent="0.45">
      <c r="A137" s="1">
        <v>25</v>
      </c>
      <c r="B137">
        <v>100</v>
      </c>
      <c r="C137">
        <v>0</v>
      </c>
      <c r="D137">
        <v>8.1</v>
      </c>
      <c r="E137">
        <v>11.4</v>
      </c>
      <c r="F137">
        <v>8</v>
      </c>
      <c r="G137">
        <v>8.9</v>
      </c>
      <c r="I137">
        <f t="shared" si="41"/>
        <v>1.3729530217746</v>
      </c>
      <c r="N137">
        <f t="shared" si="42"/>
        <v>9.1</v>
      </c>
    </row>
    <row r="138" spans="1:23" x14ac:dyDescent="0.45">
      <c r="A138" s="1">
        <v>26</v>
      </c>
      <c r="B138">
        <v>100</v>
      </c>
      <c r="C138">
        <v>0.2</v>
      </c>
      <c r="D138">
        <v>7.8</v>
      </c>
      <c r="E138">
        <v>10.199999999999999</v>
      </c>
      <c r="F138">
        <v>8</v>
      </c>
      <c r="G138">
        <v>8.5</v>
      </c>
      <c r="I138">
        <f t="shared" si="41"/>
        <v>0.94439133837620459</v>
      </c>
      <c r="N138">
        <f t="shared" si="42"/>
        <v>8.625</v>
      </c>
    </row>
    <row r="139" spans="1:23" x14ac:dyDescent="0.45">
      <c r="A139" s="1">
        <v>27</v>
      </c>
      <c r="B139">
        <v>100</v>
      </c>
      <c r="C139">
        <v>0.45</v>
      </c>
      <c r="D139">
        <v>7.5</v>
      </c>
      <c r="E139">
        <v>12.3</v>
      </c>
      <c r="F139">
        <v>7</v>
      </c>
      <c r="G139">
        <v>7.1</v>
      </c>
      <c r="I139">
        <f t="shared" si="41"/>
        <v>2.2162750280594743</v>
      </c>
      <c r="N139">
        <f t="shared" si="42"/>
        <v>8.4749999999999996</v>
      </c>
    </row>
    <row r="140" spans="1:23" x14ac:dyDescent="0.45">
      <c r="A140" s="1">
        <v>28</v>
      </c>
      <c r="B140">
        <v>100</v>
      </c>
      <c r="C140">
        <v>0.65</v>
      </c>
      <c r="D140">
        <v>6.2</v>
      </c>
      <c r="E140">
        <v>11.5</v>
      </c>
      <c r="F140">
        <v>6.1</v>
      </c>
      <c r="G140">
        <v>5.6</v>
      </c>
      <c r="I140">
        <f t="shared" si="41"/>
        <v>2.4067613093117473</v>
      </c>
      <c r="N140" s="8">
        <f t="shared" si="42"/>
        <v>7.35</v>
      </c>
    </row>
    <row r="141" spans="1:23" x14ac:dyDescent="0.45">
      <c r="A141" s="1">
        <v>29</v>
      </c>
      <c r="B141">
        <v>100</v>
      </c>
      <c r="C141">
        <v>0.85</v>
      </c>
      <c r="D141">
        <v>3.9</v>
      </c>
      <c r="E141">
        <v>10.7</v>
      </c>
      <c r="F141">
        <v>5.6</v>
      </c>
      <c r="G141">
        <v>5.6</v>
      </c>
      <c r="I141">
        <f t="shared" si="41"/>
        <v>2.5499999999999994</v>
      </c>
      <c r="N141">
        <f t="shared" si="42"/>
        <v>6.4499999999999993</v>
      </c>
    </row>
    <row r="145" spans="1:23" x14ac:dyDescent="0.45">
      <c r="A145" s="1">
        <v>0</v>
      </c>
      <c r="B145" t="s">
        <v>10</v>
      </c>
    </row>
    <row r="147" spans="1:23" x14ac:dyDescent="0.4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I147" s="3" t="s">
        <v>45</v>
      </c>
      <c r="K147" t="s">
        <v>25</v>
      </c>
      <c r="L147" t="s">
        <v>26</v>
      </c>
      <c r="N147" t="s">
        <v>27</v>
      </c>
      <c r="P147" s="3"/>
      <c r="Q147" s="3" t="s">
        <v>3</v>
      </c>
      <c r="R147" s="3"/>
      <c r="S147" s="3" t="s">
        <v>4</v>
      </c>
      <c r="T147" s="3"/>
      <c r="U147" s="3" t="s">
        <v>5</v>
      </c>
      <c r="V147" s="3"/>
      <c r="W147" s="3" t="s">
        <v>6</v>
      </c>
    </row>
    <row r="148" spans="1:23" x14ac:dyDescent="0.45">
      <c r="A148" s="1">
        <v>0</v>
      </c>
      <c r="B148">
        <v>0</v>
      </c>
      <c r="C148">
        <v>0</v>
      </c>
      <c r="D148">
        <v>9</v>
      </c>
      <c r="E148">
        <v>9.5</v>
      </c>
      <c r="F148">
        <v>4.0999999999999996</v>
      </c>
      <c r="G148">
        <v>11.9</v>
      </c>
      <c r="I148">
        <f>_xlfn.STDEV.P(D148:G148)</f>
        <v>2.8331740151286162</v>
      </c>
      <c r="J148">
        <v>2</v>
      </c>
      <c r="K148">
        <f>_xlfn.STDEV.P(D148:G152)</f>
        <v>3.4680361878158115</v>
      </c>
      <c r="L148">
        <f>_xlfn.STDEV.P(D148:G148,D153:G153,D158:G158,D163:G163,D168:G168,D173:G173)</f>
        <v>2.2620011727573406</v>
      </c>
      <c r="M148">
        <v>0</v>
      </c>
      <c r="N148">
        <f>AVERAGE(D148:G148)</f>
        <v>8.625</v>
      </c>
      <c r="P148" s="5">
        <f>_xlfn.STDEV.P(D148:D152)</f>
        <v>1.4974645237867901</v>
      </c>
      <c r="Q148">
        <f>_xlfn.STDEV.P(D148,D153,D158,D163,D168,D173)</f>
        <v>1.2171232020173275</v>
      </c>
      <c r="R148" s="5">
        <f>_xlfn.STDEV.P(E148:E152)</f>
        <v>1.1391224692718522</v>
      </c>
      <c r="S148">
        <f>_xlfn.STDEV.P(E148,E153,E158,E163,E168,E173)</f>
        <v>1.5446142992130245</v>
      </c>
      <c r="T148" s="5">
        <f>_xlfn.STDEV.P(F148:F152)</f>
        <v>0.47328638264797024</v>
      </c>
      <c r="U148">
        <f>_xlfn.STDEV.P(F148,F153,F158,F163,F168,F173)</f>
        <v>3.6173962397773836</v>
      </c>
      <c r="V148" s="5">
        <f>_xlfn.STDEV.P(G148:G152)</f>
        <v>1.2306096050332127</v>
      </c>
      <c r="W148">
        <f>_xlfn.STDEV.P(G148,G153,G158,G163,G168,G173)</f>
        <v>1.0761298971571953</v>
      </c>
    </row>
    <row r="149" spans="1:23" x14ac:dyDescent="0.45">
      <c r="A149" s="1">
        <v>1</v>
      </c>
      <c r="B149">
        <v>0</v>
      </c>
      <c r="C149">
        <v>0.2</v>
      </c>
      <c r="D149">
        <v>11.6</v>
      </c>
      <c r="E149">
        <v>10.5</v>
      </c>
      <c r="F149">
        <v>3.7</v>
      </c>
      <c r="G149">
        <v>14.6</v>
      </c>
      <c r="I149">
        <f t="shared" ref="I149:I177" si="53">_xlfn.STDEV.P(D149:G149)</f>
        <v>3.9881073205218538</v>
      </c>
      <c r="J149">
        <v>5</v>
      </c>
      <c r="K149">
        <f>_xlfn.STDEV.P(D153:G157)</f>
        <v>1.7210171411116544</v>
      </c>
      <c r="L149">
        <f>_xlfn.STDEV.P(D149:G149,D154:G154,D159:G159,D164:G164,D169:G169,D174:G174)</f>
        <v>2.3620222915026807</v>
      </c>
      <c r="M149">
        <v>0.2</v>
      </c>
      <c r="N149">
        <f t="shared" ref="N149:N177" si="54">AVERAGE(D149:G149)</f>
        <v>10.1</v>
      </c>
      <c r="P149" s="5">
        <f>_xlfn.STDEV.P(D153:D157)</f>
        <v>0.81633326527834194</v>
      </c>
      <c r="Q149">
        <f t="shared" ref="Q149:Q152" si="55">_xlfn.STDEV.P(D149,D154,D159,D164,D169,D174)</f>
        <v>1.0078855755160567</v>
      </c>
      <c r="R149" s="5">
        <f>_xlfn.STDEV.P(E153:E157)</f>
        <v>1.2607934009979587</v>
      </c>
      <c r="S149">
        <f t="shared" ref="S149:S152" si="56">_xlfn.STDEV.P(E149,E154,E159,E164,E169,E174)</f>
        <v>1.2230426539304888</v>
      </c>
      <c r="T149" s="5">
        <f>_xlfn.STDEV.P(F153:F157)</f>
        <v>1.6353592877407703</v>
      </c>
      <c r="U149">
        <f t="shared" ref="U149:U152" si="57">_xlfn.STDEV.P(F149,F154,F159,F164,F169,F174)</f>
        <v>4.0576744845073778</v>
      </c>
      <c r="V149" s="5">
        <f>_xlfn.STDEV.P(G153:G157)</f>
        <v>1.0781465577554843</v>
      </c>
      <c r="W149">
        <f t="shared" ref="W149:W152" si="58">_xlfn.STDEV.P(G149,G154,G159,G164,G169,G174)</f>
        <v>0.75938571665963439</v>
      </c>
    </row>
    <row r="150" spans="1:23" x14ac:dyDescent="0.45">
      <c r="A150" s="1">
        <v>2</v>
      </c>
      <c r="B150">
        <v>0</v>
      </c>
      <c r="C150">
        <v>0.45</v>
      </c>
      <c r="D150">
        <v>11.6</v>
      </c>
      <c r="E150">
        <v>11.3</v>
      </c>
      <c r="F150">
        <v>3.8</v>
      </c>
      <c r="G150">
        <v>13.2</v>
      </c>
      <c r="I150">
        <f t="shared" si="53"/>
        <v>3.637564432419031</v>
      </c>
      <c r="J150">
        <v>10</v>
      </c>
      <c r="K150">
        <f>_xlfn.STDEV.P(D158:G162)</f>
        <v>1.3614330684980387</v>
      </c>
      <c r="L150">
        <f t="shared" ref="L150:L152" si="59">_xlfn.STDEV.P(D150:G150,D155:G155,D160:G160,D165:G165,D170:G170,D175:G175)</f>
        <v>2.5879495047023018</v>
      </c>
      <c r="M150">
        <v>0.45</v>
      </c>
      <c r="N150">
        <f t="shared" si="54"/>
        <v>9.9749999999999996</v>
      </c>
      <c r="P150" s="5">
        <f>_xlfn.STDEV.P(D158:D162)</f>
        <v>0.86023252670426242</v>
      </c>
      <c r="Q150">
        <f t="shared" si="55"/>
        <v>1.3487648670790011</v>
      </c>
      <c r="R150" s="5">
        <f>_xlfn.STDEV.P(E158:E162)</f>
        <v>1.51657508881031</v>
      </c>
      <c r="S150">
        <f t="shared" si="56"/>
        <v>1.7276348636856667</v>
      </c>
      <c r="T150" s="5">
        <f>_xlfn.STDEV.P(F158:F162)</f>
        <v>1.0594338110519221</v>
      </c>
      <c r="U150">
        <f t="shared" si="57"/>
        <v>4.1870501416735886</v>
      </c>
      <c r="V150" s="5">
        <f>_xlfn.STDEV.P(G158:G162)</f>
        <v>0.83809307359027807</v>
      </c>
      <c r="W150">
        <f t="shared" si="58"/>
        <v>0.67986926847903772</v>
      </c>
    </row>
    <row r="151" spans="1:23" x14ac:dyDescent="0.45">
      <c r="A151" s="1">
        <v>3</v>
      </c>
      <c r="B151">
        <v>0</v>
      </c>
      <c r="C151">
        <v>0.65</v>
      </c>
      <c r="D151">
        <v>9.1</v>
      </c>
      <c r="E151">
        <v>9.1</v>
      </c>
      <c r="F151">
        <v>2.7</v>
      </c>
      <c r="G151">
        <v>11.1</v>
      </c>
      <c r="I151">
        <f t="shared" si="53"/>
        <v>3.1670175244226209</v>
      </c>
      <c r="J151">
        <v>20</v>
      </c>
      <c r="K151">
        <f>_xlfn.STDEV.P(D163:G167)</f>
        <v>1.3507035203922455</v>
      </c>
      <c r="L151">
        <f t="shared" si="59"/>
        <v>2.7188098652412847</v>
      </c>
      <c r="M151">
        <v>0.65</v>
      </c>
      <c r="N151">
        <f t="shared" si="54"/>
        <v>8</v>
      </c>
      <c r="P151" s="5">
        <f>_xlfn.STDEV.P(D163:D167)</f>
        <v>0.62801273872430308</v>
      </c>
      <c r="Q151">
        <f t="shared" si="55"/>
        <v>1.6958282145704946</v>
      </c>
      <c r="R151" s="5">
        <f>_xlfn.STDEV.P(E163:E167)</f>
        <v>0.54037024344425233</v>
      </c>
      <c r="S151">
        <f t="shared" si="56"/>
        <v>2.0474916903914893</v>
      </c>
      <c r="T151" s="5">
        <f>_xlfn.STDEV.P(F163:F167)</f>
        <v>0.72828565824132474</v>
      </c>
      <c r="U151">
        <f t="shared" si="57"/>
        <v>3.7690626597780668</v>
      </c>
      <c r="V151" s="5">
        <f>_xlfn.STDEV.P(G163:G167)</f>
        <v>0.19595917942265423</v>
      </c>
      <c r="W151">
        <f t="shared" si="58"/>
        <v>1.2707172078091376</v>
      </c>
    </row>
    <row r="152" spans="1:23" x14ac:dyDescent="0.45">
      <c r="A152" s="1">
        <v>4</v>
      </c>
      <c r="B152">
        <v>0</v>
      </c>
      <c r="C152">
        <v>0.85</v>
      </c>
      <c r="D152">
        <v>7.9</v>
      </c>
      <c r="E152">
        <v>8</v>
      </c>
      <c r="F152">
        <v>3.7</v>
      </c>
      <c r="G152">
        <v>11.9</v>
      </c>
      <c r="I152">
        <f t="shared" si="53"/>
        <v>2.900323257845582</v>
      </c>
      <c r="J152">
        <v>50</v>
      </c>
      <c r="K152">
        <f>_xlfn.STDEV.P(D169:G172)</f>
        <v>1.5775277335121671</v>
      </c>
      <c r="L152">
        <f t="shared" si="59"/>
        <v>3.2477770175237661</v>
      </c>
      <c r="M152">
        <v>0.85</v>
      </c>
      <c r="N152">
        <f t="shared" si="54"/>
        <v>7.875</v>
      </c>
      <c r="P152" s="5">
        <f>_xlfn.STDEV.P(D168:D172)</f>
        <v>0.91782351244670102</v>
      </c>
      <c r="Q152">
        <f t="shared" si="55"/>
        <v>2.1883530082893055</v>
      </c>
      <c r="R152" s="5">
        <f>_xlfn.STDEV.P(E168:E172)</f>
        <v>0.47074409183759264</v>
      </c>
      <c r="S152">
        <f t="shared" si="56"/>
        <v>2.8398454574540182</v>
      </c>
      <c r="T152" s="5">
        <f>_xlfn.STDEV.P(F168:F172)</f>
        <v>0.87040220587955786</v>
      </c>
      <c r="U152">
        <f t="shared" si="57"/>
        <v>4.708148963941845</v>
      </c>
      <c r="V152" s="5">
        <f>_xlfn.STDEV.P(G168:G172)</f>
        <v>1.2705904139414894</v>
      </c>
      <c r="W152">
        <f t="shared" si="58"/>
        <v>1.7506348054983571</v>
      </c>
    </row>
    <row r="153" spans="1:23" x14ac:dyDescent="0.45">
      <c r="A153" s="1">
        <v>5</v>
      </c>
      <c r="B153">
        <v>5</v>
      </c>
      <c r="C153">
        <v>0</v>
      </c>
      <c r="D153">
        <v>12.8</v>
      </c>
      <c r="E153">
        <v>13.8</v>
      </c>
      <c r="F153">
        <v>15.4</v>
      </c>
      <c r="G153">
        <v>12.8</v>
      </c>
      <c r="I153">
        <f t="shared" si="53"/>
        <v>1.0630145812734648</v>
      </c>
      <c r="J153">
        <v>100</v>
      </c>
      <c r="K153">
        <f>_xlfn.STDEV.P(D173:G177)</f>
        <v>1.7237386692883598</v>
      </c>
      <c r="N153">
        <f t="shared" si="54"/>
        <v>13.7</v>
      </c>
      <c r="P153" s="5">
        <f>_xlfn.STDEV.P(D173:D177)</f>
        <v>0.59866518188383078</v>
      </c>
      <c r="R153" s="5">
        <f>_xlfn.STDEV.P(E173:E177)</f>
        <v>0.95791440118624449</v>
      </c>
      <c r="T153" s="5">
        <f>_xlfn.STDEV.P(F173:F177)</f>
        <v>1.0442221985765288</v>
      </c>
      <c r="V153" s="5">
        <f>_xlfn.STDEV.P(G173:G177)</f>
        <v>1.5001333274079249</v>
      </c>
    </row>
    <row r="154" spans="1:23" x14ac:dyDescent="0.45">
      <c r="A154" s="1">
        <v>6</v>
      </c>
      <c r="B154">
        <v>5</v>
      </c>
      <c r="C154">
        <v>0.2</v>
      </c>
      <c r="D154">
        <v>13.1</v>
      </c>
      <c r="E154">
        <v>14.1</v>
      </c>
      <c r="F154">
        <v>17</v>
      </c>
      <c r="G154">
        <v>13.5</v>
      </c>
      <c r="I154">
        <f t="shared" si="53"/>
        <v>1.5286840746210328</v>
      </c>
      <c r="K154">
        <f>AVERAGE(K148:K153)</f>
        <v>1.8670760534363797</v>
      </c>
      <c r="N154">
        <f t="shared" si="54"/>
        <v>14.425000000000001</v>
      </c>
      <c r="P154" s="5">
        <f>AVERAGE(P148:P153)</f>
        <v>0.88642195813737157</v>
      </c>
      <c r="Q154">
        <f>AVERAGE(Q148:Q152)</f>
        <v>1.491590973494437</v>
      </c>
      <c r="R154" s="5">
        <f>AVERAGE(R148:R153)</f>
        <v>0.98091994925803505</v>
      </c>
      <c r="S154">
        <f>AVERAGE(S148:S152)</f>
        <v>1.8765257929349375</v>
      </c>
      <c r="T154" s="5">
        <f>AVERAGE(T148:T153)</f>
        <v>0.96849825735634576</v>
      </c>
      <c r="U154">
        <f>AVERAGE(U148:U152)</f>
        <v>4.0678664979356522</v>
      </c>
      <c r="V154" s="5">
        <f>AVERAGE(V148:V153)</f>
        <v>1.0189220261918406</v>
      </c>
      <c r="W154">
        <f>AVERAGE(W148:W152)</f>
        <v>1.1073473791206723</v>
      </c>
    </row>
    <row r="155" spans="1:23" x14ac:dyDescent="0.45">
      <c r="A155" s="1">
        <v>7</v>
      </c>
      <c r="B155">
        <v>5</v>
      </c>
      <c r="C155">
        <v>0.45</v>
      </c>
      <c r="D155">
        <v>14.6</v>
      </c>
      <c r="E155">
        <v>16.899999999999999</v>
      </c>
      <c r="F155" s="6">
        <v>17.899999999999999</v>
      </c>
      <c r="G155">
        <v>14.2</v>
      </c>
      <c r="I155">
        <f t="shared" si="53"/>
        <v>1.5475787540542156</v>
      </c>
      <c r="N155">
        <f t="shared" si="54"/>
        <v>15.899999999999999</v>
      </c>
      <c r="P155" s="5">
        <f>_xlfn.STDEV.P(P148:P153)</f>
        <v>0.29707930276595768</v>
      </c>
      <c r="Q155">
        <f>_xlfn.STDEV.P(Q148:Q152)</f>
        <v>0.41397897291062363</v>
      </c>
      <c r="R155" s="5">
        <f>_xlfn.STDEV.P(R148:R153)</f>
        <v>0.37531682591416143</v>
      </c>
      <c r="S155">
        <f>_xlfn.STDEV.P(S148:S152)</f>
        <v>0.55074278489741679</v>
      </c>
      <c r="T155" s="5">
        <f>_xlfn.STDEV.P(T148:T153)</f>
        <v>0.35853097332176825</v>
      </c>
      <c r="U155">
        <f>_xlfn.STDEV.P(U148:U152)</f>
        <v>0.37854390538753274</v>
      </c>
      <c r="V155" s="5">
        <f>_xlfn.STDEV.P(V148:V153)</f>
        <v>0.41896448283171156</v>
      </c>
      <c r="W155">
        <f>_xlfn.STDEV.P(W148:W152)</f>
        <v>0.38608232248106289</v>
      </c>
    </row>
    <row r="156" spans="1:23" x14ac:dyDescent="0.45">
      <c r="A156" s="1">
        <v>8</v>
      </c>
      <c r="B156">
        <v>5</v>
      </c>
      <c r="C156">
        <v>0.65</v>
      </c>
      <c r="D156">
        <v>13.8</v>
      </c>
      <c r="E156">
        <v>15.2</v>
      </c>
      <c r="F156">
        <v>14.7</v>
      </c>
      <c r="G156">
        <v>13.7</v>
      </c>
      <c r="I156">
        <f t="shared" si="53"/>
        <v>0.62649820430708314</v>
      </c>
      <c r="K156" cm="1">
        <f t="array" ref="K156">INDEX(LINEST(K148:K153),1)</f>
        <v>-0.26179101038690045</v>
      </c>
      <c r="L156" cm="1">
        <f t="array" ref="L156">INDEX(LINEST(L148:L152),1)</f>
        <v>0.23283392632714545</v>
      </c>
      <c r="N156">
        <f t="shared" si="54"/>
        <v>14.350000000000001</v>
      </c>
      <c r="P156" s="5"/>
      <c r="R156" s="5"/>
      <c r="T156" s="5"/>
      <c r="V156" s="5"/>
    </row>
    <row r="157" spans="1:23" x14ac:dyDescent="0.45">
      <c r="A157" s="1">
        <v>9</v>
      </c>
      <c r="B157">
        <v>5</v>
      </c>
      <c r="C157">
        <v>0.85</v>
      </c>
      <c r="D157">
        <v>14.9</v>
      </c>
      <c r="E157">
        <v>16.600000000000001</v>
      </c>
      <c r="F157">
        <v>19.2</v>
      </c>
      <c r="G157">
        <v>16</v>
      </c>
      <c r="I157">
        <f t="shared" si="53"/>
        <v>1.5801503093060478</v>
      </c>
      <c r="N157">
        <f t="shared" si="54"/>
        <v>16.675000000000001</v>
      </c>
      <c r="P157" s="5"/>
      <c r="R157" s="5"/>
      <c r="T157" s="5"/>
      <c r="V157" s="5"/>
    </row>
    <row r="158" spans="1:23" x14ac:dyDescent="0.45">
      <c r="A158" s="1">
        <v>10</v>
      </c>
      <c r="B158">
        <v>10</v>
      </c>
      <c r="C158">
        <v>0</v>
      </c>
      <c r="D158">
        <v>12.2</v>
      </c>
      <c r="E158">
        <v>11.5</v>
      </c>
      <c r="F158">
        <v>11.8</v>
      </c>
      <c r="G158">
        <v>12.3</v>
      </c>
      <c r="I158">
        <f t="shared" si="53"/>
        <v>0.32015621187164239</v>
      </c>
      <c r="N158">
        <f t="shared" si="54"/>
        <v>11.95</v>
      </c>
      <c r="P158" s="5"/>
      <c r="R158" s="5"/>
      <c r="T158" s="5"/>
      <c r="V158" s="5"/>
    </row>
    <row r="159" spans="1:23" x14ac:dyDescent="0.45">
      <c r="A159" s="1">
        <v>11</v>
      </c>
      <c r="B159">
        <v>10</v>
      </c>
      <c r="C159">
        <v>0.2</v>
      </c>
      <c r="D159">
        <v>10.3</v>
      </c>
      <c r="E159">
        <v>12.8</v>
      </c>
      <c r="F159">
        <v>11.7</v>
      </c>
      <c r="G159">
        <v>12.9</v>
      </c>
      <c r="I159">
        <f t="shared" si="53"/>
        <v>1.0497023387608508</v>
      </c>
      <c r="K159" t="s">
        <v>25</v>
      </c>
      <c r="L159" t="s">
        <v>26</v>
      </c>
      <c r="N159">
        <f t="shared" si="54"/>
        <v>11.924999999999999</v>
      </c>
      <c r="P159" s="3" t="s">
        <v>25</v>
      </c>
      <c r="Q159" s="3" t="s">
        <v>26</v>
      </c>
      <c r="R159" s="3" t="s">
        <v>25</v>
      </c>
      <c r="S159" s="3" t="s">
        <v>26</v>
      </c>
      <c r="T159" s="3" t="s">
        <v>25</v>
      </c>
      <c r="U159" s="3" t="s">
        <v>26</v>
      </c>
      <c r="V159" s="3" t="s">
        <v>25</v>
      </c>
      <c r="W159" s="3" t="s">
        <v>26</v>
      </c>
    </row>
    <row r="160" spans="1:23" x14ac:dyDescent="0.45">
      <c r="A160" s="1">
        <v>12</v>
      </c>
      <c r="B160">
        <v>10</v>
      </c>
      <c r="C160">
        <v>0.45</v>
      </c>
      <c r="D160">
        <v>12</v>
      </c>
      <c r="E160">
        <v>15.6</v>
      </c>
      <c r="F160">
        <v>12.9</v>
      </c>
      <c r="G160">
        <v>14</v>
      </c>
      <c r="I160">
        <f t="shared" si="53"/>
        <v>1.3423393758658797</v>
      </c>
      <c r="J160">
        <v>2</v>
      </c>
      <c r="K160">
        <f>AVERAGE(D148:G152)</f>
        <v>8.9149999999999991</v>
      </c>
      <c r="L160">
        <f>AVERAGE(D148:G148,D153:G153,D158:G158,D163:G163,D168:G168,D173:G173)</f>
        <v>12.120833333333332</v>
      </c>
      <c r="M160">
        <v>0</v>
      </c>
      <c r="N160">
        <f t="shared" si="54"/>
        <v>13.625</v>
      </c>
      <c r="P160" s="5">
        <f>AVERAGE(D148:D152)</f>
        <v>9.84</v>
      </c>
      <c r="Q160">
        <f>AVERAGE(D148,D153,D158,D163,D168,D173)</f>
        <v>11.283333333333333</v>
      </c>
      <c r="R160" s="5">
        <f>AVERAGE(E148:E152)</f>
        <v>9.68</v>
      </c>
      <c r="S160">
        <f>AVERAGE(E148,E153,E158,E163,E168,E173)</f>
        <v>12.450000000000001</v>
      </c>
      <c r="T160" s="5">
        <f>AVERAGE(F148:F152)</f>
        <v>3.6</v>
      </c>
      <c r="U160">
        <f>AVERAGE(F148,F153,F158,F163,F168,F173)</f>
        <v>11.533333333333333</v>
      </c>
      <c r="V160" s="5">
        <f>AVERAGE(G148:G152)</f>
        <v>12.540000000000001</v>
      </c>
      <c r="W160">
        <f>AVERAGE(G148,G153,G158,G163,G168,G173)</f>
        <v>13.216666666666667</v>
      </c>
    </row>
    <row r="161" spans="1:23" x14ac:dyDescent="0.45">
      <c r="A161" s="1">
        <v>13</v>
      </c>
      <c r="B161">
        <v>10</v>
      </c>
      <c r="C161">
        <v>0.65</v>
      </c>
      <c r="D161">
        <v>11.6</v>
      </c>
      <c r="E161">
        <v>14.7</v>
      </c>
      <c r="F161">
        <v>12.3</v>
      </c>
      <c r="G161">
        <v>13.3</v>
      </c>
      <c r="I161">
        <f t="shared" si="53"/>
        <v>1.1648497757221741</v>
      </c>
      <c r="J161">
        <v>5</v>
      </c>
      <c r="K161">
        <f>AVERAGE(D153:G157)</f>
        <v>15.009999999999996</v>
      </c>
      <c r="L161">
        <f>AVERAGE(D149:G149,D154:G154,D159:G159,D164:G164,D169:G169,D174:G174)</f>
        <v>12.254166666666665</v>
      </c>
      <c r="M161">
        <v>0.2</v>
      </c>
      <c r="N161">
        <f t="shared" si="54"/>
        <v>12.974999999999998</v>
      </c>
      <c r="P161" s="5">
        <f>AVERAGE(D153:D157)</f>
        <v>13.84</v>
      </c>
      <c r="Q161">
        <f t="shared" ref="Q161:Q164" si="60">AVERAGE(D149,D154,D159,D164,D169,D174)</f>
        <v>11.25</v>
      </c>
      <c r="R161" s="5">
        <f>AVERAGE(E153:E157)</f>
        <v>15.319999999999999</v>
      </c>
      <c r="S161">
        <f t="shared" ref="S161:S164" si="61">AVERAGE(E149,E154,E159,E164,E169,E174)</f>
        <v>13.050000000000002</v>
      </c>
      <c r="T161" s="5">
        <f>AVERAGE(F153:F157)</f>
        <v>16.84</v>
      </c>
      <c r="U161">
        <f t="shared" ref="U161:U164" si="62">AVERAGE(F149,F154,F159,F164,F169,F174)</f>
        <v>11.616666666666667</v>
      </c>
      <c r="V161" s="5">
        <f>AVERAGE(G153:G157)</f>
        <v>14.040000000000001</v>
      </c>
      <c r="W161">
        <f t="shared" ref="W161:W164" si="63">AVERAGE(G149,G154,G159,G164,G169,G174)</f>
        <v>13.100000000000001</v>
      </c>
    </row>
    <row r="162" spans="1:23" x14ac:dyDescent="0.45">
      <c r="A162" s="1">
        <v>14</v>
      </c>
      <c r="B162">
        <v>10</v>
      </c>
      <c r="C162">
        <v>0.85</v>
      </c>
      <c r="D162">
        <v>12.9</v>
      </c>
      <c r="E162">
        <v>14.9</v>
      </c>
      <c r="F162">
        <v>14.6</v>
      </c>
      <c r="G162">
        <v>14.7</v>
      </c>
      <c r="I162">
        <f t="shared" si="53"/>
        <v>0.80117101794810308</v>
      </c>
      <c r="J162">
        <v>10</v>
      </c>
      <c r="K162">
        <f>AVERAGE(D158:G162)</f>
        <v>12.95</v>
      </c>
      <c r="L162">
        <f t="shared" ref="L162:L164" si="64">AVERAGE(D150:G150,D155:G155,D160:G160,D165:G165,D170:G170,D175:G175)</f>
        <v>12.854166666666666</v>
      </c>
      <c r="M162">
        <v>0.45</v>
      </c>
      <c r="N162">
        <f t="shared" si="54"/>
        <v>14.274999999999999</v>
      </c>
      <c r="P162" s="5">
        <f>AVERAGE(D158:D162)</f>
        <v>11.8</v>
      </c>
      <c r="Q162">
        <f t="shared" si="60"/>
        <v>11.850000000000001</v>
      </c>
      <c r="R162" s="5">
        <f>AVERAGE(E158:E162)</f>
        <v>13.9</v>
      </c>
      <c r="S162">
        <f t="shared" si="61"/>
        <v>14.316666666666668</v>
      </c>
      <c r="T162" s="5">
        <f>AVERAGE(F158:F162)</f>
        <v>12.66</v>
      </c>
      <c r="U162">
        <f t="shared" si="62"/>
        <v>12.016666666666667</v>
      </c>
      <c r="V162" s="5">
        <f>AVERAGE(G158:G162)</f>
        <v>13.440000000000001</v>
      </c>
      <c r="W162">
        <f t="shared" si="63"/>
        <v>13.233333333333333</v>
      </c>
    </row>
    <row r="163" spans="1:23" x14ac:dyDescent="0.45">
      <c r="A163" s="1">
        <v>15</v>
      </c>
      <c r="B163">
        <v>20</v>
      </c>
      <c r="C163">
        <v>0</v>
      </c>
      <c r="D163">
        <v>10.8</v>
      </c>
      <c r="E163">
        <v>12.7</v>
      </c>
      <c r="F163">
        <v>14</v>
      </c>
      <c r="G163">
        <v>13</v>
      </c>
      <c r="I163">
        <f t="shared" si="53"/>
        <v>1.158393283820309</v>
      </c>
      <c r="J163">
        <v>20</v>
      </c>
      <c r="K163">
        <f>AVERAGE(D163:G167)</f>
        <v>12.66</v>
      </c>
      <c r="L163">
        <f t="shared" si="64"/>
        <v>11.612499999999999</v>
      </c>
      <c r="M163">
        <v>0.65</v>
      </c>
      <c r="N163">
        <f t="shared" si="54"/>
        <v>12.625</v>
      </c>
      <c r="P163" s="5">
        <f>AVERAGE(D163:D167)</f>
        <v>10.66</v>
      </c>
      <c r="Q163">
        <f t="shared" si="60"/>
        <v>10.549999999999999</v>
      </c>
      <c r="R163" s="5">
        <f>AVERAGE(E163:E167)</f>
        <v>13.7</v>
      </c>
      <c r="S163">
        <f t="shared" si="61"/>
        <v>13.566666666666668</v>
      </c>
      <c r="T163" s="5">
        <f>AVERAGE(F163:F167)</f>
        <v>13.64</v>
      </c>
      <c r="U163">
        <f t="shared" si="62"/>
        <v>10.35</v>
      </c>
      <c r="V163" s="5">
        <f>AVERAGE(G163:G167)</f>
        <v>12.64</v>
      </c>
      <c r="W163">
        <f t="shared" si="63"/>
        <v>11.983333333333333</v>
      </c>
    </row>
    <row r="164" spans="1:23" x14ac:dyDescent="0.45">
      <c r="A164" s="1">
        <v>16</v>
      </c>
      <c r="B164">
        <v>20</v>
      </c>
      <c r="C164">
        <v>0.2</v>
      </c>
      <c r="D164">
        <v>10.1</v>
      </c>
      <c r="E164">
        <v>13.8</v>
      </c>
      <c r="F164">
        <v>14</v>
      </c>
      <c r="G164">
        <v>12.5</v>
      </c>
      <c r="I164">
        <f t="shared" si="53"/>
        <v>1.554027026792012</v>
      </c>
      <c r="J164">
        <v>50</v>
      </c>
      <c r="K164">
        <f>AVERAGE(D168:G172)</f>
        <v>12.1</v>
      </c>
      <c r="L164">
        <f t="shared" si="64"/>
        <v>12.716666666666667</v>
      </c>
      <c r="M164">
        <v>0.85</v>
      </c>
      <c r="N164">
        <f t="shared" si="54"/>
        <v>12.6</v>
      </c>
      <c r="P164" s="5">
        <f>AVERAGE(D168:D172)</f>
        <v>10.44</v>
      </c>
      <c r="Q164">
        <f t="shared" si="60"/>
        <v>11.266666666666667</v>
      </c>
      <c r="R164" s="5">
        <f>AVERAGE(E168:E172)</f>
        <v>13.98</v>
      </c>
      <c r="S164">
        <f t="shared" si="61"/>
        <v>14.083333333333334</v>
      </c>
      <c r="T164" s="5">
        <f>AVERAGE(F168:F172)</f>
        <v>11.52</v>
      </c>
      <c r="U164">
        <f t="shared" si="62"/>
        <v>12.5</v>
      </c>
      <c r="V164" s="5">
        <f>AVERAGE(G168:G172)</f>
        <v>12.46</v>
      </c>
      <c r="W164">
        <f t="shared" si="63"/>
        <v>13.016666666666666</v>
      </c>
    </row>
    <row r="165" spans="1:23" x14ac:dyDescent="0.45">
      <c r="A165" s="1">
        <v>17</v>
      </c>
      <c r="B165">
        <v>20</v>
      </c>
      <c r="C165">
        <v>0.45</v>
      </c>
      <c r="D165">
        <v>11.5</v>
      </c>
      <c r="E165">
        <v>14</v>
      </c>
      <c r="F165">
        <v>13.5</v>
      </c>
      <c r="G165">
        <v>12.5</v>
      </c>
      <c r="I165">
        <f t="shared" si="53"/>
        <v>0.96014321848357598</v>
      </c>
      <c r="J165">
        <v>100</v>
      </c>
      <c r="K165">
        <f>AVERAGE(D173:G177)</f>
        <v>12.234999999999999</v>
      </c>
      <c r="L165">
        <f>AVERAGE((L164-L163), (L163-L162), (L162-L161), (L161-L160))</f>
        <v>0.14895833333333375</v>
      </c>
      <c r="N165">
        <f t="shared" si="54"/>
        <v>12.875</v>
      </c>
      <c r="P165" s="5">
        <f>AVERAGE(D173:D177)</f>
        <v>10.86</v>
      </c>
      <c r="R165" s="5">
        <f>AVERAGE(E173:E177)</f>
        <v>14.38</v>
      </c>
      <c r="T165" s="5">
        <f>AVERAGE(F173:F177)</f>
        <v>11.360000000000001</v>
      </c>
      <c r="V165" s="5">
        <f>AVERAGE(G173:G177)</f>
        <v>12.34</v>
      </c>
    </row>
    <row r="166" spans="1:23" x14ac:dyDescent="0.45">
      <c r="A166" s="1">
        <v>18</v>
      </c>
      <c r="B166">
        <v>20</v>
      </c>
      <c r="C166">
        <v>0.65</v>
      </c>
      <c r="D166">
        <v>9.8000000000000007</v>
      </c>
      <c r="E166">
        <v>13.7</v>
      </c>
      <c r="F166">
        <v>12.3</v>
      </c>
      <c r="G166">
        <v>12.5</v>
      </c>
      <c r="I166">
        <f t="shared" si="53"/>
        <v>1.4184057952504294</v>
      </c>
      <c r="K166">
        <f>AVERAGE(K160:K165)</f>
        <v>12.311666666666667</v>
      </c>
      <c r="N166">
        <f t="shared" si="54"/>
        <v>12.074999999999999</v>
      </c>
      <c r="P166" s="5">
        <f>AVERAGE(P160:P165)</f>
        <v>11.24</v>
      </c>
      <c r="Q166">
        <f>AVERAGE(Q160:Q164)</f>
        <v>11.239999999999998</v>
      </c>
      <c r="R166" s="5">
        <f>AVERAGE(R160:R165)</f>
        <v>13.493333333333332</v>
      </c>
      <c r="S166">
        <f>AVERAGE(S160:S164)</f>
        <v>13.493333333333334</v>
      </c>
      <c r="T166" s="5">
        <f>AVERAGE(T160:T165)</f>
        <v>11.603333333333333</v>
      </c>
      <c r="U166">
        <f>AVERAGE(U160:U164)</f>
        <v>11.603333333333333</v>
      </c>
      <c r="V166" s="5">
        <f>AVERAGE(V160:V165)</f>
        <v>12.910000000000002</v>
      </c>
      <c r="W166">
        <f>AVERAGE(W160:W164)</f>
        <v>12.910000000000002</v>
      </c>
    </row>
    <row r="167" spans="1:23" x14ac:dyDescent="0.45">
      <c r="A167" s="1">
        <v>19</v>
      </c>
      <c r="B167">
        <v>20</v>
      </c>
      <c r="C167">
        <v>0.85</v>
      </c>
      <c r="D167">
        <v>11.1</v>
      </c>
      <c r="E167">
        <v>14.3</v>
      </c>
      <c r="F167">
        <v>14.4</v>
      </c>
      <c r="G167">
        <v>12.7</v>
      </c>
      <c r="I167">
        <f t="shared" si="53"/>
        <v>1.3497684986693004</v>
      </c>
      <c r="N167">
        <f t="shared" si="54"/>
        <v>13.125</v>
      </c>
      <c r="P167" s="5">
        <f>_xlfn.STDEV.P(P160:P165)</f>
        <v>1.3009227494359563</v>
      </c>
      <c r="Q167">
        <f>_xlfn.STDEV.P(Q160:Q164)</f>
        <v>0.41252609345080027</v>
      </c>
      <c r="R167" s="5">
        <f>_xlfn.STDEV.P(R160:R165)</f>
        <v>1.7846256999407151</v>
      </c>
      <c r="S167">
        <f>_xlfn.STDEV.P(S160:S164)</f>
        <v>0.68065328096534494</v>
      </c>
      <c r="T167" s="5">
        <f>_xlfn.STDEV.P(T160:T165)</f>
        <v>4.0167717828569227</v>
      </c>
      <c r="U167">
        <f>_xlfn.STDEV.P(U160:U164)</f>
        <v>0.71425174522401824</v>
      </c>
      <c r="V167" s="5">
        <f>_xlfn.STDEV.P(V160:V165)</f>
        <v>0.61846584384264935</v>
      </c>
      <c r="W167">
        <f>_xlfn.STDEV.P(W160:W164)</f>
        <v>0.47005909793935047</v>
      </c>
    </row>
    <row r="168" spans="1:23" x14ac:dyDescent="0.45">
      <c r="A168" s="1">
        <v>20</v>
      </c>
      <c r="B168">
        <v>50</v>
      </c>
      <c r="C168">
        <v>0</v>
      </c>
      <c r="D168">
        <v>11.1</v>
      </c>
      <c r="E168">
        <v>13.3</v>
      </c>
      <c r="F168">
        <v>11</v>
      </c>
      <c r="G168">
        <v>14.8</v>
      </c>
      <c r="I168">
        <f t="shared" si="53"/>
        <v>1.5913830462839544</v>
      </c>
      <c r="N168">
        <f t="shared" si="54"/>
        <v>12.55</v>
      </c>
      <c r="P168" s="5"/>
      <c r="R168" s="5"/>
      <c r="T168" s="5"/>
      <c r="V168" s="5"/>
    </row>
    <row r="169" spans="1:23" x14ac:dyDescent="0.45">
      <c r="A169" s="1">
        <v>21</v>
      </c>
      <c r="B169">
        <v>50</v>
      </c>
      <c r="C169">
        <v>0.2</v>
      </c>
      <c r="D169">
        <v>11.6</v>
      </c>
      <c r="E169">
        <v>13.9</v>
      </c>
      <c r="F169">
        <v>12.5</v>
      </c>
      <c r="G169">
        <v>12.4</v>
      </c>
      <c r="I169">
        <f t="shared" si="53"/>
        <v>0.82764726786234266</v>
      </c>
      <c r="N169">
        <f t="shared" si="54"/>
        <v>12.6</v>
      </c>
      <c r="P169" s="5" cm="1">
        <f t="array" ref="P169">INDEX(LINEST(P160:P165), 1)</f>
        <v>-0.17828571428571433</v>
      </c>
      <c r="Q169" s="5" cm="1">
        <f t="array" ref="Q169">INDEX(LINEST(Q160:Q164), 1)</f>
        <v>-7.3333333333333237E-2</v>
      </c>
      <c r="R169" s="5" cm="1">
        <f t="array" ref="R169">INDEX(LINEST(R160:R165), 1)</f>
        <v>0.55085714285714327</v>
      </c>
      <c r="S169" s="5" cm="1">
        <f t="array" ref="S169">INDEX(LINEST(S160:S164), 1)</f>
        <v>0.37833333333333302</v>
      </c>
      <c r="T169" s="5" cm="1">
        <f t="array" ref="T169">INDEX(LINEST(T160:T165), 1)</f>
        <v>0.68057142857142927</v>
      </c>
      <c r="U169" s="5" cm="1">
        <f t="array" ref="U169">INDEX(LINEST(U160:U164), 1)</f>
        <v>6.6666666666666596E-2</v>
      </c>
      <c r="V169" s="5" cm="1">
        <f t="array" ref="V169">INDEX(LINEST(V160:V165), 1)</f>
        <v>-0.18685714285714305</v>
      </c>
      <c r="W169" s="5" cm="1">
        <f t="array" ref="W169">INDEX(LINEST(W160:W164), 1)</f>
        <v>-0.15166666666666709</v>
      </c>
    </row>
    <row r="170" spans="1:23" x14ac:dyDescent="0.45">
      <c r="A170" s="1">
        <v>22</v>
      </c>
      <c r="B170">
        <v>50</v>
      </c>
      <c r="C170">
        <v>0.45</v>
      </c>
      <c r="D170">
        <v>10.199999999999999</v>
      </c>
      <c r="E170">
        <v>13.7</v>
      </c>
      <c r="F170">
        <v>11.8</v>
      </c>
      <c r="G170">
        <v>12.4</v>
      </c>
      <c r="I170">
        <f t="shared" si="53"/>
        <v>1.2577261228105252</v>
      </c>
      <c r="K170" cm="1">
        <f t="array" ref="K170">INDEX(LINEST(K160:K165),1)</f>
        <v>0.21657142857142911</v>
      </c>
      <c r="L170" cm="1">
        <f t="array" ref="L170">INDEX(LINEST(L160:L164),1)</f>
        <v>5.5000000000000424E-2</v>
      </c>
      <c r="N170">
        <f t="shared" si="54"/>
        <v>12.025</v>
      </c>
    </row>
    <row r="171" spans="1:23" x14ac:dyDescent="0.45">
      <c r="A171" s="1">
        <v>23</v>
      </c>
      <c r="B171">
        <v>50</v>
      </c>
      <c r="C171">
        <v>0.65</v>
      </c>
      <c r="D171">
        <v>8.9</v>
      </c>
      <c r="E171">
        <v>14.4</v>
      </c>
      <c r="F171">
        <v>10.1</v>
      </c>
      <c r="G171">
        <v>11.1</v>
      </c>
      <c r="I171">
        <f t="shared" si="53"/>
        <v>2.0449633248545083</v>
      </c>
      <c r="N171">
        <f t="shared" si="54"/>
        <v>11.125</v>
      </c>
    </row>
    <row r="172" spans="1:23" x14ac:dyDescent="0.45">
      <c r="A172" s="1">
        <v>24</v>
      </c>
      <c r="B172">
        <v>50</v>
      </c>
      <c r="C172">
        <v>0.85</v>
      </c>
      <c r="D172">
        <v>10.4</v>
      </c>
      <c r="E172">
        <v>14.6</v>
      </c>
      <c r="F172">
        <v>12.2</v>
      </c>
      <c r="G172">
        <v>11.6</v>
      </c>
      <c r="I172">
        <f t="shared" si="53"/>
        <v>1.5297058540778272</v>
      </c>
      <c r="N172">
        <f t="shared" si="54"/>
        <v>12.200000000000001</v>
      </c>
    </row>
    <row r="173" spans="1:23" x14ac:dyDescent="0.45">
      <c r="A173" s="1">
        <v>25</v>
      </c>
      <c r="B173">
        <v>100</v>
      </c>
      <c r="C173">
        <v>0</v>
      </c>
      <c r="D173">
        <v>11.8</v>
      </c>
      <c r="E173">
        <v>13.9</v>
      </c>
      <c r="F173">
        <v>12.9</v>
      </c>
      <c r="G173">
        <v>14.5</v>
      </c>
      <c r="I173">
        <f t="shared" si="53"/>
        <v>1.0256095748383005</v>
      </c>
      <c r="N173">
        <f t="shared" si="54"/>
        <v>13.275</v>
      </c>
    </row>
    <row r="174" spans="1:23" x14ac:dyDescent="0.45">
      <c r="A174" s="1">
        <v>26</v>
      </c>
      <c r="B174">
        <v>100</v>
      </c>
      <c r="C174">
        <v>0.2</v>
      </c>
      <c r="D174">
        <v>10.8</v>
      </c>
      <c r="E174">
        <v>13.2</v>
      </c>
      <c r="F174">
        <v>10.8</v>
      </c>
      <c r="G174">
        <v>12.7</v>
      </c>
      <c r="I174">
        <f t="shared" si="53"/>
        <v>1.0894379284750455</v>
      </c>
      <c r="N174">
        <f t="shared" si="54"/>
        <v>11.875</v>
      </c>
    </row>
    <row r="175" spans="1:23" x14ac:dyDescent="0.45">
      <c r="A175" s="1">
        <v>27</v>
      </c>
      <c r="B175">
        <v>100</v>
      </c>
      <c r="C175">
        <v>0.45</v>
      </c>
      <c r="D175">
        <v>11.2</v>
      </c>
      <c r="E175">
        <v>14.4</v>
      </c>
      <c r="F175">
        <v>12.2</v>
      </c>
      <c r="G175">
        <v>13.1</v>
      </c>
      <c r="I175">
        <f t="shared" si="53"/>
        <v>1.1776565713313882</v>
      </c>
      <c r="N175">
        <f t="shared" si="54"/>
        <v>12.725</v>
      </c>
    </row>
    <row r="176" spans="1:23" x14ac:dyDescent="0.45">
      <c r="A176" s="1">
        <v>28</v>
      </c>
      <c r="B176">
        <v>100</v>
      </c>
      <c r="C176">
        <v>0.65</v>
      </c>
      <c r="D176">
        <v>10.1</v>
      </c>
      <c r="E176">
        <v>14.3</v>
      </c>
      <c r="F176">
        <v>10</v>
      </c>
      <c r="G176">
        <v>10.199999999999999</v>
      </c>
      <c r="I176">
        <f t="shared" si="53"/>
        <v>1.8200274723201373</v>
      </c>
      <c r="N176" s="6">
        <f t="shared" si="54"/>
        <v>11.149999999999999</v>
      </c>
    </row>
    <row r="177" spans="1:23" x14ac:dyDescent="0.45">
      <c r="A177" s="1">
        <v>29</v>
      </c>
      <c r="B177">
        <v>100</v>
      </c>
      <c r="C177">
        <v>0.85</v>
      </c>
      <c r="D177">
        <v>10.4</v>
      </c>
      <c r="E177">
        <v>16.100000000000001</v>
      </c>
      <c r="F177">
        <v>10.9</v>
      </c>
      <c r="G177">
        <v>11.2</v>
      </c>
      <c r="I177">
        <f t="shared" si="53"/>
        <v>2.2983689869122466</v>
      </c>
      <c r="N177">
        <f t="shared" si="54"/>
        <v>12.149999999999999</v>
      </c>
    </row>
    <row r="181" spans="1:23" x14ac:dyDescent="0.45">
      <c r="A181" s="1">
        <v>0</v>
      </c>
      <c r="B181" t="s">
        <v>11</v>
      </c>
    </row>
    <row r="183" spans="1:23" x14ac:dyDescent="0.4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I183" s="3" t="s">
        <v>45</v>
      </c>
      <c r="K183" t="s">
        <v>25</v>
      </c>
      <c r="L183" t="s">
        <v>26</v>
      </c>
      <c r="N183" t="s">
        <v>27</v>
      </c>
      <c r="P183" s="3"/>
      <c r="Q183" s="3" t="s">
        <v>3</v>
      </c>
      <c r="R183" s="3"/>
      <c r="S183" s="3" t="s">
        <v>4</v>
      </c>
      <c r="T183" s="3"/>
      <c r="U183" s="3" t="s">
        <v>5</v>
      </c>
      <c r="V183" s="3"/>
      <c r="W183" s="3" t="s">
        <v>6</v>
      </c>
    </row>
    <row r="184" spans="1:23" x14ac:dyDescent="0.45">
      <c r="A184" s="1">
        <v>0</v>
      </c>
      <c r="B184">
        <v>0</v>
      </c>
      <c r="C184">
        <v>0</v>
      </c>
      <c r="D184">
        <v>14.3</v>
      </c>
      <c r="E184">
        <v>14.5</v>
      </c>
      <c r="F184">
        <v>13.7</v>
      </c>
      <c r="G184">
        <v>14.4</v>
      </c>
      <c r="I184">
        <f>_xlfn.STDEV.P(D184:G184)</f>
        <v>0.31124748994971868</v>
      </c>
      <c r="J184">
        <v>2</v>
      </c>
      <c r="K184">
        <f>_xlfn.STDEV.P(D184:G188)</f>
        <v>1.1001818031580057</v>
      </c>
      <c r="L184">
        <f>_xlfn.STDEV.P(D184:G184,D189:G189,D194:G194,D199:G199,D204:G204,D209:G209)</f>
        <v>0.75054378434720381</v>
      </c>
      <c r="M184">
        <v>0</v>
      </c>
      <c r="N184">
        <f>AVERAGE(D184:G184)</f>
        <v>14.225</v>
      </c>
      <c r="P184" s="5">
        <f>_xlfn.STDEV.P(D184:D188)</f>
        <v>1.1461239025515526</v>
      </c>
      <c r="Q184">
        <f>_xlfn.STDEV.P(D184,D189,D194,D199,D204,D209)</f>
        <v>0.71744144166769608</v>
      </c>
      <c r="R184" s="5">
        <f>_xlfn.STDEV.P(E184:E188)</f>
        <v>0.99879927913470223</v>
      </c>
      <c r="S184">
        <f>_xlfn.STDEV.P(E184,E189,E194,E199,E204,E209)</f>
        <v>0.61553951042064625</v>
      </c>
      <c r="T184" s="5">
        <f>_xlfn.STDEV.P(F184:F188)</f>
        <v>1.1373653766490344</v>
      </c>
      <c r="U184">
        <f>_xlfn.STDEV.P(F184,F189,F194,F199,F204,F209)</f>
        <v>0.9504384952922168</v>
      </c>
      <c r="V184" s="5">
        <f>_xlfn.STDEV.P(G184:G188)</f>
        <v>1.0928860873851407</v>
      </c>
      <c r="W184">
        <f>_xlfn.STDEV.P(G184,G189,G194,G199,G204,G209)</f>
        <v>0.67247470006106691</v>
      </c>
    </row>
    <row r="185" spans="1:23" x14ac:dyDescent="0.45">
      <c r="A185" s="1">
        <v>1</v>
      </c>
      <c r="B185">
        <v>0</v>
      </c>
      <c r="C185">
        <v>0.2</v>
      </c>
      <c r="D185">
        <v>14.7</v>
      </c>
      <c r="E185">
        <v>14.4</v>
      </c>
      <c r="F185">
        <v>14.8</v>
      </c>
      <c r="G185">
        <v>14.2</v>
      </c>
      <c r="I185">
        <f t="shared" ref="I185:I203" si="65">_xlfn.STDEV.P(D185:G185)</f>
        <v>0.23848480035423666</v>
      </c>
      <c r="J185">
        <v>5</v>
      </c>
      <c r="K185">
        <f>_xlfn.STDEV.P(D189:G193)</f>
        <v>1.2289324635633971</v>
      </c>
      <c r="L185">
        <f>_xlfn.STDEV.P(D185:G185,D190:G190,D195:G195,D200:G200,D205:G205,D210:G210)</f>
        <v>0.65828058860438332</v>
      </c>
      <c r="M185">
        <v>0.2</v>
      </c>
      <c r="N185">
        <f t="shared" ref="N185:N213" si="66">AVERAGE(D185:G185)</f>
        <v>14.525000000000002</v>
      </c>
      <c r="P185" s="5">
        <f>_xlfn.STDEV.P(D189:D193)</f>
        <v>1.1822013364905319</v>
      </c>
      <c r="Q185">
        <f t="shared" ref="Q185:Q188" si="67">_xlfn.STDEV.P(D185,D190,D195,D200,D205,D210)</f>
        <v>0.60184900284225962</v>
      </c>
      <c r="R185" s="5">
        <f>_xlfn.STDEV.P(E189:E193)</f>
        <v>1.0518555033843762</v>
      </c>
      <c r="S185">
        <f t="shared" ref="S185:S188" si="68">_xlfn.STDEV.P(E185,E190,E195,E200,E205,E210)</f>
        <v>0.66999170807472608</v>
      </c>
      <c r="T185" s="5">
        <f>_xlfn.STDEV.P(F189:F193)</f>
        <v>1.2905812643921351</v>
      </c>
      <c r="U185">
        <f t="shared" ref="U185:U188" si="69">_xlfn.STDEV.P(F185,F190,F195,F200,F205,F210)</f>
        <v>0.55377492419453767</v>
      </c>
      <c r="V185" s="5">
        <f>_xlfn.STDEV.P(G189:G193)</f>
        <v>1.2483589227461784</v>
      </c>
      <c r="W185">
        <f t="shared" ref="W185:W188" si="70">_xlfn.STDEV.P(G185,G190,G195,G200,G205,G210)</f>
        <v>0.77244201508376487</v>
      </c>
    </row>
    <row r="186" spans="1:23" x14ac:dyDescent="0.45">
      <c r="A186" s="1">
        <v>2</v>
      </c>
      <c r="B186">
        <v>0</v>
      </c>
      <c r="C186">
        <v>0.45</v>
      </c>
      <c r="D186">
        <v>15.7</v>
      </c>
      <c r="E186">
        <v>15.9</v>
      </c>
      <c r="F186">
        <v>15.5</v>
      </c>
      <c r="G186">
        <v>15.9</v>
      </c>
      <c r="I186">
        <f t="shared" si="65"/>
        <v>0.16583123951777021</v>
      </c>
      <c r="J186">
        <v>10</v>
      </c>
      <c r="K186">
        <f>_xlfn.STDEV.P(D194:G198)</f>
        <v>1.2972663566130127</v>
      </c>
      <c r="L186">
        <f t="shared" ref="L186:L188" si="71">_xlfn.STDEV.P(D186:G186,D191:G191,D196:G196,D201:G201,D206:G206,D211:G211)</f>
        <v>0.83815273071201046</v>
      </c>
      <c r="M186">
        <v>0.45</v>
      </c>
      <c r="N186">
        <f t="shared" si="66"/>
        <v>15.75</v>
      </c>
      <c r="P186" s="5">
        <f>_xlfn.STDEV.P(D194:D198)</f>
        <v>1.2799999999999996</v>
      </c>
      <c r="Q186">
        <f t="shared" si="67"/>
        <v>0.87448397482299367</v>
      </c>
      <c r="R186" s="5">
        <f>_xlfn.STDEV.P(E194:E198)</f>
        <v>1.4178857499812887</v>
      </c>
      <c r="S186">
        <f t="shared" si="68"/>
        <v>0.78315600829804866</v>
      </c>
      <c r="T186" s="5">
        <f>_xlfn.STDEV.P(F194:F198)</f>
        <v>1.2921300244170473</v>
      </c>
      <c r="U186">
        <f t="shared" si="69"/>
        <v>0.97239680972098841</v>
      </c>
      <c r="V186" s="5">
        <f>_xlfn.STDEV.P(G194:G198)</f>
        <v>1.1865917579353062</v>
      </c>
      <c r="W186">
        <f t="shared" si="70"/>
        <v>0.65764732189829511</v>
      </c>
    </row>
    <row r="187" spans="1:23" x14ac:dyDescent="0.45">
      <c r="A187" s="1">
        <v>3</v>
      </c>
      <c r="B187">
        <v>0</v>
      </c>
      <c r="C187">
        <v>0.65</v>
      </c>
      <c r="D187">
        <v>15.3</v>
      </c>
      <c r="E187">
        <v>15.2</v>
      </c>
      <c r="F187">
        <v>15.2</v>
      </c>
      <c r="G187">
        <v>16.100000000000001</v>
      </c>
      <c r="I187">
        <f t="shared" si="65"/>
        <v>0.37749172176353829</v>
      </c>
      <c r="J187">
        <v>20</v>
      </c>
      <c r="K187">
        <f>_xlfn.STDEV.P(D199:G203)</f>
        <v>1.317753770626364</v>
      </c>
      <c r="L187">
        <f t="shared" si="71"/>
        <v>0.91920104196827146</v>
      </c>
      <c r="M187">
        <v>0.65</v>
      </c>
      <c r="N187">
        <f t="shared" si="66"/>
        <v>15.450000000000001</v>
      </c>
      <c r="P187" s="5">
        <f>_xlfn.STDEV.P(D199:D203)</f>
        <v>1.2784365451597508</v>
      </c>
      <c r="Q187">
        <f t="shared" si="67"/>
        <v>0.94589757491084692</v>
      </c>
      <c r="R187" s="5">
        <f>_xlfn.STDEV.P(E199:E203)</f>
        <v>1.2306096050332129</v>
      </c>
      <c r="S187">
        <f t="shared" si="68"/>
        <v>0.96335640110789522</v>
      </c>
      <c r="T187" s="5">
        <f>_xlfn.STDEV.P(F199:F203)</f>
        <v>1.2467557900406965</v>
      </c>
      <c r="U187">
        <f t="shared" si="69"/>
        <v>1.0106378623863692</v>
      </c>
      <c r="V187" s="5">
        <f>_xlfn.STDEV.P(G199:G203)</f>
        <v>1.4934523762075573</v>
      </c>
      <c r="W187">
        <f t="shared" si="70"/>
        <v>0.69221865524317272</v>
      </c>
    </row>
    <row r="188" spans="1:23" x14ac:dyDescent="0.45">
      <c r="A188" s="1">
        <v>4</v>
      </c>
      <c r="B188">
        <v>0</v>
      </c>
      <c r="C188">
        <v>0.85</v>
      </c>
      <c r="D188">
        <v>17.600000000000001</v>
      </c>
      <c r="E188">
        <v>17.100000000000001</v>
      </c>
      <c r="F188">
        <v>17.2</v>
      </c>
      <c r="G188">
        <v>17.100000000000001</v>
      </c>
      <c r="I188">
        <f t="shared" si="65"/>
        <v>0.20615528128088315</v>
      </c>
      <c r="J188">
        <v>50</v>
      </c>
      <c r="K188">
        <f>_xlfn.STDEV.P(D205:G208)</f>
        <v>0.98819200436959631</v>
      </c>
      <c r="L188">
        <f t="shared" si="71"/>
        <v>0.86384757850496308</v>
      </c>
      <c r="M188">
        <v>0.85</v>
      </c>
      <c r="N188">
        <f t="shared" si="66"/>
        <v>17.25</v>
      </c>
      <c r="P188" s="5">
        <f>_xlfn.STDEV.P(D204:D208)</f>
        <v>1.0545141061171257</v>
      </c>
      <c r="Q188">
        <f t="shared" si="67"/>
        <v>0.70573051199133696</v>
      </c>
      <c r="R188" s="5">
        <f>_xlfn.STDEV.P(E204:E208)</f>
        <v>1.0814804667676619</v>
      </c>
      <c r="S188">
        <f t="shared" si="68"/>
        <v>0.91969197742142628</v>
      </c>
      <c r="T188" s="5">
        <f>_xlfn.STDEV.P(F204:F208)</f>
        <v>0.97159662411928982</v>
      </c>
      <c r="U188">
        <f t="shared" si="69"/>
        <v>0.8615231988880061</v>
      </c>
      <c r="V188" s="5">
        <f>_xlfn.STDEV.P(G204:G208)</f>
        <v>1.0365326815879947</v>
      </c>
      <c r="W188">
        <f t="shared" si="70"/>
        <v>0.92270736904442674</v>
      </c>
    </row>
    <row r="189" spans="1:23" x14ac:dyDescent="0.45">
      <c r="A189" s="1">
        <v>5</v>
      </c>
      <c r="B189">
        <v>5</v>
      </c>
      <c r="C189">
        <v>0</v>
      </c>
      <c r="D189">
        <v>16.3</v>
      </c>
      <c r="E189">
        <v>15.9</v>
      </c>
      <c r="F189">
        <v>16.399999999999999</v>
      </c>
      <c r="G189">
        <v>16.2</v>
      </c>
      <c r="I189">
        <f t="shared" si="65"/>
        <v>0.18708286933869664</v>
      </c>
      <c r="J189">
        <v>100</v>
      </c>
      <c r="K189">
        <f>_xlfn.STDEV.P(D209:G213)</f>
        <v>1.0362794024779225</v>
      </c>
      <c r="N189">
        <f t="shared" si="66"/>
        <v>16.2</v>
      </c>
      <c r="P189" s="5">
        <f>_xlfn.STDEV.P(D209:D213)</f>
        <v>1.0495713410721537</v>
      </c>
      <c r="R189" s="5">
        <f>_xlfn.STDEV.P(E209:E213)</f>
        <v>0.99478640923567074</v>
      </c>
      <c r="T189" s="5">
        <f>_xlfn.STDEV.P(F209:F213)</f>
        <v>1.0721940122944178</v>
      </c>
      <c r="V189" s="5">
        <f>_xlfn.STDEV.P(G209:G213)</f>
        <v>1.0244998779892562</v>
      </c>
    </row>
    <row r="190" spans="1:23" x14ac:dyDescent="0.45">
      <c r="A190" s="1">
        <v>6</v>
      </c>
      <c r="B190">
        <v>5</v>
      </c>
      <c r="C190">
        <v>0.2</v>
      </c>
      <c r="D190">
        <v>16.399999999999999</v>
      </c>
      <c r="E190">
        <v>15.9</v>
      </c>
      <c r="F190">
        <v>16.399999999999999</v>
      </c>
      <c r="G190">
        <v>16.100000000000001</v>
      </c>
      <c r="I190">
        <f t="shared" si="65"/>
        <v>0.21213203435596328</v>
      </c>
      <c r="K190">
        <f>AVERAGE(K184:K189)</f>
        <v>1.1614343001347163</v>
      </c>
      <c r="N190" s="6">
        <f t="shared" si="66"/>
        <v>16.2</v>
      </c>
      <c r="P190" s="5">
        <f>AVERAGE(P184:P189)</f>
        <v>1.1651412052318524</v>
      </c>
      <c r="Q190">
        <f>AVERAGE(Q184:Q188)</f>
        <v>0.76908050124702654</v>
      </c>
      <c r="R190" s="5">
        <f>AVERAGE(R184:R189)</f>
        <v>1.1292361689228188</v>
      </c>
      <c r="S190">
        <f>AVERAGE(S184:S188)</f>
        <v>0.79034712106454852</v>
      </c>
      <c r="T190" s="5">
        <f>AVERAGE(T184:T189)</f>
        <v>1.1684371819854367</v>
      </c>
      <c r="U190">
        <f>AVERAGE(U184:U188)</f>
        <v>0.86975425809642348</v>
      </c>
      <c r="V190" s="5">
        <f>AVERAGE(V184:V189)</f>
        <v>1.1803869506419056</v>
      </c>
      <c r="W190">
        <f>AVERAGE(W184:W188)</f>
        <v>0.7434980122661452</v>
      </c>
    </row>
    <row r="191" spans="1:23" x14ac:dyDescent="0.45">
      <c r="A191" s="1">
        <v>7</v>
      </c>
      <c r="B191">
        <v>5</v>
      </c>
      <c r="C191">
        <v>0.45</v>
      </c>
      <c r="D191">
        <v>17.899999999999999</v>
      </c>
      <c r="E191">
        <v>18.2</v>
      </c>
      <c r="F191">
        <v>18.3</v>
      </c>
      <c r="G191">
        <v>17.5</v>
      </c>
      <c r="I191">
        <f t="shared" si="65"/>
        <v>0.31124748994971846</v>
      </c>
      <c r="N191">
        <f t="shared" si="66"/>
        <v>17.974999999999998</v>
      </c>
      <c r="P191" s="5">
        <f>_xlfn.STDEV.P(P184:P189)</f>
        <v>9.3341515616219506E-2</v>
      </c>
      <c r="Q191">
        <f>_xlfn.STDEV.P(Q184:Q188)</f>
        <v>0.12411313987854354</v>
      </c>
      <c r="R191" s="5">
        <f>_xlfn.STDEV.P(R184:R189)</f>
        <v>0.15108168253138815</v>
      </c>
      <c r="S191">
        <f>_xlfn.STDEV.P(S184:S188)</f>
        <v>0.13546744341346348</v>
      </c>
      <c r="T191" s="5">
        <f>_xlfn.STDEV.P(T184:T189)</f>
        <v>0.119252750159478</v>
      </c>
      <c r="U191">
        <f>_xlfn.STDEV.P(U184:U188)</f>
        <v>0.16541119628511669</v>
      </c>
      <c r="V191" s="5">
        <f>_xlfn.STDEV.P(V184:V189)</f>
        <v>0.16089327752987037</v>
      </c>
      <c r="W191">
        <f>_xlfn.STDEV.P(W184:W188)</f>
        <v>9.7977521121835137E-2</v>
      </c>
    </row>
    <row r="192" spans="1:23" x14ac:dyDescent="0.45">
      <c r="A192" s="1">
        <v>8</v>
      </c>
      <c r="B192">
        <v>5</v>
      </c>
      <c r="C192">
        <v>0.65</v>
      </c>
      <c r="D192">
        <v>18</v>
      </c>
      <c r="E192">
        <v>17</v>
      </c>
      <c r="F192">
        <v>18.2</v>
      </c>
      <c r="G192">
        <v>17.899999999999999</v>
      </c>
      <c r="I192">
        <f t="shared" si="65"/>
        <v>0.46029881598804895</v>
      </c>
      <c r="K192" cm="1">
        <f t="array" ref="K192">INDEX(LINEST(K184:K189),1)</f>
        <v>-2.9178456199099069E-2</v>
      </c>
      <c r="L192" cm="1">
        <f t="array" ref="L192">INDEX(LINEST(L184:L188),1)</f>
        <v>4.8752804167940658E-2</v>
      </c>
      <c r="N192">
        <f t="shared" si="66"/>
        <v>17.774999999999999</v>
      </c>
      <c r="P192" s="5"/>
      <c r="R192" s="5"/>
      <c r="T192" s="5"/>
      <c r="V192" s="5"/>
    </row>
    <row r="193" spans="1:23" x14ac:dyDescent="0.45">
      <c r="A193" s="1">
        <v>9</v>
      </c>
      <c r="B193">
        <v>5</v>
      </c>
      <c r="C193">
        <v>0.85</v>
      </c>
      <c r="D193">
        <v>19.5</v>
      </c>
      <c r="E193">
        <v>18.3</v>
      </c>
      <c r="F193" s="6">
        <v>19.8</v>
      </c>
      <c r="G193">
        <v>19.5</v>
      </c>
      <c r="I193">
        <f t="shared" si="65"/>
        <v>0.5760859310901455</v>
      </c>
      <c r="N193">
        <f t="shared" si="66"/>
        <v>19.274999999999999</v>
      </c>
      <c r="P193" s="5"/>
      <c r="R193" s="5"/>
      <c r="T193" s="5"/>
      <c r="V193" s="5"/>
    </row>
    <row r="194" spans="1:23" x14ac:dyDescent="0.45">
      <c r="A194" s="1">
        <v>10</v>
      </c>
      <c r="B194">
        <v>10</v>
      </c>
      <c r="C194">
        <v>0</v>
      </c>
      <c r="D194">
        <v>16.100000000000001</v>
      </c>
      <c r="E194">
        <v>16.2</v>
      </c>
      <c r="F194">
        <v>16.100000000000001</v>
      </c>
      <c r="G194">
        <v>16.2</v>
      </c>
      <c r="I194">
        <f t="shared" si="65"/>
        <v>4.9999999999998941E-2</v>
      </c>
      <c r="N194">
        <f t="shared" si="66"/>
        <v>16.149999999999999</v>
      </c>
      <c r="P194" s="5"/>
      <c r="R194" s="5"/>
      <c r="T194" s="5"/>
      <c r="V194" s="5"/>
    </row>
    <row r="195" spans="1:23" x14ac:dyDescent="0.45">
      <c r="A195" s="1">
        <v>11</v>
      </c>
      <c r="B195">
        <v>10</v>
      </c>
      <c r="C195">
        <v>0.2</v>
      </c>
      <c r="D195">
        <v>16.399999999999999</v>
      </c>
      <c r="E195">
        <v>16.3</v>
      </c>
      <c r="F195">
        <v>16.399999999999999</v>
      </c>
      <c r="G195">
        <v>16.5</v>
      </c>
      <c r="I195">
        <f t="shared" si="65"/>
        <v>7.0710678118654502E-2</v>
      </c>
      <c r="K195" t="s">
        <v>25</v>
      </c>
      <c r="L195" t="s">
        <v>26</v>
      </c>
      <c r="N195">
        <f t="shared" si="66"/>
        <v>16.399999999999999</v>
      </c>
      <c r="P195" s="3" t="s">
        <v>25</v>
      </c>
      <c r="Q195" s="3" t="s">
        <v>26</v>
      </c>
      <c r="R195" s="3" t="s">
        <v>25</v>
      </c>
      <c r="S195" s="3" t="s">
        <v>26</v>
      </c>
      <c r="T195" s="3" t="s">
        <v>25</v>
      </c>
      <c r="U195" s="3" t="s">
        <v>26</v>
      </c>
      <c r="V195" s="3" t="s">
        <v>25</v>
      </c>
      <c r="W195" s="3" t="s">
        <v>26</v>
      </c>
    </row>
    <row r="196" spans="1:23" x14ac:dyDescent="0.45">
      <c r="A196" s="1">
        <v>12</v>
      </c>
      <c r="B196">
        <v>10</v>
      </c>
      <c r="C196">
        <v>0.45</v>
      </c>
      <c r="D196">
        <v>17.7</v>
      </c>
      <c r="E196">
        <v>17.7</v>
      </c>
      <c r="F196">
        <v>17.899999999999999</v>
      </c>
      <c r="G196">
        <v>17.7</v>
      </c>
      <c r="I196">
        <f t="shared" si="65"/>
        <v>8.660254037844356E-2</v>
      </c>
      <c r="J196">
        <v>2</v>
      </c>
      <c r="K196">
        <f>AVERAGE(D184:G188)</f>
        <v>15.440000000000001</v>
      </c>
      <c r="L196">
        <f>AVERAGE(D184:G184,D189:G189,D194:G194,D199:G199,D204:G204,D209:G209)</f>
        <v>15.845833333333331</v>
      </c>
      <c r="M196">
        <v>0</v>
      </c>
      <c r="N196">
        <f t="shared" si="66"/>
        <v>17.75</v>
      </c>
      <c r="P196" s="5">
        <f>AVERAGE(D184:D188)</f>
        <v>15.52</v>
      </c>
      <c r="Q196">
        <f>AVERAGE(D184,D189,D194,D199,D204,D209)</f>
        <v>15.883333333333335</v>
      </c>
      <c r="R196" s="5">
        <f>AVERAGE(E184:E188)</f>
        <v>15.419999999999998</v>
      </c>
      <c r="S196">
        <f>AVERAGE(E184,E189,E194,E199,E204,E209)</f>
        <v>15.833333333333334</v>
      </c>
      <c r="T196" s="5">
        <f>AVERAGE(F184:F188)</f>
        <v>15.280000000000001</v>
      </c>
      <c r="U196">
        <f>AVERAGE(F184,F189,F194,F199,F204,F209)</f>
        <v>15.800000000000002</v>
      </c>
      <c r="V196" s="5">
        <f>AVERAGE(G184:G188)</f>
        <v>15.540000000000001</v>
      </c>
      <c r="W196">
        <f>AVERAGE(G184,G189,G194,G199,G204,G209)</f>
        <v>15.866666666666665</v>
      </c>
    </row>
    <row r="197" spans="1:23" x14ac:dyDescent="0.45">
      <c r="A197" s="1">
        <v>13</v>
      </c>
      <c r="B197">
        <v>10</v>
      </c>
      <c r="C197">
        <v>0.65</v>
      </c>
      <c r="D197">
        <v>17.899999999999999</v>
      </c>
      <c r="E197">
        <v>18</v>
      </c>
      <c r="F197">
        <v>18</v>
      </c>
      <c r="G197">
        <v>18.100000000000001</v>
      </c>
      <c r="I197">
        <f t="shared" si="65"/>
        <v>7.0710678118655765E-2</v>
      </c>
      <c r="J197">
        <v>5</v>
      </c>
      <c r="K197">
        <f>AVERAGE(D189:G193)</f>
        <v>17.484999999999999</v>
      </c>
      <c r="L197">
        <f>AVERAGE(D185:G185,D190:G190,D195:G195,D200:G200,D205:G205,D210:G210)</f>
        <v>15.950000000000001</v>
      </c>
      <c r="M197">
        <v>0.2</v>
      </c>
      <c r="N197">
        <f t="shared" si="66"/>
        <v>18</v>
      </c>
      <c r="P197" s="5">
        <f>AVERAGE(D189:D193)</f>
        <v>17.619999999999997</v>
      </c>
      <c r="Q197">
        <f t="shared" ref="Q197:Q200" si="72">AVERAGE(D185,D190,D195,D200,D205,D210)</f>
        <v>16.033333333333335</v>
      </c>
      <c r="R197" s="5">
        <f>AVERAGE(E189:E193)</f>
        <v>17.059999999999999</v>
      </c>
      <c r="S197">
        <f t="shared" ref="S197:S200" si="73">AVERAGE(E185,E190,E195,E200,E205,E210)</f>
        <v>15.866666666666667</v>
      </c>
      <c r="T197" s="5">
        <f>AVERAGE(F189:F193)</f>
        <v>17.82</v>
      </c>
      <c r="U197">
        <f t="shared" ref="U197:U200" si="74">AVERAGE(F185,F190,F195,F200,F205,F210)</f>
        <v>16</v>
      </c>
      <c r="V197" s="5">
        <f>AVERAGE(G189:G193)</f>
        <v>17.439999999999998</v>
      </c>
      <c r="W197">
        <f t="shared" ref="W197:W200" si="75">AVERAGE(G185,G190,G195,G200,G205,G210)</f>
        <v>15.9</v>
      </c>
    </row>
    <row r="198" spans="1:23" x14ac:dyDescent="0.45">
      <c r="A198" s="1">
        <v>14</v>
      </c>
      <c r="B198">
        <v>10</v>
      </c>
      <c r="C198">
        <v>0.85</v>
      </c>
      <c r="D198">
        <v>19.7</v>
      </c>
      <c r="E198">
        <v>20.100000000000001</v>
      </c>
      <c r="F198">
        <v>19.7</v>
      </c>
      <c r="G198">
        <v>19.5</v>
      </c>
      <c r="I198">
        <f t="shared" si="65"/>
        <v>0.2179449471770343</v>
      </c>
      <c r="J198">
        <v>10</v>
      </c>
      <c r="K198">
        <f>AVERAGE(D194:G198)</f>
        <v>17.61</v>
      </c>
      <c r="L198">
        <f t="shared" ref="L198:L200" si="76">AVERAGE(D186:G186,D191:G191,D196:G196,D201:G201,D206:G206,D211:G211)</f>
        <v>17.549999999999997</v>
      </c>
      <c r="M198">
        <v>0.45</v>
      </c>
      <c r="N198">
        <f t="shared" si="66"/>
        <v>19.75</v>
      </c>
      <c r="P198" s="5">
        <f>AVERAGE(D194:D198)</f>
        <v>17.559999999999999</v>
      </c>
      <c r="Q198">
        <f t="shared" si="72"/>
        <v>17.616666666666667</v>
      </c>
      <c r="R198" s="5">
        <f>AVERAGE(E194:E198)</f>
        <v>17.660000000000004</v>
      </c>
      <c r="S198">
        <f t="shared" si="73"/>
        <v>17.600000000000001</v>
      </c>
      <c r="T198" s="5">
        <f>AVERAGE(F194:F198)</f>
        <v>17.62</v>
      </c>
      <c r="U198">
        <f t="shared" si="74"/>
        <v>17.633333333333333</v>
      </c>
      <c r="V198" s="5">
        <f>AVERAGE(G194:G198)</f>
        <v>17.600000000000001</v>
      </c>
      <c r="W198">
        <f t="shared" si="75"/>
        <v>17.349999999999998</v>
      </c>
    </row>
    <row r="199" spans="1:23" x14ac:dyDescent="0.45">
      <c r="A199" s="1">
        <v>15</v>
      </c>
      <c r="B199">
        <v>20</v>
      </c>
      <c r="C199">
        <v>0</v>
      </c>
      <c r="D199">
        <v>16.100000000000001</v>
      </c>
      <c r="E199">
        <v>15.9</v>
      </c>
      <c r="F199">
        <v>16</v>
      </c>
      <c r="G199">
        <v>15.9</v>
      </c>
      <c r="I199">
        <f t="shared" si="65"/>
        <v>8.2915619758885367E-2</v>
      </c>
      <c r="J199">
        <v>20</v>
      </c>
      <c r="K199">
        <f>AVERAGE(D199:G203)</f>
        <v>17.495000000000001</v>
      </c>
      <c r="L199">
        <f t="shared" si="76"/>
        <v>17.391666666666662</v>
      </c>
      <c r="M199">
        <v>0.65</v>
      </c>
      <c r="N199">
        <f t="shared" si="66"/>
        <v>15.975</v>
      </c>
      <c r="P199" s="5">
        <f>AVERAGE(D199:D203)</f>
        <v>17.54</v>
      </c>
      <c r="Q199">
        <f t="shared" si="72"/>
        <v>17.383333333333329</v>
      </c>
      <c r="R199" s="5">
        <f>AVERAGE(E199:E203)</f>
        <v>17.440000000000001</v>
      </c>
      <c r="S199">
        <f t="shared" si="73"/>
        <v>17.216666666666669</v>
      </c>
      <c r="T199" s="5">
        <f>AVERAGE(F199:F203)</f>
        <v>17.439999999999998</v>
      </c>
      <c r="U199">
        <f t="shared" si="74"/>
        <v>17.416666666666668</v>
      </c>
      <c r="V199" s="5">
        <f>AVERAGE(G199:G203)</f>
        <v>17.560000000000002</v>
      </c>
      <c r="W199">
        <f t="shared" si="75"/>
        <v>17.55</v>
      </c>
    </row>
    <row r="200" spans="1:23" x14ac:dyDescent="0.45">
      <c r="A200" s="1">
        <v>16</v>
      </c>
      <c r="B200">
        <v>20</v>
      </c>
      <c r="C200">
        <v>0.2</v>
      </c>
      <c r="D200">
        <v>16.2</v>
      </c>
      <c r="E200">
        <v>16.2</v>
      </c>
      <c r="F200">
        <v>16</v>
      </c>
      <c r="G200">
        <v>16.100000000000001</v>
      </c>
      <c r="I200">
        <f t="shared" si="65"/>
        <v>8.2915619758884562E-2</v>
      </c>
      <c r="J200">
        <v>50</v>
      </c>
      <c r="K200">
        <f>AVERAGE(D204:G208)</f>
        <v>17.345000000000002</v>
      </c>
      <c r="L200">
        <f t="shared" si="76"/>
        <v>18.929166666666667</v>
      </c>
      <c r="M200">
        <v>0.85</v>
      </c>
      <c r="N200">
        <f t="shared" si="66"/>
        <v>16.125</v>
      </c>
      <c r="P200" s="5">
        <f>AVERAGE(D204:D208)</f>
        <v>17.5</v>
      </c>
      <c r="Q200">
        <f t="shared" si="72"/>
        <v>19.016666666666666</v>
      </c>
      <c r="R200" s="5">
        <f>AVERAGE(E204:E208)</f>
        <v>17.32</v>
      </c>
      <c r="S200">
        <f t="shared" si="73"/>
        <v>18.750000000000004</v>
      </c>
      <c r="T200" s="5">
        <f>AVERAGE(F204:F208)</f>
        <v>17.300000000000004</v>
      </c>
      <c r="U200">
        <f t="shared" si="74"/>
        <v>18.933333333333337</v>
      </c>
      <c r="V200" s="5">
        <f>AVERAGE(G204:G208)</f>
        <v>17.260000000000002</v>
      </c>
      <c r="W200">
        <f t="shared" si="75"/>
        <v>19.016666666666666</v>
      </c>
    </row>
    <row r="201" spans="1:23" x14ac:dyDescent="0.45">
      <c r="A201" s="1">
        <v>17</v>
      </c>
      <c r="B201">
        <v>20</v>
      </c>
      <c r="C201">
        <v>0.45</v>
      </c>
      <c r="D201">
        <v>18.2</v>
      </c>
      <c r="E201">
        <v>18.100000000000001</v>
      </c>
      <c r="F201">
        <v>18.3</v>
      </c>
      <c r="G201">
        <v>17.7</v>
      </c>
      <c r="I201">
        <f t="shared" si="65"/>
        <v>0.22776083947860787</v>
      </c>
      <c r="J201">
        <v>100</v>
      </c>
      <c r="K201">
        <f>AVERAGE(D209:G213)</f>
        <v>17.425000000000001</v>
      </c>
      <c r="L201">
        <f>AVERAGE((L200-L199), (L199-L198), (L198-L197), (L197-L196))</f>
        <v>0.77083333333333393</v>
      </c>
      <c r="N201">
        <f t="shared" si="66"/>
        <v>18.074999999999999</v>
      </c>
      <c r="P201" s="5">
        <f>AVERAGE(D209:D213)</f>
        <v>17.380000000000003</v>
      </c>
      <c r="R201" s="5">
        <f>AVERAGE(E209:E213)</f>
        <v>17.420000000000002</v>
      </c>
      <c r="T201" s="5">
        <f>AVERAGE(F209:F213)</f>
        <v>17.48</v>
      </c>
      <c r="V201" s="5">
        <f>AVERAGE(G209:G213)</f>
        <v>17.419999999999998</v>
      </c>
    </row>
    <row r="202" spans="1:23" x14ac:dyDescent="0.45">
      <c r="A202" s="1">
        <v>18</v>
      </c>
      <c r="B202">
        <v>20</v>
      </c>
      <c r="C202">
        <v>0.65</v>
      </c>
      <c r="D202">
        <v>17.7</v>
      </c>
      <c r="E202">
        <v>17.8</v>
      </c>
      <c r="F202">
        <v>17.8</v>
      </c>
      <c r="G202">
        <v>18.100000000000001</v>
      </c>
      <c r="I202">
        <f t="shared" si="65"/>
        <v>0.15000000000000066</v>
      </c>
      <c r="K202">
        <f>AVERAGE(K196:K201)</f>
        <v>17.133333333333333</v>
      </c>
      <c r="N202">
        <f t="shared" si="66"/>
        <v>17.850000000000001</v>
      </c>
      <c r="P202" s="5">
        <f>AVERAGE(P196:P201)</f>
        <v>17.186666666666667</v>
      </c>
      <c r="Q202">
        <f>AVERAGE(Q196:Q200)</f>
        <v>17.186666666666667</v>
      </c>
      <c r="R202" s="5">
        <f>AVERAGE(R196:R201)</f>
        <v>17.053333333333335</v>
      </c>
      <c r="S202">
        <f>AVERAGE(S196:S200)</f>
        <v>17.053333333333335</v>
      </c>
      <c r="T202" s="5">
        <f>AVERAGE(T196:T201)</f>
        <v>17.15666666666667</v>
      </c>
      <c r="U202">
        <f>AVERAGE(U196:U200)</f>
        <v>17.15666666666667</v>
      </c>
      <c r="V202" s="5">
        <f>AVERAGE(V196:V201)</f>
        <v>17.136666666666667</v>
      </c>
      <c r="W202">
        <f>AVERAGE(W196:W200)</f>
        <v>17.136666666666663</v>
      </c>
    </row>
    <row r="203" spans="1:23" x14ac:dyDescent="0.45">
      <c r="A203" s="1">
        <v>19</v>
      </c>
      <c r="B203">
        <v>20</v>
      </c>
      <c r="C203">
        <v>0.85</v>
      </c>
      <c r="D203">
        <v>19.5</v>
      </c>
      <c r="E203">
        <v>19.2</v>
      </c>
      <c r="F203">
        <v>19.100000000000001</v>
      </c>
      <c r="G203">
        <v>20</v>
      </c>
      <c r="I203">
        <f t="shared" si="65"/>
        <v>0.34999999999999976</v>
      </c>
      <c r="N203">
        <f t="shared" si="66"/>
        <v>19.450000000000003</v>
      </c>
      <c r="P203" s="5">
        <f>_xlfn.STDEV.P(P196:P201)</f>
        <v>0.74892515573245944</v>
      </c>
      <c r="Q203">
        <f>_xlfn.STDEV.P(Q196:Q200)</f>
        <v>1.1490285752176332</v>
      </c>
      <c r="R203" s="5">
        <f>_xlfn.STDEV.P(R196:R201)</f>
        <v>0.75176828581389199</v>
      </c>
      <c r="S203">
        <f>_xlfn.STDEV.P(S196:S200)</f>
        <v>1.1046065161656244</v>
      </c>
      <c r="T203" s="5">
        <f>_xlfn.STDEV.P(T196:T201)</f>
        <v>0.85458892002074405</v>
      </c>
      <c r="U203">
        <f>_xlfn.STDEV.P(U196:U200)</f>
        <v>1.1515014353250095</v>
      </c>
      <c r="V203" s="5">
        <f>_xlfn.STDEV.P(V196:V201)</f>
        <v>0.72234956142361473</v>
      </c>
      <c r="W203">
        <f>_xlfn.STDEV.P(W196:W200)</f>
        <v>1.1741379816699569</v>
      </c>
    </row>
    <row r="204" spans="1:23" x14ac:dyDescent="0.45">
      <c r="A204" s="1">
        <v>20</v>
      </c>
      <c r="B204">
        <v>50</v>
      </c>
      <c r="C204">
        <v>0</v>
      </c>
      <c r="D204">
        <v>16.399999999999999</v>
      </c>
      <c r="E204">
        <v>16.3</v>
      </c>
      <c r="F204">
        <v>16.2</v>
      </c>
      <c r="G204">
        <v>16.100000000000001</v>
      </c>
      <c r="I204">
        <f>_xlfn.STDEV.P(D204:F204)</f>
        <v>8.1649658092772318E-2</v>
      </c>
      <c r="N204">
        <f t="shared" si="66"/>
        <v>16.25</v>
      </c>
      <c r="P204" s="5"/>
      <c r="R204" s="5"/>
      <c r="T204" s="5"/>
      <c r="V204" s="5"/>
    </row>
    <row r="205" spans="1:23" x14ac:dyDescent="0.45">
      <c r="A205" s="1">
        <v>21</v>
      </c>
      <c r="B205">
        <v>50</v>
      </c>
      <c r="C205">
        <v>0.2</v>
      </c>
      <c r="D205">
        <v>16.2</v>
      </c>
      <c r="E205">
        <v>16.100000000000001</v>
      </c>
      <c r="F205">
        <v>16.2</v>
      </c>
      <c r="G205">
        <v>16.3</v>
      </c>
      <c r="I205">
        <f t="shared" ref="I205:I213" si="77">_xlfn.STDEV.P(D205:F205)</f>
        <v>4.7140452079102169E-2</v>
      </c>
      <c r="N205">
        <f t="shared" si="66"/>
        <v>16.2</v>
      </c>
      <c r="P205" s="5" cm="1">
        <f t="array" ref="P205">INDEX(LINEST(P196:P201), 1)</f>
        <v>0.25485714285714356</v>
      </c>
      <c r="Q205" s="5" cm="1">
        <f t="array" ref="Q205">INDEX(LINEST(Q196:Q200), 1)</f>
        <v>0.76166666666666571</v>
      </c>
      <c r="R205" s="5" cm="1">
        <f t="array" ref="R205">INDEX(LINEST(R196:R201), 1)</f>
        <v>0.30171428571428632</v>
      </c>
      <c r="S205" s="5" cm="1">
        <f t="array" ref="S205">INDEX(LINEST(S196:S200), 1)</f>
        <v>0.71833333333333393</v>
      </c>
      <c r="T205" s="5" cm="1">
        <f t="array" ref="T205">INDEX(LINEST(T196:T201), 1)</f>
        <v>0.26457142857142879</v>
      </c>
      <c r="U205" s="5" cm="1">
        <f t="array" ref="U205">INDEX(LINEST(U196:U200), 1)</f>
        <v>0.76833333333333365</v>
      </c>
      <c r="V205" s="5" cm="1">
        <f t="array" ref="V205">INDEX(LINEST(V196:V201), 1)</f>
        <v>0.25199999999999995</v>
      </c>
      <c r="W205" s="5" cm="1">
        <f t="array" ref="W205">INDEX(LINEST(W196:W200), 1)</f>
        <v>0.79500000000000015</v>
      </c>
    </row>
    <row r="206" spans="1:23" x14ac:dyDescent="0.45">
      <c r="A206" s="1">
        <v>22</v>
      </c>
      <c r="B206">
        <v>50</v>
      </c>
      <c r="C206">
        <v>0.45</v>
      </c>
      <c r="D206">
        <v>18</v>
      </c>
      <c r="E206">
        <v>17.7</v>
      </c>
      <c r="F206">
        <v>17.8</v>
      </c>
      <c r="G206">
        <v>17.5</v>
      </c>
      <c r="I206">
        <f t="shared" si="77"/>
        <v>0.1247219128924649</v>
      </c>
      <c r="K206" cm="1">
        <f t="array" ref="K206">INDEX(LINEST(K196:K201),1)</f>
        <v>0.26828571428571457</v>
      </c>
      <c r="L206" s="6" cm="1">
        <f t="array" ref="L206">INDEX(LINEST(L196:L200),1)</f>
        <v>0.76083333333333314</v>
      </c>
      <c r="N206">
        <f t="shared" si="66"/>
        <v>17.75</v>
      </c>
    </row>
    <row r="207" spans="1:23" x14ac:dyDescent="0.45">
      <c r="A207" s="1">
        <v>23</v>
      </c>
      <c r="B207">
        <v>50</v>
      </c>
      <c r="C207">
        <v>0.65</v>
      </c>
      <c r="D207">
        <v>17.899999999999999</v>
      </c>
      <c r="E207">
        <v>17.399999999999999</v>
      </c>
      <c r="F207">
        <v>17.600000000000001</v>
      </c>
      <c r="G207">
        <v>17.399999999999999</v>
      </c>
      <c r="I207">
        <f t="shared" si="77"/>
        <v>0.20548046676563239</v>
      </c>
      <c r="N207">
        <f t="shared" si="66"/>
        <v>17.574999999999999</v>
      </c>
    </row>
    <row r="208" spans="1:23" x14ac:dyDescent="0.45">
      <c r="A208" s="1">
        <v>24</v>
      </c>
      <c r="B208">
        <v>50</v>
      </c>
      <c r="C208">
        <v>0.85</v>
      </c>
      <c r="D208">
        <v>19</v>
      </c>
      <c r="E208">
        <v>19.100000000000001</v>
      </c>
      <c r="F208">
        <v>18.7</v>
      </c>
      <c r="G208">
        <v>19</v>
      </c>
      <c r="I208">
        <f t="shared" si="77"/>
        <v>0.16996731711976029</v>
      </c>
      <c r="N208">
        <f t="shared" si="66"/>
        <v>18.95</v>
      </c>
    </row>
    <row r="209" spans="1:23" x14ac:dyDescent="0.45">
      <c r="A209" s="1">
        <v>25</v>
      </c>
      <c r="B209">
        <v>100</v>
      </c>
      <c r="C209">
        <v>0</v>
      </c>
      <c r="D209">
        <v>16.100000000000001</v>
      </c>
      <c r="E209">
        <v>16.2</v>
      </c>
      <c r="F209">
        <v>16.399999999999999</v>
      </c>
      <c r="G209">
        <v>16.399999999999999</v>
      </c>
      <c r="I209">
        <f t="shared" si="77"/>
        <v>0.12472191289246363</v>
      </c>
      <c r="N209">
        <f t="shared" si="66"/>
        <v>16.274999999999999</v>
      </c>
    </row>
    <row r="210" spans="1:23" x14ac:dyDescent="0.45">
      <c r="A210" s="1">
        <v>26</v>
      </c>
      <c r="B210">
        <v>100</v>
      </c>
      <c r="C210">
        <v>0.2</v>
      </c>
      <c r="D210">
        <v>16.3</v>
      </c>
      <c r="E210">
        <v>16.3</v>
      </c>
      <c r="F210">
        <v>16.2</v>
      </c>
      <c r="G210">
        <v>16.2</v>
      </c>
      <c r="I210">
        <f t="shared" si="77"/>
        <v>4.7140452079103841E-2</v>
      </c>
      <c r="N210">
        <f t="shared" si="66"/>
        <v>16.25</v>
      </c>
    </row>
    <row r="211" spans="1:23" x14ac:dyDescent="0.45">
      <c r="A211" s="1">
        <v>27</v>
      </c>
      <c r="B211">
        <v>100</v>
      </c>
      <c r="C211">
        <v>0.45</v>
      </c>
      <c r="D211">
        <v>18.2</v>
      </c>
      <c r="E211">
        <v>18</v>
      </c>
      <c r="F211">
        <v>18</v>
      </c>
      <c r="G211">
        <v>17.8</v>
      </c>
      <c r="I211">
        <f t="shared" si="77"/>
        <v>9.4280904158206003E-2</v>
      </c>
      <c r="N211">
        <f t="shared" si="66"/>
        <v>18</v>
      </c>
    </row>
    <row r="212" spans="1:23" x14ac:dyDescent="0.45">
      <c r="A212" s="1">
        <v>28</v>
      </c>
      <c r="B212">
        <v>100</v>
      </c>
      <c r="C212">
        <v>0.65</v>
      </c>
      <c r="D212">
        <v>17.5</v>
      </c>
      <c r="E212">
        <v>17.899999999999999</v>
      </c>
      <c r="F212">
        <v>17.7</v>
      </c>
      <c r="G212">
        <v>17.7</v>
      </c>
      <c r="I212">
        <f t="shared" si="77"/>
        <v>0.16329931618554464</v>
      </c>
      <c r="N212">
        <f t="shared" si="66"/>
        <v>17.7</v>
      </c>
    </row>
    <row r="213" spans="1:23" x14ac:dyDescent="0.45">
      <c r="A213" s="1">
        <v>29</v>
      </c>
      <c r="B213">
        <v>100</v>
      </c>
      <c r="C213">
        <v>0.85</v>
      </c>
      <c r="D213">
        <v>18.8</v>
      </c>
      <c r="E213">
        <v>18.7</v>
      </c>
      <c r="F213">
        <v>19.100000000000001</v>
      </c>
      <c r="G213">
        <v>19</v>
      </c>
      <c r="I213">
        <f t="shared" si="77"/>
        <v>0.16996731711976029</v>
      </c>
      <c r="N213">
        <f t="shared" si="66"/>
        <v>18.899999999999999</v>
      </c>
    </row>
    <row r="217" spans="1:23" x14ac:dyDescent="0.45">
      <c r="A217" s="1">
        <v>0</v>
      </c>
      <c r="B217" t="s">
        <v>12</v>
      </c>
    </row>
    <row r="218" spans="1:23" x14ac:dyDescent="0.45">
      <c r="P218" t="s">
        <v>29</v>
      </c>
    </row>
    <row r="219" spans="1:23" x14ac:dyDescent="0.4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I219" s="3" t="s">
        <v>45</v>
      </c>
      <c r="K219" t="s">
        <v>25</v>
      </c>
      <c r="L219" t="s">
        <v>26</v>
      </c>
      <c r="N219" t="s">
        <v>27</v>
      </c>
      <c r="P219" s="3"/>
      <c r="Q219" s="3" t="s">
        <v>3</v>
      </c>
      <c r="R219" s="3"/>
      <c r="S219" s="3" t="s">
        <v>4</v>
      </c>
      <c r="T219" s="3"/>
      <c r="U219" s="3" t="s">
        <v>5</v>
      </c>
      <c r="V219" s="3"/>
      <c r="W219" s="3" t="s">
        <v>6</v>
      </c>
    </row>
    <row r="220" spans="1:23" x14ac:dyDescent="0.45">
      <c r="A220" s="1">
        <v>0</v>
      </c>
      <c r="B220">
        <v>0</v>
      </c>
      <c r="C220">
        <v>0</v>
      </c>
      <c r="D220">
        <v>6.2</v>
      </c>
      <c r="E220">
        <v>6.6</v>
      </c>
      <c r="F220">
        <v>7.2</v>
      </c>
      <c r="G220">
        <v>5.5</v>
      </c>
      <c r="I220">
        <f>_xlfn.STDEV.P(D220:G220)</f>
        <v>0.61796035471541377</v>
      </c>
      <c r="J220">
        <v>2</v>
      </c>
      <c r="K220">
        <f>_xlfn.STDEV.P(D220:G224)</f>
        <v>1.5535971163721918</v>
      </c>
      <c r="L220">
        <f>_xlfn.STDEV.P(D220:G220,D225:G225,D230:G230,D235:G235,D240:G240,D245:G245)</f>
        <v>3.3847056945750693</v>
      </c>
      <c r="M220">
        <v>0</v>
      </c>
      <c r="N220">
        <f>AVERAGE(D220:G220)</f>
        <v>6.375</v>
      </c>
      <c r="P220" s="5">
        <f>_xlfn.STDEV.P(D220:D224)</f>
        <v>1.7606816861659009</v>
      </c>
      <c r="Q220">
        <f>_xlfn.STDEV.P(D220,D225,D230,D235,D240,D245)</f>
        <v>3.6976343788968644</v>
      </c>
      <c r="R220" s="5">
        <f>_xlfn.STDEV.P(E220:E224)</f>
        <v>1.3059862173851586</v>
      </c>
      <c r="S220">
        <f>_xlfn.STDEV.P(E220,E225,E230,E235,E240,E245)</f>
        <v>1.2840906856172014</v>
      </c>
      <c r="T220" s="5">
        <f>_xlfn.STDEV.P(F220:F224)</f>
        <v>1.6434792362546009</v>
      </c>
      <c r="U220">
        <f>_xlfn.STDEV.P(F220,F225,F230,F235,F240,F245)</f>
        <v>3.7357507054584529</v>
      </c>
      <c r="V220" s="5">
        <f>_xlfn.STDEV.P(G220:G224)</f>
        <v>1.2083045973594573</v>
      </c>
      <c r="W220">
        <f>_xlfn.STDEV.P(G220,G225,G230,G235,G240,G245)</f>
        <v>3.8387280879652494</v>
      </c>
    </row>
    <row r="221" spans="1:23" x14ac:dyDescent="0.45">
      <c r="A221" s="1">
        <v>1</v>
      </c>
      <c r="B221">
        <v>0</v>
      </c>
      <c r="C221">
        <v>0.2</v>
      </c>
      <c r="D221">
        <v>5.8</v>
      </c>
      <c r="E221">
        <v>6.8</v>
      </c>
      <c r="F221">
        <v>6.1</v>
      </c>
      <c r="G221">
        <v>6.8</v>
      </c>
      <c r="I221">
        <f t="shared" ref="I221:I239" si="78">_xlfn.STDEV.P(D221:G221)</f>
        <v>0.43803538669838082</v>
      </c>
      <c r="J221">
        <v>5</v>
      </c>
      <c r="K221">
        <f>_xlfn.STDEV.P(D225:G229)</f>
        <v>0.37934153476781302</v>
      </c>
      <c r="L221">
        <f t="shared" ref="L221:L224" si="79">_xlfn.STDEV.P(D221:G221,D226:G226,D231:G231,D236:G236,D241:G241,D246:G246)</f>
        <v>3.2031559957849915</v>
      </c>
      <c r="M221">
        <v>0.2</v>
      </c>
      <c r="N221">
        <f t="shared" ref="N221:N244" si="80">AVERAGE(D221:G221)</f>
        <v>6.375</v>
      </c>
      <c r="P221" s="5">
        <f>_xlfn.STDEV.P(D225:D229)</f>
        <v>0.37947331922020522</v>
      </c>
      <c r="Q221">
        <f t="shared" ref="Q221:Q224" si="81">_xlfn.STDEV.P(D221,D226,D231,D236,D241,D246)</f>
        <v>3.5482389998420345</v>
      </c>
      <c r="R221" s="5">
        <f>_xlfn.STDEV.P(E225:E229)</f>
        <v>0.45869379764718848</v>
      </c>
      <c r="S221">
        <f t="shared" ref="S221:S224" si="82">_xlfn.STDEV.P(E221,E226,E231,E236,E241,E246)</f>
        <v>1.3711309200802118</v>
      </c>
      <c r="T221" s="5">
        <f>_xlfn.STDEV.P(F225:F229)</f>
        <v>0.27856776554368246</v>
      </c>
      <c r="U221">
        <f t="shared" ref="U221:U224" si="83">_xlfn.STDEV.P(F221,F226,F231,F236,F241,F246)</f>
        <v>3.5001984070747869</v>
      </c>
      <c r="V221" s="5">
        <f>_xlfn.STDEV.P(G225:G229)</f>
        <v>0.36331804249169897</v>
      </c>
      <c r="W221">
        <f t="shared" ref="W221:W224" si="84">_xlfn.STDEV.P(G221,G226,G231,G236,G241,G246)</f>
        <v>3.3478434186137771</v>
      </c>
    </row>
    <row r="222" spans="1:23" x14ac:dyDescent="0.45">
      <c r="A222" s="1">
        <v>2</v>
      </c>
      <c r="B222">
        <v>0</v>
      </c>
      <c r="C222">
        <v>0.45</v>
      </c>
      <c r="D222">
        <v>8.9</v>
      </c>
      <c r="E222">
        <v>8.3000000000000007</v>
      </c>
      <c r="F222">
        <v>9.1999999999999993</v>
      </c>
      <c r="G222">
        <v>6.9</v>
      </c>
      <c r="I222">
        <f t="shared" si="78"/>
        <v>0.88423695919136136</v>
      </c>
      <c r="J222">
        <v>10</v>
      </c>
      <c r="K222">
        <f>_xlfn.STDEV.P(D230:G234)</f>
        <v>0.66022723360976232</v>
      </c>
      <c r="L222">
        <f t="shared" si="79"/>
        <v>3.4586702396136162</v>
      </c>
      <c r="M222">
        <v>0.45</v>
      </c>
      <c r="N222">
        <f t="shared" si="80"/>
        <v>8.3250000000000011</v>
      </c>
      <c r="P222" s="5">
        <f>_xlfn.STDEV.P(D230:D234)</f>
        <v>0.7116178749862877</v>
      </c>
      <c r="Q222">
        <f t="shared" si="81"/>
        <v>3.845668559128133</v>
      </c>
      <c r="R222" s="5">
        <f>_xlfn.STDEV.P(E230:E234)</f>
        <v>0.54258639865002078</v>
      </c>
      <c r="S222">
        <f t="shared" si="82"/>
        <v>1.1070481270277064</v>
      </c>
      <c r="T222" s="5">
        <f>_xlfn.STDEV.P(F230:F234)</f>
        <v>0.40199502484483551</v>
      </c>
      <c r="U222">
        <f t="shared" si="83"/>
        <v>3.9251326941476337</v>
      </c>
      <c r="V222" s="5">
        <f>_xlfn.STDEV.P(G230:G234)</f>
        <v>0.3555277766926237</v>
      </c>
      <c r="W222">
        <f t="shared" si="84"/>
        <v>3.6486089434498479</v>
      </c>
    </row>
    <row r="223" spans="1:23" x14ac:dyDescent="0.45">
      <c r="A223" s="1">
        <v>3</v>
      </c>
      <c r="B223">
        <v>0</v>
      </c>
      <c r="C223">
        <v>0.65</v>
      </c>
      <c r="D223">
        <v>9.5</v>
      </c>
      <c r="E223">
        <v>9.4</v>
      </c>
      <c r="F223">
        <v>7.62</v>
      </c>
      <c r="G223">
        <v>7.6</v>
      </c>
      <c r="I223">
        <f t="shared" si="78"/>
        <v>0.9207062506576229</v>
      </c>
      <c r="J223">
        <v>20</v>
      </c>
      <c r="K223">
        <f>_xlfn.STDEV.P(D235:G239)</f>
        <v>0.84833056646569072</v>
      </c>
      <c r="L223">
        <f t="shared" si="79"/>
        <v>3.4125771257055688</v>
      </c>
      <c r="M223">
        <v>0.65</v>
      </c>
      <c r="N223">
        <f t="shared" si="80"/>
        <v>8.5299999999999994</v>
      </c>
      <c r="P223" s="5">
        <f>_xlfn.STDEV.P(D235:D239)</f>
        <v>0.85463442476885976</v>
      </c>
      <c r="Q223">
        <f t="shared" si="81"/>
        <v>3.6805796644912689</v>
      </c>
      <c r="R223" s="5">
        <f>_xlfn.STDEV.P(E235:E239)</f>
        <v>0.53888774341229961</v>
      </c>
      <c r="S223">
        <f t="shared" si="82"/>
        <v>0.69681816534556262</v>
      </c>
      <c r="T223" s="5">
        <f>_xlfn.STDEV.P(F235:F239)</f>
        <v>0.67230945255886476</v>
      </c>
      <c r="U223">
        <f t="shared" si="83"/>
        <v>3.8940410315706186</v>
      </c>
      <c r="V223" s="5">
        <f>_xlfn.STDEV.P(G235:G239)</f>
        <v>0.95733797584761005</v>
      </c>
      <c r="W223">
        <f t="shared" si="84"/>
        <v>3.6461928394178771</v>
      </c>
    </row>
    <row r="224" spans="1:23" x14ac:dyDescent="0.45">
      <c r="A224" s="1">
        <v>4</v>
      </c>
      <c r="B224">
        <v>0</v>
      </c>
      <c r="C224">
        <v>0.85</v>
      </c>
      <c r="D224">
        <v>10.1</v>
      </c>
      <c r="E224">
        <v>9.8000000000000007</v>
      </c>
      <c r="F224">
        <v>10.8</v>
      </c>
      <c r="G224">
        <v>9.1999999999999993</v>
      </c>
      <c r="I224">
        <f t="shared" si="78"/>
        <v>0.57608593109014605</v>
      </c>
      <c r="J224">
        <v>50</v>
      </c>
      <c r="K224">
        <f>_xlfn.STDEV.P(D241:G244)</f>
        <v>0.68647651088729911</v>
      </c>
      <c r="L224">
        <f t="shared" si="79"/>
        <v>3.6506063993990545</v>
      </c>
      <c r="M224">
        <v>0.85</v>
      </c>
      <c r="N224">
        <f t="shared" si="80"/>
        <v>9.9749999999999996</v>
      </c>
      <c r="P224" s="5">
        <f>_xlfn.STDEV.P(D240:D244)</f>
        <v>0.59531504264548829</v>
      </c>
      <c r="Q224">
        <f t="shared" si="81"/>
        <v>4.1582915829567444</v>
      </c>
      <c r="R224" s="5">
        <f>_xlfn.STDEV.P(E240:E244)</f>
        <v>0.45782092569038396</v>
      </c>
      <c r="S224">
        <f t="shared" si="82"/>
        <v>0.8595864638818419</v>
      </c>
      <c r="T224" s="5">
        <f>_xlfn.STDEV.P(F240:F244)</f>
        <v>0.78230428862431822</v>
      </c>
      <c r="U224">
        <f t="shared" si="83"/>
        <v>4.1168016172212569</v>
      </c>
      <c r="V224" s="5">
        <f>_xlfn.STDEV.P(G240:G244)</f>
        <v>0.62161081071680202</v>
      </c>
      <c r="W224">
        <f t="shared" si="84"/>
        <v>3.9624978093229166</v>
      </c>
    </row>
    <row r="225" spans="1:23" x14ac:dyDescent="0.45">
      <c r="A225" s="1">
        <v>5</v>
      </c>
      <c r="B225">
        <v>5</v>
      </c>
      <c r="C225">
        <v>0</v>
      </c>
      <c r="D225">
        <v>9.3000000000000007</v>
      </c>
      <c r="E225">
        <v>9.1</v>
      </c>
      <c r="F225">
        <v>9.4</v>
      </c>
      <c r="G225">
        <v>9.3000000000000007</v>
      </c>
      <c r="I225">
        <f t="shared" si="78"/>
        <v>0.10897247358851717</v>
      </c>
      <c r="J225">
        <v>100</v>
      </c>
      <c r="K225">
        <f>_xlfn.STDEV.P(E245:E249)</f>
        <v>0.70880180586677399</v>
      </c>
      <c r="L225">
        <f>AVERAGE((L224-L223), (L223-L222), (L222-L221), (L221-L220))</f>
        <v>6.64751762059963E-2</v>
      </c>
      <c r="N225">
        <f t="shared" si="80"/>
        <v>9.2749999999999986</v>
      </c>
      <c r="P225" s="5"/>
      <c r="R225" s="5">
        <f>_xlfn.STDEV.P(E245:E249)</f>
        <v>0.70880180586677399</v>
      </c>
      <c r="T225" s="5"/>
      <c r="V225" s="5"/>
    </row>
    <row r="226" spans="1:23" x14ac:dyDescent="0.45">
      <c r="A226" s="1">
        <v>6</v>
      </c>
      <c r="B226">
        <v>5</v>
      </c>
      <c r="C226">
        <v>0.2</v>
      </c>
      <c r="D226">
        <v>9.1</v>
      </c>
      <c r="E226">
        <v>8.8000000000000007</v>
      </c>
      <c r="F226">
        <v>9</v>
      </c>
      <c r="G226">
        <v>8.9</v>
      </c>
      <c r="I226">
        <f t="shared" si="78"/>
        <v>0.11180339887498908</v>
      </c>
      <c r="K226">
        <f>AVERAGE(K220:K225)</f>
        <v>0.80612912799492198</v>
      </c>
      <c r="N226">
        <f t="shared" si="80"/>
        <v>8.9499999999999993</v>
      </c>
      <c r="P226" s="5">
        <f>AVERAGE(P220:P225)</f>
        <v>0.86034446955734845</v>
      </c>
      <c r="Q226">
        <f>AVERAGE(Q220:Q224)</f>
        <v>3.7860826370630094</v>
      </c>
      <c r="R226" s="5">
        <f>AVERAGE(R220:R225)</f>
        <v>0.66879614810863741</v>
      </c>
      <c r="S226">
        <f>AVERAGE(S220:S224)</f>
        <v>1.0637348723905047</v>
      </c>
      <c r="T226" s="5">
        <f>AVERAGE(T220:T225)</f>
        <v>0.75573115356526033</v>
      </c>
      <c r="U226">
        <f>AVERAGE(U220:U224)</f>
        <v>3.8343848910945497</v>
      </c>
      <c r="V226" s="5">
        <f>AVERAGE(V220:V225)</f>
        <v>0.70121984062163834</v>
      </c>
      <c r="W226">
        <f>AVERAGE(W220:W224)</f>
        <v>3.6887742197539333</v>
      </c>
    </row>
    <row r="227" spans="1:23" x14ac:dyDescent="0.45">
      <c r="A227" s="1">
        <v>7</v>
      </c>
      <c r="B227">
        <v>5</v>
      </c>
      <c r="C227">
        <v>0.45</v>
      </c>
      <c r="D227">
        <v>9.6999999999999993</v>
      </c>
      <c r="E227">
        <v>9.5</v>
      </c>
      <c r="F227">
        <v>9.6999999999999993</v>
      </c>
      <c r="G227">
        <v>9.9</v>
      </c>
      <c r="I227">
        <f t="shared" si="78"/>
        <v>0.14142135623730964</v>
      </c>
      <c r="N227">
        <f t="shared" si="80"/>
        <v>9.6999999999999993</v>
      </c>
      <c r="P227" s="5">
        <f>_xlfn.STDEV.P(P220:P225)</f>
        <v>0.4762849921025063</v>
      </c>
      <c r="Q227">
        <f>_xlfn.STDEV.P(Q220:Q224)</f>
        <v>0.2086209715595618</v>
      </c>
      <c r="R227" s="5">
        <f>_xlfn.STDEV.P(R220:R225)</f>
        <v>0.29694844492220401</v>
      </c>
      <c r="S227">
        <f>_xlfn.STDEV.P(S220:S224)</f>
        <v>0.25346774753038814</v>
      </c>
      <c r="T227" s="5">
        <f>_xlfn.STDEV.P(T220:T225)</f>
        <v>0.47928616037908112</v>
      </c>
      <c r="U227">
        <f>_xlfn.STDEV.P(U220:U224)</f>
        <v>0.20637952162420406</v>
      </c>
      <c r="V227" s="5">
        <f>_xlfn.STDEV.P(V220:V225)</f>
        <v>0.33548462724626293</v>
      </c>
      <c r="W227">
        <f>_xlfn.STDEV.P(W220:W224)</f>
        <v>0.20836074515898723</v>
      </c>
    </row>
    <row r="228" spans="1:23" x14ac:dyDescent="0.45">
      <c r="A228" s="1">
        <v>8</v>
      </c>
      <c r="B228">
        <v>5</v>
      </c>
      <c r="C228">
        <v>0.65</v>
      </c>
      <c r="D228">
        <v>9.6999999999999993</v>
      </c>
      <c r="E228">
        <v>9.9</v>
      </c>
      <c r="F228">
        <v>9.5</v>
      </c>
      <c r="G228">
        <v>9.6</v>
      </c>
      <c r="I228">
        <f t="shared" si="78"/>
        <v>0.14790199457749054</v>
      </c>
      <c r="K228" cm="1">
        <f t="array" ref="K228">INDEX(LINEST(K220:K225),1)</f>
        <v>-8.8984808323220116E-2</v>
      </c>
      <c r="L228" cm="1">
        <f t="array" ref="L228">INDEX(LINEST(L220:L224),1)</f>
        <v>7.4122253956854733E-2</v>
      </c>
      <c r="N228">
        <f t="shared" si="80"/>
        <v>9.6750000000000007</v>
      </c>
      <c r="P228" s="5"/>
      <c r="R228" s="5"/>
      <c r="T228" s="5"/>
      <c r="V228" s="5"/>
    </row>
    <row r="229" spans="1:23" x14ac:dyDescent="0.45">
      <c r="A229" s="1">
        <v>9</v>
      </c>
      <c r="B229">
        <v>5</v>
      </c>
      <c r="C229">
        <v>0.85</v>
      </c>
      <c r="D229">
        <v>10.199999999999999</v>
      </c>
      <c r="E229">
        <v>10</v>
      </c>
      <c r="F229">
        <v>9.8000000000000007</v>
      </c>
      <c r="G229">
        <v>9.8000000000000007</v>
      </c>
      <c r="I229">
        <f t="shared" si="78"/>
        <v>0.1658312395177694</v>
      </c>
      <c r="N229">
        <f t="shared" si="80"/>
        <v>9.9499999999999993</v>
      </c>
      <c r="P229" s="5"/>
      <c r="R229" s="5"/>
      <c r="T229" s="5"/>
      <c r="V229" s="5"/>
    </row>
    <row r="230" spans="1:23" x14ac:dyDescent="0.45">
      <c r="A230" s="1">
        <v>10</v>
      </c>
      <c r="B230">
        <v>10</v>
      </c>
      <c r="C230">
        <v>0</v>
      </c>
      <c r="D230">
        <v>10.199999999999999</v>
      </c>
      <c r="E230">
        <v>9.8000000000000007</v>
      </c>
      <c r="F230">
        <v>9.9</v>
      </c>
      <c r="G230">
        <v>9.1999999999999993</v>
      </c>
      <c r="I230">
        <f t="shared" si="78"/>
        <v>0.36314597615834887</v>
      </c>
      <c r="N230">
        <f t="shared" si="80"/>
        <v>9.7749999999999986</v>
      </c>
      <c r="P230" s="5" t="s">
        <v>30</v>
      </c>
      <c r="R230" s="5"/>
      <c r="T230" s="5"/>
      <c r="V230" s="5"/>
    </row>
    <row r="231" spans="1:23" x14ac:dyDescent="0.45">
      <c r="A231" s="1">
        <v>11</v>
      </c>
      <c r="B231">
        <v>10</v>
      </c>
      <c r="C231">
        <v>0.2</v>
      </c>
      <c r="D231">
        <v>9.9</v>
      </c>
      <c r="E231">
        <v>8.8000000000000007</v>
      </c>
      <c r="F231">
        <v>9.5</v>
      </c>
      <c r="G231">
        <v>8.6</v>
      </c>
      <c r="I231">
        <f t="shared" si="78"/>
        <v>0.52440442408507582</v>
      </c>
      <c r="K231" t="s">
        <v>25</v>
      </c>
      <c r="L231" t="s">
        <v>26</v>
      </c>
      <c r="N231">
        <f t="shared" si="80"/>
        <v>9.2000000000000011</v>
      </c>
      <c r="P231" s="3" t="s">
        <v>25</v>
      </c>
      <c r="Q231" s="3" t="s">
        <v>26</v>
      </c>
      <c r="R231" s="3" t="s">
        <v>25</v>
      </c>
      <c r="S231" s="3" t="s">
        <v>26</v>
      </c>
      <c r="T231" s="3" t="s">
        <v>25</v>
      </c>
      <c r="U231" s="3" t="s">
        <v>26</v>
      </c>
      <c r="V231" s="3" t="s">
        <v>25</v>
      </c>
      <c r="W231" s="3" t="s">
        <v>26</v>
      </c>
    </row>
    <row r="232" spans="1:23" x14ac:dyDescent="0.45">
      <c r="A232" s="1">
        <v>12</v>
      </c>
      <c r="B232">
        <v>10</v>
      </c>
      <c r="C232">
        <v>0.45</v>
      </c>
      <c r="D232">
        <v>10.5</v>
      </c>
      <c r="E232">
        <v>10.199999999999999</v>
      </c>
      <c r="F232">
        <v>10.1</v>
      </c>
      <c r="G232">
        <v>9.5</v>
      </c>
      <c r="I232">
        <f t="shared" si="78"/>
        <v>0.36314597615834865</v>
      </c>
      <c r="J232">
        <v>2</v>
      </c>
      <c r="K232">
        <f>AVERAGE(D220:G224)</f>
        <v>7.9160000000000013</v>
      </c>
      <c r="L232">
        <f>AVERAGE(D220:G220,D225:G225,D230:G230,D235:G235,D240:G240,D245:G245)</f>
        <v>8.0958333333333332</v>
      </c>
      <c r="M232">
        <v>0</v>
      </c>
      <c r="N232">
        <f t="shared" si="80"/>
        <v>10.074999999999999</v>
      </c>
      <c r="P232" s="5">
        <f>AVERAGE(D220:D224)</f>
        <v>8.1</v>
      </c>
      <c r="Q232">
        <f>AVERAGE(D220,D225,D230,D235,D240,D245)</f>
        <v>7.6499999999999995</v>
      </c>
      <c r="R232" s="5">
        <f>AVERAGE(E220:E224)</f>
        <v>8.1800000000000015</v>
      </c>
      <c r="S232">
        <f>AVERAGE(E220,E225,E230,E235,E240,E245)</f>
        <v>9.2333333333333343</v>
      </c>
      <c r="T232" s="5">
        <f>AVERAGE(F220:F224)</f>
        <v>8.1840000000000011</v>
      </c>
      <c r="U232">
        <f>AVERAGE(F220,F225,F230,F235,F240,F245)</f>
        <v>7.95</v>
      </c>
      <c r="V232" s="5">
        <f>AVERAGE(G220:G224)</f>
        <v>7.2</v>
      </c>
      <c r="W232">
        <f>AVERAGE(G220,G225,G230,G235,G240, G245)</f>
        <v>7.55</v>
      </c>
    </row>
    <row r="233" spans="1:23" x14ac:dyDescent="0.45">
      <c r="A233" s="1">
        <v>13</v>
      </c>
      <c r="B233">
        <v>10</v>
      </c>
      <c r="C233">
        <v>0.65</v>
      </c>
      <c r="D233">
        <v>9.5</v>
      </c>
      <c r="E233">
        <v>10.199999999999999</v>
      </c>
      <c r="F233">
        <v>10.6</v>
      </c>
      <c r="G233">
        <v>9.4</v>
      </c>
      <c r="I233">
        <f t="shared" si="78"/>
        <v>0.49686517285879445</v>
      </c>
      <c r="J233">
        <v>5</v>
      </c>
      <c r="K233">
        <f>AVERAGE(D225:G229)</f>
        <v>9.5100000000000016</v>
      </c>
      <c r="L233">
        <f t="shared" ref="L233:L236" si="85">AVERAGE(D221:G221,D226:G226,D231:G231,D236:G236,D241:G241,D246:G246)</f>
        <v>7.7749999999999995</v>
      </c>
      <c r="M233">
        <v>0.2</v>
      </c>
      <c r="N233">
        <f t="shared" si="80"/>
        <v>9.9249999999999989</v>
      </c>
      <c r="P233" s="5">
        <f>AVERAGE(D225:D229)</f>
        <v>9.6</v>
      </c>
      <c r="Q233">
        <f t="shared" ref="Q233:Q236" si="86">AVERAGE(D221,D226,D231,D236,D241,D246)</f>
        <v>7.3</v>
      </c>
      <c r="R233" s="5">
        <f>AVERAGE(E225:E229)</f>
        <v>9.4599999999999991</v>
      </c>
      <c r="S233">
        <f t="shared" ref="S233:S236" si="87">AVERAGE(E221,E226,E231,E236,E241,E246)</f>
        <v>9.2999999999999989</v>
      </c>
      <c r="T233" s="5">
        <f>AVERAGE(F225:F229)</f>
        <v>9.4799999999999986</v>
      </c>
      <c r="U233">
        <f t="shared" ref="U233:U236" si="88">AVERAGE(F221,F226,F231,F236,F241,F246)</f>
        <v>7.3166666666666664</v>
      </c>
      <c r="V233" s="5">
        <f>AVERAGE(G225:G229)</f>
        <v>9.5</v>
      </c>
      <c r="W233">
        <f t="shared" ref="W233:W236" si="89">AVERAGE(G221,G226,G231,G236,G241, G246)</f>
        <v>7.1833333333333327</v>
      </c>
    </row>
    <row r="234" spans="1:23" x14ac:dyDescent="0.45">
      <c r="A234" s="1">
        <v>14</v>
      </c>
      <c r="B234">
        <v>10</v>
      </c>
      <c r="C234">
        <v>0.85</v>
      </c>
      <c r="D234">
        <v>11.6</v>
      </c>
      <c r="E234">
        <v>10.199999999999999</v>
      </c>
      <c r="F234">
        <v>10.5</v>
      </c>
      <c r="G234">
        <v>9.6</v>
      </c>
      <c r="I234">
        <f t="shared" si="78"/>
        <v>0.72586155704789879</v>
      </c>
      <c r="J234">
        <v>10</v>
      </c>
      <c r="K234">
        <f>AVERAGE(D230:G234)</f>
        <v>9.889999999999997</v>
      </c>
      <c r="L234">
        <f t="shared" si="85"/>
        <v>8.7420833333333317</v>
      </c>
      <c r="M234">
        <v>0.45</v>
      </c>
      <c r="N234">
        <f t="shared" si="80"/>
        <v>10.475</v>
      </c>
      <c r="P234" s="5">
        <f>AVERAGE(D230:D234)</f>
        <v>10.34</v>
      </c>
      <c r="Q234">
        <f t="shared" si="86"/>
        <v>8.4500000000000011</v>
      </c>
      <c r="R234" s="5">
        <f>AVERAGE(E230:E234)</f>
        <v>9.84</v>
      </c>
      <c r="S234">
        <f t="shared" si="87"/>
        <v>10.166666666666666</v>
      </c>
      <c r="T234" s="5">
        <f>AVERAGE(F230:F234)</f>
        <v>10.120000000000001</v>
      </c>
      <c r="U234">
        <f t="shared" si="88"/>
        <v>8.6</v>
      </c>
      <c r="V234" s="5">
        <f>AVERAGE(G230:G234)</f>
        <v>9.26</v>
      </c>
      <c r="W234">
        <f t="shared" si="89"/>
        <v>7.7516666666666678</v>
      </c>
    </row>
    <row r="235" spans="1:23" x14ac:dyDescent="0.45">
      <c r="A235" s="1">
        <v>15</v>
      </c>
      <c r="B235">
        <v>20</v>
      </c>
      <c r="C235">
        <v>0</v>
      </c>
      <c r="D235">
        <v>9.8000000000000007</v>
      </c>
      <c r="E235">
        <v>9.1999999999999993</v>
      </c>
      <c r="F235">
        <v>10.7</v>
      </c>
      <c r="G235">
        <v>9.6</v>
      </c>
      <c r="I235">
        <f t="shared" si="78"/>
        <v>0.54943152439589771</v>
      </c>
      <c r="J235">
        <v>20</v>
      </c>
      <c r="K235">
        <f>AVERAGE(D235:G239)</f>
        <v>10.315499999999998</v>
      </c>
      <c r="L235">
        <f t="shared" si="85"/>
        <v>8.7008333333333336</v>
      </c>
      <c r="M235">
        <v>0.65</v>
      </c>
      <c r="N235">
        <f t="shared" si="80"/>
        <v>9.8249999999999993</v>
      </c>
      <c r="P235" s="5">
        <f>AVERAGE(D235:D239)</f>
        <v>10.24</v>
      </c>
      <c r="Q235">
        <f t="shared" si="86"/>
        <v>8.2000000000000011</v>
      </c>
      <c r="R235" s="5">
        <f>AVERAGE(E235:E239)</f>
        <v>10.14</v>
      </c>
      <c r="S235">
        <f t="shared" si="87"/>
        <v>10.433333333333332</v>
      </c>
      <c r="T235" s="5">
        <f>AVERAGE(F235:F239)</f>
        <v>10.9</v>
      </c>
      <c r="U235">
        <f t="shared" si="88"/>
        <v>8.2866666666666671</v>
      </c>
      <c r="V235" s="5">
        <f>AVERAGE(G235:G239)</f>
        <v>9.9819999999999993</v>
      </c>
      <c r="W235">
        <f t="shared" si="89"/>
        <v>7.8833333333333337</v>
      </c>
    </row>
    <row r="236" spans="1:23" x14ac:dyDescent="0.45">
      <c r="A236" s="1">
        <v>16</v>
      </c>
      <c r="B236">
        <v>20</v>
      </c>
      <c r="C236">
        <v>0.2</v>
      </c>
      <c r="D236">
        <v>9.1</v>
      </c>
      <c r="E236">
        <v>10.1</v>
      </c>
      <c r="F236">
        <v>9.6999999999999993</v>
      </c>
      <c r="G236">
        <v>8.8000000000000007</v>
      </c>
      <c r="I236">
        <f t="shared" si="78"/>
        <v>0.50682837331783193</v>
      </c>
      <c r="J236">
        <v>50</v>
      </c>
      <c r="K236">
        <f>AVERAGE(D240:G244)</f>
        <v>10.88</v>
      </c>
      <c r="L236">
        <f t="shared" si="85"/>
        <v>9.4124999999999996</v>
      </c>
      <c r="M236">
        <v>0.85</v>
      </c>
      <c r="N236">
        <f t="shared" si="80"/>
        <v>9.4250000000000007</v>
      </c>
      <c r="P236" s="5">
        <f>AVERAGE(D240:D244)</f>
        <v>10.66</v>
      </c>
      <c r="Q236">
        <f t="shared" si="86"/>
        <v>9.1833333333333318</v>
      </c>
      <c r="R236" s="5">
        <f>AVERAGE(E240:E244)</f>
        <v>11.219999999999999</v>
      </c>
      <c r="S236">
        <f t="shared" si="87"/>
        <v>10.766666666666666</v>
      </c>
      <c r="T236" s="5">
        <f>AVERAGE(F240:F244)</f>
        <v>10.8</v>
      </c>
      <c r="U236">
        <f t="shared" si="88"/>
        <v>9.0833333333333339</v>
      </c>
      <c r="V236" s="5">
        <f>AVERAGE(G240:G244)</f>
        <v>10.84</v>
      </c>
      <c r="W236">
        <f t="shared" si="89"/>
        <v>8.6166666666666654</v>
      </c>
    </row>
    <row r="237" spans="1:23" x14ac:dyDescent="0.45">
      <c r="A237" s="1">
        <v>17</v>
      </c>
      <c r="B237">
        <v>20</v>
      </c>
      <c r="C237">
        <v>0.45</v>
      </c>
      <c r="D237">
        <v>10.4</v>
      </c>
      <c r="E237">
        <v>10.1</v>
      </c>
      <c r="F237">
        <v>11.1</v>
      </c>
      <c r="G237">
        <v>9.7100000000000009</v>
      </c>
      <c r="I237">
        <f t="shared" si="78"/>
        <v>0.50869317864504504</v>
      </c>
      <c r="J237">
        <v>100</v>
      </c>
      <c r="K237">
        <f>AVERAGE(E245:E249)</f>
        <v>11.039999999999997</v>
      </c>
      <c r="L237">
        <f>AVERAGE((L236-L235), (L235-L234), (L234-L233), (L233-L232))</f>
        <v>0.32916666666666661</v>
      </c>
      <c r="N237">
        <f t="shared" si="80"/>
        <v>10.327500000000001</v>
      </c>
      <c r="P237" s="5"/>
      <c r="R237" s="5">
        <f>AVERAGE(E245:E249)</f>
        <v>11.039999999999997</v>
      </c>
      <c r="T237" s="5"/>
      <c r="V237" s="5"/>
    </row>
    <row r="238" spans="1:23" x14ac:dyDescent="0.45">
      <c r="A238" s="1">
        <v>18</v>
      </c>
      <c r="B238">
        <v>20</v>
      </c>
      <c r="C238">
        <v>0.65</v>
      </c>
      <c r="D238">
        <v>10.199999999999999</v>
      </c>
      <c r="E238">
        <v>10.5</v>
      </c>
      <c r="F238">
        <v>11.4</v>
      </c>
      <c r="G238">
        <v>10.1</v>
      </c>
      <c r="I238">
        <f>_xlfn.STDEV.P(D238:G238)</f>
        <v>0.5123475382979803</v>
      </c>
      <c r="K238">
        <f>AVERAGE(K232:K237)</f>
        <v>9.9252500000000001</v>
      </c>
      <c r="N238">
        <f t="shared" si="80"/>
        <v>10.55</v>
      </c>
      <c r="P238" s="5">
        <f>AVERAGE(P232:P237)</f>
        <v>9.7880000000000003</v>
      </c>
      <c r="Q238">
        <f>AVERAGE(Q232:Q236)</f>
        <v>8.1566666666666663</v>
      </c>
      <c r="R238" s="5">
        <f>AVERAGE(R232:R237)</f>
        <v>9.98</v>
      </c>
      <c r="S238">
        <f>AVERAGE(S232:S236)</f>
        <v>9.9799999999999986</v>
      </c>
      <c r="T238" s="5">
        <f>AVERAGE(T232:T237)</f>
        <v>9.8968000000000025</v>
      </c>
      <c r="U238">
        <f>AVERAGE(U232:U236)</f>
        <v>8.2473333333333336</v>
      </c>
      <c r="V238" s="5">
        <f>AVERAGE(V232:V236)</f>
        <v>9.3563999999999989</v>
      </c>
      <c r="W238">
        <f>AVERAGE(W232:W236)</f>
        <v>7.7969999999999997</v>
      </c>
    </row>
    <row r="239" spans="1:23" x14ac:dyDescent="0.45">
      <c r="A239" s="1">
        <v>19</v>
      </c>
      <c r="B239">
        <v>20</v>
      </c>
      <c r="C239">
        <v>0.85</v>
      </c>
      <c r="D239">
        <v>11.7</v>
      </c>
      <c r="E239">
        <v>10.8</v>
      </c>
      <c r="F239">
        <v>11.6</v>
      </c>
      <c r="G239">
        <v>11.7</v>
      </c>
      <c r="I239">
        <f t="shared" si="78"/>
        <v>0.3774917217635369</v>
      </c>
      <c r="N239">
        <f t="shared" si="80"/>
        <v>11.45</v>
      </c>
      <c r="P239" s="5">
        <f>_xlfn.STDEV.P(P232:P237)</f>
        <v>0.91149108607819118</v>
      </c>
      <c r="Q239">
        <f>_xlfn.STDEV.P(Q232:Q236)</f>
        <v>0.65307818146919494</v>
      </c>
      <c r="R239" s="5">
        <f>_xlfn.STDEV.P(R232:R237)</f>
        <v>1.0179063480170008</v>
      </c>
      <c r="S239">
        <f>_xlfn.STDEV.P(S232:S236)</f>
        <v>0.61304340973720739</v>
      </c>
      <c r="T239" s="5">
        <f>_xlfn.STDEV.P(T232:T237)</f>
        <v>0.99793835480954274</v>
      </c>
      <c r="U239">
        <f>_xlfn.STDEV.P(U232:U236)</f>
        <v>0.59655082674394899</v>
      </c>
      <c r="V239" s="5">
        <f>_xlfn.STDEV.P(V232:V236)</f>
        <v>1.2060198339994297</v>
      </c>
      <c r="W239">
        <f>_xlfn.STDEV.P(W232:W236)</f>
        <v>0.47306612175842322</v>
      </c>
    </row>
    <row r="240" spans="1:23" x14ac:dyDescent="0.45">
      <c r="A240" s="1">
        <v>20</v>
      </c>
      <c r="B240">
        <v>50</v>
      </c>
      <c r="C240">
        <v>0</v>
      </c>
      <c r="D240">
        <v>10.4</v>
      </c>
      <c r="E240">
        <v>10.6</v>
      </c>
      <c r="F240">
        <v>10.5</v>
      </c>
      <c r="G240">
        <v>11.7</v>
      </c>
      <c r="I240">
        <f>_xlfn.STDEV.P(D240:E240)</f>
        <v>9.9999999999999645E-2</v>
      </c>
      <c r="N240">
        <f t="shared" si="80"/>
        <v>10.8</v>
      </c>
      <c r="P240" s="5"/>
      <c r="R240" s="5"/>
      <c r="T240" s="5"/>
      <c r="V240" s="5"/>
    </row>
    <row r="241" spans="1:25" x14ac:dyDescent="0.45">
      <c r="A241" s="1">
        <v>21</v>
      </c>
      <c r="B241">
        <v>50</v>
      </c>
      <c r="C241">
        <v>0.2</v>
      </c>
      <c r="D241">
        <v>9.9</v>
      </c>
      <c r="E241">
        <v>11</v>
      </c>
      <c r="F241">
        <v>9.6</v>
      </c>
      <c r="G241">
        <v>10</v>
      </c>
      <c r="I241">
        <f t="shared" ref="I241:I249" si="90">_xlfn.STDEV.P(D241:E241)</f>
        <v>0.54999999999999982</v>
      </c>
      <c r="N241">
        <f t="shared" si="80"/>
        <v>10.125</v>
      </c>
      <c r="P241" s="5" cm="1">
        <f t="array" ref="P241">INDEX(LINEST(P232:P236), 1)</f>
        <v>0.57600000000000018</v>
      </c>
      <c r="Q241" s="5" cm="1">
        <f t="array" ref="Q241">INDEX(LINEST(Q232:Q236), 1)</f>
        <v>0.3966666666666665</v>
      </c>
      <c r="R241" s="5" cm="1">
        <f t="array" ref="R241">INDEX(LINEST(R232:R237), 1)</f>
        <v>0.56799999999999939</v>
      </c>
      <c r="S241" s="5" cm="1">
        <f t="array" ref="S241">INDEX(LINEST(S232:S236), 1)</f>
        <v>0.41999999999999948</v>
      </c>
      <c r="T241" s="5" cm="1">
        <f t="array" ref="T241">INDEX(LINEST(T232:T236), 1)</f>
        <v>0.66520000000000001</v>
      </c>
      <c r="U241" s="5" cm="1">
        <f t="array" ref="U241">INDEX(LINEST(U232:U236), 1)</f>
        <v>0.32366666666666671</v>
      </c>
      <c r="V241" s="5" cm="1">
        <f t="array" ref="V241">INDEX(LINEST(V232:V236), 1)</f>
        <v>0.77619999999999989</v>
      </c>
      <c r="W241" s="5" cm="1">
        <f t="array" ref="W241">INDEX(LINEST(W232:W236), 1)</f>
        <v>0.28333333333333316</v>
      </c>
      <c r="Y241" t="s">
        <v>33</v>
      </c>
    </row>
    <row r="242" spans="1:25" x14ac:dyDescent="0.45">
      <c r="A242" s="1">
        <v>22</v>
      </c>
      <c r="B242">
        <v>50</v>
      </c>
      <c r="C242">
        <v>0.45</v>
      </c>
      <c r="D242">
        <v>11.2</v>
      </c>
      <c r="E242">
        <v>11.2</v>
      </c>
      <c r="F242">
        <v>11.5</v>
      </c>
      <c r="G242">
        <v>10.5</v>
      </c>
      <c r="I242">
        <f t="shared" si="90"/>
        <v>0</v>
      </c>
      <c r="K242" cm="1">
        <f t="array" ref="K242">INDEX(LINEST(K232:K237),1)</f>
        <v>0.57587142857142803</v>
      </c>
      <c r="L242" cm="1">
        <f t="array" ref="L242">INDEX(LINEST(L232:L236),1)</f>
        <v>0.3559166666666666</v>
      </c>
      <c r="N242">
        <f t="shared" si="80"/>
        <v>11.1</v>
      </c>
    </row>
    <row r="243" spans="1:25" x14ac:dyDescent="0.45">
      <c r="A243" s="1">
        <v>23</v>
      </c>
      <c r="B243">
        <v>50</v>
      </c>
      <c r="C243">
        <v>0.65</v>
      </c>
      <c r="D243">
        <v>10.3</v>
      </c>
      <c r="E243">
        <v>11.3</v>
      </c>
      <c r="F243">
        <v>10.6</v>
      </c>
      <c r="G243">
        <v>10.6</v>
      </c>
      <c r="I243">
        <f t="shared" si="90"/>
        <v>0.5</v>
      </c>
      <c r="N243">
        <f t="shared" si="80"/>
        <v>10.700000000000001</v>
      </c>
    </row>
    <row r="244" spans="1:25" x14ac:dyDescent="0.45">
      <c r="A244" s="1">
        <v>24</v>
      </c>
      <c r="B244">
        <v>50</v>
      </c>
      <c r="C244">
        <v>0.85</v>
      </c>
      <c r="D244">
        <v>11.5</v>
      </c>
      <c r="E244">
        <v>12</v>
      </c>
      <c r="F244">
        <v>11.8</v>
      </c>
      <c r="G244">
        <v>11.4</v>
      </c>
      <c r="I244">
        <f t="shared" si="90"/>
        <v>0.25</v>
      </c>
      <c r="N244">
        <f t="shared" si="80"/>
        <v>11.674999999999999</v>
      </c>
    </row>
    <row r="245" spans="1:25" x14ac:dyDescent="0.45">
      <c r="A245" s="1">
        <v>25</v>
      </c>
      <c r="B245">
        <v>100</v>
      </c>
      <c r="C245">
        <v>0</v>
      </c>
      <c r="D245">
        <v>0</v>
      </c>
      <c r="E245">
        <v>10.1</v>
      </c>
      <c r="F245">
        <v>0</v>
      </c>
      <c r="G245">
        <v>0</v>
      </c>
      <c r="I245">
        <f t="shared" si="90"/>
        <v>5.05</v>
      </c>
      <c r="N245">
        <f>AVERAGE(E245:E245)</f>
        <v>10.1</v>
      </c>
    </row>
    <row r="246" spans="1:25" x14ac:dyDescent="0.45">
      <c r="A246" s="1">
        <v>26</v>
      </c>
      <c r="B246">
        <v>100</v>
      </c>
      <c r="C246">
        <v>0.2</v>
      </c>
      <c r="D246">
        <v>0</v>
      </c>
      <c r="E246">
        <v>10.3</v>
      </c>
      <c r="F246">
        <v>0</v>
      </c>
      <c r="G246">
        <v>0</v>
      </c>
      <c r="I246">
        <f t="shared" si="90"/>
        <v>5.15</v>
      </c>
      <c r="N246">
        <f t="shared" ref="N246:N249" si="91">AVERAGE(E246:E246)</f>
        <v>10.3</v>
      </c>
    </row>
    <row r="247" spans="1:25" x14ac:dyDescent="0.45">
      <c r="A247" s="1">
        <v>27</v>
      </c>
      <c r="B247">
        <v>100</v>
      </c>
      <c r="C247">
        <v>0.45</v>
      </c>
      <c r="D247">
        <v>0</v>
      </c>
      <c r="E247">
        <v>11.7</v>
      </c>
      <c r="F247">
        <v>0</v>
      </c>
      <c r="G247">
        <v>0</v>
      </c>
      <c r="I247">
        <f t="shared" si="90"/>
        <v>5.85</v>
      </c>
      <c r="N247">
        <f t="shared" si="91"/>
        <v>11.7</v>
      </c>
    </row>
    <row r="248" spans="1:25" x14ac:dyDescent="0.45">
      <c r="A248" s="1">
        <v>28</v>
      </c>
      <c r="B248">
        <v>100</v>
      </c>
      <c r="C248">
        <v>0.65</v>
      </c>
      <c r="D248">
        <v>0</v>
      </c>
      <c r="E248">
        <v>11.3</v>
      </c>
      <c r="F248">
        <v>0</v>
      </c>
      <c r="G248">
        <v>0</v>
      </c>
      <c r="I248">
        <f t="shared" si="90"/>
        <v>5.65</v>
      </c>
      <c r="N248">
        <f t="shared" si="91"/>
        <v>11.3</v>
      </c>
    </row>
    <row r="249" spans="1:25" x14ac:dyDescent="0.45">
      <c r="A249" s="1">
        <v>29</v>
      </c>
      <c r="B249">
        <v>100</v>
      </c>
      <c r="C249">
        <v>0.85</v>
      </c>
      <c r="D249">
        <v>0</v>
      </c>
      <c r="E249">
        <v>11.8</v>
      </c>
      <c r="F249">
        <v>0</v>
      </c>
      <c r="G249">
        <v>0</v>
      </c>
      <c r="I249">
        <f t="shared" si="90"/>
        <v>5.9</v>
      </c>
      <c r="N249">
        <f t="shared" si="91"/>
        <v>11.8</v>
      </c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249"/>
  <sheetViews>
    <sheetView zoomScale="62" workbookViewId="0">
      <selection activeCell="N31" sqref="N31"/>
    </sheetView>
  </sheetViews>
  <sheetFormatPr defaultRowHeight="14.25" x14ac:dyDescent="0.45"/>
  <sheetData>
    <row r="1" spans="1:7" x14ac:dyDescent="0.45">
      <c r="A1" s="1">
        <v>0</v>
      </c>
      <c r="B1" t="s">
        <v>0</v>
      </c>
    </row>
    <row r="3" spans="1:7" x14ac:dyDescent="0.4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</row>
    <row r="4" spans="1:7" x14ac:dyDescent="0.45">
      <c r="A4" s="1">
        <v>0</v>
      </c>
      <c r="B4">
        <v>2</v>
      </c>
      <c r="C4">
        <v>0</v>
      </c>
      <c r="D4">
        <v>80.599999999999994</v>
      </c>
      <c r="E4">
        <v>77.3</v>
      </c>
      <c r="F4">
        <v>79.099999999999994</v>
      </c>
      <c r="G4">
        <v>85.2</v>
      </c>
    </row>
    <row r="5" spans="1:7" x14ac:dyDescent="0.45">
      <c r="A5" s="1">
        <v>1</v>
      </c>
      <c r="B5">
        <v>2</v>
      </c>
      <c r="C5">
        <v>0.2</v>
      </c>
      <c r="D5">
        <v>78</v>
      </c>
      <c r="E5">
        <v>76.400000000000006</v>
      </c>
      <c r="F5">
        <v>75.400000000000006</v>
      </c>
      <c r="G5">
        <v>81.2</v>
      </c>
    </row>
    <row r="6" spans="1:7" x14ac:dyDescent="0.45">
      <c r="A6" s="1">
        <v>2</v>
      </c>
      <c r="B6">
        <v>2</v>
      </c>
      <c r="C6">
        <v>0.45</v>
      </c>
      <c r="D6">
        <v>76.599999999999994</v>
      </c>
      <c r="E6">
        <v>73.8</v>
      </c>
      <c r="F6">
        <v>70.5</v>
      </c>
      <c r="G6">
        <v>81.8</v>
      </c>
    </row>
    <row r="7" spans="1:7" x14ac:dyDescent="0.45">
      <c r="A7" s="1">
        <v>3</v>
      </c>
      <c r="B7">
        <v>2</v>
      </c>
      <c r="C7">
        <v>0.65</v>
      </c>
      <c r="D7">
        <v>75.8</v>
      </c>
      <c r="E7">
        <v>75</v>
      </c>
      <c r="F7">
        <v>71.2</v>
      </c>
      <c r="G7">
        <v>80.5</v>
      </c>
    </row>
    <row r="8" spans="1:7" x14ac:dyDescent="0.45">
      <c r="A8" s="1">
        <v>4</v>
      </c>
      <c r="B8">
        <v>2</v>
      </c>
      <c r="C8">
        <v>0.85</v>
      </c>
      <c r="D8">
        <v>81.099999999999994</v>
      </c>
      <c r="E8">
        <v>76.900000000000006</v>
      </c>
      <c r="F8">
        <v>76.400000000000006</v>
      </c>
      <c r="G8">
        <v>85</v>
      </c>
    </row>
    <row r="9" spans="1:7" x14ac:dyDescent="0.45">
      <c r="A9" s="1">
        <v>5</v>
      </c>
      <c r="B9">
        <v>5</v>
      </c>
      <c r="C9">
        <v>0</v>
      </c>
      <c r="D9">
        <v>46.2</v>
      </c>
      <c r="E9">
        <v>28.3</v>
      </c>
      <c r="F9">
        <v>34.1</v>
      </c>
      <c r="G9">
        <v>47.3</v>
      </c>
    </row>
    <row r="10" spans="1:7" x14ac:dyDescent="0.45">
      <c r="A10" s="1">
        <v>6</v>
      </c>
      <c r="B10">
        <v>5</v>
      </c>
      <c r="C10">
        <v>0.2</v>
      </c>
      <c r="D10">
        <v>48.9</v>
      </c>
      <c r="E10">
        <v>32.299999999999997</v>
      </c>
      <c r="F10">
        <v>39.200000000000003</v>
      </c>
      <c r="G10">
        <v>49.3</v>
      </c>
    </row>
    <row r="11" spans="1:7" x14ac:dyDescent="0.45">
      <c r="A11" s="1">
        <v>7</v>
      </c>
      <c r="B11">
        <v>5</v>
      </c>
      <c r="C11">
        <v>0.45</v>
      </c>
      <c r="D11">
        <v>50.6</v>
      </c>
      <c r="E11">
        <v>35</v>
      </c>
      <c r="F11">
        <v>37.299999999999997</v>
      </c>
      <c r="G11">
        <v>53.9</v>
      </c>
    </row>
    <row r="12" spans="1:7" x14ac:dyDescent="0.45">
      <c r="A12" s="1">
        <v>8</v>
      </c>
      <c r="B12">
        <v>5</v>
      </c>
      <c r="C12">
        <v>0.65</v>
      </c>
      <c r="D12">
        <v>48.7</v>
      </c>
      <c r="E12">
        <v>35.700000000000003</v>
      </c>
      <c r="F12">
        <v>39.799999999999997</v>
      </c>
      <c r="G12">
        <v>56.1</v>
      </c>
    </row>
    <row r="13" spans="1:7" x14ac:dyDescent="0.45">
      <c r="A13" s="1">
        <v>9</v>
      </c>
      <c r="B13">
        <v>5</v>
      </c>
      <c r="C13">
        <v>0.85</v>
      </c>
      <c r="D13">
        <v>60.6</v>
      </c>
      <c r="E13">
        <v>34.6</v>
      </c>
      <c r="F13">
        <v>50.8</v>
      </c>
      <c r="G13">
        <v>65.3</v>
      </c>
    </row>
    <row r="14" spans="1:7" x14ac:dyDescent="0.45">
      <c r="A14" s="1">
        <v>10</v>
      </c>
      <c r="B14">
        <v>10</v>
      </c>
      <c r="C14">
        <v>0</v>
      </c>
      <c r="D14">
        <v>12.2</v>
      </c>
      <c r="E14">
        <v>21.2</v>
      </c>
      <c r="F14">
        <v>10.1</v>
      </c>
      <c r="G14">
        <v>10</v>
      </c>
    </row>
    <row r="15" spans="1:7" x14ac:dyDescent="0.45">
      <c r="A15" s="1">
        <v>11</v>
      </c>
      <c r="B15">
        <v>10</v>
      </c>
      <c r="C15">
        <v>0.2</v>
      </c>
      <c r="D15">
        <v>10.9</v>
      </c>
      <c r="E15">
        <v>31.6</v>
      </c>
      <c r="F15">
        <v>9.5</v>
      </c>
      <c r="G15">
        <v>10.6</v>
      </c>
    </row>
    <row r="16" spans="1:7" x14ac:dyDescent="0.45">
      <c r="A16" s="1">
        <v>12</v>
      </c>
      <c r="B16">
        <v>10</v>
      </c>
      <c r="C16">
        <v>0.45</v>
      </c>
      <c r="D16">
        <v>12.7</v>
      </c>
      <c r="E16">
        <v>27.5</v>
      </c>
      <c r="F16">
        <v>13.8</v>
      </c>
      <c r="G16">
        <v>14.8</v>
      </c>
    </row>
    <row r="17" spans="1:7" x14ac:dyDescent="0.45">
      <c r="A17" s="1">
        <v>13</v>
      </c>
      <c r="B17">
        <v>10</v>
      </c>
      <c r="C17">
        <v>0.65</v>
      </c>
      <c r="D17">
        <v>15.7</v>
      </c>
      <c r="E17">
        <v>49.5</v>
      </c>
      <c r="F17">
        <v>16.2</v>
      </c>
      <c r="G17">
        <v>16.100000000000001</v>
      </c>
    </row>
    <row r="18" spans="1:7" x14ac:dyDescent="0.45">
      <c r="A18" s="1">
        <v>14</v>
      </c>
      <c r="B18">
        <v>10</v>
      </c>
      <c r="C18">
        <v>0.85</v>
      </c>
      <c r="D18">
        <v>21.7</v>
      </c>
      <c r="E18">
        <v>55.1</v>
      </c>
      <c r="F18">
        <v>19.5</v>
      </c>
      <c r="G18">
        <v>23.1</v>
      </c>
    </row>
    <row r="19" spans="1:7" x14ac:dyDescent="0.45">
      <c r="A19" s="1">
        <v>15</v>
      </c>
      <c r="B19">
        <v>20</v>
      </c>
      <c r="C19">
        <v>0</v>
      </c>
      <c r="D19">
        <v>2.4</v>
      </c>
      <c r="E19">
        <v>1.2</v>
      </c>
      <c r="F19">
        <v>1.9</v>
      </c>
      <c r="G19">
        <v>2.7</v>
      </c>
    </row>
    <row r="20" spans="1:7" x14ac:dyDescent="0.45">
      <c r="A20" s="1">
        <v>16</v>
      </c>
      <c r="B20">
        <v>20</v>
      </c>
      <c r="C20">
        <v>0.2</v>
      </c>
      <c r="D20">
        <v>2</v>
      </c>
      <c r="E20">
        <v>2.2000000000000002</v>
      </c>
      <c r="F20">
        <v>1.6</v>
      </c>
      <c r="G20">
        <v>3.2</v>
      </c>
    </row>
    <row r="21" spans="1:7" x14ac:dyDescent="0.45">
      <c r="A21" s="1">
        <v>17</v>
      </c>
      <c r="B21">
        <v>20</v>
      </c>
      <c r="C21">
        <v>0.45</v>
      </c>
      <c r="D21">
        <v>3.5</v>
      </c>
      <c r="E21">
        <v>2.1</v>
      </c>
      <c r="F21">
        <v>2.4</v>
      </c>
      <c r="G21">
        <v>7.7</v>
      </c>
    </row>
    <row r="22" spans="1:7" x14ac:dyDescent="0.45">
      <c r="A22" s="1">
        <v>18</v>
      </c>
      <c r="B22">
        <v>20</v>
      </c>
      <c r="C22">
        <v>0.65</v>
      </c>
      <c r="D22">
        <v>4.7</v>
      </c>
      <c r="E22">
        <v>2.8</v>
      </c>
      <c r="F22">
        <v>4.9000000000000004</v>
      </c>
      <c r="G22">
        <v>8.5</v>
      </c>
    </row>
    <row r="23" spans="1:7" x14ac:dyDescent="0.45">
      <c r="A23" s="1">
        <v>19</v>
      </c>
      <c r="B23">
        <v>20</v>
      </c>
      <c r="C23">
        <v>0.85</v>
      </c>
      <c r="D23">
        <v>8.6</v>
      </c>
      <c r="E23">
        <v>4.0999999999999996</v>
      </c>
      <c r="F23">
        <v>9.8000000000000007</v>
      </c>
      <c r="G23">
        <v>14.4</v>
      </c>
    </row>
    <row r="24" spans="1:7" x14ac:dyDescent="0.45">
      <c r="A24" s="1">
        <v>20</v>
      </c>
      <c r="B24">
        <v>50</v>
      </c>
      <c r="C24">
        <v>0</v>
      </c>
      <c r="D24">
        <v>1.7</v>
      </c>
      <c r="E24">
        <v>0.4</v>
      </c>
      <c r="F24">
        <v>1.9</v>
      </c>
      <c r="G24">
        <v>1.9</v>
      </c>
    </row>
    <row r="25" spans="1:7" x14ac:dyDescent="0.45">
      <c r="A25" s="1">
        <v>21</v>
      </c>
      <c r="B25">
        <v>50</v>
      </c>
      <c r="C25">
        <v>0.2</v>
      </c>
      <c r="D25">
        <v>1.2</v>
      </c>
      <c r="E25">
        <v>0.3</v>
      </c>
      <c r="F25">
        <v>0.9</v>
      </c>
      <c r="G25">
        <v>1.6</v>
      </c>
    </row>
    <row r="26" spans="1:7" x14ac:dyDescent="0.45">
      <c r="A26" s="1">
        <v>22</v>
      </c>
      <c r="B26">
        <v>50</v>
      </c>
      <c r="C26">
        <v>0.45</v>
      </c>
      <c r="D26">
        <v>1.9</v>
      </c>
      <c r="E26">
        <v>0.1</v>
      </c>
      <c r="F26">
        <v>2.2999999999999998</v>
      </c>
      <c r="G26">
        <v>2.5</v>
      </c>
    </row>
    <row r="27" spans="1:7" x14ac:dyDescent="0.45">
      <c r="A27" s="1">
        <v>23</v>
      </c>
      <c r="B27">
        <v>50</v>
      </c>
      <c r="C27">
        <v>0.65</v>
      </c>
      <c r="D27">
        <v>4</v>
      </c>
      <c r="E27">
        <v>0.8</v>
      </c>
      <c r="F27">
        <v>3.1</v>
      </c>
      <c r="G27">
        <v>4</v>
      </c>
    </row>
    <row r="28" spans="1:7" x14ac:dyDescent="0.45">
      <c r="A28" s="1">
        <v>24</v>
      </c>
      <c r="B28">
        <v>50</v>
      </c>
      <c r="C28">
        <v>0.85</v>
      </c>
      <c r="D28">
        <v>5.8</v>
      </c>
      <c r="E28">
        <v>1.8</v>
      </c>
      <c r="F28">
        <v>7.6</v>
      </c>
      <c r="G28">
        <v>7.6</v>
      </c>
    </row>
    <row r="29" spans="1:7" x14ac:dyDescent="0.45">
      <c r="A29" s="1">
        <v>25</v>
      </c>
      <c r="B29">
        <v>100</v>
      </c>
      <c r="C29">
        <v>0</v>
      </c>
      <c r="D29">
        <v>0.2</v>
      </c>
      <c r="E29">
        <v>0.7</v>
      </c>
      <c r="F29">
        <v>0.3</v>
      </c>
      <c r="G29">
        <v>0.2</v>
      </c>
    </row>
    <row r="30" spans="1:7" x14ac:dyDescent="0.45">
      <c r="A30" s="1">
        <v>26</v>
      </c>
      <c r="B30">
        <v>100</v>
      </c>
      <c r="C30">
        <v>0.2</v>
      </c>
      <c r="D30">
        <v>0.3</v>
      </c>
      <c r="E30">
        <v>0.3</v>
      </c>
      <c r="F30">
        <v>0.4</v>
      </c>
      <c r="G30">
        <v>0.1</v>
      </c>
    </row>
    <row r="31" spans="1:7" x14ac:dyDescent="0.45">
      <c r="A31" s="1">
        <v>27</v>
      </c>
      <c r="B31">
        <v>100</v>
      </c>
      <c r="C31">
        <v>0.45</v>
      </c>
      <c r="D31">
        <v>1.2</v>
      </c>
      <c r="E31">
        <v>0.9</v>
      </c>
      <c r="F31">
        <v>0.6</v>
      </c>
      <c r="G31">
        <v>1.7</v>
      </c>
    </row>
    <row r="32" spans="1:7" x14ac:dyDescent="0.45">
      <c r="A32" s="1">
        <v>28</v>
      </c>
      <c r="B32">
        <v>100</v>
      </c>
      <c r="C32">
        <v>0.65</v>
      </c>
      <c r="D32">
        <v>1.9</v>
      </c>
      <c r="E32">
        <v>0.9</v>
      </c>
      <c r="F32">
        <v>1.9</v>
      </c>
      <c r="G32">
        <v>1.1000000000000001</v>
      </c>
    </row>
    <row r="33" spans="1:7" x14ac:dyDescent="0.45">
      <c r="A33" s="1">
        <v>29</v>
      </c>
      <c r="B33">
        <v>100</v>
      </c>
      <c r="C33">
        <v>0.85</v>
      </c>
      <c r="D33">
        <v>4.2</v>
      </c>
      <c r="E33">
        <v>1.4</v>
      </c>
      <c r="F33">
        <v>5.0999999999999996</v>
      </c>
      <c r="G33">
        <v>6.4</v>
      </c>
    </row>
    <row r="37" spans="1:7" x14ac:dyDescent="0.45">
      <c r="A37" s="1">
        <v>0</v>
      </c>
      <c r="B37" t="s">
        <v>7</v>
      </c>
    </row>
    <row r="39" spans="1:7" x14ac:dyDescent="0.4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 x14ac:dyDescent="0.45">
      <c r="A40" s="1">
        <v>0</v>
      </c>
      <c r="B40">
        <v>0</v>
      </c>
      <c r="C40">
        <v>0</v>
      </c>
      <c r="D40">
        <v>69.900000000000006</v>
      </c>
      <c r="E40">
        <v>77.5</v>
      </c>
      <c r="F40">
        <v>91.1</v>
      </c>
      <c r="G40">
        <v>96.2</v>
      </c>
    </row>
    <row r="41" spans="1:7" x14ac:dyDescent="0.45">
      <c r="A41" s="1">
        <v>1</v>
      </c>
      <c r="B41">
        <v>0</v>
      </c>
      <c r="C41">
        <v>0.2</v>
      </c>
      <c r="D41">
        <v>75.099999999999994</v>
      </c>
      <c r="E41">
        <v>80.3</v>
      </c>
      <c r="F41">
        <v>74.8</v>
      </c>
      <c r="G41">
        <v>95.3</v>
      </c>
    </row>
    <row r="42" spans="1:7" x14ac:dyDescent="0.45">
      <c r="A42" s="1">
        <v>2</v>
      </c>
      <c r="B42">
        <v>0</v>
      </c>
      <c r="C42">
        <v>0.45</v>
      </c>
      <c r="D42">
        <v>59.8</v>
      </c>
      <c r="E42">
        <v>74.2</v>
      </c>
      <c r="F42">
        <v>77.099999999999994</v>
      </c>
      <c r="G42">
        <v>90.3</v>
      </c>
    </row>
    <row r="43" spans="1:7" x14ac:dyDescent="0.45">
      <c r="A43" s="1">
        <v>3</v>
      </c>
      <c r="B43">
        <v>0</v>
      </c>
      <c r="C43">
        <v>0.65</v>
      </c>
      <c r="D43">
        <v>61.8</v>
      </c>
      <c r="E43">
        <v>72.599999999999994</v>
      </c>
      <c r="F43">
        <v>95.1</v>
      </c>
      <c r="G43">
        <v>91.3</v>
      </c>
    </row>
    <row r="44" spans="1:7" x14ac:dyDescent="0.45">
      <c r="A44" s="1">
        <v>4</v>
      </c>
      <c r="B44">
        <v>0</v>
      </c>
      <c r="C44">
        <v>0.85</v>
      </c>
      <c r="D44">
        <v>76.7</v>
      </c>
      <c r="E44">
        <v>79.7</v>
      </c>
      <c r="F44">
        <v>68.7</v>
      </c>
      <c r="G44">
        <v>91.2</v>
      </c>
    </row>
    <row r="45" spans="1:7" x14ac:dyDescent="0.45">
      <c r="A45" s="1">
        <v>5</v>
      </c>
      <c r="B45">
        <v>5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45">
      <c r="A46" s="1">
        <v>6</v>
      </c>
      <c r="B46">
        <v>5</v>
      </c>
      <c r="C46">
        <v>0.2</v>
      </c>
      <c r="D46">
        <v>0</v>
      </c>
      <c r="E46">
        <v>0</v>
      </c>
      <c r="F46">
        <v>0</v>
      </c>
      <c r="G46">
        <v>0</v>
      </c>
    </row>
    <row r="47" spans="1:7" x14ac:dyDescent="0.45">
      <c r="A47" s="1">
        <v>7</v>
      </c>
      <c r="B47">
        <v>5</v>
      </c>
      <c r="C47">
        <v>0.45</v>
      </c>
      <c r="D47">
        <v>0</v>
      </c>
      <c r="E47">
        <v>0</v>
      </c>
      <c r="F47">
        <v>0</v>
      </c>
      <c r="G47">
        <v>0</v>
      </c>
    </row>
    <row r="48" spans="1:7" x14ac:dyDescent="0.45">
      <c r="A48" s="1">
        <v>8</v>
      </c>
      <c r="B48">
        <v>5</v>
      </c>
      <c r="C48">
        <v>0.65</v>
      </c>
      <c r="D48">
        <v>0</v>
      </c>
      <c r="E48">
        <v>0</v>
      </c>
      <c r="F48">
        <v>0</v>
      </c>
      <c r="G48">
        <v>0</v>
      </c>
    </row>
    <row r="49" spans="1:7" x14ac:dyDescent="0.45">
      <c r="A49" s="1">
        <v>9</v>
      </c>
      <c r="B49">
        <v>5</v>
      </c>
      <c r="C49">
        <v>0.85</v>
      </c>
      <c r="D49">
        <v>0</v>
      </c>
      <c r="E49">
        <v>0</v>
      </c>
      <c r="F49">
        <v>0</v>
      </c>
      <c r="G49">
        <v>0</v>
      </c>
    </row>
    <row r="50" spans="1:7" x14ac:dyDescent="0.45">
      <c r="A50" s="1">
        <v>10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45">
      <c r="A51" s="1">
        <v>11</v>
      </c>
      <c r="B51">
        <v>10</v>
      </c>
      <c r="C51">
        <v>0.2</v>
      </c>
      <c r="D51">
        <v>0</v>
      </c>
      <c r="E51">
        <v>0</v>
      </c>
      <c r="F51">
        <v>0</v>
      </c>
      <c r="G51">
        <v>0</v>
      </c>
    </row>
    <row r="52" spans="1:7" x14ac:dyDescent="0.45">
      <c r="A52" s="1">
        <v>12</v>
      </c>
      <c r="B52">
        <v>10</v>
      </c>
      <c r="C52">
        <v>0.45</v>
      </c>
      <c r="D52">
        <v>0</v>
      </c>
      <c r="E52">
        <v>0</v>
      </c>
      <c r="F52">
        <v>0</v>
      </c>
      <c r="G52">
        <v>0</v>
      </c>
    </row>
    <row r="53" spans="1:7" x14ac:dyDescent="0.45">
      <c r="A53" s="1">
        <v>13</v>
      </c>
      <c r="B53">
        <v>10</v>
      </c>
      <c r="C53">
        <v>0.65</v>
      </c>
      <c r="D53">
        <v>0</v>
      </c>
      <c r="E53">
        <v>0</v>
      </c>
      <c r="F53">
        <v>0</v>
      </c>
      <c r="G53">
        <v>0</v>
      </c>
    </row>
    <row r="54" spans="1:7" x14ac:dyDescent="0.45">
      <c r="A54" s="1">
        <v>14</v>
      </c>
      <c r="B54">
        <v>10</v>
      </c>
      <c r="C54">
        <v>0.85</v>
      </c>
      <c r="D54">
        <v>0</v>
      </c>
      <c r="E54">
        <v>0</v>
      </c>
      <c r="F54">
        <v>0</v>
      </c>
      <c r="G54">
        <v>0</v>
      </c>
    </row>
    <row r="55" spans="1:7" x14ac:dyDescent="0.45">
      <c r="A55" s="1">
        <v>15</v>
      </c>
      <c r="B55">
        <v>20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45">
      <c r="A56" s="1">
        <v>16</v>
      </c>
      <c r="B56">
        <v>20</v>
      </c>
      <c r="C56">
        <v>0.2</v>
      </c>
      <c r="D56">
        <v>0</v>
      </c>
      <c r="E56">
        <v>0</v>
      </c>
      <c r="F56">
        <v>0</v>
      </c>
      <c r="G56">
        <v>0</v>
      </c>
    </row>
    <row r="57" spans="1:7" x14ac:dyDescent="0.45">
      <c r="A57" s="1">
        <v>17</v>
      </c>
      <c r="B57">
        <v>20</v>
      </c>
      <c r="C57">
        <v>0.45</v>
      </c>
      <c r="D57">
        <v>0</v>
      </c>
      <c r="E57">
        <v>0</v>
      </c>
      <c r="F57">
        <v>0</v>
      </c>
      <c r="G57">
        <v>0</v>
      </c>
    </row>
    <row r="58" spans="1:7" x14ac:dyDescent="0.45">
      <c r="A58" s="1">
        <v>18</v>
      </c>
      <c r="B58">
        <v>20</v>
      </c>
      <c r="C58">
        <v>0.65</v>
      </c>
      <c r="D58">
        <v>0</v>
      </c>
      <c r="E58">
        <v>0</v>
      </c>
      <c r="F58">
        <v>0</v>
      </c>
      <c r="G58">
        <v>0</v>
      </c>
    </row>
    <row r="59" spans="1:7" x14ac:dyDescent="0.45">
      <c r="A59" s="1">
        <v>19</v>
      </c>
      <c r="B59">
        <v>20</v>
      </c>
      <c r="C59">
        <v>0.85</v>
      </c>
      <c r="D59">
        <v>0</v>
      </c>
      <c r="E59">
        <v>0</v>
      </c>
      <c r="F59">
        <v>0</v>
      </c>
      <c r="G59">
        <v>0</v>
      </c>
    </row>
    <row r="60" spans="1:7" x14ac:dyDescent="0.4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45">
      <c r="A61" s="1">
        <v>21</v>
      </c>
      <c r="B61">
        <v>50</v>
      </c>
      <c r="C61">
        <v>0.2</v>
      </c>
      <c r="D61">
        <v>0</v>
      </c>
      <c r="E61">
        <v>0</v>
      </c>
      <c r="F61">
        <v>0</v>
      </c>
      <c r="G61">
        <v>0</v>
      </c>
    </row>
    <row r="62" spans="1:7" x14ac:dyDescent="0.45">
      <c r="A62" s="1">
        <v>22</v>
      </c>
      <c r="B62">
        <v>50</v>
      </c>
      <c r="C62">
        <v>0.45</v>
      </c>
      <c r="D62">
        <v>0</v>
      </c>
      <c r="E62">
        <v>0</v>
      </c>
      <c r="F62">
        <v>0</v>
      </c>
      <c r="G62">
        <v>0</v>
      </c>
    </row>
    <row r="63" spans="1:7" x14ac:dyDescent="0.45">
      <c r="A63" s="1">
        <v>23</v>
      </c>
      <c r="B63">
        <v>50</v>
      </c>
      <c r="C63">
        <v>0.65</v>
      </c>
      <c r="D63">
        <v>0</v>
      </c>
      <c r="E63">
        <v>0</v>
      </c>
      <c r="F63">
        <v>0</v>
      </c>
      <c r="G63">
        <v>0</v>
      </c>
    </row>
    <row r="64" spans="1:7" x14ac:dyDescent="0.45">
      <c r="A64" s="1">
        <v>24</v>
      </c>
      <c r="B64">
        <v>50</v>
      </c>
      <c r="C64">
        <v>0.85</v>
      </c>
      <c r="D64">
        <v>0</v>
      </c>
      <c r="E64">
        <v>0</v>
      </c>
      <c r="F64">
        <v>0</v>
      </c>
      <c r="G64">
        <v>0</v>
      </c>
    </row>
    <row r="65" spans="1:7" x14ac:dyDescent="0.4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45">
      <c r="A66" s="1">
        <v>26</v>
      </c>
      <c r="B66">
        <v>100</v>
      </c>
      <c r="C66">
        <v>0.2</v>
      </c>
      <c r="D66">
        <v>0</v>
      </c>
      <c r="E66">
        <v>0</v>
      </c>
      <c r="F66">
        <v>0</v>
      </c>
      <c r="G66">
        <v>0</v>
      </c>
    </row>
    <row r="67" spans="1:7" x14ac:dyDescent="0.4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0</v>
      </c>
    </row>
    <row r="68" spans="1:7" x14ac:dyDescent="0.4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0</v>
      </c>
    </row>
    <row r="69" spans="1:7" x14ac:dyDescent="0.4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0</v>
      </c>
    </row>
    <row r="73" spans="1:7" x14ac:dyDescent="0.45">
      <c r="A73" s="1">
        <v>0</v>
      </c>
      <c r="B73" t="s">
        <v>8</v>
      </c>
    </row>
    <row r="75" spans="1:7" x14ac:dyDescent="0.4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</row>
    <row r="76" spans="1:7" x14ac:dyDescent="0.45">
      <c r="A76" s="1">
        <v>0</v>
      </c>
      <c r="B76">
        <v>0</v>
      </c>
      <c r="C76">
        <v>0</v>
      </c>
      <c r="D76">
        <v>99.4</v>
      </c>
      <c r="E76">
        <v>99.8</v>
      </c>
      <c r="F76">
        <v>100</v>
      </c>
      <c r="G76">
        <v>100</v>
      </c>
    </row>
    <row r="77" spans="1:7" x14ac:dyDescent="0.45">
      <c r="A77" s="1">
        <v>1</v>
      </c>
      <c r="B77">
        <v>0</v>
      </c>
      <c r="C77">
        <v>0.2</v>
      </c>
      <c r="D77">
        <v>99.5</v>
      </c>
      <c r="E77">
        <v>100</v>
      </c>
      <c r="F77">
        <v>99.9</v>
      </c>
      <c r="G77">
        <v>100</v>
      </c>
    </row>
    <row r="78" spans="1:7" x14ac:dyDescent="0.45">
      <c r="A78" s="1">
        <v>2</v>
      </c>
      <c r="B78">
        <v>0</v>
      </c>
      <c r="C78">
        <v>0.45</v>
      </c>
      <c r="D78">
        <v>99.7</v>
      </c>
      <c r="E78">
        <v>99.8</v>
      </c>
      <c r="F78">
        <v>100</v>
      </c>
      <c r="G78">
        <v>99.9</v>
      </c>
    </row>
    <row r="79" spans="1:7" x14ac:dyDescent="0.45">
      <c r="A79" s="1">
        <v>3</v>
      </c>
      <c r="B79">
        <v>0</v>
      </c>
      <c r="C79">
        <v>0.65</v>
      </c>
      <c r="D79">
        <v>100</v>
      </c>
      <c r="E79">
        <v>100</v>
      </c>
      <c r="F79">
        <v>100</v>
      </c>
      <c r="G79">
        <v>100</v>
      </c>
    </row>
    <row r="80" spans="1:7" x14ac:dyDescent="0.45">
      <c r="A80" s="1">
        <v>4</v>
      </c>
      <c r="B80">
        <v>0</v>
      </c>
      <c r="C80">
        <v>0.85</v>
      </c>
      <c r="D80">
        <v>99.8</v>
      </c>
      <c r="E80">
        <v>100</v>
      </c>
      <c r="F80">
        <v>100</v>
      </c>
      <c r="G80">
        <v>100</v>
      </c>
    </row>
    <row r="81" spans="1:7" x14ac:dyDescent="0.45">
      <c r="A81" s="1">
        <v>5</v>
      </c>
      <c r="B81">
        <v>5</v>
      </c>
      <c r="C81">
        <v>0</v>
      </c>
      <c r="D81">
        <v>0.6</v>
      </c>
      <c r="E81">
        <v>0</v>
      </c>
      <c r="F81">
        <v>0.1</v>
      </c>
      <c r="G81">
        <v>0.5</v>
      </c>
    </row>
    <row r="82" spans="1:7" x14ac:dyDescent="0.45">
      <c r="A82" s="1">
        <v>6</v>
      </c>
      <c r="B82">
        <v>5</v>
      </c>
      <c r="C82">
        <v>0.2</v>
      </c>
      <c r="D82">
        <v>0.4</v>
      </c>
      <c r="E82">
        <v>0.1</v>
      </c>
      <c r="F82">
        <v>0.6</v>
      </c>
      <c r="G82">
        <v>0.9</v>
      </c>
    </row>
    <row r="83" spans="1:7" x14ac:dyDescent="0.45">
      <c r="A83" s="1">
        <v>7</v>
      </c>
      <c r="B83">
        <v>5</v>
      </c>
      <c r="C83">
        <v>0.45</v>
      </c>
      <c r="D83">
        <v>0.3</v>
      </c>
      <c r="E83">
        <v>0</v>
      </c>
      <c r="F83">
        <v>0</v>
      </c>
      <c r="G83">
        <v>0.9</v>
      </c>
    </row>
    <row r="84" spans="1:7" x14ac:dyDescent="0.45">
      <c r="A84" s="1">
        <v>8</v>
      </c>
      <c r="B84">
        <v>5</v>
      </c>
      <c r="C84">
        <v>0.65</v>
      </c>
      <c r="D84">
        <v>0.6</v>
      </c>
      <c r="E84">
        <v>0</v>
      </c>
      <c r="F84">
        <v>0.7</v>
      </c>
      <c r="G84">
        <v>0.8</v>
      </c>
    </row>
    <row r="85" spans="1:7" x14ac:dyDescent="0.45">
      <c r="A85" s="1">
        <v>9</v>
      </c>
      <c r="B85">
        <v>5</v>
      </c>
      <c r="C85">
        <v>0.85</v>
      </c>
      <c r="D85">
        <v>0.6</v>
      </c>
      <c r="E85">
        <v>0</v>
      </c>
      <c r="F85">
        <v>0.8</v>
      </c>
      <c r="G85">
        <v>1.8</v>
      </c>
    </row>
    <row r="86" spans="1:7" x14ac:dyDescent="0.45">
      <c r="A86" s="1">
        <v>10</v>
      </c>
      <c r="B86">
        <v>10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45">
      <c r="A87" s="1">
        <v>11</v>
      </c>
      <c r="B87">
        <v>10</v>
      </c>
      <c r="C87">
        <v>0.2</v>
      </c>
      <c r="D87">
        <v>0</v>
      </c>
      <c r="E87">
        <v>0</v>
      </c>
      <c r="F87">
        <v>0</v>
      </c>
      <c r="G87">
        <v>0</v>
      </c>
    </row>
    <row r="88" spans="1:7" x14ac:dyDescent="0.45">
      <c r="A88" s="1">
        <v>12</v>
      </c>
      <c r="B88">
        <v>10</v>
      </c>
      <c r="C88">
        <v>0.45</v>
      </c>
      <c r="D88">
        <v>0.1</v>
      </c>
      <c r="E88">
        <v>0.1</v>
      </c>
      <c r="F88">
        <v>0</v>
      </c>
      <c r="G88">
        <v>0</v>
      </c>
    </row>
    <row r="89" spans="1:7" x14ac:dyDescent="0.45">
      <c r="A89" s="1">
        <v>13</v>
      </c>
      <c r="B89">
        <v>10</v>
      </c>
      <c r="C89">
        <v>0.65</v>
      </c>
      <c r="D89">
        <v>0</v>
      </c>
      <c r="E89">
        <v>0.1</v>
      </c>
      <c r="F89">
        <v>0</v>
      </c>
      <c r="G89">
        <v>0</v>
      </c>
    </row>
    <row r="90" spans="1:7" x14ac:dyDescent="0.45">
      <c r="A90" s="1">
        <v>14</v>
      </c>
      <c r="B90">
        <v>10</v>
      </c>
      <c r="C90">
        <v>0.85</v>
      </c>
      <c r="D90">
        <v>0</v>
      </c>
      <c r="E90">
        <v>0</v>
      </c>
      <c r="F90">
        <v>0</v>
      </c>
      <c r="G90">
        <v>0</v>
      </c>
    </row>
    <row r="91" spans="1:7" x14ac:dyDescent="0.45">
      <c r="A91" s="1">
        <v>15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45">
      <c r="A92" s="1">
        <v>16</v>
      </c>
      <c r="B92">
        <v>20</v>
      </c>
      <c r="C92">
        <v>0.2</v>
      </c>
      <c r="D92">
        <v>0</v>
      </c>
      <c r="E92">
        <v>0</v>
      </c>
      <c r="F92">
        <v>0</v>
      </c>
      <c r="G92">
        <v>0.2</v>
      </c>
    </row>
    <row r="93" spans="1:7" x14ac:dyDescent="0.45">
      <c r="A93" s="1">
        <v>17</v>
      </c>
      <c r="B93">
        <v>20</v>
      </c>
      <c r="C93">
        <v>0.45</v>
      </c>
      <c r="D93">
        <v>0</v>
      </c>
      <c r="E93">
        <v>0</v>
      </c>
      <c r="F93">
        <v>0</v>
      </c>
      <c r="G93">
        <v>0</v>
      </c>
    </row>
    <row r="94" spans="1:7" x14ac:dyDescent="0.45">
      <c r="A94" s="1">
        <v>18</v>
      </c>
      <c r="B94">
        <v>20</v>
      </c>
      <c r="C94">
        <v>0.65</v>
      </c>
      <c r="D94">
        <v>0</v>
      </c>
      <c r="E94">
        <v>0</v>
      </c>
      <c r="F94">
        <v>0</v>
      </c>
      <c r="G94">
        <v>0</v>
      </c>
    </row>
    <row r="95" spans="1:7" x14ac:dyDescent="0.45">
      <c r="A95" s="1">
        <v>19</v>
      </c>
      <c r="B95">
        <v>20</v>
      </c>
      <c r="C95">
        <v>0.85</v>
      </c>
      <c r="D95">
        <v>0.1</v>
      </c>
      <c r="E95">
        <v>0</v>
      </c>
      <c r="F95">
        <v>0</v>
      </c>
      <c r="G95">
        <v>0</v>
      </c>
    </row>
    <row r="96" spans="1:7" x14ac:dyDescent="0.45">
      <c r="A96" s="1">
        <v>20</v>
      </c>
      <c r="B96">
        <v>50</v>
      </c>
      <c r="C96">
        <v>0</v>
      </c>
      <c r="D96">
        <v>0.2</v>
      </c>
      <c r="E96">
        <v>0</v>
      </c>
      <c r="F96">
        <v>0.2</v>
      </c>
      <c r="G96">
        <v>0</v>
      </c>
    </row>
    <row r="97" spans="1:7" x14ac:dyDescent="0.45">
      <c r="A97" s="1">
        <v>21</v>
      </c>
      <c r="B97">
        <v>50</v>
      </c>
      <c r="C97">
        <v>0.2</v>
      </c>
      <c r="D97">
        <v>0.1</v>
      </c>
      <c r="E97">
        <v>0</v>
      </c>
      <c r="F97">
        <v>0.2</v>
      </c>
      <c r="G97">
        <v>0</v>
      </c>
    </row>
    <row r="98" spans="1:7" x14ac:dyDescent="0.45">
      <c r="A98" s="1">
        <v>22</v>
      </c>
      <c r="B98">
        <v>50</v>
      </c>
      <c r="C98">
        <v>0.45</v>
      </c>
      <c r="D98">
        <v>0.1</v>
      </c>
      <c r="E98">
        <v>0</v>
      </c>
      <c r="F98">
        <v>0.3</v>
      </c>
      <c r="G98">
        <v>0.1</v>
      </c>
    </row>
    <row r="99" spans="1:7" x14ac:dyDescent="0.45">
      <c r="A99" s="1">
        <v>23</v>
      </c>
      <c r="B99">
        <v>50</v>
      </c>
      <c r="C99">
        <v>0.65</v>
      </c>
      <c r="D99">
        <v>0.3</v>
      </c>
      <c r="E99">
        <v>0</v>
      </c>
      <c r="F99">
        <v>0.3</v>
      </c>
      <c r="G99">
        <v>0.1</v>
      </c>
    </row>
    <row r="100" spans="1:7" x14ac:dyDescent="0.45">
      <c r="A100" s="1">
        <v>24</v>
      </c>
      <c r="B100">
        <v>50</v>
      </c>
      <c r="C100">
        <v>0.85</v>
      </c>
      <c r="D100">
        <v>0.3</v>
      </c>
      <c r="E100">
        <v>0</v>
      </c>
      <c r="F100">
        <v>0.2</v>
      </c>
      <c r="G100">
        <v>0.4</v>
      </c>
    </row>
    <row r="101" spans="1:7" x14ac:dyDescent="0.4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4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0.1</v>
      </c>
      <c r="G102">
        <v>0</v>
      </c>
    </row>
    <row r="103" spans="1:7" x14ac:dyDescent="0.45">
      <c r="A103" s="1">
        <v>27</v>
      </c>
      <c r="B103">
        <v>100</v>
      </c>
      <c r="C103">
        <v>0.45</v>
      </c>
      <c r="D103">
        <v>0</v>
      </c>
      <c r="E103">
        <v>0.2</v>
      </c>
      <c r="F103">
        <v>0.1</v>
      </c>
      <c r="G103">
        <v>0.2</v>
      </c>
    </row>
    <row r="104" spans="1:7" x14ac:dyDescent="0.45">
      <c r="A104" s="1">
        <v>28</v>
      </c>
      <c r="B104">
        <v>100</v>
      </c>
      <c r="C104">
        <v>0.65</v>
      </c>
      <c r="D104">
        <v>0.2</v>
      </c>
      <c r="E104">
        <v>0</v>
      </c>
      <c r="F104">
        <v>0.2</v>
      </c>
      <c r="G104">
        <v>0.1</v>
      </c>
    </row>
    <row r="105" spans="1:7" x14ac:dyDescent="0.45">
      <c r="A105" s="1">
        <v>29</v>
      </c>
      <c r="B105">
        <v>100</v>
      </c>
      <c r="C105">
        <v>0.85</v>
      </c>
      <c r="D105">
        <v>0.3</v>
      </c>
      <c r="E105">
        <v>0.2</v>
      </c>
      <c r="F105">
        <v>0</v>
      </c>
      <c r="G105">
        <v>0.1</v>
      </c>
    </row>
    <row r="109" spans="1:7" x14ac:dyDescent="0.45">
      <c r="A109" s="1">
        <v>0</v>
      </c>
      <c r="B109" t="s">
        <v>9</v>
      </c>
    </row>
    <row r="111" spans="1:7" x14ac:dyDescent="0.4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</row>
    <row r="112" spans="1:7" x14ac:dyDescent="0.4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4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4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4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4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45">
      <c r="A117" s="1">
        <v>5</v>
      </c>
      <c r="B117">
        <v>5</v>
      </c>
      <c r="C117">
        <v>0</v>
      </c>
      <c r="D117">
        <v>46</v>
      </c>
      <c r="E117">
        <v>11</v>
      </c>
      <c r="F117">
        <v>50.8</v>
      </c>
      <c r="G117">
        <v>50.1</v>
      </c>
    </row>
    <row r="118" spans="1:7" x14ac:dyDescent="0.45">
      <c r="A118" s="1">
        <v>6</v>
      </c>
      <c r="B118">
        <v>5</v>
      </c>
      <c r="C118">
        <v>0.2</v>
      </c>
      <c r="D118">
        <v>52</v>
      </c>
      <c r="E118">
        <v>12.2</v>
      </c>
      <c r="F118">
        <v>49.8</v>
      </c>
      <c r="G118">
        <v>49.1</v>
      </c>
    </row>
    <row r="119" spans="1:7" x14ac:dyDescent="0.45">
      <c r="A119" s="1">
        <v>7</v>
      </c>
      <c r="B119">
        <v>5</v>
      </c>
      <c r="C119">
        <v>0.45</v>
      </c>
      <c r="D119">
        <v>56.2</v>
      </c>
      <c r="E119">
        <v>15.5</v>
      </c>
      <c r="F119">
        <v>55.8</v>
      </c>
      <c r="G119">
        <v>58.4</v>
      </c>
    </row>
    <row r="120" spans="1:7" x14ac:dyDescent="0.45">
      <c r="A120" s="1">
        <v>8</v>
      </c>
      <c r="B120">
        <v>5</v>
      </c>
      <c r="C120">
        <v>0.65</v>
      </c>
      <c r="D120">
        <v>57.5</v>
      </c>
      <c r="E120">
        <v>16.5</v>
      </c>
      <c r="F120">
        <v>55.9</v>
      </c>
      <c r="G120">
        <v>60.5</v>
      </c>
    </row>
    <row r="121" spans="1:7" x14ac:dyDescent="0.45">
      <c r="A121" s="1">
        <v>9</v>
      </c>
      <c r="B121">
        <v>5</v>
      </c>
      <c r="C121">
        <v>0.85</v>
      </c>
      <c r="D121">
        <v>60.4</v>
      </c>
      <c r="E121">
        <v>17</v>
      </c>
      <c r="F121">
        <v>64.3</v>
      </c>
      <c r="G121">
        <v>66</v>
      </c>
    </row>
    <row r="122" spans="1:7" x14ac:dyDescent="0.45">
      <c r="A122" s="1">
        <v>10</v>
      </c>
      <c r="B122">
        <v>10</v>
      </c>
      <c r="C122">
        <v>0</v>
      </c>
      <c r="D122">
        <v>7.1</v>
      </c>
      <c r="E122">
        <v>10</v>
      </c>
      <c r="F122">
        <v>9.6999999999999993</v>
      </c>
      <c r="G122">
        <v>8.9</v>
      </c>
    </row>
    <row r="123" spans="1:7" x14ac:dyDescent="0.45">
      <c r="A123" s="1">
        <v>11</v>
      </c>
      <c r="B123">
        <v>10</v>
      </c>
      <c r="C123">
        <v>0.2</v>
      </c>
      <c r="D123">
        <v>7.2</v>
      </c>
      <c r="E123">
        <v>13.9</v>
      </c>
      <c r="F123">
        <v>8.1</v>
      </c>
      <c r="G123">
        <v>8.8000000000000007</v>
      </c>
    </row>
    <row r="124" spans="1:7" x14ac:dyDescent="0.45">
      <c r="A124" s="1">
        <v>12</v>
      </c>
      <c r="B124">
        <v>10</v>
      </c>
      <c r="C124">
        <v>0.45</v>
      </c>
      <c r="D124">
        <v>9.1</v>
      </c>
      <c r="E124">
        <v>15.2</v>
      </c>
      <c r="F124">
        <v>11.6</v>
      </c>
      <c r="G124">
        <v>11.2</v>
      </c>
    </row>
    <row r="125" spans="1:7" x14ac:dyDescent="0.45">
      <c r="A125" s="1">
        <v>13</v>
      </c>
      <c r="B125">
        <v>10</v>
      </c>
      <c r="C125">
        <v>0.65</v>
      </c>
      <c r="D125">
        <v>13.1</v>
      </c>
      <c r="E125">
        <v>16.399999999999999</v>
      </c>
      <c r="F125">
        <v>14.6</v>
      </c>
      <c r="G125">
        <v>11.6</v>
      </c>
    </row>
    <row r="126" spans="1:7" x14ac:dyDescent="0.45">
      <c r="A126" s="1">
        <v>14</v>
      </c>
      <c r="B126">
        <v>10</v>
      </c>
      <c r="C126">
        <v>0.85</v>
      </c>
      <c r="D126">
        <v>21.3</v>
      </c>
      <c r="E126">
        <v>17.600000000000001</v>
      </c>
      <c r="F126">
        <v>21</v>
      </c>
      <c r="G126">
        <v>20.100000000000001</v>
      </c>
    </row>
    <row r="127" spans="1:7" x14ac:dyDescent="0.45">
      <c r="A127" s="1">
        <v>15</v>
      </c>
      <c r="B127">
        <v>20</v>
      </c>
      <c r="C127">
        <v>0</v>
      </c>
      <c r="D127">
        <v>1.2</v>
      </c>
      <c r="E127">
        <v>0.3</v>
      </c>
      <c r="F127">
        <v>1.4</v>
      </c>
      <c r="G127">
        <v>1.9</v>
      </c>
    </row>
    <row r="128" spans="1:7" x14ac:dyDescent="0.45">
      <c r="A128" s="1">
        <v>16</v>
      </c>
      <c r="B128">
        <v>20</v>
      </c>
      <c r="C128">
        <v>0.2</v>
      </c>
      <c r="D128">
        <v>1.8</v>
      </c>
      <c r="E128">
        <v>0.1</v>
      </c>
      <c r="F128">
        <v>2.6</v>
      </c>
      <c r="G128">
        <v>2</v>
      </c>
    </row>
    <row r="129" spans="1:7" x14ac:dyDescent="0.45">
      <c r="A129" s="1">
        <v>17</v>
      </c>
      <c r="B129">
        <v>20</v>
      </c>
      <c r="C129">
        <v>0.45</v>
      </c>
      <c r="D129">
        <v>2.7</v>
      </c>
      <c r="E129">
        <v>0.4</v>
      </c>
      <c r="F129">
        <v>2.4</v>
      </c>
      <c r="G129">
        <v>2.9</v>
      </c>
    </row>
    <row r="130" spans="1:7" x14ac:dyDescent="0.45">
      <c r="A130" s="1">
        <v>18</v>
      </c>
      <c r="B130">
        <v>20</v>
      </c>
      <c r="C130">
        <v>0.65</v>
      </c>
      <c r="D130">
        <v>2.6</v>
      </c>
      <c r="E130">
        <v>0.6</v>
      </c>
      <c r="F130">
        <v>3.8</v>
      </c>
      <c r="G130">
        <v>4.3</v>
      </c>
    </row>
    <row r="131" spans="1:7" x14ac:dyDescent="0.45">
      <c r="A131" s="1">
        <v>19</v>
      </c>
      <c r="B131">
        <v>20</v>
      </c>
      <c r="C131">
        <v>0.85</v>
      </c>
      <c r="D131">
        <v>8.1999999999999993</v>
      </c>
      <c r="E131">
        <v>0.9</v>
      </c>
      <c r="F131">
        <v>8.4</v>
      </c>
      <c r="G131">
        <v>7.4</v>
      </c>
    </row>
    <row r="132" spans="1:7" x14ac:dyDescent="0.45">
      <c r="A132" s="1">
        <v>20</v>
      </c>
      <c r="B132">
        <v>50</v>
      </c>
      <c r="C132">
        <v>0</v>
      </c>
      <c r="D132">
        <v>0.2</v>
      </c>
      <c r="E132">
        <v>0.1</v>
      </c>
      <c r="F132">
        <v>0.6</v>
      </c>
      <c r="G132">
        <v>0.4</v>
      </c>
    </row>
    <row r="133" spans="1:7" x14ac:dyDescent="0.45">
      <c r="A133" s="1">
        <v>21</v>
      </c>
      <c r="B133">
        <v>50</v>
      </c>
      <c r="C133">
        <v>0.2</v>
      </c>
      <c r="D133">
        <v>0.5</v>
      </c>
      <c r="E133">
        <v>0</v>
      </c>
      <c r="F133">
        <v>0.4</v>
      </c>
      <c r="G133">
        <v>0.3</v>
      </c>
    </row>
    <row r="134" spans="1:7" x14ac:dyDescent="0.45">
      <c r="A134" s="1">
        <v>22</v>
      </c>
      <c r="B134">
        <v>50</v>
      </c>
      <c r="C134">
        <v>0.45</v>
      </c>
      <c r="D134">
        <v>1.2</v>
      </c>
      <c r="E134">
        <v>0.1</v>
      </c>
      <c r="F134">
        <v>1.2</v>
      </c>
      <c r="G134">
        <v>1.1000000000000001</v>
      </c>
    </row>
    <row r="135" spans="1:7" x14ac:dyDescent="0.45">
      <c r="A135" s="1">
        <v>23</v>
      </c>
      <c r="B135">
        <v>50</v>
      </c>
      <c r="C135">
        <v>0.65</v>
      </c>
      <c r="D135">
        <v>1.4</v>
      </c>
      <c r="E135">
        <v>0.1</v>
      </c>
      <c r="F135">
        <v>1.8</v>
      </c>
      <c r="G135">
        <v>1.8</v>
      </c>
    </row>
    <row r="136" spans="1:7" x14ac:dyDescent="0.45">
      <c r="A136" s="1">
        <v>24</v>
      </c>
      <c r="B136">
        <v>50</v>
      </c>
      <c r="C136">
        <v>0.85</v>
      </c>
      <c r="D136">
        <v>3.7</v>
      </c>
      <c r="E136">
        <v>0.7</v>
      </c>
      <c r="F136">
        <v>5.4</v>
      </c>
      <c r="G136">
        <v>4.8</v>
      </c>
    </row>
    <row r="137" spans="1:7" x14ac:dyDescent="0.45">
      <c r="A137" s="1">
        <v>25</v>
      </c>
      <c r="B137">
        <v>100</v>
      </c>
      <c r="C137">
        <v>0</v>
      </c>
      <c r="D137">
        <v>0.4</v>
      </c>
      <c r="E137">
        <v>0</v>
      </c>
      <c r="F137">
        <v>0.3</v>
      </c>
      <c r="G137">
        <v>0.2</v>
      </c>
    </row>
    <row r="138" spans="1:7" x14ac:dyDescent="0.45">
      <c r="A138" s="1">
        <v>26</v>
      </c>
      <c r="B138">
        <v>100</v>
      </c>
      <c r="C138">
        <v>0.2</v>
      </c>
      <c r="D138">
        <v>0.2</v>
      </c>
      <c r="E138">
        <v>0</v>
      </c>
      <c r="F138">
        <v>0.3</v>
      </c>
      <c r="G138">
        <v>0.1</v>
      </c>
    </row>
    <row r="139" spans="1:7" x14ac:dyDescent="0.45">
      <c r="A139" s="1">
        <v>27</v>
      </c>
      <c r="B139">
        <v>100</v>
      </c>
      <c r="C139">
        <v>0.45</v>
      </c>
      <c r="D139">
        <v>0.8</v>
      </c>
      <c r="E139">
        <v>0</v>
      </c>
      <c r="F139">
        <v>0.7</v>
      </c>
      <c r="G139">
        <v>0.4</v>
      </c>
    </row>
    <row r="140" spans="1:7" x14ac:dyDescent="0.45">
      <c r="A140" s="1">
        <v>28</v>
      </c>
      <c r="B140">
        <v>100</v>
      </c>
      <c r="C140">
        <v>0.65</v>
      </c>
      <c r="D140">
        <v>1</v>
      </c>
      <c r="E140">
        <v>0.1</v>
      </c>
      <c r="F140">
        <v>1.5</v>
      </c>
      <c r="G140">
        <v>0.5</v>
      </c>
    </row>
    <row r="141" spans="1:7" x14ac:dyDescent="0.45">
      <c r="A141" s="1">
        <v>29</v>
      </c>
      <c r="B141">
        <v>100</v>
      </c>
      <c r="C141">
        <v>0.85</v>
      </c>
      <c r="D141">
        <v>2</v>
      </c>
      <c r="E141">
        <v>0.6</v>
      </c>
      <c r="F141">
        <v>3.4</v>
      </c>
      <c r="G141">
        <v>2.4</v>
      </c>
    </row>
    <row r="145" spans="1:7" x14ac:dyDescent="0.45">
      <c r="A145" s="1">
        <v>0</v>
      </c>
      <c r="B145" t="s">
        <v>10</v>
      </c>
    </row>
    <row r="147" spans="1:7" x14ac:dyDescent="0.4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</row>
    <row r="148" spans="1:7" x14ac:dyDescent="0.45">
      <c r="A148" s="1">
        <v>0</v>
      </c>
      <c r="B148">
        <v>0</v>
      </c>
      <c r="C148">
        <v>0</v>
      </c>
      <c r="D148">
        <v>9.3000000000000007</v>
      </c>
      <c r="E148">
        <v>19.2</v>
      </c>
      <c r="F148">
        <v>75.099999999999994</v>
      </c>
      <c r="G148">
        <v>0.1</v>
      </c>
    </row>
    <row r="149" spans="1:7" x14ac:dyDescent="0.45">
      <c r="A149" s="1">
        <v>1</v>
      </c>
      <c r="B149">
        <v>0</v>
      </c>
      <c r="C149">
        <v>0.2</v>
      </c>
      <c r="D149">
        <v>11</v>
      </c>
      <c r="E149">
        <v>27.1</v>
      </c>
      <c r="F149">
        <v>81.599999999999994</v>
      </c>
      <c r="G149">
        <v>0.1</v>
      </c>
    </row>
    <row r="150" spans="1:7" x14ac:dyDescent="0.45">
      <c r="A150" s="1">
        <v>2</v>
      </c>
      <c r="B150">
        <v>0</v>
      </c>
      <c r="C150">
        <v>0.45</v>
      </c>
      <c r="D150">
        <v>8.6</v>
      </c>
      <c r="E150">
        <v>18</v>
      </c>
      <c r="F150">
        <v>81.8</v>
      </c>
      <c r="G150">
        <v>0.2</v>
      </c>
    </row>
    <row r="151" spans="1:7" x14ac:dyDescent="0.45">
      <c r="A151" s="1">
        <v>3</v>
      </c>
      <c r="B151">
        <v>0</v>
      </c>
      <c r="C151">
        <v>0.65</v>
      </c>
      <c r="D151">
        <v>12.4</v>
      </c>
      <c r="E151">
        <v>25.3</v>
      </c>
      <c r="F151">
        <v>85.6</v>
      </c>
      <c r="G151">
        <v>0.2</v>
      </c>
    </row>
    <row r="152" spans="1:7" x14ac:dyDescent="0.45">
      <c r="A152" s="1">
        <v>4</v>
      </c>
      <c r="B152">
        <v>0</v>
      </c>
      <c r="C152">
        <v>0.85</v>
      </c>
      <c r="D152">
        <v>22.8</v>
      </c>
      <c r="E152">
        <v>25.2</v>
      </c>
      <c r="F152">
        <v>87.9</v>
      </c>
      <c r="G152">
        <v>0.3</v>
      </c>
    </row>
    <row r="153" spans="1:7" x14ac:dyDescent="0.45">
      <c r="A153" s="1">
        <v>5</v>
      </c>
      <c r="B153">
        <v>5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45">
      <c r="A154" s="1">
        <v>6</v>
      </c>
      <c r="B154">
        <v>5</v>
      </c>
      <c r="C154">
        <v>0.2</v>
      </c>
      <c r="D154">
        <v>0</v>
      </c>
      <c r="E154">
        <v>0</v>
      </c>
      <c r="F154">
        <v>0</v>
      </c>
      <c r="G154">
        <v>0</v>
      </c>
    </row>
    <row r="155" spans="1:7" x14ac:dyDescent="0.45">
      <c r="A155" s="1">
        <v>7</v>
      </c>
      <c r="B155">
        <v>5</v>
      </c>
      <c r="C155">
        <v>0.45</v>
      </c>
      <c r="D155">
        <v>0</v>
      </c>
      <c r="E155">
        <v>0</v>
      </c>
      <c r="F155">
        <v>0</v>
      </c>
      <c r="G155">
        <v>0</v>
      </c>
    </row>
    <row r="156" spans="1:7" x14ac:dyDescent="0.45">
      <c r="A156" s="1">
        <v>8</v>
      </c>
      <c r="B156">
        <v>5</v>
      </c>
      <c r="C156">
        <v>0.65</v>
      </c>
      <c r="D156">
        <v>0</v>
      </c>
      <c r="E156">
        <v>0</v>
      </c>
      <c r="F156">
        <v>0</v>
      </c>
      <c r="G156">
        <v>0</v>
      </c>
    </row>
    <row r="157" spans="1:7" x14ac:dyDescent="0.45">
      <c r="A157" s="1">
        <v>9</v>
      </c>
      <c r="B157">
        <v>5</v>
      </c>
      <c r="C157">
        <v>0.85</v>
      </c>
      <c r="D157">
        <v>0</v>
      </c>
      <c r="E157">
        <v>0</v>
      </c>
      <c r="F157">
        <v>0</v>
      </c>
      <c r="G157">
        <v>0</v>
      </c>
    </row>
    <row r="158" spans="1:7" x14ac:dyDescent="0.45">
      <c r="A158" s="1">
        <v>10</v>
      </c>
      <c r="B158">
        <v>10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45">
      <c r="A159" s="1">
        <v>11</v>
      </c>
      <c r="B159">
        <v>10</v>
      </c>
      <c r="C159">
        <v>0.2</v>
      </c>
      <c r="D159">
        <v>0</v>
      </c>
      <c r="E159">
        <v>0</v>
      </c>
      <c r="F159">
        <v>0</v>
      </c>
      <c r="G159">
        <v>0</v>
      </c>
    </row>
    <row r="160" spans="1:7" x14ac:dyDescent="0.45">
      <c r="A160" s="1">
        <v>12</v>
      </c>
      <c r="B160">
        <v>10</v>
      </c>
      <c r="C160">
        <v>0.45</v>
      </c>
      <c r="D160">
        <v>0</v>
      </c>
      <c r="E160">
        <v>0</v>
      </c>
      <c r="F160">
        <v>0</v>
      </c>
      <c r="G160">
        <v>0</v>
      </c>
    </row>
    <row r="161" spans="1:7" x14ac:dyDescent="0.45">
      <c r="A161" s="1">
        <v>13</v>
      </c>
      <c r="B161">
        <v>10</v>
      </c>
      <c r="C161">
        <v>0.65</v>
      </c>
      <c r="D161">
        <v>0</v>
      </c>
      <c r="E161">
        <v>0</v>
      </c>
      <c r="F161">
        <v>0</v>
      </c>
      <c r="G161">
        <v>0</v>
      </c>
    </row>
    <row r="162" spans="1:7" x14ac:dyDescent="0.45">
      <c r="A162" s="1">
        <v>14</v>
      </c>
      <c r="B162">
        <v>10</v>
      </c>
      <c r="C162">
        <v>0.85</v>
      </c>
      <c r="D162">
        <v>0</v>
      </c>
      <c r="E162">
        <v>0</v>
      </c>
      <c r="F162">
        <v>0</v>
      </c>
      <c r="G162">
        <v>0</v>
      </c>
    </row>
    <row r="163" spans="1:7" x14ac:dyDescent="0.45">
      <c r="A163" s="1">
        <v>15</v>
      </c>
      <c r="B163">
        <v>20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45">
      <c r="A164" s="1">
        <v>16</v>
      </c>
      <c r="B164">
        <v>20</v>
      </c>
      <c r="C164">
        <v>0.2</v>
      </c>
      <c r="D164">
        <v>0</v>
      </c>
      <c r="E164">
        <v>0</v>
      </c>
      <c r="F164">
        <v>0</v>
      </c>
      <c r="G164">
        <v>0</v>
      </c>
    </row>
    <row r="165" spans="1:7" x14ac:dyDescent="0.45">
      <c r="A165" s="1">
        <v>17</v>
      </c>
      <c r="B165">
        <v>20</v>
      </c>
      <c r="C165">
        <v>0.45</v>
      </c>
      <c r="D165">
        <v>0</v>
      </c>
      <c r="E165">
        <v>0</v>
      </c>
      <c r="F165">
        <v>0</v>
      </c>
      <c r="G165">
        <v>0</v>
      </c>
    </row>
    <row r="166" spans="1:7" x14ac:dyDescent="0.4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0</v>
      </c>
      <c r="G166">
        <v>0</v>
      </c>
    </row>
    <row r="167" spans="1:7" x14ac:dyDescent="0.45">
      <c r="A167" s="1">
        <v>19</v>
      </c>
      <c r="B167">
        <v>20</v>
      </c>
      <c r="C167">
        <v>0.85</v>
      </c>
      <c r="D167">
        <v>0</v>
      </c>
      <c r="E167">
        <v>0</v>
      </c>
      <c r="F167">
        <v>0</v>
      </c>
      <c r="G167">
        <v>0</v>
      </c>
    </row>
    <row r="168" spans="1:7" x14ac:dyDescent="0.45">
      <c r="A168" s="1">
        <v>20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45">
      <c r="A169" s="1">
        <v>21</v>
      </c>
      <c r="B169">
        <v>50</v>
      </c>
      <c r="C169">
        <v>0.2</v>
      </c>
      <c r="D169">
        <v>0</v>
      </c>
      <c r="E169">
        <v>0</v>
      </c>
      <c r="F169">
        <v>0</v>
      </c>
      <c r="G169">
        <v>0</v>
      </c>
    </row>
    <row r="170" spans="1:7" x14ac:dyDescent="0.45">
      <c r="A170" s="1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</v>
      </c>
    </row>
    <row r="171" spans="1:7" x14ac:dyDescent="0.45">
      <c r="A171" s="1">
        <v>23</v>
      </c>
      <c r="B171">
        <v>50</v>
      </c>
      <c r="C171">
        <v>0.65</v>
      </c>
      <c r="D171">
        <v>0</v>
      </c>
      <c r="E171">
        <v>0</v>
      </c>
      <c r="F171">
        <v>0</v>
      </c>
      <c r="G171">
        <v>0</v>
      </c>
    </row>
    <row r="172" spans="1:7" x14ac:dyDescent="0.45">
      <c r="A172" s="1">
        <v>24</v>
      </c>
      <c r="B172">
        <v>50</v>
      </c>
      <c r="C172">
        <v>0.85</v>
      </c>
      <c r="D172">
        <v>0</v>
      </c>
      <c r="E172">
        <v>0</v>
      </c>
      <c r="F172">
        <v>0</v>
      </c>
      <c r="G172">
        <v>0</v>
      </c>
    </row>
    <row r="173" spans="1:7" x14ac:dyDescent="0.45">
      <c r="A173" s="1">
        <v>25</v>
      </c>
      <c r="B173">
        <v>100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45">
      <c r="A174" s="1">
        <v>26</v>
      </c>
      <c r="B174">
        <v>100</v>
      </c>
      <c r="C174">
        <v>0.2</v>
      </c>
      <c r="D174">
        <v>0</v>
      </c>
      <c r="E174">
        <v>0</v>
      </c>
      <c r="F174">
        <v>0</v>
      </c>
      <c r="G174">
        <v>0</v>
      </c>
    </row>
    <row r="175" spans="1:7" x14ac:dyDescent="0.45">
      <c r="A175" s="1">
        <v>27</v>
      </c>
      <c r="B175">
        <v>100</v>
      </c>
      <c r="C175">
        <v>0.45</v>
      </c>
      <c r="D175">
        <v>0</v>
      </c>
      <c r="E175">
        <v>0</v>
      </c>
      <c r="F175">
        <v>0</v>
      </c>
      <c r="G175">
        <v>0</v>
      </c>
    </row>
    <row r="176" spans="1:7" x14ac:dyDescent="0.45">
      <c r="A176" s="1">
        <v>28</v>
      </c>
      <c r="B176">
        <v>100</v>
      </c>
      <c r="C176">
        <v>0.65</v>
      </c>
      <c r="D176">
        <v>0</v>
      </c>
      <c r="E176">
        <v>0</v>
      </c>
      <c r="F176">
        <v>0.2</v>
      </c>
      <c r="G176">
        <v>0</v>
      </c>
    </row>
    <row r="177" spans="1:7" x14ac:dyDescent="0.45">
      <c r="A177" s="1">
        <v>29</v>
      </c>
      <c r="B177">
        <v>100</v>
      </c>
      <c r="C177">
        <v>0.85</v>
      </c>
      <c r="D177">
        <v>0</v>
      </c>
      <c r="E177">
        <v>0</v>
      </c>
      <c r="F177">
        <v>0</v>
      </c>
      <c r="G177">
        <v>0</v>
      </c>
    </row>
    <row r="181" spans="1:7" x14ac:dyDescent="0.45">
      <c r="A181" s="1">
        <v>0</v>
      </c>
      <c r="B181" t="s">
        <v>11</v>
      </c>
    </row>
    <row r="183" spans="1:7" x14ac:dyDescent="0.4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</row>
    <row r="184" spans="1:7" x14ac:dyDescent="0.45">
      <c r="A184" s="1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45">
      <c r="A185" s="1">
        <v>1</v>
      </c>
      <c r="B185">
        <v>0</v>
      </c>
      <c r="C185">
        <v>0.2</v>
      </c>
      <c r="D185">
        <v>0</v>
      </c>
      <c r="E185">
        <v>0</v>
      </c>
      <c r="F185">
        <v>0</v>
      </c>
      <c r="G185">
        <v>0</v>
      </c>
    </row>
    <row r="186" spans="1:7" x14ac:dyDescent="0.45">
      <c r="A186" s="1">
        <v>2</v>
      </c>
      <c r="B186">
        <v>0</v>
      </c>
      <c r="C186">
        <v>0.45</v>
      </c>
      <c r="D186">
        <v>0</v>
      </c>
      <c r="E186">
        <v>0</v>
      </c>
      <c r="F186">
        <v>0</v>
      </c>
      <c r="G186">
        <v>0</v>
      </c>
    </row>
    <row r="187" spans="1:7" x14ac:dyDescent="0.45">
      <c r="A187" s="1">
        <v>3</v>
      </c>
      <c r="B187">
        <v>0</v>
      </c>
      <c r="C187">
        <v>0.65</v>
      </c>
      <c r="D187">
        <v>0</v>
      </c>
      <c r="E187">
        <v>0</v>
      </c>
      <c r="F187">
        <v>0</v>
      </c>
      <c r="G187">
        <v>0</v>
      </c>
    </row>
    <row r="188" spans="1:7" x14ac:dyDescent="0.45">
      <c r="A188" s="1">
        <v>4</v>
      </c>
      <c r="B188">
        <v>0</v>
      </c>
      <c r="C188">
        <v>0.85</v>
      </c>
      <c r="D188">
        <v>0</v>
      </c>
      <c r="E188">
        <v>0</v>
      </c>
      <c r="F188">
        <v>0</v>
      </c>
      <c r="G188">
        <v>0</v>
      </c>
    </row>
    <row r="189" spans="1:7" x14ac:dyDescent="0.45">
      <c r="A189" s="1">
        <v>5</v>
      </c>
      <c r="B189">
        <v>5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45">
      <c r="A190" s="1">
        <v>6</v>
      </c>
      <c r="B190">
        <v>5</v>
      </c>
      <c r="C190">
        <v>0.2</v>
      </c>
      <c r="D190">
        <v>0</v>
      </c>
      <c r="E190">
        <v>0</v>
      </c>
      <c r="F190">
        <v>0</v>
      </c>
      <c r="G190">
        <v>0</v>
      </c>
    </row>
    <row r="191" spans="1:7" x14ac:dyDescent="0.45">
      <c r="A191" s="1">
        <v>7</v>
      </c>
      <c r="B191">
        <v>5</v>
      </c>
      <c r="C191">
        <v>0.45</v>
      </c>
      <c r="D191">
        <v>0</v>
      </c>
      <c r="E191">
        <v>0</v>
      </c>
      <c r="F191">
        <v>0</v>
      </c>
      <c r="G191">
        <v>0</v>
      </c>
    </row>
    <row r="192" spans="1:7" x14ac:dyDescent="0.45">
      <c r="A192" s="1">
        <v>8</v>
      </c>
      <c r="B192">
        <v>5</v>
      </c>
      <c r="C192">
        <v>0.65</v>
      </c>
      <c r="D192">
        <v>0</v>
      </c>
      <c r="E192">
        <v>0.3</v>
      </c>
      <c r="F192">
        <v>0.1</v>
      </c>
      <c r="G192">
        <v>0</v>
      </c>
    </row>
    <row r="193" spans="1:7" x14ac:dyDescent="0.45">
      <c r="A193" s="1">
        <v>9</v>
      </c>
      <c r="B193">
        <v>5</v>
      </c>
      <c r="C193">
        <v>0.85</v>
      </c>
      <c r="D193">
        <v>0</v>
      </c>
      <c r="E193">
        <v>0</v>
      </c>
      <c r="F193">
        <v>0</v>
      </c>
      <c r="G193">
        <v>0</v>
      </c>
    </row>
    <row r="194" spans="1:7" x14ac:dyDescent="0.45">
      <c r="A194" s="1">
        <v>10</v>
      </c>
      <c r="B194">
        <v>10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45">
      <c r="A195" s="1">
        <v>11</v>
      </c>
      <c r="B195">
        <v>10</v>
      </c>
      <c r="C195">
        <v>0.2</v>
      </c>
      <c r="D195">
        <v>0</v>
      </c>
      <c r="E195">
        <v>0</v>
      </c>
      <c r="F195">
        <v>0</v>
      </c>
      <c r="G195">
        <v>0</v>
      </c>
    </row>
    <row r="196" spans="1:7" x14ac:dyDescent="0.45">
      <c r="A196" s="1">
        <v>12</v>
      </c>
      <c r="B196">
        <v>10</v>
      </c>
      <c r="C196">
        <v>0.45</v>
      </c>
      <c r="D196">
        <v>0</v>
      </c>
      <c r="E196">
        <v>0</v>
      </c>
      <c r="F196">
        <v>0</v>
      </c>
      <c r="G196">
        <v>0.1</v>
      </c>
    </row>
    <row r="197" spans="1:7" x14ac:dyDescent="0.45">
      <c r="A197" s="1">
        <v>13</v>
      </c>
      <c r="B197">
        <v>10</v>
      </c>
      <c r="C197">
        <v>0.65</v>
      </c>
      <c r="D197">
        <v>0.1</v>
      </c>
      <c r="E197">
        <v>0</v>
      </c>
      <c r="F197">
        <v>0</v>
      </c>
      <c r="G197">
        <v>0.1</v>
      </c>
    </row>
    <row r="198" spans="1:7" x14ac:dyDescent="0.45">
      <c r="A198" s="1">
        <v>14</v>
      </c>
      <c r="B198">
        <v>10</v>
      </c>
      <c r="C198">
        <v>0.85</v>
      </c>
      <c r="D198">
        <v>0</v>
      </c>
      <c r="E198">
        <v>0</v>
      </c>
      <c r="F198">
        <v>0</v>
      </c>
      <c r="G198">
        <v>0</v>
      </c>
    </row>
    <row r="199" spans="1:7" x14ac:dyDescent="0.45">
      <c r="A199" s="1">
        <v>15</v>
      </c>
      <c r="B199">
        <v>20</v>
      </c>
      <c r="C199">
        <v>0</v>
      </c>
      <c r="D199">
        <v>0</v>
      </c>
      <c r="E199">
        <v>0</v>
      </c>
      <c r="F199">
        <v>0</v>
      </c>
      <c r="G199">
        <v>0.1</v>
      </c>
    </row>
    <row r="200" spans="1:7" x14ac:dyDescent="0.45">
      <c r="A200" s="1">
        <v>16</v>
      </c>
      <c r="B200">
        <v>20</v>
      </c>
      <c r="C200">
        <v>0.2</v>
      </c>
      <c r="D200">
        <v>0</v>
      </c>
      <c r="E200">
        <v>0</v>
      </c>
      <c r="F200">
        <v>0</v>
      </c>
      <c r="G200">
        <v>0</v>
      </c>
    </row>
    <row r="201" spans="1:7" x14ac:dyDescent="0.45">
      <c r="A201" s="1">
        <v>17</v>
      </c>
      <c r="B201">
        <v>20</v>
      </c>
      <c r="C201">
        <v>0.45</v>
      </c>
      <c r="D201">
        <v>0.2</v>
      </c>
      <c r="E201">
        <v>0</v>
      </c>
      <c r="F201">
        <v>0.1</v>
      </c>
      <c r="G201">
        <v>0.2</v>
      </c>
    </row>
    <row r="202" spans="1:7" x14ac:dyDescent="0.45">
      <c r="A202" s="1">
        <v>18</v>
      </c>
      <c r="B202">
        <v>20</v>
      </c>
      <c r="C202">
        <v>0.65</v>
      </c>
      <c r="D202">
        <v>0</v>
      </c>
      <c r="E202">
        <v>0</v>
      </c>
      <c r="F202">
        <v>0.1</v>
      </c>
      <c r="G202">
        <v>0</v>
      </c>
    </row>
    <row r="203" spans="1:7" x14ac:dyDescent="0.45">
      <c r="A203" s="1">
        <v>19</v>
      </c>
      <c r="B203">
        <v>20</v>
      </c>
      <c r="C203">
        <v>0.85</v>
      </c>
      <c r="D203">
        <v>0.1</v>
      </c>
      <c r="E203">
        <v>0</v>
      </c>
      <c r="F203">
        <v>0.2</v>
      </c>
      <c r="G203">
        <v>0</v>
      </c>
    </row>
    <row r="204" spans="1:7" x14ac:dyDescent="0.45">
      <c r="A204" s="1">
        <v>20</v>
      </c>
      <c r="B204">
        <v>50</v>
      </c>
      <c r="C204">
        <v>0</v>
      </c>
      <c r="D204">
        <v>0.1</v>
      </c>
      <c r="E204">
        <v>0</v>
      </c>
      <c r="F204">
        <v>0.1</v>
      </c>
      <c r="G204">
        <v>0.1</v>
      </c>
    </row>
    <row r="205" spans="1:7" x14ac:dyDescent="0.45">
      <c r="A205" s="1">
        <v>21</v>
      </c>
      <c r="B205">
        <v>50</v>
      </c>
      <c r="C205">
        <v>0.2</v>
      </c>
      <c r="D205">
        <v>0</v>
      </c>
      <c r="E205">
        <v>0.1</v>
      </c>
      <c r="F205">
        <v>0</v>
      </c>
      <c r="G205">
        <v>0</v>
      </c>
    </row>
    <row r="206" spans="1:7" x14ac:dyDescent="0.45">
      <c r="A206" s="1">
        <v>22</v>
      </c>
      <c r="B206">
        <v>50</v>
      </c>
      <c r="C206">
        <v>0.45</v>
      </c>
      <c r="D206">
        <v>0.2</v>
      </c>
      <c r="E206">
        <v>0</v>
      </c>
      <c r="F206">
        <v>0.1</v>
      </c>
      <c r="G206">
        <v>0.3</v>
      </c>
    </row>
    <row r="207" spans="1:7" x14ac:dyDescent="0.45">
      <c r="A207" s="1">
        <v>23</v>
      </c>
      <c r="B207">
        <v>50</v>
      </c>
      <c r="C207">
        <v>0.65</v>
      </c>
      <c r="D207">
        <v>0.1</v>
      </c>
      <c r="E207">
        <v>0.3</v>
      </c>
      <c r="F207">
        <v>0</v>
      </c>
      <c r="G207">
        <v>0.1</v>
      </c>
    </row>
    <row r="208" spans="1:7" x14ac:dyDescent="0.45">
      <c r="A208" s="1">
        <v>24</v>
      </c>
      <c r="B208">
        <v>50</v>
      </c>
      <c r="C208">
        <v>0.85</v>
      </c>
      <c r="D208">
        <v>0</v>
      </c>
      <c r="E208">
        <v>0.1</v>
      </c>
      <c r="F208">
        <v>0</v>
      </c>
      <c r="G208">
        <v>0.1</v>
      </c>
    </row>
    <row r="209" spans="1:7" x14ac:dyDescent="0.45">
      <c r="A209" s="1">
        <v>25</v>
      </c>
      <c r="B209">
        <v>100</v>
      </c>
      <c r="C209">
        <v>0</v>
      </c>
      <c r="D209">
        <v>0.1</v>
      </c>
      <c r="E209">
        <v>0</v>
      </c>
      <c r="F209">
        <v>0</v>
      </c>
      <c r="G209">
        <v>0</v>
      </c>
    </row>
    <row r="210" spans="1:7" x14ac:dyDescent="0.45">
      <c r="A210" s="1">
        <v>26</v>
      </c>
      <c r="B210">
        <v>100</v>
      </c>
      <c r="C210">
        <v>0.2</v>
      </c>
      <c r="D210">
        <v>0</v>
      </c>
      <c r="E210">
        <v>0</v>
      </c>
      <c r="F210">
        <v>0.1</v>
      </c>
      <c r="G210">
        <v>0</v>
      </c>
    </row>
    <row r="211" spans="1:7" x14ac:dyDescent="0.45">
      <c r="A211" s="1">
        <v>27</v>
      </c>
      <c r="B211">
        <v>100</v>
      </c>
      <c r="C211">
        <v>0.45</v>
      </c>
      <c r="D211">
        <v>0.1</v>
      </c>
      <c r="E211">
        <v>0.1</v>
      </c>
      <c r="F211">
        <v>0.2</v>
      </c>
      <c r="G211">
        <v>0.2</v>
      </c>
    </row>
    <row r="212" spans="1:7" x14ac:dyDescent="0.45">
      <c r="A212" s="1">
        <v>28</v>
      </c>
      <c r="B212">
        <v>100</v>
      </c>
      <c r="C212">
        <v>0.65</v>
      </c>
      <c r="D212">
        <v>0</v>
      </c>
      <c r="E212">
        <v>0.2</v>
      </c>
      <c r="F212">
        <v>0</v>
      </c>
      <c r="G212">
        <v>0</v>
      </c>
    </row>
    <row r="213" spans="1:7" x14ac:dyDescent="0.45">
      <c r="A213" s="1">
        <v>29</v>
      </c>
      <c r="B213">
        <v>100</v>
      </c>
      <c r="C213">
        <v>0.85</v>
      </c>
      <c r="D213">
        <v>0</v>
      </c>
      <c r="E213">
        <v>0.1</v>
      </c>
      <c r="F213">
        <v>0</v>
      </c>
      <c r="G213">
        <v>0</v>
      </c>
    </row>
    <row r="217" spans="1:7" x14ac:dyDescent="0.45">
      <c r="A217" s="1">
        <v>0</v>
      </c>
      <c r="B217" t="s">
        <v>12</v>
      </c>
    </row>
    <row r="219" spans="1:7" x14ac:dyDescent="0.4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</row>
    <row r="220" spans="1:7" x14ac:dyDescent="0.45">
      <c r="A220" s="1">
        <v>0</v>
      </c>
      <c r="B220">
        <v>0</v>
      </c>
      <c r="C220">
        <v>0</v>
      </c>
      <c r="D220">
        <v>35.1</v>
      </c>
      <c r="E220">
        <v>26.4</v>
      </c>
      <c r="F220">
        <v>35.799999999999997</v>
      </c>
      <c r="G220">
        <v>44.4</v>
      </c>
    </row>
    <row r="221" spans="1:7" x14ac:dyDescent="0.45">
      <c r="A221" s="1">
        <v>1</v>
      </c>
      <c r="B221">
        <v>0</v>
      </c>
      <c r="C221">
        <v>0.2</v>
      </c>
      <c r="D221">
        <v>27.9</v>
      </c>
      <c r="E221">
        <v>27.2</v>
      </c>
      <c r="F221">
        <v>36.5</v>
      </c>
      <c r="G221">
        <v>43</v>
      </c>
    </row>
    <row r="222" spans="1:7" x14ac:dyDescent="0.45">
      <c r="A222" s="1">
        <v>2</v>
      </c>
      <c r="B222">
        <v>0</v>
      </c>
      <c r="C222">
        <v>0.45</v>
      </c>
      <c r="D222">
        <v>20.7</v>
      </c>
      <c r="E222">
        <v>24.6</v>
      </c>
      <c r="F222">
        <v>23.3</v>
      </c>
      <c r="G222">
        <v>35.200000000000003</v>
      </c>
    </row>
    <row r="223" spans="1:7" x14ac:dyDescent="0.45">
      <c r="A223" s="1">
        <v>3</v>
      </c>
      <c r="B223">
        <v>0</v>
      </c>
      <c r="C223">
        <v>0.65</v>
      </c>
      <c r="D223">
        <v>19</v>
      </c>
      <c r="E223">
        <v>19.100000000000001</v>
      </c>
      <c r="F223">
        <v>21.34</v>
      </c>
      <c r="G223">
        <v>32</v>
      </c>
    </row>
    <row r="224" spans="1:7" x14ac:dyDescent="0.45">
      <c r="A224" s="1">
        <v>4</v>
      </c>
      <c r="B224">
        <v>0</v>
      </c>
      <c r="C224">
        <v>0.85</v>
      </c>
      <c r="D224">
        <v>14.2</v>
      </c>
      <c r="E224">
        <v>14.7</v>
      </c>
      <c r="F224">
        <v>17.2</v>
      </c>
      <c r="G224">
        <v>24.6</v>
      </c>
    </row>
    <row r="225" spans="1:7" x14ac:dyDescent="0.45">
      <c r="A225" s="1">
        <v>5</v>
      </c>
      <c r="B225">
        <v>5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45">
      <c r="A226" s="1">
        <v>6</v>
      </c>
      <c r="B226">
        <v>5</v>
      </c>
      <c r="C226">
        <v>0.2</v>
      </c>
      <c r="D226">
        <v>0</v>
      </c>
      <c r="E226">
        <v>0</v>
      </c>
      <c r="F226">
        <v>0</v>
      </c>
      <c r="G226">
        <v>0</v>
      </c>
    </row>
    <row r="227" spans="1:7" x14ac:dyDescent="0.45">
      <c r="A227" s="1">
        <v>7</v>
      </c>
      <c r="B227">
        <v>5</v>
      </c>
      <c r="C227">
        <v>0.45</v>
      </c>
      <c r="D227">
        <v>0</v>
      </c>
      <c r="E227">
        <v>0</v>
      </c>
      <c r="F227">
        <v>0</v>
      </c>
      <c r="G227">
        <v>0</v>
      </c>
    </row>
    <row r="228" spans="1:7" x14ac:dyDescent="0.45">
      <c r="A228" s="1">
        <v>8</v>
      </c>
      <c r="B228">
        <v>5</v>
      </c>
      <c r="C228">
        <v>0.65</v>
      </c>
      <c r="D228">
        <v>0</v>
      </c>
      <c r="E228">
        <v>0</v>
      </c>
      <c r="F228">
        <v>0</v>
      </c>
      <c r="G228">
        <v>0</v>
      </c>
    </row>
    <row r="229" spans="1:7" x14ac:dyDescent="0.45">
      <c r="A229" s="1">
        <v>9</v>
      </c>
      <c r="B229">
        <v>5</v>
      </c>
      <c r="C229">
        <v>0.85</v>
      </c>
      <c r="D229">
        <v>0</v>
      </c>
      <c r="E229">
        <v>0</v>
      </c>
      <c r="F229">
        <v>0</v>
      </c>
      <c r="G229">
        <v>0</v>
      </c>
    </row>
    <row r="230" spans="1:7" x14ac:dyDescent="0.45">
      <c r="A230" s="1">
        <v>10</v>
      </c>
      <c r="B230">
        <v>10</v>
      </c>
      <c r="C230">
        <v>0</v>
      </c>
      <c r="D230">
        <v>0</v>
      </c>
      <c r="E230">
        <v>0.1</v>
      </c>
      <c r="F230">
        <v>0</v>
      </c>
      <c r="G230">
        <v>0</v>
      </c>
    </row>
    <row r="231" spans="1:7" x14ac:dyDescent="0.45">
      <c r="A231" s="1">
        <v>11</v>
      </c>
      <c r="B231">
        <v>10</v>
      </c>
      <c r="C231">
        <v>0.2</v>
      </c>
      <c r="D231">
        <v>0</v>
      </c>
      <c r="E231">
        <v>0</v>
      </c>
      <c r="F231">
        <v>0</v>
      </c>
      <c r="G231">
        <v>0</v>
      </c>
    </row>
    <row r="232" spans="1:7" x14ac:dyDescent="0.45">
      <c r="A232" s="1">
        <v>12</v>
      </c>
      <c r="B232">
        <v>10</v>
      </c>
      <c r="C232">
        <v>0.45</v>
      </c>
      <c r="D232">
        <v>0</v>
      </c>
      <c r="E232">
        <v>0.1</v>
      </c>
      <c r="F232">
        <v>0</v>
      </c>
      <c r="G232">
        <v>0</v>
      </c>
    </row>
    <row r="233" spans="1:7" x14ac:dyDescent="0.45">
      <c r="A233" s="1">
        <v>13</v>
      </c>
      <c r="B233">
        <v>10</v>
      </c>
      <c r="C233">
        <v>0.65</v>
      </c>
      <c r="D233">
        <v>0.1</v>
      </c>
      <c r="E233">
        <v>0.1</v>
      </c>
      <c r="F233">
        <v>0.1</v>
      </c>
      <c r="G233">
        <v>0</v>
      </c>
    </row>
    <row r="234" spans="1:7" x14ac:dyDescent="0.45">
      <c r="A234" s="1">
        <v>14</v>
      </c>
      <c r="B234">
        <v>10</v>
      </c>
      <c r="C234">
        <v>0.85</v>
      </c>
      <c r="D234">
        <v>0</v>
      </c>
      <c r="E234">
        <v>0</v>
      </c>
      <c r="F234">
        <v>0</v>
      </c>
      <c r="G234">
        <v>0.1</v>
      </c>
    </row>
    <row r="235" spans="1:7" x14ac:dyDescent="0.45">
      <c r="A235" s="1">
        <v>15</v>
      </c>
      <c r="B235">
        <v>20</v>
      </c>
      <c r="C235">
        <v>0</v>
      </c>
      <c r="D235">
        <v>0.1</v>
      </c>
      <c r="E235">
        <v>0.2</v>
      </c>
      <c r="F235">
        <v>0</v>
      </c>
      <c r="G235">
        <v>0.1</v>
      </c>
    </row>
    <row r="236" spans="1:7" x14ac:dyDescent="0.45">
      <c r="A236" s="1">
        <v>16</v>
      </c>
      <c r="B236">
        <v>20</v>
      </c>
      <c r="C236">
        <v>0.2</v>
      </c>
      <c r="D236">
        <v>0.1</v>
      </c>
      <c r="E236">
        <v>0.1</v>
      </c>
      <c r="F236">
        <v>0.1</v>
      </c>
      <c r="G236">
        <v>0.3</v>
      </c>
    </row>
    <row r="237" spans="1:7" x14ac:dyDescent="0.45">
      <c r="A237" s="1">
        <v>17</v>
      </c>
      <c r="B237">
        <v>20</v>
      </c>
      <c r="C237">
        <v>0.45</v>
      </c>
      <c r="D237">
        <v>0.1</v>
      </c>
      <c r="E237">
        <v>0.2</v>
      </c>
      <c r="F237">
        <v>0.1</v>
      </c>
      <c r="G237">
        <v>0</v>
      </c>
    </row>
    <row r="238" spans="1:7" x14ac:dyDescent="0.45">
      <c r="A238" s="1">
        <v>18</v>
      </c>
      <c r="B238">
        <v>20</v>
      </c>
      <c r="C238">
        <v>0.65</v>
      </c>
      <c r="D238">
        <v>0</v>
      </c>
      <c r="E238">
        <v>0.2</v>
      </c>
      <c r="F238">
        <v>0.2</v>
      </c>
      <c r="G238">
        <v>0.1</v>
      </c>
    </row>
    <row r="239" spans="1:7" x14ac:dyDescent="0.45">
      <c r="A239" s="1">
        <v>19</v>
      </c>
      <c r="B239">
        <v>20</v>
      </c>
      <c r="C239">
        <v>0.85</v>
      </c>
      <c r="D239">
        <v>0.2</v>
      </c>
      <c r="E239">
        <v>0</v>
      </c>
      <c r="F239">
        <v>0</v>
      </c>
      <c r="G239">
        <v>0</v>
      </c>
    </row>
    <row r="240" spans="1:7" x14ac:dyDescent="0.45">
      <c r="A240" s="1">
        <v>20</v>
      </c>
      <c r="B240">
        <v>50</v>
      </c>
      <c r="C240">
        <v>0</v>
      </c>
      <c r="D240">
        <v>0.4</v>
      </c>
      <c r="E240">
        <v>0.4</v>
      </c>
      <c r="F240">
        <v>0.2</v>
      </c>
      <c r="G240">
        <v>0</v>
      </c>
    </row>
    <row r="241" spans="1:7" x14ac:dyDescent="0.45">
      <c r="A241" s="1">
        <v>21</v>
      </c>
      <c r="B241">
        <v>50</v>
      </c>
      <c r="C241">
        <v>0.2</v>
      </c>
      <c r="D241">
        <v>0.1</v>
      </c>
      <c r="E241">
        <v>0.2</v>
      </c>
      <c r="F241">
        <v>0.2</v>
      </c>
      <c r="G241">
        <v>0</v>
      </c>
    </row>
    <row r="242" spans="1:7" x14ac:dyDescent="0.45">
      <c r="A242" s="1">
        <v>22</v>
      </c>
      <c r="B242">
        <v>50</v>
      </c>
      <c r="C242">
        <v>0.45</v>
      </c>
      <c r="D242">
        <v>0</v>
      </c>
      <c r="E242">
        <v>0.1</v>
      </c>
      <c r="F242">
        <v>0.1</v>
      </c>
      <c r="G242">
        <v>0.1</v>
      </c>
    </row>
    <row r="243" spans="1:7" x14ac:dyDescent="0.45">
      <c r="A243" s="1">
        <v>23</v>
      </c>
      <c r="B243">
        <v>50</v>
      </c>
      <c r="C243">
        <v>0.65</v>
      </c>
      <c r="D243">
        <v>0.1</v>
      </c>
      <c r="E243">
        <v>0.3</v>
      </c>
      <c r="F243">
        <v>0.2</v>
      </c>
      <c r="G243">
        <v>0.3</v>
      </c>
    </row>
    <row r="244" spans="1:7" x14ac:dyDescent="0.45">
      <c r="A244" s="1">
        <v>24</v>
      </c>
      <c r="B244">
        <v>50</v>
      </c>
      <c r="C244">
        <v>0.85</v>
      </c>
      <c r="D244">
        <v>0.1</v>
      </c>
      <c r="E244">
        <v>0</v>
      </c>
      <c r="F244">
        <v>0</v>
      </c>
      <c r="G244">
        <v>0.3</v>
      </c>
    </row>
    <row r="245" spans="1:7" x14ac:dyDescent="0.45">
      <c r="A245" s="1">
        <v>25</v>
      </c>
      <c r="B245">
        <v>100</v>
      </c>
      <c r="C245">
        <v>0</v>
      </c>
      <c r="D245">
        <v>100</v>
      </c>
      <c r="E245">
        <v>0.2</v>
      </c>
      <c r="F245">
        <v>100</v>
      </c>
      <c r="G245">
        <v>100</v>
      </c>
    </row>
    <row r="246" spans="1:7" x14ac:dyDescent="0.45">
      <c r="A246" s="1">
        <v>26</v>
      </c>
      <c r="B246">
        <v>100</v>
      </c>
      <c r="C246">
        <v>0.2</v>
      </c>
      <c r="D246">
        <v>100</v>
      </c>
      <c r="E246">
        <v>0.1</v>
      </c>
      <c r="F246">
        <v>100</v>
      </c>
      <c r="G246">
        <v>100</v>
      </c>
    </row>
    <row r="247" spans="1:7" x14ac:dyDescent="0.45">
      <c r="A247" s="1">
        <v>27</v>
      </c>
      <c r="B247">
        <v>100</v>
      </c>
      <c r="C247">
        <v>0.45</v>
      </c>
      <c r="D247">
        <v>100</v>
      </c>
      <c r="E247">
        <v>0</v>
      </c>
      <c r="F247">
        <v>100</v>
      </c>
      <c r="G247">
        <v>100</v>
      </c>
    </row>
    <row r="248" spans="1:7" x14ac:dyDescent="0.45">
      <c r="A248" s="1">
        <v>28</v>
      </c>
      <c r="B248">
        <v>100</v>
      </c>
      <c r="C248">
        <v>0.65</v>
      </c>
      <c r="D248">
        <v>100</v>
      </c>
      <c r="E248">
        <v>0.4</v>
      </c>
      <c r="F248">
        <v>100</v>
      </c>
      <c r="G248">
        <v>100</v>
      </c>
    </row>
    <row r="249" spans="1:7" x14ac:dyDescent="0.45">
      <c r="A249" s="1">
        <v>29</v>
      </c>
      <c r="B249">
        <v>100</v>
      </c>
      <c r="C249">
        <v>0.85</v>
      </c>
      <c r="D249">
        <v>100</v>
      </c>
      <c r="E249">
        <v>0.1</v>
      </c>
      <c r="F249">
        <v>100</v>
      </c>
      <c r="G249">
        <v>100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FA30E-47A6-4FAE-9545-619D4AED56F7}">
  <dimension ref="A1:AL249"/>
  <sheetViews>
    <sheetView zoomScale="58" workbookViewId="0">
      <selection activeCell="AN108" sqref="AN108"/>
    </sheetView>
  </sheetViews>
  <sheetFormatPr defaultRowHeight="14.25" x14ac:dyDescent="0.45"/>
  <cols>
    <col min="9" max="9" width="13.46484375" bestFit="1" customWidth="1"/>
    <col min="16" max="16" width="11.59765625" customWidth="1"/>
    <col min="17" max="17" width="7.265625" customWidth="1"/>
    <col min="18" max="18" width="11.33203125" bestFit="1" customWidth="1"/>
    <col min="19" max="19" width="14.46484375" customWidth="1"/>
    <col min="20" max="20" width="11.06640625" bestFit="1" customWidth="1"/>
    <col min="21" max="21" width="15.19921875" customWidth="1"/>
    <col min="22" max="22" width="11.46484375" bestFit="1" customWidth="1"/>
    <col min="23" max="23" width="21.46484375" bestFit="1" customWidth="1"/>
    <col min="35" max="35" width="13.06640625" customWidth="1"/>
    <col min="36" max="36" width="13.19921875" customWidth="1"/>
  </cols>
  <sheetData>
    <row r="1" spans="1:38" x14ac:dyDescent="0.45">
      <c r="A1" s="1">
        <v>0</v>
      </c>
      <c r="B1" t="s">
        <v>0</v>
      </c>
    </row>
    <row r="2" spans="1:38" x14ac:dyDescent="0.45">
      <c r="AI2" s="7" t="s">
        <v>34</v>
      </c>
    </row>
    <row r="3" spans="1:38" x14ac:dyDescent="0.4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I3" s="3" t="s">
        <v>45</v>
      </c>
      <c r="K3" t="s">
        <v>25</v>
      </c>
      <c r="L3" t="s">
        <v>26</v>
      </c>
      <c r="N3" t="s">
        <v>27</v>
      </c>
      <c r="P3" s="3"/>
      <c r="Q3" s="3" t="s">
        <v>3</v>
      </c>
      <c r="R3" s="3"/>
      <c r="S3" s="3" t="s">
        <v>4</v>
      </c>
      <c r="T3" s="3"/>
      <c r="U3" s="3" t="s">
        <v>5</v>
      </c>
      <c r="V3" s="3"/>
      <c r="W3" s="3" t="s">
        <v>6</v>
      </c>
      <c r="Z3" s="3"/>
      <c r="AB3" s="1" t="s">
        <v>3</v>
      </c>
      <c r="AC3" s="1" t="s">
        <v>4</v>
      </c>
      <c r="AD3" s="1" t="s">
        <v>5</v>
      </c>
      <c r="AE3" s="1" t="s">
        <v>6</v>
      </c>
      <c r="AI3" s="7" t="s">
        <v>38</v>
      </c>
      <c r="AJ3" s="7" t="s">
        <v>39</v>
      </c>
      <c r="AK3" s="7" t="s">
        <v>40</v>
      </c>
      <c r="AL3" s="7" t="s">
        <v>41</v>
      </c>
    </row>
    <row r="4" spans="1:38" x14ac:dyDescent="0.45">
      <c r="A4" s="1">
        <v>0</v>
      </c>
      <c r="B4">
        <v>2</v>
      </c>
      <c r="C4">
        <v>0</v>
      </c>
      <c r="D4">
        <v>2.9</v>
      </c>
      <c r="E4">
        <v>0</v>
      </c>
      <c r="F4">
        <v>3.1</v>
      </c>
      <c r="G4">
        <v>1.3</v>
      </c>
      <c r="I4">
        <f>_xlfn.STDEV.P(D4:G4)</f>
        <v>1.2636751956100116</v>
      </c>
      <c r="J4">
        <v>2</v>
      </c>
      <c r="K4">
        <f>_xlfn.STDEV.P(D4:G8)</f>
        <v>1.5305554547287723</v>
      </c>
      <c r="L4">
        <f>_xlfn.STDEV.P(D4:G4,D9:G9,D14:G14,D19:G19,D24:G24,D29:G29)</f>
        <v>27.09229979779002</v>
      </c>
      <c r="M4">
        <v>0</v>
      </c>
      <c r="N4">
        <f>AVERAGE(D4:G4)</f>
        <v>1.825</v>
      </c>
      <c r="P4" s="5">
        <f>_xlfn.STDEV.P(D4:D8)</f>
        <v>0.26832815729997478</v>
      </c>
      <c r="Q4">
        <f>_xlfn.STDEV.P(D4,D9,D14,D19,D24,D29)</f>
        <v>25.997863160053921</v>
      </c>
      <c r="R4" s="5">
        <f>_xlfn.STDEV.P(E4:E8)</f>
        <v>0</v>
      </c>
      <c r="S4">
        <f>_xlfn.STDEV.P(E4,E9,E14,E19,E24,E29)</f>
        <v>21.223238050149966</v>
      </c>
      <c r="T4" s="5">
        <f>_xlfn.STDEV.P(F4:F8)</f>
        <v>0.57480431452799818</v>
      </c>
      <c r="U4">
        <f>_xlfn.STDEV.P(F4,F9,F14,F19,F24,F29)</f>
        <v>18.405132134513156</v>
      </c>
      <c r="V4" s="5">
        <f>_xlfn.STDEV.P(G4:G8)</f>
        <v>0.39293765408777015</v>
      </c>
      <c r="W4">
        <f>_xlfn.STDEV.P(G4,G9,G14,G19,G24,G29)</f>
        <v>28.027055381065871</v>
      </c>
      <c r="AA4" t="s">
        <v>31</v>
      </c>
      <c r="AB4">
        <f>AVERAGE(P25,P61,P97,P169,P205)</f>
        <v>3.8408000000000015</v>
      </c>
      <c r="AC4">
        <f>AVERAGE(R25,R61,R97,R169,R205)</f>
        <v>3.9825142857142852</v>
      </c>
      <c r="AD4">
        <f>AVERAGE(T25,T61,T97,T169,T205)</f>
        <v>1.5135999999999996</v>
      </c>
      <c r="AE4">
        <f>AVERAGE(V25,V61,V97,V169,V205)</f>
        <v>3.3973600000000004</v>
      </c>
      <c r="AF4">
        <f>AVERAGE(AB4:AE4)</f>
        <v>3.1835685714285717</v>
      </c>
      <c r="AG4">
        <f>_xlfn.STDEV.P(AB4:AE4)</f>
        <v>0.98802444422789315</v>
      </c>
      <c r="AH4" t="s">
        <v>42</v>
      </c>
      <c r="AI4">
        <f>AVERAGE(K26,K62,K98,K134,K170,K206,K242)</f>
        <v>4.0192163265306124</v>
      </c>
      <c r="AJ4">
        <f>AVERAGE(K12,K48,K84,K120,K156,K192,K228)</f>
        <v>0.58863600830291751</v>
      </c>
      <c r="AK4">
        <f>AVERAGE(K26,K62,K98,K170,K206)</f>
        <v>3.1835685714285709</v>
      </c>
      <c r="AL4">
        <f>AVERAGE(K12,K48,K84,K156,K192)</f>
        <v>0.4356930204452274</v>
      </c>
    </row>
    <row r="5" spans="1:38" x14ac:dyDescent="0.45">
      <c r="A5" s="1">
        <v>1</v>
      </c>
      <c r="B5">
        <v>2</v>
      </c>
      <c r="C5">
        <v>0.2</v>
      </c>
      <c r="D5">
        <v>3.5</v>
      </c>
      <c r="E5">
        <v>0</v>
      </c>
      <c r="F5">
        <v>3</v>
      </c>
      <c r="G5">
        <v>0.3</v>
      </c>
      <c r="I5">
        <f t="shared" ref="I5:I33" si="0">_xlfn.STDEV.P(D5:G5)</f>
        <v>1.5636495771111891</v>
      </c>
      <c r="J5">
        <v>5</v>
      </c>
      <c r="K5">
        <f>_xlfn.STDEV.P(D9:G13)</f>
        <v>14.00731505321416</v>
      </c>
      <c r="L5">
        <f>_xlfn.STDEV.P(D5:G5,D10:G10,D15:G15,D20:G20,D25:G25,D30:G30)</f>
        <v>26.945885843462058</v>
      </c>
      <c r="M5">
        <v>0.2</v>
      </c>
      <c r="N5">
        <f t="shared" ref="N5:N33" si="1">AVERAGE(D5:G5)</f>
        <v>1.7</v>
      </c>
      <c r="P5" s="5">
        <f>_xlfn.STDEV.P(D9:D13)</f>
        <v>2.9736173257499035</v>
      </c>
      <c r="Q5">
        <f t="shared" ref="Q5:Q8" si="2">_xlfn.STDEV.P(D5,D10,D15,D20,D25,D30)</f>
        <v>26.220602586515835</v>
      </c>
      <c r="R5" s="5">
        <f>_xlfn.STDEV.P(E9:E13)</f>
        <v>0</v>
      </c>
      <c r="S5">
        <f t="shared" ref="S5:S8" si="3">_xlfn.STDEV.P(E5,E10,E15,E20,E25,E30)</f>
        <v>21.070575850381182</v>
      </c>
      <c r="T5" s="5">
        <f>_xlfn.STDEV.P(F9:F13)</f>
        <v>5.7545112737747042</v>
      </c>
      <c r="U5">
        <f t="shared" ref="U5:U8" si="4">_xlfn.STDEV.P(F5,F10,F15,F20,F25,F30)</f>
        <v>16.694476797898034</v>
      </c>
      <c r="V5" s="5">
        <f>_xlfn.STDEV.P(G9:G13)</f>
        <v>0.57061370470747974</v>
      </c>
      <c r="W5">
        <f t="shared" ref="W5:W8" si="5">_xlfn.STDEV.P(G5,G10,G15,G20,G25,G30)</f>
        <v>28.354036553705875</v>
      </c>
      <c r="AA5" t="s">
        <v>32</v>
      </c>
      <c r="AB5">
        <f>AVERAGE(Q25,Q61,Q97,Q169,Q205)</f>
        <v>-5.3333333333332254E-2</v>
      </c>
      <c r="AC5">
        <f>AVERAGE(S25,S61,S97,S169,S205)</f>
        <v>-0.26666666666666689</v>
      </c>
      <c r="AD5">
        <f>AVERAGE(U25,U61,U97,U169,U205)</f>
        <v>-0.411333333333333</v>
      </c>
      <c r="AE5">
        <f>AVERAGE(W25,W61,W97,W169,W205)</f>
        <v>2.6099999999999561E-2</v>
      </c>
      <c r="AH5" t="s">
        <v>28</v>
      </c>
      <c r="AI5">
        <f>_xlfn.STDEV.P(K26,K62,K98,K134,K170,K206,K242)</f>
        <v>5.4576349208780615</v>
      </c>
      <c r="AJ5">
        <f>_xlfn.STDEV.P(K12,K48,K84,K120,K156,K192,K228)</f>
        <v>0.87579805778171826</v>
      </c>
      <c r="AK5">
        <f>_xlfn.STDEV.P(K26,K62,K98,K170,K206)</f>
        <v>4.4161516697039032</v>
      </c>
      <c r="AL5">
        <f>_xlfn.STDEV.P(K12,K48,K84,K156,K192)</f>
        <v>0.68715361635156436</v>
      </c>
    </row>
    <row r="6" spans="1:38" x14ac:dyDescent="0.45">
      <c r="A6" s="1">
        <v>2</v>
      </c>
      <c r="B6">
        <v>2</v>
      </c>
      <c r="C6">
        <v>0.45</v>
      </c>
      <c r="D6">
        <v>3.5</v>
      </c>
      <c r="E6">
        <v>0</v>
      </c>
      <c r="F6">
        <v>4</v>
      </c>
      <c r="G6">
        <v>1.2</v>
      </c>
      <c r="I6">
        <f t="shared" si="0"/>
        <v>1.6406934509529809</v>
      </c>
      <c r="J6">
        <v>10</v>
      </c>
      <c r="K6">
        <f>_xlfn.STDEV.P(D14:G18)</f>
        <v>23.040513774653554</v>
      </c>
      <c r="L6">
        <f t="shared" ref="L6:L8" si="6">_xlfn.STDEV.P(D6:G6,D11:G11,D16:G16,D21:G21,D26:G26,D31:G31)</f>
        <v>26.036107406616861</v>
      </c>
      <c r="M6">
        <v>0.45</v>
      </c>
      <c r="N6">
        <f t="shared" si="1"/>
        <v>2.1749999999999998</v>
      </c>
      <c r="P6" s="5">
        <f>_xlfn.STDEV.P(D14:D18)</f>
        <v>0.63999999999999979</v>
      </c>
      <c r="Q6">
        <f t="shared" si="2"/>
        <v>25.548499629789085</v>
      </c>
      <c r="R6" s="5">
        <f>_xlfn.STDEV.P(E14:E18)</f>
        <v>4.8989794855663571E-2</v>
      </c>
      <c r="S6">
        <f t="shared" si="3"/>
        <v>19.977522090812183</v>
      </c>
      <c r="T6" s="5">
        <f>_xlfn.STDEV.P(F14:F18)</f>
        <v>2.717057231638671</v>
      </c>
      <c r="U6">
        <f t="shared" si="4"/>
        <v>17.366314775705554</v>
      </c>
      <c r="V6" s="5">
        <f>_xlfn.STDEV.P(G14:G18)</f>
        <v>0.94106322848148649</v>
      </c>
      <c r="W6">
        <f t="shared" si="5"/>
        <v>26.819685970487342</v>
      </c>
      <c r="AI6" s="7" t="s">
        <v>43</v>
      </c>
    </row>
    <row r="7" spans="1:38" x14ac:dyDescent="0.45">
      <c r="A7" s="1">
        <v>3</v>
      </c>
      <c r="B7">
        <v>2</v>
      </c>
      <c r="C7">
        <v>0.65</v>
      </c>
      <c r="D7">
        <v>2.9</v>
      </c>
      <c r="E7">
        <v>0</v>
      </c>
      <c r="F7">
        <v>4.3</v>
      </c>
      <c r="G7">
        <v>1</v>
      </c>
      <c r="I7">
        <f t="shared" si="0"/>
        <v>1.6650825805346712</v>
      </c>
      <c r="J7">
        <v>20</v>
      </c>
      <c r="K7">
        <f>_xlfn.STDEV.P(D19:G23)</f>
        <v>22.000218180736304</v>
      </c>
      <c r="L7">
        <f t="shared" si="6"/>
        <v>25.825763296103929</v>
      </c>
      <c r="M7">
        <v>0.65</v>
      </c>
      <c r="N7">
        <f t="shared" si="1"/>
        <v>2.0499999999999998</v>
      </c>
      <c r="P7" s="5">
        <f>_xlfn.STDEV.P(D19:D23)</f>
        <v>1.2585706178041816</v>
      </c>
      <c r="Q7">
        <f t="shared" si="2"/>
        <v>25.884342113846877</v>
      </c>
      <c r="R7" s="5">
        <f>_xlfn.STDEV.P(E19:E23)</f>
        <v>2.906269085958832</v>
      </c>
      <c r="S7">
        <f t="shared" si="3"/>
        <v>21.099262756999092</v>
      </c>
      <c r="T7" s="5">
        <f>_xlfn.STDEV.P(F19:F23)</f>
        <v>1.3305637902783904</v>
      </c>
      <c r="U7">
        <f t="shared" si="4"/>
        <v>17.498063384906981</v>
      </c>
      <c r="V7" s="5">
        <f>_xlfn.STDEV.P(G19:G23)</f>
        <v>1.8048822676285574</v>
      </c>
      <c r="W7">
        <f t="shared" si="5"/>
        <v>26.214133433448964</v>
      </c>
      <c r="AA7" t="s">
        <v>44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7" t="s">
        <v>38</v>
      </c>
      <c r="AJ7" s="7" t="s">
        <v>39</v>
      </c>
      <c r="AK7" s="7" t="s">
        <v>40</v>
      </c>
      <c r="AL7" s="7" t="s">
        <v>41</v>
      </c>
    </row>
    <row r="8" spans="1:38" x14ac:dyDescent="0.45">
      <c r="A8" s="1">
        <v>4</v>
      </c>
      <c r="B8">
        <v>2</v>
      </c>
      <c r="C8">
        <v>0.85</v>
      </c>
      <c r="D8">
        <v>3.2</v>
      </c>
      <c r="E8">
        <v>0</v>
      </c>
      <c r="F8">
        <v>2.9</v>
      </c>
      <c r="G8">
        <v>0.5</v>
      </c>
      <c r="I8">
        <f t="shared" si="0"/>
        <v>1.4150971698084909</v>
      </c>
      <c r="J8">
        <v>50</v>
      </c>
      <c r="K8">
        <f>_xlfn.STDEV.P(D25:G28)</f>
        <v>11.276691513222087</v>
      </c>
      <c r="L8">
        <f t="shared" si="6"/>
        <v>25.510780673189043</v>
      </c>
      <c r="M8">
        <v>0.85</v>
      </c>
      <c r="N8" s="6">
        <f t="shared" si="1"/>
        <v>1.65</v>
      </c>
      <c r="P8" s="5">
        <f>_xlfn.STDEV.P(D24:D28)</f>
        <v>0.90774445743281806</v>
      </c>
      <c r="Q8">
        <f t="shared" si="2"/>
        <v>24.468397985973677</v>
      </c>
      <c r="R8" s="5">
        <f>_xlfn.STDEV.P(E24:E28)</f>
        <v>1.1224972160321833</v>
      </c>
      <c r="S8">
        <f t="shared" si="3"/>
        <v>21.003174363255983</v>
      </c>
      <c r="T8" s="5">
        <f>_xlfn.STDEV.P(F24:F28)</f>
        <v>2.2955609336282046</v>
      </c>
      <c r="U8">
        <f t="shared" si="4"/>
        <v>17.287125909827303</v>
      </c>
      <c r="V8" s="5">
        <f>_xlfn.STDEV.P(G24:G28)</f>
        <v>2.7876556458788073</v>
      </c>
      <c r="W8">
        <f t="shared" si="5"/>
        <v>26.355686715056809</v>
      </c>
      <c r="AH8" t="s">
        <v>42</v>
      </c>
      <c r="AI8">
        <f>AVERAGE(L26,L62,L98,L134,L170,L206,L242)</f>
        <v>-8.5345238095238557E-2</v>
      </c>
      <c r="AJ8">
        <f>AVERAGE(L12,L48,L84,L120,L156,L192,L228)</f>
        <v>-0.13217485398630566</v>
      </c>
      <c r="AK8">
        <f>AVERAGE(L26,L62,L98,L170,L206)</f>
        <v>-0.17630833333333409</v>
      </c>
      <c r="AL8">
        <f>AVERAGE(L12,L48,L84,L156,L192)</f>
        <v>-0.17644689699220975</v>
      </c>
    </row>
    <row r="9" spans="1:38" x14ac:dyDescent="0.45">
      <c r="A9" s="1">
        <v>5</v>
      </c>
      <c r="B9">
        <v>5</v>
      </c>
      <c r="C9">
        <v>0</v>
      </c>
      <c r="D9">
        <v>29.2</v>
      </c>
      <c r="E9">
        <v>0</v>
      </c>
      <c r="F9">
        <v>36.200000000000003</v>
      </c>
      <c r="G9">
        <v>5.7</v>
      </c>
      <c r="I9">
        <f t="shared" si="0"/>
        <v>15.262433456038391</v>
      </c>
      <c r="J9">
        <v>100</v>
      </c>
      <c r="K9">
        <f>_xlfn.STDEV.P(D29:G33)</f>
        <v>12.305368747014459</v>
      </c>
      <c r="L9">
        <f>AVERAGE((L8-L7), (L7-L6), (L6-L5), (L5-L4))</f>
        <v>-0.39537978115024419</v>
      </c>
      <c r="N9">
        <f t="shared" si="1"/>
        <v>17.775000000000002</v>
      </c>
      <c r="P9" s="5">
        <f>_xlfn.STDEV.P(D29:D33)</f>
        <v>2.8586710198971828</v>
      </c>
      <c r="R9" s="5">
        <f>_xlfn.STDEV.P(E29:E33)</f>
        <v>0.96000000000000074</v>
      </c>
      <c r="T9" s="5">
        <f>_xlfn.STDEV.P(F29:F33)</f>
        <v>2.2535305633605223</v>
      </c>
      <c r="V9" s="5">
        <f>_xlfn.STDEV.P(G29:G33)</f>
        <v>2.6985922255872579</v>
      </c>
      <c r="AH9" t="s">
        <v>28</v>
      </c>
      <c r="AI9">
        <f>_xlfn.STDEV.P(L26,L62,L98,L134,L170,L206,L242)</f>
        <v>0.21010297776806169</v>
      </c>
      <c r="AJ9">
        <f>_xlfn.STDEV.P(L12,L48,L84,L120,L156,L192,L228)</f>
        <v>0.17626745284435699</v>
      </c>
      <c r="AK9">
        <f>_xlfn.STDEV.P(L26,L62,L98,L170,L206)</f>
        <v>0.17780070303572929</v>
      </c>
      <c r="AL9">
        <f>_xlfn.STDEV.P(L12,L48,L84,L156,L192)</f>
        <v>0.18296220986893535</v>
      </c>
    </row>
    <row r="10" spans="1:38" x14ac:dyDescent="0.45">
      <c r="A10" s="1">
        <v>6</v>
      </c>
      <c r="B10">
        <v>5</v>
      </c>
      <c r="C10">
        <v>0.2</v>
      </c>
      <c r="D10">
        <v>34.700000000000003</v>
      </c>
      <c r="E10">
        <v>0</v>
      </c>
      <c r="F10">
        <v>29.3</v>
      </c>
      <c r="G10">
        <v>5.6</v>
      </c>
      <c r="I10">
        <f t="shared" si="0"/>
        <v>14.856816617297262</v>
      </c>
      <c r="K10">
        <f>AVERAGE(K4:K9)</f>
        <v>14.026777120594888</v>
      </c>
      <c r="N10">
        <f t="shared" si="1"/>
        <v>17.399999999999999</v>
      </c>
      <c r="P10" s="5">
        <f>AVERAGE(P4:P9)</f>
        <v>1.4844885963640102</v>
      </c>
      <c r="Q10">
        <f>AVERAGE(Q4:Q8)</f>
        <v>25.623941095235875</v>
      </c>
      <c r="R10" s="5">
        <f>AVERAGE(R4:R9)</f>
        <v>0.83962601614111332</v>
      </c>
      <c r="S10">
        <f>AVERAGE(S4:S8)</f>
        <v>20.874754622319681</v>
      </c>
      <c r="T10" s="5">
        <f>AVERAGE(T4:T9)</f>
        <v>2.4876713512014148</v>
      </c>
      <c r="U10">
        <f>AVERAGE(U4:U8)</f>
        <v>17.450222600570203</v>
      </c>
      <c r="V10" s="5">
        <f>AVERAGE(V4:V9)</f>
        <v>1.5326241210618932</v>
      </c>
      <c r="W10">
        <f>AVERAGE(W4:W8)</f>
        <v>27.154119610752975</v>
      </c>
    </row>
    <row r="11" spans="1:38" x14ac:dyDescent="0.45">
      <c r="A11" s="1">
        <v>7</v>
      </c>
      <c r="B11">
        <v>5</v>
      </c>
      <c r="C11">
        <v>0.45</v>
      </c>
      <c r="D11">
        <v>29.7</v>
      </c>
      <c r="E11">
        <v>0</v>
      </c>
      <c r="F11">
        <v>25.5</v>
      </c>
      <c r="G11">
        <v>5</v>
      </c>
      <c r="I11">
        <f t="shared" si="0"/>
        <v>12.760583842442317</v>
      </c>
      <c r="N11">
        <f t="shared" si="1"/>
        <v>15.05</v>
      </c>
      <c r="P11" s="5">
        <f>_xlfn.STDEV.P(P4:P9)</f>
        <v>1.0552852413440383</v>
      </c>
      <c r="Q11">
        <f>_xlfn.STDEV.P(Q4:Q8)</f>
        <v>0.6171875935726463</v>
      </c>
      <c r="R11" s="5">
        <f>_xlfn.STDEV.P(R4:R9)</f>
        <v>1.0328414623514752</v>
      </c>
      <c r="S11">
        <f>_xlfn.STDEV.P(S4:S8)</f>
        <v>0.45424847844028915</v>
      </c>
      <c r="T11" s="5">
        <f>_xlfn.STDEV.P(T4:T9)</f>
        <v>1.6235017447106175</v>
      </c>
      <c r="U11">
        <f>_xlfn.STDEV.P(U4:U8)</f>
        <v>0.55116852786103621</v>
      </c>
      <c r="V11" s="5">
        <f>_xlfn.STDEV.P(V4:V9)</f>
        <v>0.96462460930280469</v>
      </c>
      <c r="W11">
        <f>_xlfn.STDEV.P(W4:W8)</f>
        <v>0.87575481628945628</v>
      </c>
    </row>
    <row r="12" spans="1:38" x14ac:dyDescent="0.45">
      <c r="A12" s="1">
        <v>8</v>
      </c>
      <c r="B12">
        <v>5</v>
      </c>
      <c r="C12">
        <v>0.65</v>
      </c>
      <c r="D12">
        <v>27</v>
      </c>
      <c r="E12">
        <v>0</v>
      </c>
      <c r="F12">
        <v>18.8</v>
      </c>
      <c r="G12">
        <v>5.2</v>
      </c>
      <c r="I12">
        <f t="shared" si="0"/>
        <v>10.714826176844868</v>
      </c>
      <c r="K12" cm="1">
        <f t="array" ref="K12">INDEX(LINEST(K4:K9),1)</f>
        <v>1.2754828642152851</v>
      </c>
      <c r="L12" cm="1">
        <f t="array" ref="L12">INDEX(LINEST(L4:L8),1)</f>
        <v>-0.42831607965600815</v>
      </c>
      <c r="N12">
        <f t="shared" si="1"/>
        <v>12.75</v>
      </c>
      <c r="P12" s="5"/>
      <c r="R12" s="5"/>
      <c r="T12" s="5"/>
      <c r="V12" s="5"/>
    </row>
    <row r="13" spans="1:38" x14ac:dyDescent="0.45">
      <c r="A13" s="1">
        <v>9</v>
      </c>
      <c r="B13">
        <v>5</v>
      </c>
      <c r="C13">
        <v>0.85</v>
      </c>
      <c r="D13">
        <v>34.1</v>
      </c>
      <c r="E13">
        <v>0</v>
      </c>
      <c r="F13">
        <v>30.4</v>
      </c>
      <c r="G13">
        <v>4.0999999999999996</v>
      </c>
      <c r="I13">
        <f t="shared" si="0"/>
        <v>15.225718373856784</v>
      </c>
      <c r="N13">
        <f t="shared" si="1"/>
        <v>17.149999999999999</v>
      </c>
      <c r="P13" s="5"/>
      <c r="R13" s="5"/>
      <c r="T13" s="5"/>
      <c r="V13" s="5"/>
      <c r="AA13" s="1" t="s">
        <v>1</v>
      </c>
      <c r="AB13" s="1" t="s">
        <v>2</v>
      </c>
      <c r="AC13" s="1" t="s">
        <v>3</v>
      </c>
      <c r="AD13" s="1" t="s">
        <v>4</v>
      </c>
      <c r="AE13" s="1" t="s">
        <v>5</v>
      </c>
      <c r="AF13" s="1" t="s">
        <v>6</v>
      </c>
    </row>
    <row r="14" spans="1:38" x14ac:dyDescent="0.45">
      <c r="A14" s="1">
        <v>10</v>
      </c>
      <c r="B14">
        <v>10</v>
      </c>
      <c r="C14">
        <v>0</v>
      </c>
      <c r="D14">
        <v>58.5</v>
      </c>
      <c r="E14">
        <v>0</v>
      </c>
      <c r="F14">
        <v>53.9</v>
      </c>
      <c r="G14">
        <v>46.6</v>
      </c>
      <c r="I14">
        <f t="shared" si="0"/>
        <v>23.338648204212689</v>
      </c>
      <c r="N14">
        <f t="shared" si="1"/>
        <v>39.75</v>
      </c>
      <c r="P14" s="5"/>
      <c r="R14" s="5"/>
      <c r="T14" s="5"/>
      <c r="V14" s="5"/>
      <c r="Z14" s="1">
        <v>0</v>
      </c>
      <c r="AA14">
        <v>2</v>
      </c>
      <c r="AB14">
        <v>0</v>
      </c>
      <c r="AC14">
        <f>AVERAGE(D4,D40,D76,D112,D148,D184,D220)</f>
        <v>29.928571428571434</v>
      </c>
      <c r="AD14">
        <f t="shared" ref="AD14:AF29" si="8">AVERAGE(E4,E40,E76,E112,E148,E184,E220)</f>
        <v>28.614285714285717</v>
      </c>
      <c r="AE14">
        <f t="shared" si="8"/>
        <v>27.88571428571429</v>
      </c>
      <c r="AF14">
        <f t="shared" si="8"/>
        <v>29.542857142857141</v>
      </c>
    </row>
    <row r="15" spans="1:38" x14ac:dyDescent="0.45">
      <c r="A15" s="1">
        <v>11</v>
      </c>
      <c r="B15">
        <v>10</v>
      </c>
      <c r="C15">
        <v>0.2</v>
      </c>
      <c r="D15">
        <v>59.4</v>
      </c>
      <c r="E15">
        <v>0.1</v>
      </c>
      <c r="F15">
        <v>47.9</v>
      </c>
      <c r="G15">
        <v>46.5</v>
      </c>
      <c r="I15">
        <f t="shared" si="0"/>
        <v>22.714133815754447</v>
      </c>
      <c r="K15" t="s">
        <v>25</v>
      </c>
      <c r="L15" t="s">
        <v>26</v>
      </c>
      <c r="N15">
        <f t="shared" si="1"/>
        <v>38.475000000000001</v>
      </c>
      <c r="P15" s="3" t="s">
        <v>25</v>
      </c>
      <c r="Q15" s="3" t="s">
        <v>26</v>
      </c>
      <c r="R15" s="3" t="s">
        <v>25</v>
      </c>
      <c r="S15" s="3" t="s">
        <v>26</v>
      </c>
      <c r="T15" s="3" t="s">
        <v>25</v>
      </c>
      <c r="U15" s="3" t="s">
        <v>26</v>
      </c>
      <c r="V15" s="3" t="s">
        <v>25</v>
      </c>
      <c r="W15" s="3" t="s">
        <v>26</v>
      </c>
      <c r="Z15" s="1">
        <v>1</v>
      </c>
      <c r="AA15">
        <v>2</v>
      </c>
      <c r="AB15">
        <v>0.2</v>
      </c>
      <c r="AC15">
        <f t="shared" ref="AC15:AF43" si="9">AVERAGE(D5,D41,D77,D113,D149,D185,D221)</f>
        <v>30.242857142857144</v>
      </c>
      <c r="AD15">
        <f t="shared" si="8"/>
        <v>28.657142857142862</v>
      </c>
      <c r="AE15">
        <f t="shared" si="8"/>
        <v>31.5</v>
      </c>
      <c r="AF15">
        <f t="shared" si="8"/>
        <v>29.485714285714288</v>
      </c>
    </row>
    <row r="16" spans="1:38" x14ac:dyDescent="0.45">
      <c r="A16" s="1">
        <v>12</v>
      </c>
      <c r="B16">
        <v>10</v>
      </c>
      <c r="C16">
        <v>0.45</v>
      </c>
      <c r="D16">
        <v>60.3</v>
      </c>
      <c r="E16">
        <v>0</v>
      </c>
      <c r="F16">
        <v>49.2</v>
      </c>
      <c r="G16">
        <v>46.6</v>
      </c>
      <c r="I16">
        <f t="shared" si="0"/>
        <v>23.11107688966483</v>
      </c>
      <c r="J16">
        <v>2</v>
      </c>
      <c r="K16">
        <f>AVERAGE(D4:G8)</f>
        <v>1.8800000000000001</v>
      </c>
      <c r="L16">
        <f>AVERAGE(D4:G4,D9:G9,D14:G14,D19:G19,D24:G24,D29:G29)</f>
        <v>37.225000000000001</v>
      </c>
      <c r="M16">
        <v>0</v>
      </c>
      <c r="N16">
        <f t="shared" si="1"/>
        <v>39.024999999999999</v>
      </c>
      <c r="P16" s="5">
        <f>AVERAGE(D4:D8)</f>
        <v>3.2</v>
      </c>
      <c r="Q16">
        <f>AVERAGE(D4,D9,D14,D19,D24,D29)</f>
        <v>50.133333333333333</v>
      </c>
      <c r="R16" s="5">
        <f>AVERAGE(E4:E8)</f>
        <v>0</v>
      </c>
      <c r="S16">
        <f>AVERAGE(E4,E9,E14,E19,E24,E29)</f>
        <v>15.35</v>
      </c>
      <c r="T16" s="5">
        <f>AVERAGE(F4:F8)</f>
        <v>3.4599999999999995</v>
      </c>
      <c r="U16">
        <f>AVERAGE(F4,F9,F14,F19,F24,F29)</f>
        <v>41.866666666666667</v>
      </c>
      <c r="V16" s="5">
        <f>AVERAGE(G4:G8)</f>
        <v>0.86</v>
      </c>
      <c r="W16">
        <f>AVERAGE(G4,G9,G14,G19,G24,G29)</f>
        <v>41.55</v>
      </c>
      <c r="Z16" s="1">
        <v>2</v>
      </c>
      <c r="AA16">
        <v>2</v>
      </c>
      <c r="AB16">
        <v>0.45</v>
      </c>
      <c r="AC16">
        <f t="shared" si="9"/>
        <v>30.457142857142856</v>
      </c>
      <c r="AD16">
        <f t="shared" si="8"/>
        <v>29.085714285714289</v>
      </c>
      <c r="AE16">
        <f t="shared" si="8"/>
        <v>30.728571428571428</v>
      </c>
      <c r="AF16">
        <f t="shared" si="8"/>
        <v>30.514285714285709</v>
      </c>
    </row>
    <row r="17" spans="1:32" x14ac:dyDescent="0.45">
      <c r="A17" s="1">
        <v>13</v>
      </c>
      <c r="B17">
        <v>10</v>
      </c>
      <c r="C17">
        <v>0.65</v>
      </c>
      <c r="D17">
        <v>60.1</v>
      </c>
      <c r="E17">
        <v>0.1</v>
      </c>
      <c r="F17">
        <v>45.9</v>
      </c>
      <c r="G17">
        <v>48.9</v>
      </c>
      <c r="I17">
        <f t="shared" si="0"/>
        <v>22.933545299408028</v>
      </c>
      <c r="J17">
        <v>5</v>
      </c>
      <c r="K17">
        <f>AVERAGE(D9:G13)</f>
        <v>16.024999999999999</v>
      </c>
      <c r="L17">
        <f t="shared" ref="L17:L20" si="10">AVERAGE(D5:G5,D10:G10,D15:G15,D20:G20,D25:G25,D30:G30)</f>
        <v>36.908333333333339</v>
      </c>
      <c r="M17">
        <v>0.2</v>
      </c>
      <c r="N17">
        <f t="shared" si="1"/>
        <v>38.75</v>
      </c>
      <c r="P17" s="5">
        <f>AVERAGE(D9:D13)</f>
        <v>30.940000000000005</v>
      </c>
      <c r="Q17">
        <f t="shared" ref="Q17:Q20" si="11">AVERAGE(D5,D10,D15,D20,D25,D30)</f>
        <v>52.599999999999994</v>
      </c>
      <c r="R17" s="5">
        <f>AVERAGE(E9:E13)</f>
        <v>0</v>
      </c>
      <c r="S17">
        <f t="shared" ref="S17:S20" si="12">AVERAGE(E5,E10,E15,E20,E25,E30)</f>
        <v>16.349999999999998</v>
      </c>
      <c r="T17" s="5">
        <f>AVERAGE(F9:F13)</f>
        <v>28.04</v>
      </c>
      <c r="U17">
        <f t="shared" ref="U17:U20" si="13">AVERAGE(F5,F10,F15,F20,F25,F30)</f>
        <v>37.166666666666664</v>
      </c>
      <c r="V17" s="5">
        <f>AVERAGE(G9:G13)</f>
        <v>5.12</v>
      </c>
      <c r="W17">
        <f t="shared" ref="W17:W20" si="14">AVERAGE(G5,G10,G15,G20,G25,G30)</f>
        <v>41.516666666666666</v>
      </c>
      <c r="Z17" s="1">
        <v>3</v>
      </c>
      <c r="AA17">
        <v>2</v>
      </c>
      <c r="AB17">
        <v>0.65</v>
      </c>
      <c r="AC17">
        <f t="shared" si="9"/>
        <v>29.25714285714286</v>
      </c>
      <c r="AD17">
        <f t="shared" si="8"/>
        <v>27.8</v>
      </c>
      <c r="AE17">
        <f t="shared" si="8"/>
        <v>32</v>
      </c>
      <c r="AF17">
        <f t="shared" si="8"/>
        <v>29.342857142857145</v>
      </c>
    </row>
    <row r="18" spans="1:32" x14ac:dyDescent="0.45">
      <c r="A18" s="1">
        <v>14</v>
      </c>
      <c r="B18">
        <v>10</v>
      </c>
      <c r="C18">
        <v>0.85</v>
      </c>
      <c r="D18">
        <v>59.3</v>
      </c>
      <c r="E18">
        <v>0</v>
      </c>
      <c r="F18">
        <v>50.9</v>
      </c>
      <c r="G18">
        <v>46.5</v>
      </c>
      <c r="I18">
        <f t="shared" si="0"/>
        <v>23.080443561595608</v>
      </c>
      <c r="J18">
        <v>10</v>
      </c>
      <c r="K18">
        <f>AVERAGE(D14:G18)</f>
        <v>39.034999999999997</v>
      </c>
      <c r="L18">
        <f t="shared" si="10"/>
        <v>35.866666666666667</v>
      </c>
      <c r="M18">
        <v>0.45</v>
      </c>
      <c r="N18">
        <f t="shared" si="1"/>
        <v>39.174999999999997</v>
      </c>
      <c r="P18" s="5">
        <f>AVERAGE(D14:D18)</f>
        <v>59.519999999999996</v>
      </c>
      <c r="Q18">
        <f t="shared" si="11"/>
        <v>50.35</v>
      </c>
      <c r="R18" s="5">
        <f>AVERAGE(E14:E18)</f>
        <v>0.04</v>
      </c>
      <c r="S18">
        <f t="shared" si="12"/>
        <v>15.616666666666665</v>
      </c>
      <c r="T18" s="5">
        <f>AVERAGE(F14:F18)</f>
        <v>49.56</v>
      </c>
      <c r="U18">
        <f t="shared" si="13"/>
        <v>37.666666666666664</v>
      </c>
      <c r="V18" s="5">
        <f>AVERAGE(G14:G18)</f>
        <v>47.019999999999996</v>
      </c>
      <c r="W18">
        <f t="shared" si="14"/>
        <v>39.833333333333336</v>
      </c>
      <c r="Z18" s="1">
        <v>4</v>
      </c>
      <c r="AA18">
        <v>2</v>
      </c>
      <c r="AB18">
        <v>0.85</v>
      </c>
      <c r="AC18">
        <f t="shared" si="9"/>
        <v>29.414285714285715</v>
      </c>
      <c r="AD18">
        <f t="shared" si="8"/>
        <v>28.31428571428572</v>
      </c>
      <c r="AE18">
        <f t="shared" si="8"/>
        <v>29.785714285714285</v>
      </c>
      <c r="AF18">
        <f t="shared" si="8"/>
        <v>29.171428571428571</v>
      </c>
    </row>
    <row r="19" spans="1:32" x14ac:dyDescent="0.45">
      <c r="A19" s="1">
        <v>15</v>
      </c>
      <c r="B19">
        <v>20</v>
      </c>
      <c r="C19">
        <v>0</v>
      </c>
      <c r="D19">
        <v>61.5</v>
      </c>
      <c r="E19">
        <v>1.6</v>
      </c>
      <c r="F19">
        <v>51.3</v>
      </c>
      <c r="G19">
        <v>58</v>
      </c>
      <c r="I19">
        <f t="shared" si="0"/>
        <v>24.238708711480484</v>
      </c>
      <c r="J19">
        <v>20</v>
      </c>
      <c r="K19">
        <f>AVERAGE(D19:G23)</f>
        <v>43.68</v>
      </c>
      <c r="L19">
        <f t="shared" si="10"/>
        <v>35.35541666666667</v>
      </c>
      <c r="M19">
        <v>0.65</v>
      </c>
      <c r="N19">
        <f t="shared" si="1"/>
        <v>43.1</v>
      </c>
      <c r="P19" s="5">
        <f>AVERAGE(D19:D23)</f>
        <v>62.6</v>
      </c>
      <c r="Q19">
        <f t="shared" si="11"/>
        <v>49.65</v>
      </c>
      <c r="R19" s="5">
        <f>AVERAGE(E19:E23)</f>
        <v>6.660000000000001</v>
      </c>
      <c r="S19">
        <f t="shared" si="12"/>
        <v>16.933333333333334</v>
      </c>
      <c r="T19" s="5">
        <f>AVERAGE(F19:F23)</f>
        <v>48.94</v>
      </c>
      <c r="U19">
        <f t="shared" si="13"/>
        <v>35.533333333333331</v>
      </c>
      <c r="V19" s="5">
        <f>AVERAGE(G19:G23)</f>
        <v>56.519999999999996</v>
      </c>
      <c r="W19">
        <f t="shared" si="14"/>
        <v>39.305</v>
      </c>
      <c r="Z19" s="1">
        <v>5</v>
      </c>
      <c r="AA19">
        <v>5</v>
      </c>
      <c r="AB19">
        <v>0</v>
      </c>
      <c r="AC19">
        <f t="shared" si="9"/>
        <v>35.871428571428574</v>
      </c>
      <c r="AD19">
        <f t="shared" si="8"/>
        <v>27.028571428571428</v>
      </c>
      <c r="AE19">
        <f t="shared" si="8"/>
        <v>36.014285714285712</v>
      </c>
      <c r="AF19">
        <f t="shared" si="8"/>
        <v>32.299999999999997</v>
      </c>
    </row>
    <row r="20" spans="1:32" x14ac:dyDescent="0.45">
      <c r="A20" s="1">
        <v>16</v>
      </c>
      <c r="B20">
        <v>20</v>
      </c>
      <c r="C20">
        <v>0.2</v>
      </c>
      <c r="D20">
        <v>64.5</v>
      </c>
      <c r="E20">
        <v>6.2</v>
      </c>
      <c r="F20">
        <v>48.5</v>
      </c>
      <c r="G20">
        <v>59.2</v>
      </c>
      <c r="I20">
        <f t="shared" si="0"/>
        <v>22.9070949707727</v>
      </c>
      <c r="J20">
        <v>50</v>
      </c>
      <c r="K20">
        <f>AVERAGE(D24:G28)</f>
        <v>56.346500000000006</v>
      </c>
      <c r="L20">
        <f t="shared" si="10"/>
        <v>36.05833333333333</v>
      </c>
      <c r="M20">
        <v>0.85</v>
      </c>
      <c r="N20">
        <f t="shared" si="1"/>
        <v>44.6</v>
      </c>
      <c r="P20" s="5">
        <f>AVERAGE(D24:D28)</f>
        <v>71.000000000000014</v>
      </c>
      <c r="Q20">
        <f t="shared" si="11"/>
        <v>50.15</v>
      </c>
      <c r="R20" s="5">
        <f>AVERAGE(E24:E28)</f>
        <v>42.4</v>
      </c>
      <c r="S20">
        <f t="shared" si="12"/>
        <v>17.099999999999998</v>
      </c>
      <c r="T20" s="5">
        <f>AVERAGE(F24:F28)</f>
        <v>49.319999999999993</v>
      </c>
      <c r="U20">
        <f t="shared" si="13"/>
        <v>38.316666666666663</v>
      </c>
      <c r="V20" s="5">
        <f>AVERAGE(G24:G28)</f>
        <v>62.665999999999997</v>
      </c>
      <c r="W20">
        <f t="shared" si="14"/>
        <v>38.666666666666664</v>
      </c>
      <c r="Z20" s="1">
        <v>6</v>
      </c>
      <c r="AA20">
        <v>5</v>
      </c>
      <c r="AB20">
        <v>0.2</v>
      </c>
      <c r="AC20">
        <f t="shared" si="9"/>
        <v>36.75714285714286</v>
      </c>
      <c r="AD20">
        <f t="shared" si="8"/>
        <v>26.900000000000002</v>
      </c>
      <c r="AE20">
        <f t="shared" si="8"/>
        <v>35.700000000000003</v>
      </c>
      <c r="AF20">
        <f t="shared" si="8"/>
        <v>31.914285714285711</v>
      </c>
    </row>
    <row r="21" spans="1:32" x14ac:dyDescent="0.45">
      <c r="A21" s="1">
        <v>17</v>
      </c>
      <c r="B21">
        <v>20</v>
      </c>
      <c r="C21">
        <v>0.45</v>
      </c>
      <c r="D21">
        <v>62.4</v>
      </c>
      <c r="E21">
        <v>6.6</v>
      </c>
      <c r="F21">
        <v>47.9</v>
      </c>
      <c r="G21">
        <v>56</v>
      </c>
      <c r="I21">
        <f t="shared" si="0"/>
        <v>21.760787554681922</v>
      </c>
      <c r="J21">
        <v>100</v>
      </c>
      <c r="K21">
        <f>AVERAGE(D29:G33)</f>
        <v>60.73</v>
      </c>
      <c r="L21">
        <f>AVERAGE((L20-L19), (L19-L18), (L18-L17), (L17-L16))</f>
        <v>-0.29166666666666785</v>
      </c>
      <c r="N21">
        <f t="shared" si="1"/>
        <v>43.225000000000001</v>
      </c>
      <c r="P21" s="5">
        <f>AVERAGE(D29:D33)</f>
        <v>76.2</v>
      </c>
      <c r="R21" s="5">
        <f>AVERAGE(E29:E33)</f>
        <v>48.52</v>
      </c>
      <c r="T21" s="5">
        <f>AVERAGE(F29:F33)</f>
        <v>49.339999999999996</v>
      </c>
      <c r="V21" s="5">
        <f>AVERAGE(G29:G33)</f>
        <v>68.86</v>
      </c>
      <c r="Z21" s="1">
        <v>7</v>
      </c>
      <c r="AA21">
        <v>5</v>
      </c>
      <c r="AB21">
        <v>0.45</v>
      </c>
      <c r="AC21">
        <f t="shared" si="9"/>
        <v>34.971428571428575</v>
      </c>
      <c r="AD21">
        <f t="shared" si="8"/>
        <v>26.585714285714285</v>
      </c>
      <c r="AE21">
        <f t="shared" si="8"/>
        <v>35.68571428571429</v>
      </c>
      <c r="AF21">
        <f t="shared" si="8"/>
        <v>30.87142857142857</v>
      </c>
    </row>
    <row r="22" spans="1:32" x14ac:dyDescent="0.45">
      <c r="A22" s="1">
        <v>18</v>
      </c>
      <c r="B22">
        <v>20</v>
      </c>
      <c r="C22">
        <v>0.65</v>
      </c>
      <c r="D22">
        <v>63.5</v>
      </c>
      <c r="E22">
        <v>8.8000000000000007</v>
      </c>
      <c r="F22">
        <v>49.4</v>
      </c>
      <c r="G22">
        <v>54.6</v>
      </c>
      <c r="I22">
        <f t="shared" si="0"/>
        <v>20.980869262258896</v>
      </c>
      <c r="K22">
        <f>AVERAGE(K16:K21)</f>
        <v>36.28275</v>
      </c>
      <c r="N22">
        <f t="shared" si="1"/>
        <v>44.074999999999996</v>
      </c>
      <c r="P22" s="5">
        <f>AVERAGE(P16:P21)</f>
        <v>50.576666666666661</v>
      </c>
      <c r="Q22">
        <f>AVERAGE(Q16:Q20)</f>
        <v>50.576666666666668</v>
      </c>
      <c r="R22" s="5">
        <f>AVERAGE(R16:R21)</f>
        <v>16.27</v>
      </c>
      <c r="S22">
        <f>AVERAGE(S16:S20)</f>
        <v>16.27</v>
      </c>
      <c r="T22" s="5">
        <f>AVERAGE(T16:T21)</f>
        <v>38.11</v>
      </c>
      <c r="U22">
        <f>AVERAGE(U16:U20)</f>
        <v>38.11</v>
      </c>
      <c r="V22" s="5">
        <f>AVERAGE(V16:V21)</f>
        <v>40.17433333333333</v>
      </c>
      <c r="W22">
        <f>AVERAGE(W16:W20)</f>
        <v>40.174333333333337</v>
      </c>
      <c r="Z22" s="1">
        <v>8</v>
      </c>
      <c r="AA22">
        <v>5</v>
      </c>
      <c r="AB22">
        <v>0.65</v>
      </c>
      <c r="AC22">
        <f t="shared" si="9"/>
        <v>36.314285714285717</v>
      </c>
      <c r="AD22">
        <f t="shared" si="8"/>
        <v>26.75714285714286</v>
      </c>
      <c r="AE22">
        <f t="shared" si="8"/>
        <v>34.871428571428574</v>
      </c>
      <c r="AF22">
        <f t="shared" si="8"/>
        <v>32.999999999999993</v>
      </c>
    </row>
    <row r="23" spans="1:32" x14ac:dyDescent="0.45">
      <c r="A23" s="1">
        <v>19</v>
      </c>
      <c r="B23">
        <v>20</v>
      </c>
      <c r="C23">
        <v>0.85</v>
      </c>
      <c r="D23">
        <v>61.1</v>
      </c>
      <c r="E23">
        <v>10.1</v>
      </c>
      <c r="F23">
        <v>47.6</v>
      </c>
      <c r="G23">
        <v>54.8</v>
      </c>
      <c r="I23">
        <f t="shared" si="0"/>
        <v>19.810224632749616</v>
      </c>
      <c r="N23">
        <f t="shared" si="1"/>
        <v>43.400000000000006</v>
      </c>
      <c r="P23" s="5">
        <f>_xlfn.STDEV.P(P16:P21)</f>
        <v>25.58762309311977</v>
      </c>
      <c r="Q23">
        <f>_xlfn.STDEV.P(Q16:Q20)</f>
        <v>1.037550534244529</v>
      </c>
      <c r="R23" s="5">
        <f>_xlfn.STDEV.P(R16:R21)</f>
        <v>20.848781738988972</v>
      </c>
      <c r="S23">
        <f>_xlfn.STDEV.P(S16:S20)</f>
        <v>0.69405411252373606</v>
      </c>
      <c r="T23" s="5">
        <f>_xlfn.STDEV.P(T16:T21)</f>
        <v>17.331069403434594</v>
      </c>
      <c r="U23">
        <f>_xlfn.STDEV.P(U16:U20)</f>
        <v>2.0919315901285542</v>
      </c>
      <c r="V23" s="5">
        <f>_xlfn.STDEV.P(V16:V21)</f>
        <v>27.133035225635101</v>
      </c>
      <c r="W23">
        <f>_xlfn.STDEV.P(W16:W20)</f>
        <v>1.1695638313301051</v>
      </c>
      <c r="Z23" s="1">
        <v>9</v>
      </c>
      <c r="AA23">
        <v>5</v>
      </c>
      <c r="AB23">
        <v>0.85</v>
      </c>
      <c r="AC23">
        <f t="shared" si="9"/>
        <v>37.428571428571431</v>
      </c>
      <c r="AD23">
        <f t="shared" si="8"/>
        <v>26.314285714285713</v>
      </c>
      <c r="AE23">
        <f t="shared" si="8"/>
        <v>35.9</v>
      </c>
      <c r="AF23">
        <f t="shared" si="8"/>
        <v>32.771428571428572</v>
      </c>
    </row>
    <row r="24" spans="1:32" x14ac:dyDescent="0.45">
      <c r="A24" s="1">
        <v>20</v>
      </c>
      <c r="B24">
        <v>50</v>
      </c>
      <c r="C24">
        <v>0</v>
      </c>
      <c r="D24">
        <v>71.7</v>
      </c>
      <c r="E24">
        <v>42.2</v>
      </c>
      <c r="F24">
        <v>53.4</v>
      </c>
      <c r="G24">
        <v>65.599999999999994</v>
      </c>
      <c r="I24">
        <f t="shared" si="0"/>
        <v>11.35833944729599</v>
      </c>
      <c r="N24">
        <f t="shared" si="1"/>
        <v>58.225000000000001</v>
      </c>
      <c r="P24" s="5"/>
      <c r="R24" s="5"/>
      <c r="T24" s="5"/>
      <c r="V24" s="5"/>
      <c r="Z24" s="1">
        <v>10</v>
      </c>
      <c r="AA24">
        <v>10</v>
      </c>
      <c r="AB24">
        <v>0</v>
      </c>
      <c r="AC24">
        <f t="shared" si="9"/>
        <v>46.414285714285718</v>
      </c>
      <c r="AD24">
        <f t="shared" si="8"/>
        <v>28.357142857142858</v>
      </c>
      <c r="AE24">
        <f t="shared" si="8"/>
        <v>46.399999999999991</v>
      </c>
      <c r="AF24">
        <f t="shared" si="8"/>
        <v>43.800000000000004</v>
      </c>
    </row>
    <row r="25" spans="1:32" x14ac:dyDescent="0.45">
      <c r="A25" s="1">
        <v>21</v>
      </c>
      <c r="B25">
        <v>50</v>
      </c>
      <c r="C25">
        <v>0.2</v>
      </c>
      <c r="D25">
        <v>72.3</v>
      </c>
      <c r="E25">
        <v>43.1</v>
      </c>
      <c r="F25">
        <v>47.2</v>
      </c>
      <c r="G25">
        <v>66.099999999999994</v>
      </c>
      <c r="I25">
        <f t="shared" si="0"/>
        <v>12.308812899707231</v>
      </c>
      <c r="N25">
        <f t="shared" si="1"/>
        <v>57.175000000000004</v>
      </c>
      <c r="P25" s="5" cm="1">
        <f t="array" ref="P25">INDEX(LINEST(P16:P21), 1)</f>
        <v>13.950285714285718</v>
      </c>
      <c r="Q25" s="5" cm="1">
        <f t="array" ref="Q25">INDEX(LINEST(Q16:Q20), 1)</f>
        <v>-0.29166666666666624</v>
      </c>
      <c r="R25" s="5" cm="1">
        <f t="array" ref="R25">INDEX(LINEST(R16:R21), 1)</f>
        <v>10.754857142857141</v>
      </c>
      <c r="S25" s="5" cm="1">
        <f t="array" ref="S25">INDEX(LINEST(S16:S20), 1)</f>
        <v>0.40833333333333316</v>
      </c>
      <c r="T25" s="5" cm="1">
        <f t="array" ref="T25">INDEX(LINEST(T16:T21), 1)</f>
        <v>8.3605714285714292</v>
      </c>
      <c r="U25" s="5" cm="1">
        <f t="array" ref="U25">INDEX(LINEST(U16:U20), 1)</f>
        <v>-0.87333333333333407</v>
      </c>
      <c r="V25" s="5" cm="1">
        <f t="array" ref="V25">INDEX(LINEST(V16:V21), 1)</f>
        <v>14.918228571428571</v>
      </c>
      <c r="W25" s="5" cm="1">
        <f t="array" ref="W25">INDEX(LINEST(W16:W20), 1)</f>
        <v>-0.79783333333333306</v>
      </c>
      <c r="Z25" s="1">
        <v>11</v>
      </c>
      <c r="AA25">
        <v>10</v>
      </c>
      <c r="AB25">
        <v>0.2</v>
      </c>
      <c r="AC25">
        <f t="shared" si="9"/>
        <v>47.300000000000004</v>
      </c>
      <c r="AD25">
        <f t="shared" si="8"/>
        <v>28.671428571428574</v>
      </c>
      <c r="AE25">
        <f t="shared" si="8"/>
        <v>42.071428571428562</v>
      </c>
      <c r="AF25">
        <f t="shared" si="8"/>
        <v>43.157142857142858</v>
      </c>
    </row>
    <row r="26" spans="1:32" x14ac:dyDescent="0.45">
      <c r="A26" s="1">
        <v>22</v>
      </c>
      <c r="B26">
        <v>50</v>
      </c>
      <c r="C26">
        <v>0.45</v>
      </c>
      <c r="D26">
        <v>70.3</v>
      </c>
      <c r="E26">
        <v>40.299999999999997</v>
      </c>
      <c r="F26">
        <v>49.1</v>
      </c>
      <c r="G26">
        <v>61.5</v>
      </c>
      <c r="I26">
        <f t="shared" si="0"/>
        <v>11.47693338832285</v>
      </c>
      <c r="K26" cm="1">
        <f t="array" ref="K26">INDEX(LINEST(K16:K21),1)</f>
        <v>11.995985714285714</v>
      </c>
      <c r="L26" s="6" cm="1">
        <f t="array" ref="L26">INDEX(LINEST(L16:L20),1)</f>
        <v>-0.388625000000001</v>
      </c>
      <c r="N26">
        <f t="shared" si="1"/>
        <v>55.3</v>
      </c>
      <c r="Z26" s="1">
        <v>12</v>
      </c>
      <c r="AA26">
        <v>10</v>
      </c>
      <c r="AB26">
        <v>0.45</v>
      </c>
      <c r="AC26">
        <f t="shared" si="9"/>
        <v>45.98571428571428</v>
      </c>
      <c r="AD26">
        <f t="shared" si="8"/>
        <v>28.614285714285717</v>
      </c>
      <c r="AE26">
        <f t="shared" si="8"/>
        <v>44.114285714285714</v>
      </c>
      <c r="AF26">
        <f t="shared" si="8"/>
        <v>42.428571428571438</v>
      </c>
    </row>
    <row r="27" spans="1:32" x14ac:dyDescent="0.45">
      <c r="A27" s="1">
        <v>23</v>
      </c>
      <c r="B27">
        <v>50</v>
      </c>
      <c r="C27">
        <v>0.65</v>
      </c>
      <c r="D27">
        <v>70.900000000000006</v>
      </c>
      <c r="E27">
        <v>43.4</v>
      </c>
      <c r="F27">
        <v>47.1</v>
      </c>
      <c r="G27">
        <v>58.73</v>
      </c>
      <c r="I27">
        <f t="shared" si="0"/>
        <v>10.766715782911719</v>
      </c>
      <c r="N27">
        <f t="shared" si="1"/>
        <v>55.032499999999999</v>
      </c>
      <c r="Z27" s="1">
        <v>13</v>
      </c>
      <c r="AA27">
        <v>10</v>
      </c>
      <c r="AB27">
        <v>0.65</v>
      </c>
      <c r="AC27">
        <f t="shared" si="9"/>
        <v>48.557142857142857</v>
      </c>
      <c r="AD27">
        <f t="shared" si="8"/>
        <v>27.771428571428572</v>
      </c>
      <c r="AE27">
        <f t="shared" si="8"/>
        <v>40.800000000000004</v>
      </c>
      <c r="AF27">
        <f t="shared" si="8"/>
        <v>45.457142857142856</v>
      </c>
    </row>
    <row r="28" spans="1:32" x14ac:dyDescent="0.45">
      <c r="A28" s="1">
        <v>24</v>
      </c>
      <c r="B28">
        <v>50</v>
      </c>
      <c r="C28">
        <v>0.85</v>
      </c>
      <c r="D28">
        <v>69.8</v>
      </c>
      <c r="E28">
        <v>43</v>
      </c>
      <c r="F28">
        <v>49.8</v>
      </c>
      <c r="G28">
        <v>61.4</v>
      </c>
      <c r="I28">
        <f t="shared" si="0"/>
        <v>10.332473082471603</v>
      </c>
      <c r="N28">
        <f t="shared" si="1"/>
        <v>56</v>
      </c>
      <c r="Z28" s="1">
        <v>14</v>
      </c>
      <c r="AA28">
        <v>10</v>
      </c>
      <c r="AB28">
        <v>0.85</v>
      </c>
      <c r="AC28">
        <f t="shared" si="9"/>
        <v>48.571428571428577</v>
      </c>
      <c r="AD28">
        <f t="shared" si="8"/>
        <v>27.88571428571429</v>
      </c>
      <c r="AE28">
        <f t="shared" si="8"/>
        <v>45.357142857142854</v>
      </c>
      <c r="AF28">
        <f t="shared" si="8"/>
        <v>44.728571428571421</v>
      </c>
    </row>
    <row r="29" spans="1:32" x14ac:dyDescent="0.45">
      <c r="A29" s="1">
        <v>25</v>
      </c>
      <c r="B29">
        <v>100</v>
      </c>
      <c r="C29">
        <v>0</v>
      </c>
      <c r="D29">
        <v>77</v>
      </c>
      <c r="E29">
        <v>48.3</v>
      </c>
      <c r="F29">
        <v>53.3</v>
      </c>
      <c r="G29">
        <v>72.099999999999994</v>
      </c>
      <c r="I29">
        <f t="shared" si="0"/>
        <v>12.130205068340777</v>
      </c>
      <c r="N29">
        <f t="shared" si="1"/>
        <v>62.674999999999997</v>
      </c>
      <c r="Z29" s="1">
        <v>15</v>
      </c>
      <c r="AA29">
        <v>20</v>
      </c>
      <c r="AB29">
        <v>0</v>
      </c>
      <c r="AC29">
        <f t="shared" si="9"/>
        <v>47.014285714285712</v>
      </c>
      <c r="AD29">
        <f t="shared" si="8"/>
        <v>30.671428571428571</v>
      </c>
      <c r="AE29">
        <f t="shared" si="8"/>
        <v>46.614285714285721</v>
      </c>
      <c r="AF29">
        <f t="shared" si="8"/>
        <v>44.614285714285707</v>
      </c>
    </row>
    <row r="30" spans="1:32" x14ac:dyDescent="0.45">
      <c r="A30" s="1">
        <v>26</v>
      </c>
      <c r="B30">
        <v>100</v>
      </c>
      <c r="C30">
        <v>0.2</v>
      </c>
      <c r="D30">
        <v>81.2</v>
      </c>
      <c r="E30">
        <v>48.7</v>
      </c>
      <c r="F30">
        <v>47.1</v>
      </c>
      <c r="G30">
        <v>71.400000000000006</v>
      </c>
      <c r="I30">
        <f t="shared" si="0"/>
        <v>14.627542514038376</v>
      </c>
      <c r="N30">
        <f t="shared" si="1"/>
        <v>62.1</v>
      </c>
      <c r="Z30" s="1">
        <v>16</v>
      </c>
      <c r="AA30">
        <v>20</v>
      </c>
      <c r="AB30">
        <v>0.2</v>
      </c>
      <c r="AC30">
        <f t="shared" si="9"/>
        <v>47.371428571428567</v>
      </c>
      <c r="AD30">
        <f t="shared" si="9"/>
        <v>33.128571428571426</v>
      </c>
      <c r="AE30">
        <f t="shared" si="9"/>
        <v>43.828571428571429</v>
      </c>
      <c r="AF30">
        <f t="shared" si="9"/>
        <v>44.785714285714292</v>
      </c>
    </row>
    <row r="31" spans="1:32" x14ac:dyDescent="0.45">
      <c r="A31" s="1">
        <v>27</v>
      </c>
      <c r="B31">
        <v>100</v>
      </c>
      <c r="C31">
        <v>0.45</v>
      </c>
      <c r="D31">
        <v>75.900000000000006</v>
      </c>
      <c r="E31">
        <v>46.8</v>
      </c>
      <c r="F31">
        <v>50.3</v>
      </c>
      <c r="G31">
        <v>68.7</v>
      </c>
      <c r="I31">
        <f t="shared" si="0"/>
        <v>12.207656408991896</v>
      </c>
      <c r="N31">
        <f t="shared" si="1"/>
        <v>60.424999999999997</v>
      </c>
      <c r="Z31" s="1">
        <v>17</v>
      </c>
      <c r="AA31">
        <v>20</v>
      </c>
      <c r="AB31">
        <v>0.45</v>
      </c>
      <c r="AC31">
        <f t="shared" si="9"/>
        <v>45.74285714285714</v>
      </c>
      <c r="AD31">
        <f t="shared" si="9"/>
        <v>32.18571428571429</v>
      </c>
      <c r="AE31">
        <f t="shared" si="9"/>
        <v>43.842857142857142</v>
      </c>
      <c r="AF31">
        <f t="shared" si="9"/>
        <v>43.1</v>
      </c>
    </row>
    <row r="32" spans="1:32" x14ac:dyDescent="0.45">
      <c r="A32" s="1">
        <v>28</v>
      </c>
      <c r="B32">
        <v>100</v>
      </c>
      <c r="C32">
        <v>0.65</v>
      </c>
      <c r="D32">
        <v>73.5</v>
      </c>
      <c r="E32">
        <v>49.3</v>
      </c>
      <c r="F32">
        <v>47.7</v>
      </c>
      <c r="G32">
        <v>67.400000000000006</v>
      </c>
      <c r="I32">
        <f t="shared" si="0"/>
        <v>11.199190818983308</v>
      </c>
      <c r="N32">
        <f t="shared" si="1"/>
        <v>59.475000000000001</v>
      </c>
      <c r="Z32" s="1">
        <v>18</v>
      </c>
      <c r="AA32">
        <v>20</v>
      </c>
      <c r="AB32">
        <v>0.65</v>
      </c>
      <c r="AC32">
        <f t="shared" si="9"/>
        <v>47.9</v>
      </c>
      <c r="AD32">
        <f t="shared" si="9"/>
        <v>31.699999999999996</v>
      </c>
      <c r="AE32">
        <f t="shared" si="9"/>
        <v>42.98571428571428</v>
      </c>
      <c r="AF32">
        <f t="shared" si="9"/>
        <v>45.628571428571433</v>
      </c>
    </row>
    <row r="33" spans="1:32" x14ac:dyDescent="0.45">
      <c r="A33" s="1">
        <v>29</v>
      </c>
      <c r="B33">
        <v>100</v>
      </c>
      <c r="C33">
        <v>0.85</v>
      </c>
      <c r="D33">
        <v>73.400000000000006</v>
      </c>
      <c r="E33">
        <v>49.5</v>
      </c>
      <c r="F33">
        <v>48.3</v>
      </c>
      <c r="G33">
        <v>64.7</v>
      </c>
      <c r="I33">
        <f t="shared" si="0"/>
        <v>10.542621827610095</v>
      </c>
      <c r="N33">
        <f t="shared" si="1"/>
        <v>58.974999999999994</v>
      </c>
      <c r="Z33" s="1">
        <v>19</v>
      </c>
      <c r="AA33">
        <v>20</v>
      </c>
      <c r="AB33">
        <v>0.85</v>
      </c>
      <c r="AC33">
        <f t="shared" si="9"/>
        <v>47.399999999999991</v>
      </c>
      <c r="AD33">
        <f t="shared" si="9"/>
        <v>31.928571428571427</v>
      </c>
      <c r="AE33">
        <f t="shared" si="9"/>
        <v>44.300000000000004</v>
      </c>
      <c r="AF33">
        <f t="shared" si="9"/>
        <v>44.814285714285724</v>
      </c>
    </row>
    <row r="34" spans="1:32" x14ac:dyDescent="0.45">
      <c r="Z34" s="1">
        <v>20</v>
      </c>
      <c r="AA34">
        <v>50</v>
      </c>
      <c r="AB34">
        <v>0</v>
      </c>
      <c r="AC34">
        <f t="shared" si="9"/>
        <v>51.785714285714292</v>
      </c>
      <c r="AD34">
        <f t="shared" si="9"/>
        <v>46.98571428571428</v>
      </c>
      <c r="AE34">
        <f t="shared" si="9"/>
        <v>46.228571428571421</v>
      </c>
      <c r="AF34">
        <f t="shared" si="9"/>
        <v>48.471428571428568</v>
      </c>
    </row>
    <row r="35" spans="1:32" x14ac:dyDescent="0.45">
      <c r="Z35" s="1">
        <v>21</v>
      </c>
      <c r="AA35">
        <v>50</v>
      </c>
      <c r="AB35">
        <v>0.2</v>
      </c>
      <c r="AC35">
        <f t="shared" si="9"/>
        <v>52.671428571428571</v>
      </c>
      <c r="AD35">
        <f t="shared" si="9"/>
        <v>47.471428571428575</v>
      </c>
      <c r="AE35">
        <f t="shared" si="9"/>
        <v>42.514285714285712</v>
      </c>
      <c r="AF35">
        <f t="shared" si="9"/>
        <v>49.571428571428569</v>
      </c>
    </row>
    <row r="36" spans="1:32" x14ac:dyDescent="0.45">
      <c r="Z36" s="1">
        <v>22</v>
      </c>
      <c r="AA36">
        <v>50</v>
      </c>
      <c r="AB36">
        <v>0.45</v>
      </c>
      <c r="AC36">
        <f t="shared" si="9"/>
        <v>50.628571428571433</v>
      </c>
      <c r="AD36">
        <f t="shared" si="9"/>
        <v>45.18571428571429</v>
      </c>
      <c r="AE36">
        <f t="shared" si="9"/>
        <v>43.571428571428569</v>
      </c>
      <c r="AF36">
        <f t="shared" si="9"/>
        <v>47.057142857142864</v>
      </c>
    </row>
    <row r="37" spans="1:32" x14ac:dyDescent="0.45">
      <c r="A37" s="1">
        <v>0</v>
      </c>
      <c r="B37" t="s">
        <v>7</v>
      </c>
      <c r="Z37" s="1">
        <v>23</v>
      </c>
      <c r="AA37">
        <v>50</v>
      </c>
      <c r="AB37">
        <v>0.65</v>
      </c>
      <c r="AC37">
        <f t="shared" si="9"/>
        <v>52.285714285714285</v>
      </c>
      <c r="AD37">
        <f t="shared" si="9"/>
        <v>47.342857142857142</v>
      </c>
      <c r="AE37">
        <f t="shared" si="9"/>
        <v>41.585714285714289</v>
      </c>
      <c r="AF37">
        <f t="shared" si="9"/>
        <v>48.274285714285718</v>
      </c>
    </row>
    <row r="38" spans="1:32" x14ac:dyDescent="0.45">
      <c r="Z38" s="1">
        <v>24</v>
      </c>
      <c r="AA38">
        <v>50</v>
      </c>
      <c r="AB38">
        <v>0.85</v>
      </c>
      <c r="AC38">
        <f t="shared" si="9"/>
        <v>51</v>
      </c>
      <c r="AD38">
        <f t="shared" si="9"/>
        <v>44.371428571428567</v>
      </c>
      <c r="AE38">
        <f t="shared" si="9"/>
        <v>44.157142857142858</v>
      </c>
      <c r="AF38">
        <f t="shared" si="9"/>
        <v>48.257142857142853</v>
      </c>
    </row>
    <row r="39" spans="1:32" x14ac:dyDescent="0.4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I39" s="3" t="s">
        <v>45</v>
      </c>
      <c r="K39" t="s">
        <v>25</v>
      </c>
      <c r="L39" t="s">
        <v>26</v>
      </c>
      <c r="N39" t="s">
        <v>27</v>
      </c>
      <c r="P39" s="3"/>
      <c r="Q39" s="3" t="s">
        <v>3</v>
      </c>
      <c r="R39" s="3"/>
      <c r="S39" s="3" t="s">
        <v>4</v>
      </c>
      <c r="T39" s="3"/>
      <c r="U39" s="3" t="s">
        <v>5</v>
      </c>
      <c r="V39" s="3"/>
      <c r="W39" s="3" t="s">
        <v>6</v>
      </c>
      <c r="Z39" s="1">
        <v>25</v>
      </c>
      <c r="AA39">
        <v>100</v>
      </c>
      <c r="AB39">
        <v>0</v>
      </c>
      <c r="AC39">
        <f t="shared" si="9"/>
        <v>55.614285714285714</v>
      </c>
      <c r="AD39">
        <f t="shared" si="9"/>
        <v>46.471428571428575</v>
      </c>
      <c r="AE39">
        <f t="shared" si="9"/>
        <v>45.6</v>
      </c>
      <c r="AF39">
        <f>AVERAGE(G29,G65,G101,G137,G173,G209)</f>
        <v>57.85</v>
      </c>
    </row>
    <row r="40" spans="1:32" x14ac:dyDescent="0.45">
      <c r="A40" s="1">
        <v>0</v>
      </c>
      <c r="B40">
        <v>0</v>
      </c>
      <c r="C40">
        <v>0</v>
      </c>
      <c r="D40">
        <v>49.4</v>
      </c>
      <c r="E40">
        <v>48.8</v>
      </c>
      <c r="F40">
        <v>46.4</v>
      </c>
      <c r="G40">
        <v>47.1</v>
      </c>
      <c r="I40">
        <f>_xlfn.STDEV.P(D40:G40)</f>
        <v>1.2193748398257191</v>
      </c>
      <c r="J40">
        <v>2</v>
      </c>
      <c r="K40">
        <f>_xlfn.STDEV.P(D40:G44)</f>
        <v>2.2167261896770194</v>
      </c>
      <c r="L40">
        <f>_xlfn.STDEV.P(D40:G40,D45:G45,D50:G50,D55:G55,D60:G60,D65:G65)</f>
        <v>4.5404662022014142</v>
      </c>
      <c r="M40">
        <v>0</v>
      </c>
      <c r="N40">
        <f>AVERAGE(D40:G40)</f>
        <v>47.924999999999997</v>
      </c>
      <c r="P40" s="5">
        <f>_xlfn.STDEV.P(D40:D44)</f>
        <v>2.0065891457894414</v>
      </c>
      <c r="Q40">
        <f>_xlfn.STDEV.P(D40,D45,D50,D55,D60,D65)</f>
        <v>3.6297000182139327</v>
      </c>
      <c r="R40" s="5">
        <f>_xlfn.STDEV.P(E40:E44)</f>
        <v>1.5525462956060265</v>
      </c>
      <c r="S40">
        <f>_xlfn.STDEV.P(E40,E45,E50,E55,E60,E65)</f>
        <v>6.8176242196237524</v>
      </c>
      <c r="T40" s="5">
        <f>_xlfn.STDEV.P(F40:F44)</f>
        <v>2.3911503507726155</v>
      </c>
      <c r="U40">
        <f>_xlfn.STDEV.P(F40,F45,F50,F55,F60,F65)</f>
        <v>3.1141701230914727</v>
      </c>
      <c r="V40" s="5">
        <f>_xlfn.STDEV.P(G40:G44)</f>
        <v>1.5466091943344948</v>
      </c>
      <c r="W40">
        <f>_xlfn.STDEV.P(G40,G45,G50,G55,G60,G65)</f>
        <v>2.5632011235952588</v>
      </c>
      <c r="Z40" s="1">
        <v>26</v>
      </c>
      <c r="AA40">
        <v>100</v>
      </c>
      <c r="AB40">
        <v>0.2</v>
      </c>
      <c r="AC40">
        <f t="shared" si="9"/>
        <v>56.042857142857152</v>
      </c>
      <c r="AD40">
        <f t="shared" si="9"/>
        <v>46.371428571428574</v>
      </c>
      <c r="AE40">
        <f t="shared" si="9"/>
        <v>42.214285714285715</v>
      </c>
      <c r="AF40">
        <f>AVERAGE(G30,G66,G102,G138,G174,G210)</f>
        <v>58.733333333333327</v>
      </c>
    </row>
    <row r="41" spans="1:32" x14ac:dyDescent="0.45">
      <c r="A41" s="1">
        <v>1</v>
      </c>
      <c r="B41">
        <v>0</v>
      </c>
      <c r="C41">
        <v>0.2</v>
      </c>
      <c r="D41">
        <v>49.2</v>
      </c>
      <c r="E41">
        <v>49.5</v>
      </c>
      <c r="F41">
        <v>51.9</v>
      </c>
      <c r="G41">
        <v>47.6</v>
      </c>
      <c r="I41">
        <f t="shared" ref="I41:I69" si="15">_xlfn.STDEV.P(D41:G41)</f>
        <v>1.5370426148939385</v>
      </c>
      <c r="J41">
        <v>5</v>
      </c>
      <c r="K41">
        <f>_xlfn.STDEV.P(D45:G49)</f>
        <v>4.54614946960612</v>
      </c>
      <c r="L41">
        <f>_xlfn.STDEV.P(D41:G41,D46:G46,D51:G51,D56:G56,D61:G61,D66:G66)</f>
        <v>4.0210880748319298</v>
      </c>
      <c r="M41">
        <v>0.2</v>
      </c>
      <c r="N41">
        <f t="shared" ref="N41:N69" si="16">AVERAGE(D41:G41)</f>
        <v>49.55</v>
      </c>
      <c r="P41" s="5">
        <f>_xlfn.STDEV.P(D45:D49)</f>
        <v>1.1876026271442823</v>
      </c>
      <c r="Q41">
        <f t="shared" ref="Q41:Q44" si="17">_xlfn.STDEV.P(D41,D46,D51,D56,D61,D66)</f>
        <v>3.0121974260219626</v>
      </c>
      <c r="R41" s="5">
        <f>_xlfn.STDEV.P(E45:E49)</f>
        <v>1.1989995829857496</v>
      </c>
      <c r="S41">
        <f t="shared" ref="S41:S44" si="18">_xlfn.STDEV.P(E41,E46,E51,E56,E61,E66)</f>
        <v>6.5576291447443342</v>
      </c>
      <c r="T41" s="5">
        <f>_xlfn.STDEV.P(F45:F49)</f>
        <v>1.7359723500102182</v>
      </c>
      <c r="U41">
        <f t="shared" ref="U41:U44" si="19">_xlfn.STDEV.P(F41,F46,F51,F56,F61,F66)</f>
        <v>2.2353224972398653</v>
      </c>
      <c r="V41" s="5">
        <f>_xlfn.STDEV.P(G45:G49)</f>
        <v>1.1876026271442823</v>
      </c>
      <c r="W41">
        <f t="shared" ref="W41:W44" si="20">_xlfn.STDEV.P(G41,G46,G51,G56,G61,G66)</f>
        <v>2.3795424396766323</v>
      </c>
      <c r="Z41" s="1">
        <v>27</v>
      </c>
      <c r="AA41">
        <v>100</v>
      </c>
      <c r="AB41">
        <v>0.45</v>
      </c>
      <c r="AC41">
        <f t="shared" si="9"/>
        <v>53.471428571428575</v>
      </c>
      <c r="AD41">
        <f t="shared" si="9"/>
        <v>44.614285714285714</v>
      </c>
      <c r="AE41">
        <f t="shared" si="9"/>
        <v>43.514285714285712</v>
      </c>
      <c r="AF41">
        <f>AVERAGE(G31,G67,G103,G139,G175,G211)</f>
        <v>55.756666666666668</v>
      </c>
    </row>
    <row r="42" spans="1:32" x14ac:dyDescent="0.45">
      <c r="A42" s="1">
        <v>2</v>
      </c>
      <c r="B42">
        <v>0</v>
      </c>
      <c r="C42">
        <v>0.45</v>
      </c>
      <c r="D42">
        <v>51.4</v>
      </c>
      <c r="E42">
        <v>50.8</v>
      </c>
      <c r="F42">
        <v>51.3</v>
      </c>
      <c r="G42">
        <v>49.9</v>
      </c>
      <c r="I42">
        <f t="shared" si="15"/>
        <v>0.59371710435189562</v>
      </c>
      <c r="J42">
        <v>10</v>
      </c>
      <c r="K42">
        <f>_xlfn.STDEV.P(D50:G54)</f>
        <v>2.2848632344190762</v>
      </c>
      <c r="L42">
        <f t="shared" ref="L42:L44" si="21">_xlfn.STDEV.P(D42:G42,D47:G47,D52:G52,D57:G57,D62:G62,D67:G67)</f>
        <v>3.2985450285778359</v>
      </c>
      <c r="M42">
        <v>0.45</v>
      </c>
      <c r="N42">
        <f t="shared" si="16"/>
        <v>50.85</v>
      </c>
      <c r="P42" s="5">
        <f>_xlfn.STDEV.P(D50:D54)</f>
        <v>1.1620671237067162</v>
      </c>
      <c r="Q42">
        <f t="shared" si="17"/>
        <v>2.9740077710426758</v>
      </c>
      <c r="R42" s="5">
        <f>_xlfn.STDEV.P(E50:E54)</f>
        <v>0.55497747702046507</v>
      </c>
      <c r="S42">
        <f t="shared" si="18"/>
        <v>4.9479513156681563</v>
      </c>
      <c r="T42" s="5">
        <f>_xlfn.STDEV.P(F50:F54)</f>
        <v>2.9768439663509421</v>
      </c>
      <c r="U42">
        <f t="shared" si="19"/>
        <v>1.2539936203984436</v>
      </c>
      <c r="V42" s="5">
        <f>_xlfn.STDEV.P(G50:G54)</f>
        <v>1.1892854997854809</v>
      </c>
      <c r="W42">
        <f t="shared" si="20"/>
        <v>2.3104232416497958</v>
      </c>
      <c r="Z42" s="1">
        <v>28</v>
      </c>
      <c r="AA42">
        <v>100</v>
      </c>
      <c r="AB42">
        <v>0.65</v>
      </c>
      <c r="AC42">
        <f t="shared" si="9"/>
        <v>55.028571428571425</v>
      </c>
      <c r="AD42">
        <f t="shared" si="9"/>
        <v>46.699999999999996</v>
      </c>
      <c r="AE42">
        <f t="shared" si="9"/>
        <v>40.800000000000004</v>
      </c>
      <c r="AF42">
        <f>AVERAGE(G32,G68,G104,G140,G176,G212)</f>
        <v>58.266666666666673</v>
      </c>
    </row>
    <row r="43" spans="1:32" x14ac:dyDescent="0.45">
      <c r="A43" s="1">
        <v>3</v>
      </c>
      <c r="B43">
        <v>0</v>
      </c>
      <c r="C43">
        <v>0.65</v>
      </c>
      <c r="D43">
        <v>45.5</v>
      </c>
      <c r="E43">
        <v>47.2</v>
      </c>
      <c r="F43">
        <v>53.2</v>
      </c>
      <c r="G43">
        <v>45.7</v>
      </c>
      <c r="I43">
        <f t="shared" si="15"/>
        <v>3.1296964709057655</v>
      </c>
      <c r="J43">
        <v>20</v>
      </c>
      <c r="K43">
        <f>_xlfn.STDEV.P(D55:G59)</f>
        <v>2.8367058360006241</v>
      </c>
      <c r="L43">
        <f t="shared" si="21"/>
        <v>4.3672848640011255</v>
      </c>
      <c r="M43">
        <v>0.65</v>
      </c>
      <c r="N43">
        <f t="shared" si="16"/>
        <v>47.900000000000006</v>
      </c>
      <c r="P43" s="5">
        <f>_xlfn.STDEV.P(D55:D59)</f>
        <v>1.333266664999917</v>
      </c>
      <c r="Q43">
        <f t="shared" si="17"/>
        <v>3.214550253664318</v>
      </c>
      <c r="R43" s="5">
        <f>_xlfn.STDEV.P(E55:E59)</f>
        <v>1.4147791347061931</v>
      </c>
      <c r="S43">
        <f t="shared" si="18"/>
        <v>6.6341708014055749</v>
      </c>
      <c r="T43" s="5">
        <f>_xlfn.STDEV.P(F55:F59)</f>
        <v>2.5222212432695108</v>
      </c>
      <c r="U43">
        <f t="shared" si="19"/>
        <v>3.1073389830457123</v>
      </c>
      <c r="V43" s="5">
        <f>_xlfn.STDEV.P(G55:G59)</f>
        <v>1.4702380759591287</v>
      </c>
      <c r="W43">
        <f t="shared" si="20"/>
        <v>2.8269044711289562</v>
      </c>
      <c r="Z43" s="1">
        <v>29</v>
      </c>
      <c r="AA43">
        <v>100</v>
      </c>
      <c r="AB43">
        <v>0.85</v>
      </c>
      <c r="AC43">
        <f t="shared" si="9"/>
        <v>54</v>
      </c>
      <c r="AD43">
        <f t="shared" si="9"/>
        <v>46.028571428571425</v>
      </c>
      <c r="AE43">
        <f t="shared" si="9"/>
        <v>44.028571428571425</v>
      </c>
      <c r="AF43">
        <f>AVERAGE(G33,G69,G105,G141,G177,G213)</f>
        <v>57.233333333333327</v>
      </c>
    </row>
    <row r="44" spans="1:32" x14ac:dyDescent="0.45">
      <c r="A44" s="1">
        <v>4</v>
      </c>
      <c r="B44">
        <v>0</v>
      </c>
      <c r="C44">
        <v>0.85</v>
      </c>
      <c r="D44">
        <v>47.3</v>
      </c>
      <c r="E44">
        <v>46.5</v>
      </c>
      <c r="F44">
        <v>49.1</v>
      </c>
      <c r="G44">
        <v>45.7</v>
      </c>
      <c r="I44">
        <f t="shared" si="15"/>
        <v>1.2599603168354148</v>
      </c>
      <c r="J44">
        <v>50</v>
      </c>
      <c r="K44">
        <f>_xlfn.STDEV.P(D61:G64)</f>
        <v>4.0230585379782884</v>
      </c>
      <c r="L44">
        <f t="shared" si="21"/>
        <v>3.6425342216039045</v>
      </c>
      <c r="M44">
        <v>0.85</v>
      </c>
      <c r="N44">
        <f t="shared" si="16"/>
        <v>47.150000000000006</v>
      </c>
      <c r="P44" s="5">
        <f>_xlfn.STDEV.P(D60:D64)</f>
        <v>0.68876701430890186</v>
      </c>
      <c r="Q44">
        <f t="shared" si="17"/>
        <v>3.0230595245361753</v>
      </c>
      <c r="R44" s="5">
        <f>_xlfn.STDEV.P(E60:E64)</f>
        <v>2.815244216759889</v>
      </c>
      <c r="S44">
        <f t="shared" si="18"/>
        <v>5.3434539391670235</v>
      </c>
      <c r="T44" s="5">
        <f>_xlfn.STDEV.P(F60:F64)</f>
        <v>2.5279240494919946</v>
      </c>
      <c r="U44">
        <f t="shared" si="19"/>
        <v>0.7632168761236876</v>
      </c>
      <c r="V44" s="5">
        <f>_xlfn.STDEV.P(G60:G64)</f>
        <v>0.97077288796092764</v>
      </c>
      <c r="W44">
        <f t="shared" si="20"/>
        <v>2.4698178070456933</v>
      </c>
    </row>
    <row r="45" spans="1:32" x14ac:dyDescent="0.45">
      <c r="A45" s="1">
        <v>5</v>
      </c>
      <c r="B45">
        <v>5</v>
      </c>
      <c r="C45">
        <v>0</v>
      </c>
      <c r="D45">
        <v>49.8</v>
      </c>
      <c r="E45">
        <v>40.1</v>
      </c>
      <c r="F45">
        <v>48.1</v>
      </c>
      <c r="G45">
        <v>49.8</v>
      </c>
      <c r="I45">
        <f t="shared" si="15"/>
        <v>4.0152833025827688</v>
      </c>
      <c r="J45">
        <v>100</v>
      </c>
      <c r="K45">
        <f>_xlfn.STDEV.P(D65:G69)</f>
        <v>2.8900519026481164</v>
      </c>
      <c r="N45">
        <f t="shared" si="16"/>
        <v>46.95</v>
      </c>
      <c r="P45" s="5">
        <f>_xlfn.STDEV.P(D65:D69)</f>
        <v>1.6963490206912026</v>
      </c>
      <c r="R45" s="5">
        <f>_xlfn.STDEV.P(E65:E69)</f>
        <v>0.97283092056122666</v>
      </c>
      <c r="T45" s="5">
        <f>_xlfn.STDEV.P(F65:F69)</f>
        <v>2.4775794639123063</v>
      </c>
      <c r="V45" s="5">
        <f>_xlfn.STDEV.P(G65:G69)</f>
        <v>1.4958609561052134</v>
      </c>
    </row>
    <row r="46" spans="1:32" x14ac:dyDescent="0.45">
      <c r="A46" s="1">
        <v>6</v>
      </c>
      <c r="B46">
        <v>5</v>
      </c>
      <c r="C46">
        <v>0.2</v>
      </c>
      <c r="D46">
        <v>49.5</v>
      </c>
      <c r="E46">
        <v>41.2</v>
      </c>
      <c r="F46">
        <v>52.7</v>
      </c>
      <c r="G46">
        <v>49.5</v>
      </c>
      <c r="I46">
        <f t="shared" si="15"/>
        <v>4.2610884759647973</v>
      </c>
      <c r="K46">
        <f>AVERAGE(K40:K45)</f>
        <v>3.1329258617215405</v>
      </c>
      <c r="N46">
        <f t="shared" si="16"/>
        <v>48.225000000000001</v>
      </c>
      <c r="P46" s="5">
        <f>AVERAGE(P40:P45)</f>
        <v>1.3457735994400768</v>
      </c>
      <c r="Q46">
        <f>AVERAGE(Q40:Q44)</f>
        <v>3.1707029986958135</v>
      </c>
      <c r="R46" s="5">
        <f>AVERAGE(R40:R45)</f>
        <v>1.4182296046065916</v>
      </c>
      <c r="S46">
        <f>AVERAGE(S40:S44)</f>
        <v>6.0601658841217674</v>
      </c>
      <c r="T46" s="5">
        <f>AVERAGE(T40:T45)</f>
        <v>2.4386152373012648</v>
      </c>
      <c r="U46">
        <f>AVERAGE(U40:U44)</f>
        <v>2.0948084199798362</v>
      </c>
      <c r="V46" s="5">
        <f>AVERAGE(V40:V45)</f>
        <v>1.3100615402149212</v>
      </c>
      <c r="W46">
        <f>AVERAGE(W40:W44)</f>
        <v>2.509977816619267</v>
      </c>
    </row>
    <row r="47" spans="1:32" x14ac:dyDescent="0.45">
      <c r="A47" s="1">
        <v>7</v>
      </c>
      <c r="B47">
        <v>5</v>
      </c>
      <c r="C47">
        <v>0.45</v>
      </c>
      <c r="D47">
        <v>47.9</v>
      </c>
      <c r="E47">
        <v>41.8</v>
      </c>
      <c r="F47">
        <v>51.9</v>
      </c>
      <c r="G47">
        <v>47.9</v>
      </c>
      <c r="I47">
        <f t="shared" si="15"/>
        <v>3.6092762432376944</v>
      </c>
      <c r="N47">
        <f t="shared" si="16"/>
        <v>47.375</v>
      </c>
      <c r="P47" s="5">
        <f>_xlfn.STDEV.P(P40:P45)</f>
        <v>0.4183619872591603</v>
      </c>
      <c r="Q47">
        <f>_xlfn.STDEV.P(Q40:Q44)</f>
        <v>0.24421812803594356</v>
      </c>
      <c r="R47" s="5">
        <f>_xlfn.STDEV.P(R40:R45)</f>
        <v>0.7025369185678183</v>
      </c>
      <c r="S47">
        <f>_xlfn.STDEV.P(S40:S44)</f>
        <v>0.76176003164749684</v>
      </c>
      <c r="T47" s="5">
        <f>_xlfn.STDEV.P(T40:T45)</f>
        <v>0.36563514291630977</v>
      </c>
      <c r="U47">
        <f>_xlfn.STDEV.P(U40:U44)</f>
        <v>0.95542306814161537</v>
      </c>
      <c r="V47" s="5">
        <f>_xlfn.STDEV.P(V40:V45)</f>
        <v>0.20849962633789565</v>
      </c>
      <c r="W47">
        <f>_xlfn.STDEV.P(W40:W44)</f>
        <v>0.17984630497317841</v>
      </c>
    </row>
    <row r="48" spans="1:32" x14ac:dyDescent="0.45">
      <c r="A48" s="1">
        <v>8</v>
      </c>
      <c r="B48">
        <v>5</v>
      </c>
      <c r="C48">
        <v>0.65</v>
      </c>
      <c r="D48">
        <v>51.4</v>
      </c>
      <c r="E48">
        <v>40</v>
      </c>
      <c r="F48">
        <v>52.4</v>
      </c>
      <c r="G48">
        <v>51.4</v>
      </c>
      <c r="I48">
        <f t="shared" si="15"/>
        <v>5.0970579749498199</v>
      </c>
      <c r="K48" cm="1">
        <f t="array" ref="K48">INDEX(LINEST(K40:K45),1)</f>
        <v>6.711995347295828E-2</v>
      </c>
      <c r="L48" cm="1">
        <f t="array" ref="L48">INDEX(LINEST(L40:L44),1)</f>
        <v>-0.14496671720258236</v>
      </c>
      <c r="N48">
        <f t="shared" si="16"/>
        <v>48.800000000000004</v>
      </c>
      <c r="P48" s="5"/>
      <c r="R48" s="5"/>
      <c r="T48" s="5"/>
      <c r="V48" s="5"/>
    </row>
    <row r="49" spans="1:32" x14ac:dyDescent="0.45">
      <c r="A49" s="1">
        <v>9</v>
      </c>
      <c r="B49">
        <v>5</v>
      </c>
      <c r="C49">
        <v>0.85</v>
      </c>
      <c r="D49">
        <v>50.7</v>
      </c>
      <c r="E49">
        <v>38.299999999999997</v>
      </c>
      <c r="F49">
        <v>50</v>
      </c>
      <c r="G49">
        <v>50.7</v>
      </c>
      <c r="I49">
        <f t="shared" si="15"/>
        <v>5.2760662429503684</v>
      </c>
      <c r="N49">
        <f t="shared" si="16"/>
        <v>47.424999999999997</v>
      </c>
      <c r="P49" s="5"/>
      <c r="R49" s="5"/>
      <c r="T49" s="5"/>
      <c r="V49" s="5"/>
    </row>
    <row r="50" spans="1:32" x14ac:dyDescent="0.45">
      <c r="A50" s="1">
        <v>10</v>
      </c>
      <c r="B50">
        <v>10</v>
      </c>
      <c r="C50">
        <v>0</v>
      </c>
      <c r="D50">
        <v>49.8</v>
      </c>
      <c r="E50">
        <v>45.9</v>
      </c>
      <c r="F50">
        <v>54.2</v>
      </c>
      <c r="G50">
        <v>49.7</v>
      </c>
      <c r="I50">
        <f t="shared" si="15"/>
        <v>2.9385370509830242</v>
      </c>
      <c r="N50">
        <f t="shared" si="16"/>
        <v>49.899999999999991</v>
      </c>
      <c r="P50" s="5"/>
      <c r="R50" s="5"/>
      <c r="T50" s="5"/>
      <c r="V50" s="5"/>
    </row>
    <row r="51" spans="1:32" x14ac:dyDescent="0.45">
      <c r="A51" s="1">
        <v>11</v>
      </c>
      <c r="B51">
        <v>10</v>
      </c>
      <c r="C51">
        <v>0.2</v>
      </c>
      <c r="D51">
        <v>49.4</v>
      </c>
      <c r="E51">
        <v>46.6</v>
      </c>
      <c r="F51">
        <v>46.9</v>
      </c>
      <c r="G51">
        <v>49.5</v>
      </c>
      <c r="I51">
        <f t="shared" si="15"/>
        <v>1.354621718414406</v>
      </c>
      <c r="K51" t="s">
        <v>25</v>
      </c>
      <c r="L51" t="s">
        <v>26</v>
      </c>
      <c r="N51">
        <f t="shared" si="16"/>
        <v>48.1</v>
      </c>
      <c r="P51" s="3" t="s">
        <v>25</v>
      </c>
      <c r="Q51" s="3" t="s">
        <v>26</v>
      </c>
      <c r="R51" s="3" t="s">
        <v>25</v>
      </c>
      <c r="S51" s="3" t="s">
        <v>26</v>
      </c>
      <c r="T51" s="3" t="s">
        <v>25</v>
      </c>
      <c r="U51" s="3" t="s">
        <v>26</v>
      </c>
      <c r="V51" s="3" t="s">
        <v>25</v>
      </c>
      <c r="W51" s="3" t="s">
        <v>26</v>
      </c>
    </row>
    <row r="52" spans="1:32" x14ac:dyDescent="0.45">
      <c r="A52" s="1">
        <v>12</v>
      </c>
      <c r="B52">
        <v>10</v>
      </c>
      <c r="C52">
        <v>0.45</v>
      </c>
      <c r="D52">
        <v>48</v>
      </c>
      <c r="E52">
        <v>47.1</v>
      </c>
      <c r="F52">
        <v>48.6</v>
      </c>
      <c r="G52">
        <v>47.9</v>
      </c>
      <c r="I52">
        <f t="shared" si="15"/>
        <v>0.53385391260156545</v>
      </c>
      <c r="J52">
        <v>2</v>
      </c>
      <c r="K52">
        <f>AVERAGE(D40:G44)</f>
        <v>48.675000000000004</v>
      </c>
      <c r="L52">
        <f>AVERAGE(D40:G40,D45:G45,D50:G50,D55:G55,D60:G60,D65:G65)</f>
        <v>49.95000000000001</v>
      </c>
      <c r="M52">
        <v>0</v>
      </c>
      <c r="N52">
        <f t="shared" si="16"/>
        <v>47.9</v>
      </c>
      <c r="P52" s="5">
        <f>AVERAGE(D40:D44)</f>
        <v>48.56</v>
      </c>
      <c r="Q52">
        <f>AVERAGE(D40,D45,D50,D55,D60,D65)</f>
        <v>50.716666666666669</v>
      </c>
      <c r="R52" s="5">
        <f>AVERAGE(E40:E44)</f>
        <v>48.56</v>
      </c>
      <c r="S52">
        <f>AVERAGE(E40,E45,E50,E55,E60,E65)</f>
        <v>49.199999999999996</v>
      </c>
      <c r="T52" s="5">
        <f>AVERAGE(F40:F44)</f>
        <v>50.38</v>
      </c>
      <c r="U52">
        <f>AVERAGE(F40,F45,F50,F55,F60,F65)</f>
        <v>51.583333333333336</v>
      </c>
      <c r="V52" s="5">
        <f>AVERAGE(G40:G44)</f>
        <v>47.2</v>
      </c>
      <c r="W52">
        <f>AVERAGE(G40,G45,G50,G55,G60,G65)</f>
        <v>48.300000000000004</v>
      </c>
    </row>
    <row r="53" spans="1:32" x14ac:dyDescent="0.45">
      <c r="A53" s="1">
        <v>13</v>
      </c>
      <c r="B53">
        <v>10</v>
      </c>
      <c r="C53">
        <v>0.65</v>
      </c>
      <c r="D53">
        <v>51.4</v>
      </c>
      <c r="E53">
        <v>46.4</v>
      </c>
      <c r="F53">
        <v>46.3</v>
      </c>
      <c r="G53">
        <v>51.4</v>
      </c>
      <c r="I53">
        <f t="shared" si="15"/>
        <v>2.5252475126212879</v>
      </c>
      <c r="J53">
        <v>5</v>
      </c>
      <c r="K53">
        <f>AVERAGE(D45:G49)</f>
        <v>47.754999999999995</v>
      </c>
      <c r="L53">
        <f>AVERAGE(D41:G41,D46:G46,D51:G51,D56:G56,D61:G61,D66:G66)</f>
        <v>49.245833333333337</v>
      </c>
      <c r="M53">
        <v>0.2</v>
      </c>
      <c r="N53">
        <f t="shared" si="16"/>
        <v>48.875</v>
      </c>
      <c r="P53" s="5">
        <f>AVERAGE(D45:D49)</f>
        <v>49.86</v>
      </c>
      <c r="Q53">
        <f t="shared" ref="Q53:Q56" si="22">AVERAGE(D41,D46,D51,D56,D61,D66)</f>
        <v>49.699999999999996</v>
      </c>
      <c r="R53" s="5">
        <f>AVERAGE(E45:E49)</f>
        <v>40.280000000000008</v>
      </c>
      <c r="S53">
        <f t="shared" ref="S53:S56" si="23">AVERAGE(E41,E46,E51,E56,E61,E66)</f>
        <v>49.949999999999996</v>
      </c>
      <c r="T53" s="5">
        <f>AVERAGE(F45:F49)</f>
        <v>51.02</v>
      </c>
      <c r="U53">
        <f t="shared" ref="U53:U56" si="24">AVERAGE(F41,F46,F51,F56,F61,F66)</f>
        <v>49.199999999999996</v>
      </c>
      <c r="V53" s="5">
        <f>AVERAGE(G45:G49)</f>
        <v>49.86</v>
      </c>
      <c r="W53">
        <f t="shared" ref="W53:W56" si="25">AVERAGE(G41,G46,G51,G56,G61,G66)</f>
        <v>48.133333333333333</v>
      </c>
    </row>
    <row r="54" spans="1:32" x14ac:dyDescent="0.45">
      <c r="A54" s="1">
        <v>14</v>
      </c>
      <c r="B54">
        <v>10</v>
      </c>
      <c r="C54">
        <v>0.85</v>
      </c>
      <c r="D54">
        <v>50.7</v>
      </c>
      <c r="E54">
        <v>45.5</v>
      </c>
      <c r="F54">
        <v>51.6</v>
      </c>
      <c r="G54">
        <v>50.7</v>
      </c>
      <c r="I54">
        <f t="shared" si="15"/>
        <v>2.4097458372201839</v>
      </c>
      <c r="J54">
        <v>10</v>
      </c>
      <c r="K54">
        <f>AVERAGE(D50:G54)</f>
        <v>48.879999999999995</v>
      </c>
      <c r="L54">
        <f t="shared" ref="L54:L56" si="26">AVERAGE(D42:G42,D47:G47,D52:G52,D57:G57,D62:G62,D67:G67)</f>
        <v>48.929166666666667</v>
      </c>
      <c r="M54">
        <v>0.45</v>
      </c>
      <c r="N54">
        <f t="shared" si="16"/>
        <v>49.625</v>
      </c>
      <c r="P54" s="5">
        <f>AVERAGE(D50:D54)</f>
        <v>49.86</v>
      </c>
      <c r="Q54">
        <f t="shared" si="22"/>
        <v>49.416666666666664</v>
      </c>
      <c r="R54" s="5">
        <f>AVERAGE(E50:E54)</f>
        <v>46.3</v>
      </c>
      <c r="S54">
        <f t="shared" si="23"/>
        <v>48.833333333333336</v>
      </c>
      <c r="T54" s="5">
        <f>AVERAGE(F50:F54)</f>
        <v>49.519999999999996</v>
      </c>
      <c r="U54">
        <f t="shared" si="24"/>
        <v>49.949999999999996</v>
      </c>
      <c r="V54" s="5">
        <f>AVERAGE(G50:G54)</f>
        <v>49.839999999999996</v>
      </c>
      <c r="W54">
        <f t="shared" si="25"/>
        <v>47.516666666666659</v>
      </c>
    </row>
    <row r="55" spans="1:32" x14ac:dyDescent="0.45">
      <c r="A55" s="1">
        <v>15</v>
      </c>
      <c r="B55">
        <v>20</v>
      </c>
      <c r="C55">
        <v>0</v>
      </c>
      <c r="D55">
        <v>46</v>
      </c>
      <c r="E55">
        <v>44.7</v>
      </c>
      <c r="F55">
        <v>53.9</v>
      </c>
      <c r="G55">
        <v>43.1</v>
      </c>
      <c r="I55">
        <f t="shared" si="15"/>
        <v>4.1559445376472475</v>
      </c>
      <c r="J55">
        <v>20</v>
      </c>
      <c r="K55">
        <f>AVERAGE(D55:G59)</f>
        <v>45.910000000000011</v>
      </c>
      <c r="L55">
        <f t="shared" si="26"/>
        <v>49.262499999999989</v>
      </c>
      <c r="M55">
        <v>0.65</v>
      </c>
      <c r="N55">
        <f t="shared" si="16"/>
        <v>46.924999999999997</v>
      </c>
      <c r="P55" s="5">
        <f>AVERAGE(D55:D59)</f>
        <v>45.82</v>
      </c>
      <c r="Q55">
        <f t="shared" si="22"/>
        <v>50.70000000000001</v>
      </c>
      <c r="R55" s="5">
        <f>AVERAGE(E55:E59)</f>
        <v>44.12</v>
      </c>
      <c r="S55">
        <f t="shared" si="23"/>
        <v>48.133333333333333</v>
      </c>
      <c r="T55" s="5">
        <f>AVERAGE(F55:F59)</f>
        <v>49.58</v>
      </c>
      <c r="U55">
        <f t="shared" si="24"/>
        <v>48.43333333333333</v>
      </c>
      <c r="V55" s="5">
        <f>AVERAGE(G55:G59)</f>
        <v>44.120000000000005</v>
      </c>
      <c r="W55">
        <f t="shared" si="25"/>
        <v>49.783333333333331</v>
      </c>
    </row>
    <row r="56" spans="1:32" x14ac:dyDescent="0.45">
      <c r="A56" s="1">
        <v>16</v>
      </c>
      <c r="B56">
        <v>20</v>
      </c>
      <c r="C56">
        <v>0.2</v>
      </c>
      <c r="D56">
        <v>44.4</v>
      </c>
      <c r="E56">
        <v>46.2</v>
      </c>
      <c r="F56">
        <v>47.9</v>
      </c>
      <c r="G56">
        <v>43.1</v>
      </c>
      <c r="I56">
        <f t="shared" si="15"/>
        <v>1.8152134860671343</v>
      </c>
      <c r="J56">
        <v>50</v>
      </c>
      <c r="K56">
        <f>AVERAGE(D60:G64)</f>
        <v>52.144999999999996</v>
      </c>
      <c r="L56">
        <f t="shared" si="26"/>
        <v>49.116666666666674</v>
      </c>
      <c r="M56">
        <v>0.85</v>
      </c>
      <c r="N56">
        <f t="shared" si="16"/>
        <v>45.4</v>
      </c>
      <c r="P56" s="5">
        <f>AVERAGE(D60:D64)</f>
        <v>51.660000000000004</v>
      </c>
      <c r="Q56">
        <f t="shared" si="22"/>
        <v>50.366666666666667</v>
      </c>
      <c r="R56" s="5">
        <f>AVERAGE(E60:E64)</f>
        <v>58.220000000000006</v>
      </c>
      <c r="S56">
        <f t="shared" si="23"/>
        <v>46.75</v>
      </c>
      <c r="T56" s="5">
        <f>AVERAGE(F60:F64)</f>
        <v>49.36</v>
      </c>
      <c r="U56">
        <f t="shared" si="24"/>
        <v>50.349999999999994</v>
      </c>
      <c r="V56" s="5">
        <f>AVERAGE(G60:G64)</f>
        <v>49.339999999999996</v>
      </c>
      <c r="W56">
        <f t="shared" si="25"/>
        <v>49</v>
      </c>
    </row>
    <row r="57" spans="1:32" x14ac:dyDescent="0.45">
      <c r="A57" s="1">
        <v>17</v>
      </c>
      <c r="B57">
        <v>20</v>
      </c>
      <c r="C57">
        <v>0.45</v>
      </c>
      <c r="D57">
        <v>44.3</v>
      </c>
      <c r="E57">
        <v>44.3</v>
      </c>
      <c r="F57">
        <v>48.7</v>
      </c>
      <c r="G57">
        <v>42.6</v>
      </c>
      <c r="I57">
        <f t="shared" si="15"/>
        <v>2.2598395960775637</v>
      </c>
      <c r="J57">
        <v>100</v>
      </c>
      <c r="K57">
        <f>AVERAGE(D65:G69)</f>
        <v>52.439999999999984</v>
      </c>
      <c r="L57">
        <f>AVERAGE((L56-L55), (L55-L54), (L54-L53), (L53-L52))</f>
        <v>-0.20833333333333393</v>
      </c>
      <c r="N57">
        <f t="shared" si="16"/>
        <v>44.975000000000001</v>
      </c>
      <c r="P57" s="5">
        <f>AVERAGE(D65:D69)</f>
        <v>55.319999999999993</v>
      </c>
      <c r="R57" s="5">
        <f>AVERAGE(E65:E69)</f>
        <v>53.96</v>
      </c>
      <c r="T57" s="5">
        <f>AVERAGE(F65:F69)</f>
        <v>49.559999999999995</v>
      </c>
      <c r="V57" s="5">
        <f>AVERAGE(G65:G69)</f>
        <v>50.92</v>
      </c>
    </row>
    <row r="58" spans="1:32" x14ac:dyDescent="0.45">
      <c r="A58" s="1">
        <v>18</v>
      </c>
      <c r="B58">
        <v>20</v>
      </c>
      <c r="C58">
        <v>0.65</v>
      </c>
      <c r="D58">
        <v>47.8</v>
      </c>
      <c r="E58">
        <v>41.9</v>
      </c>
      <c r="F58">
        <v>46.7</v>
      </c>
      <c r="G58">
        <v>46.1</v>
      </c>
      <c r="I58">
        <f t="shared" si="15"/>
        <v>2.2353690970396816</v>
      </c>
      <c r="K58">
        <f>AVERAGE(K52:K57)</f>
        <v>49.300833333333337</v>
      </c>
      <c r="N58">
        <f t="shared" si="16"/>
        <v>45.624999999999993</v>
      </c>
      <c r="P58" s="5">
        <f>AVERAGE(P52:P57)</f>
        <v>50.18</v>
      </c>
      <c r="Q58">
        <f>AVERAGE(Q52:Q56)</f>
        <v>50.18</v>
      </c>
      <c r="R58" s="5">
        <f>AVERAGE(R52:R57)</f>
        <v>48.573333333333331</v>
      </c>
      <c r="S58">
        <f>AVERAGE(S52:S56)</f>
        <v>48.573333333333331</v>
      </c>
      <c r="T58" s="5">
        <f>AVERAGE(T52:T57)</f>
        <v>49.903333333333336</v>
      </c>
      <c r="U58">
        <f>AVERAGE(U52:U56)</f>
        <v>49.903333333333329</v>
      </c>
      <c r="V58" s="5">
        <f>AVERAGE(V52:V57)</f>
        <v>48.546666666666674</v>
      </c>
      <c r="W58">
        <f>AVERAGE(W52:W56)</f>
        <v>48.546666666666667</v>
      </c>
      <c r="AA58" s="1" t="s">
        <v>1</v>
      </c>
      <c r="AB58" s="1" t="s">
        <v>2</v>
      </c>
      <c r="AC58" s="1" t="s">
        <v>3</v>
      </c>
      <c r="AD58" s="1" t="s">
        <v>4</v>
      </c>
      <c r="AE58" s="1" t="s">
        <v>5</v>
      </c>
      <c r="AF58" s="1" t="s">
        <v>6</v>
      </c>
    </row>
    <row r="59" spans="1:32" x14ac:dyDescent="0.45">
      <c r="A59" s="1">
        <v>19</v>
      </c>
      <c r="B59">
        <v>20</v>
      </c>
      <c r="C59">
        <v>0.85</v>
      </c>
      <c r="D59">
        <v>46.6</v>
      </c>
      <c r="E59">
        <v>43.5</v>
      </c>
      <c r="F59">
        <v>50.7</v>
      </c>
      <c r="G59">
        <v>45.7</v>
      </c>
      <c r="I59">
        <f t="shared" si="15"/>
        <v>2.6089988501338985</v>
      </c>
      <c r="N59">
        <f t="shared" si="16"/>
        <v>46.625</v>
      </c>
      <c r="P59" s="5">
        <f>_xlfn.STDEV.P(P52:P57)</f>
        <v>2.8996781430588676</v>
      </c>
      <c r="Q59">
        <f>_xlfn.STDEV.P(Q52:Q56)</f>
        <v>0.53034579914115532</v>
      </c>
      <c r="R59" s="5">
        <f>_xlfn.STDEV.P(R52:R57)</f>
        <v>5.9979737319272273</v>
      </c>
      <c r="S59">
        <f>_xlfn.STDEV.P(S52:S56)</f>
        <v>1.0838511582931165</v>
      </c>
      <c r="T59" s="5">
        <f>_xlfn.STDEV.P(T52:T57)</f>
        <v>0.59703898997934668</v>
      </c>
      <c r="U59">
        <f>_xlfn.STDEV.P(U52:U56)</f>
        <v>1.0658017326563778</v>
      </c>
      <c r="V59" s="5">
        <f>_xlfn.STDEV.P(V52:V57)</f>
        <v>2.2755414496090549</v>
      </c>
      <c r="W59">
        <f>_xlfn.STDEV.P(W52:W56)</f>
        <v>0.77813166552254576</v>
      </c>
      <c r="Z59" s="1">
        <v>0</v>
      </c>
      <c r="AA59">
        <v>2</v>
      </c>
      <c r="AB59">
        <v>0</v>
      </c>
      <c r="AC59">
        <f>AVERAGE(D4,D40,D76,D148,D220)</f>
        <v>32.220000000000006</v>
      </c>
      <c r="AD59">
        <f t="shared" ref="AD59:AF74" si="27">AVERAGE(E4,E40,E76,E148,E220)</f>
        <v>30.02</v>
      </c>
      <c r="AE59">
        <f t="shared" si="27"/>
        <v>29.940000000000005</v>
      </c>
      <c r="AF59">
        <f t="shared" si="27"/>
        <v>31.939999999999998</v>
      </c>
    </row>
    <row r="60" spans="1:32" x14ac:dyDescent="0.45">
      <c r="A60" s="1">
        <v>20</v>
      </c>
      <c r="B60">
        <v>50</v>
      </c>
      <c r="C60">
        <v>0</v>
      </c>
      <c r="D60">
        <v>51.3</v>
      </c>
      <c r="E60">
        <v>60.6</v>
      </c>
      <c r="F60">
        <v>53.5</v>
      </c>
      <c r="G60">
        <v>49.5</v>
      </c>
      <c r="I60">
        <f t="shared" si="15"/>
        <v>4.214483954175174</v>
      </c>
      <c r="N60">
        <f t="shared" si="16"/>
        <v>53.725000000000001</v>
      </c>
      <c r="P60" s="5"/>
      <c r="R60" s="5"/>
      <c r="T60" s="5"/>
      <c r="V60" s="5"/>
      <c r="Z60" s="1">
        <v>1</v>
      </c>
      <c r="AA60">
        <v>2</v>
      </c>
      <c r="AB60">
        <v>0.2</v>
      </c>
      <c r="AC60">
        <f t="shared" ref="AC60:AF88" si="28">AVERAGE(D5,D41,D77,D149,D221)</f>
        <v>32.36</v>
      </c>
      <c r="AD60">
        <f t="shared" si="27"/>
        <v>30.580000000000002</v>
      </c>
      <c r="AE60">
        <f t="shared" si="27"/>
        <v>33.380000000000003</v>
      </c>
      <c r="AF60">
        <f t="shared" si="27"/>
        <v>31.860000000000003</v>
      </c>
    </row>
    <row r="61" spans="1:32" x14ac:dyDescent="0.45">
      <c r="A61" s="1">
        <v>21</v>
      </c>
      <c r="B61">
        <v>50</v>
      </c>
      <c r="C61">
        <v>0.2</v>
      </c>
      <c r="D61">
        <v>51.1</v>
      </c>
      <c r="E61">
        <v>61.5</v>
      </c>
      <c r="F61">
        <v>48.1</v>
      </c>
      <c r="G61">
        <v>49</v>
      </c>
      <c r="I61">
        <f t="shared" si="15"/>
        <v>5.35134328930598</v>
      </c>
      <c r="N61">
        <f t="shared" si="16"/>
        <v>52.424999999999997</v>
      </c>
      <c r="P61" s="5" cm="1">
        <f t="array" ref="P61">INDEX(LINEST(P52:P57), 1)</f>
        <v>1.0045714285714276</v>
      </c>
      <c r="Q61" s="5" cm="1">
        <f t="array" ref="Q61">INDEX(LINEST(Q52:Q56), 1)</f>
        <v>3.0000000000001106E-2</v>
      </c>
      <c r="R61" s="5" cm="1">
        <f t="array" ref="R61">INDEX(LINEST(R52:R57), 1)</f>
        <v>2.2468571428571424</v>
      </c>
      <c r="S61" s="5" cm="1">
        <f t="array" ref="S61">INDEX(LINEST(S52:S56), 1)</f>
        <v>-0.67166666666666519</v>
      </c>
      <c r="T61" s="5" cm="1">
        <f t="array" ref="T61">INDEX(LINEST(T52:T57), 1)</f>
        <v>-0.25771428571428695</v>
      </c>
      <c r="U61" s="5" cm="1">
        <f t="array" ref="U61">INDEX(LINEST(U52:U56), 1)</f>
        <v>-0.32333333333333486</v>
      </c>
      <c r="V61" s="5" cm="1">
        <f t="array" ref="V61">INDEX(LINEST(V52:V57), 1)</f>
        <v>0.32342857142857134</v>
      </c>
      <c r="W61" s="5" cm="1">
        <f t="array" ref="W61">INDEX(LINEST(W52:W56), 1)</f>
        <v>0.30499999999999888</v>
      </c>
      <c r="Z61" s="1">
        <v>2</v>
      </c>
      <c r="AA61">
        <v>2</v>
      </c>
      <c r="AB61">
        <v>0.45</v>
      </c>
      <c r="AC61">
        <f t="shared" si="28"/>
        <v>32.72</v>
      </c>
      <c r="AD61">
        <f t="shared" si="27"/>
        <v>30.440000000000005</v>
      </c>
      <c r="AE61">
        <f t="shared" si="27"/>
        <v>32.78</v>
      </c>
      <c r="AF61">
        <f t="shared" si="27"/>
        <v>32.819999999999993</v>
      </c>
    </row>
    <row r="62" spans="1:32" x14ac:dyDescent="0.45">
      <c r="A62" s="1">
        <v>22</v>
      </c>
      <c r="B62">
        <v>50</v>
      </c>
      <c r="C62">
        <v>0.45</v>
      </c>
      <c r="D62">
        <v>52.1</v>
      </c>
      <c r="E62">
        <v>56.2</v>
      </c>
      <c r="F62">
        <v>49.3</v>
      </c>
      <c r="G62">
        <v>48</v>
      </c>
      <c r="I62">
        <f t="shared" si="15"/>
        <v>3.1424512724941356</v>
      </c>
      <c r="K62" cm="1">
        <f t="array" ref="K62">INDEX(LINEST(K52:K57),1)</f>
        <v>0.82928571428571174</v>
      </c>
      <c r="L62" cm="1">
        <f t="array" ref="L62">INDEX(LINEST(L52:L56),1)</f>
        <v>-0.16500000000000201</v>
      </c>
      <c r="N62">
        <f t="shared" si="16"/>
        <v>51.400000000000006</v>
      </c>
      <c r="Z62" s="1">
        <v>3</v>
      </c>
      <c r="AA62">
        <v>2</v>
      </c>
      <c r="AB62">
        <v>0.65</v>
      </c>
      <c r="AC62">
        <f t="shared" si="28"/>
        <v>31.420000000000005</v>
      </c>
      <c r="AD62">
        <f t="shared" si="27"/>
        <v>29.339999999999996</v>
      </c>
      <c r="AE62">
        <f t="shared" si="27"/>
        <v>34.08</v>
      </c>
      <c r="AF62">
        <f t="shared" si="27"/>
        <v>31.68</v>
      </c>
    </row>
    <row r="63" spans="1:32" x14ac:dyDescent="0.45">
      <c r="A63" s="1">
        <v>23</v>
      </c>
      <c r="B63">
        <v>50</v>
      </c>
      <c r="C63">
        <v>0.65</v>
      </c>
      <c r="D63">
        <v>52.8</v>
      </c>
      <c r="E63">
        <v>58.9</v>
      </c>
      <c r="F63">
        <v>45.8</v>
      </c>
      <c r="G63">
        <v>51</v>
      </c>
      <c r="I63">
        <f t="shared" si="15"/>
        <v>4.6804780738723695</v>
      </c>
      <c r="N63">
        <f t="shared" si="16"/>
        <v>52.125</v>
      </c>
      <c r="Z63" s="1">
        <v>4</v>
      </c>
      <c r="AA63">
        <v>2</v>
      </c>
      <c r="AB63">
        <v>0.85</v>
      </c>
      <c r="AC63">
        <f t="shared" si="28"/>
        <v>31.76</v>
      </c>
      <c r="AD63">
        <f t="shared" si="27"/>
        <v>30.180000000000007</v>
      </c>
      <c r="AE63">
        <f t="shared" si="27"/>
        <v>31.880000000000003</v>
      </c>
      <c r="AF63">
        <f t="shared" si="27"/>
        <v>31.919999999999998</v>
      </c>
    </row>
    <row r="64" spans="1:32" x14ac:dyDescent="0.45">
      <c r="A64" s="1">
        <v>24</v>
      </c>
      <c r="B64">
        <v>50</v>
      </c>
      <c r="C64">
        <v>0.85</v>
      </c>
      <c r="D64">
        <v>51</v>
      </c>
      <c r="E64">
        <v>53.9</v>
      </c>
      <c r="F64">
        <v>50.1</v>
      </c>
      <c r="G64">
        <v>49.2</v>
      </c>
      <c r="I64">
        <f t="shared" si="15"/>
        <v>1.7642278764377335</v>
      </c>
      <c r="N64">
        <f t="shared" si="16"/>
        <v>51.05</v>
      </c>
      <c r="Z64" s="1">
        <v>5</v>
      </c>
      <c r="AA64">
        <v>5</v>
      </c>
      <c r="AB64">
        <v>0</v>
      </c>
      <c r="AC64">
        <f t="shared" si="28"/>
        <v>39.120000000000005</v>
      </c>
      <c r="AD64">
        <f t="shared" si="27"/>
        <v>26.82</v>
      </c>
      <c r="AE64">
        <f t="shared" si="27"/>
        <v>38.700000000000003</v>
      </c>
      <c r="AF64">
        <f t="shared" si="27"/>
        <v>34.459999999999994</v>
      </c>
    </row>
    <row r="65" spans="1:32" x14ac:dyDescent="0.45">
      <c r="A65" s="1">
        <v>25</v>
      </c>
      <c r="B65">
        <v>100</v>
      </c>
      <c r="C65">
        <v>0</v>
      </c>
      <c r="D65">
        <v>58</v>
      </c>
      <c r="E65">
        <v>55.1</v>
      </c>
      <c r="F65">
        <v>53.4</v>
      </c>
      <c r="G65">
        <v>50.6</v>
      </c>
      <c r="I65">
        <f t="shared" si="15"/>
        <v>2.6845623479442602</v>
      </c>
      <c r="N65">
        <f t="shared" si="16"/>
        <v>54.274999999999999</v>
      </c>
      <c r="Z65" s="1">
        <v>6</v>
      </c>
      <c r="AA65">
        <v>5</v>
      </c>
      <c r="AB65">
        <v>0.2</v>
      </c>
      <c r="AC65">
        <f t="shared" si="28"/>
        <v>40.1</v>
      </c>
      <c r="AD65">
        <f t="shared" si="27"/>
        <v>26.72</v>
      </c>
      <c r="AE65">
        <f t="shared" si="27"/>
        <v>39.619999999999997</v>
      </c>
      <c r="AF65">
        <f t="shared" si="27"/>
        <v>34.1</v>
      </c>
    </row>
    <row r="66" spans="1:32" x14ac:dyDescent="0.45">
      <c r="A66" s="1">
        <v>26</v>
      </c>
      <c r="B66">
        <v>100</v>
      </c>
      <c r="C66">
        <v>0.2</v>
      </c>
      <c r="D66">
        <v>54.6</v>
      </c>
      <c r="E66">
        <v>54.7</v>
      </c>
      <c r="F66">
        <v>47.7</v>
      </c>
      <c r="G66">
        <v>50.1</v>
      </c>
      <c r="I66">
        <f t="shared" si="15"/>
        <v>2.9978117018918984</v>
      </c>
      <c r="N66">
        <f t="shared" si="16"/>
        <v>51.774999999999999</v>
      </c>
      <c r="Z66" s="1">
        <v>7</v>
      </c>
      <c r="AA66">
        <v>5</v>
      </c>
      <c r="AB66">
        <v>0.45</v>
      </c>
      <c r="AC66">
        <f t="shared" si="28"/>
        <v>38.260000000000005</v>
      </c>
      <c r="AD66">
        <f t="shared" si="27"/>
        <v>27.22</v>
      </c>
      <c r="AE66">
        <f t="shared" si="27"/>
        <v>39.020000000000003</v>
      </c>
      <c r="AF66">
        <f t="shared" si="27"/>
        <v>33.159999999999997</v>
      </c>
    </row>
    <row r="67" spans="1:32" x14ac:dyDescent="0.45">
      <c r="A67" s="1">
        <v>27</v>
      </c>
      <c r="B67">
        <v>100</v>
      </c>
      <c r="C67">
        <v>0.45</v>
      </c>
      <c r="D67">
        <v>52.8</v>
      </c>
      <c r="E67">
        <v>52.8</v>
      </c>
      <c r="F67">
        <v>49.9</v>
      </c>
      <c r="G67">
        <v>48.8</v>
      </c>
      <c r="I67">
        <f t="shared" si="15"/>
        <v>1.7682972035266016</v>
      </c>
      <c r="N67">
        <f t="shared" si="16"/>
        <v>51.075000000000003</v>
      </c>
      <c r="Z67" s="1">
        <v>8</v>
      </c>
      <c r="AA67">
        <v>5</v>
      </c>
      <c r="AB67">
        <v>0.65</v>
      </c>
      <c r="AC67">
        <f t="shared" si="28"/>
        <v>39.720000000000006</v>
      </c>
      <c r="AD67">
        <f t="shared" si="27"/>
        <v>27.520000000000003</v>
      </c>
      <c r="AE67">
        <f t="shared" si="27"/>
        <v>38.200000000000003</v>
      </c>
      <c r="AF67">
        <f t="shared" si="27"/>
        <v>35.42</v>
      </c>
    </row>
    <row r="68" spans="1:32" x14ac:dyDescent="0.45">
      <c r="A68" s="1">
        <v>28</v>
      </c>
      <c r="B68">
        <v>100</v>
      </c>
      <c r="C68">
        <v>0.65</v>
      </c>
      <c r="D68">
        <v>55.3</v>
      </c>
      <c r="E68">
        <v>54.4</v>
      </c>
      <c r="F68">
        <v>46.2</v>
      </c>
      <c r="G68">
        <v>53.1</v>
      </c>
      <c r="I68">
        <f t="shared" si="15"/>
        <v>3.5794552658190866</v>
      </c>
      <c r="N68">
        <f t="shared" si="16"/>
        <v>52.249999999999993</v>
      </c>
      <c r="Z68" s="1">
        <v>9</v>
      </c>
      <c r="AA68">
        <v>5</v>
      </c>
      <c r="AB68">
        <v>0.85</v>
      </c>
      <c r="AC68">
        <f t="shared" si="28"/>
        <v>40.64</v>
      </c>
      <c r="AD68">
        <f t="shared" si="27"/>
        <v>26.139999999999997</v>
      </c>
      <c r="AE68">
        <f t="shared" si="27"/>
        <v>39.160000000000004</v>
      </c>
      <c r="AF68">
        <f t="shared" si="27"/>
        <v>34.959999999999994</v>
      </c>
    </row>
    <row r="69" spans="1:32" x14ac:dyDescent="0.45">
      <c r="A69" s="1">
        <v>29</v>
      </c>
      <c r="B69">
        <v>100</v>
      </c>
      <c r="C69">
        <v>0.85</v>
      </c>
      <c r="D69">
        <v>55.9</v>
      </c>
      <c r="E69">
        <v>52.8</v>
      </c>
      <c r="F69">
        <v>50.6</v>
      </c>
      <c r="G69">
        <v>52</v>
      </c>
      <c r="I69">
        <f t="shared" si="15"/>
        <v>1.9421315609401943</v>
      </c>
      <c r="N69">
        <f t="shared" si="16"/>
        <v>52.824999999999996</v>
      </c>
      <c r="Z69" s="1">
        <v>10</v>
      </c>
      <c r="AA69">
        <v>10</v>
      </c>
      <c r="AB69">
        <v>0</v>
      </c>
      <c r="AC69">
        <f t="shared" si="28"/>
        <v>44.8</v>
      </c>
      <c r="AD69">
        <f t="shared" si="27"/>
        <v>28.459999999999997</v>
      </c>
      <c r="AE69">
        <f t="shared" si="27"/>
        <v>46.599999999999994</v>
      </c>
      <c r="AF69">
        <f t="shared" si="27"/>
        <v>42.140000000000008</v>
      </c>
    </row>
    <row r="70" spans="1:32" x14ac:dyDescent="0.45">
      <c r="Z70" s="1">
        <v>11</v>
      </c>
      <c r="AA70">
        <v>10</v>
      </c>
      <c r="AB70">
        <v>0.2</v>
      </c>
      <c r="AC70">
        <f t="shared" si="28"/>
        <v>45.58</v>
      </c>
      <c r="AD70">
        <f t="shared" si="27"/>
        <v>29.220000000000006</v>
      </c>
      <c r="AE70">
        <f t="shared" si="27"/>
        <v>41.239999999999995</v>
      </c>
      <c r="AF70">
        <f t="shared" si="27"/>
        <v>41.660000000000004</v>
      </c>
    </row>
    <row r="71" spans="1:32" x14ac:dyDescent="0.45">
      <c r="Z71" s="1">
        <v>12</v>
      </c>
      <c r="AA71">
        <v>10</v>
      </c>
      <c r="AB71">
        <v>0.45</v>
      </c>
      <c r="AC71">
        <f t="shared" si="28"/>
        <v>44.36</v>
      </c>
      <c r="AD71">
        <f t="shared" si="27"/>
        <v>29.660000000000004</v>
      </c>
      <c r="AE71">
        <f t="shared" si="27"/>
        <v>42.68</v>
      </c>
      <c r="AF71">
        <f t="shared" si="27"/>
        <v>40.880000000000003</v>
      </c>
    </row>
    <row r="72" spans="1:32" x14ac:dyDescent="0.45">
      <c r="Z72" s="1">
        <v>13</v>
      </c>
      <c r="AA72">
        <v>10</v>
      </c>
      <c r="AB72">
        <v>0.65</v>
      </c>
      <c r="AC72">
        <f t="shared" si="28"/>
        <v>46.78</v>
      </c>
      <c r="AD72">
        <f t="shared" si="27"/>
        <v>28.98</v>
      </c>
      <c r="AE72">
        <f t="shared" si="27"/>
        <v>39.879999999999995</v>
      </c>
      <c r="AF72">
        <f t="shared" si="27"/>
        <v>44.16</v>
      </c>
    </row>
    <row r="73" spans="1:32" x14ac:dyDescent="0.45">
      <c r="A73" s="1">
        <v>0</v>
      </c>
      <c r="B73" t="s">
        <v>8</v>
      </c>
      <c r="Z73" s="1">
        <v>14</v>
      </c>
      <c r="AA73">
        <v>10</v>
      </c>
      <c r="AB73">
        <v>0.85</v>
      </c>
      <c r="AC73">
        <f t="shared" si="28"/>
        <v>45.899999999999991</v>
      </c>
      <c r="AD73">
        <f t="shared" si="27"/>
        <v>28.160000000000004</v>
      </c>
      <c r="AE73">
        <f t="shared" si="27"/>
        <v>44.459999999999994</v>
      </c>
      <c r="AF73">
        <f t="shared" si="27"/>
        <v>42.720000000000006</v>
      </c>
    </row>
    <row r="74" spans="1:32" x14ac:dyDescent="0.45">
      <c r="Z74" s="1">
        <v>15</v>
      </c>
      <c r="AA74">
        <v>20</v>
      </c>
      <c r="AB74">
        <v>0</v>
      </c>
      <c r="AC74">
        <f t="shared" si="28"/>
        <v>42.86</v>
      </c>
      <c r="AD74">
        <f t="shared" si="27"/>
        <v>29.9</v>
      </c>
      <c r="AE74">
        <f t="shared" si="27"/>
        <v>44.98</v>
      </c>
      <c r="AF74">
        <f t="shared" si="27"/>
        <v>41.440000000000005</v>
      </c>
    </row>
    <row r="75" spans="1:32" x14ac:dyDescent="0.4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I75" s="3" t="s">
        <v>45</v>
      </c>
      <c r="K75" t="s">
        <v>25</v>
      </c>
      <c r="L75" t="s">
        <v>26</v>
      </c>
      <c r="N75" t="s">
        <v>27</v>
      </c>
      <c r="P75" s="3"/>
      <c r="Q75" s="3" t="s">
        <v>3</v>
      </c>
      <c r="R75" s="3"/>
      <c r="S75" s="3" t="s">
        <v>4</v>
      </c>
      <c r="T75" s="3"/>
      <c r="U75" s="3" t="s">
        <v>5</v>
      </c>
      <c r="V75" s="3"/>
      <c r="W75" s="3" t="s">
        <v>6</v>
      </c>
      <c r="Z75" s="1">
        <v>16</v>
      </c>
      <c r="AA75">
        <v>20</v>
      </c>
      <c r="AB75">
        <v>0.2</v>
      </c>
      <c r="AC75">
        <f t="shared" si="28"/>
        <v>43.18</v>
      </c>
      <c r="AD75">
        <f t="shared" si="28"/>
        <v>33.06</v>
      </c>
      <c r="AE75">
        <f t="shared" si="28"/>
        <v>41.18</v>
      </c>
      <c r="AF75">
        <f t="shared" si="28"/>
        <v>41.260000000000005</v>
      </c>
    </row>
    <row r="76" spans="1:32" x14ac:dyDescent="0.45">
      <c r="A76" s="1">
        <v>0</v>
      </c>
      <c r="B76">
        <v>0</v>
      </c>
      <c r="C76">
        <v>0</v>
      </c>
      <c r="D76">
        <v>50.1</v>
      </c>
      <c r="E76">
        <v>50.2</v>
      </c>
      <c r="F76">
        <v>45.9</v>
      </c>
      <c r="G76">
        <v>50.3</v>
      </c>
      <c r="I76">
        <f>_xlfn.STDEV.P(D76:G76)</f>
        <v>1.8632968094214091</v>
      </c>
      <c r="J76">
        <v>2</v>
      </c>
      <c r="K76">
        <f>_xlfn.STDEV.P(D76:G80)</f>
        <v>1.6951327381653634</v>
      </c>
      <c r="L76">
        <f>_xlfn.STDEV.P(D76:G76,D81:G81,D86:G86,D91:G91,D96:G96,D101:G101)</f>
        <v>4.9662034879103922</v>
      </c>
      <c r="M76">
        <v>0</v>
      </c>
      <c r="N76">
        <f>AVERAGE(D76:G76)</f>
        <v>49.125</v>
      </c>
      <c r="P76" s="5">
        <f>_xlfn.STDEV.P(D76:D80)</f>
        <v>1.1774548823628015</v>
      </c>
      <c r="Q76">
        <f>_xlfn.STDEV.P(D76,D81,D86,D91,D96,D101)</f>
        <v>3.0554141381415962</v>
      </c>
      <c r="R76" s="5">
        <f>_xlfn.STDEV.P(E76:E80)</f>
        <v>1.1740528097151339</v>
      </c>
      <c r="S76">
        <f>_xlfn.STDEV.P(E76,E81,E86,E91,E96,E101)</f>
        <v>7.7830478177467741</v>
      </c>
      <c r="T76" s="5">
        <f>_xlfn.STDEV.P(F76:F80)</f>
        <v>2.6956260868302948</v>
      </c>
      <c r="U76">
        <f>_xlfn.STDEV.P(F76,F81,F86,F91,F96,F101)</f>
        <v>3.6700363304287138</v>
      </c>
      <c r="V76" s="5">
        <f>_xlfn.STDEV.P(G76:G80)</f>
        <v>1.1842297074469965</v>
      </c>
      <c r="W76">
        <f>_xlfn.STDEV.P(G76,G81,G86,G91,G96,G101)</f>
        <v>2.6149676012439524</v>
      </c>
      <c r="Z76" s="1">
        <v>17</v>
      </c>
      <c r="AA76">
        <v>20</v>
      </c>
      <c r="AB76">
        <v>0.45</v>
      </c>
      <c r="AC76">
        <f t="shared" si="28"/>
        <v>42.32</v>
      </c>
      <c r="AD76">
        <f t="shared" si="28"/>
        <v>32.160000000000004</v>
      </c>
      <c r="AE76">
        <f t="shared" si="28"/>
        <v>41.28</v>
      </c>
      <c r="AF76">
        <f t="shared" si="28"/>
        <v>39.86</v>
      </c>
    </row>
    <row r="77" spans="1:32" x14ac:dyDescent="0.45">
      <c r="A77" s="1">
        <v>1</v>
      </c>
      <c r="B77">
        <v>0</v>
      </c>
      <c r="C77">
        <v>0.2</v>
      </c>
      <c r="D77">
        <v>50.4</v>
      </c>
      <c r="E77">
        <v>50.5</v>
      </c>
      <c r="F77">
        <v>52.1</v>
      </c>
      <c r="G77">
        <v>50.2</v>
      </c>
      <c r="I77">
        <f t="shared" ref="I77:I105" si="29">_xlfn.STDEV.P(D77:G77)</f>
        <v>0.75828754440515522</v>
      </c>
      <c r="J77">
        <v>5</v>
      </c>
      <c r="K77">
        <f>_xlfn.STDEV.P(D81:G85)</f>
        <v>3.3671946780665949</v>
      </c>
      <c r="L77">
        <f>_xlfn.STDEV.P(D77:G77,D82:G82,D87:G87,D92:G92,D97:G97,D102:G102)</f>
        <v>5.6947100209073556</v>
      </c>
      <c r="M77">
        <v>0.2</v>
      </c>
      <c r="N77">
        <f t="shared" ref="N77:N105" si="30">AVERAGE(D77:G77)</f>
        <v>50.8</v>
      </c>
      <c r="P77" s="5">
        <f>_xlfn.STDEV.P(D81:D85)</f>
        <v>1.1876026271442823</v>
      </c>
      <c r="Q77">
        <f t="shared" ref="Q77:Q80" si="31">_xlfn.STDEV.P(D77,D82,D87,D92,D97,D102)</f>
        <v>3.5046397817750101</v>
      </c>
      <c r="R77" s="5">
        <f>_xlfn.STDEV.P(E81:E85)</f>
        <v>1.2023310692151299</v>
      </c>
      <c r="S77">
        <f t="shared" ref="S77:S80" si="32">_xlfn.STDEV.P(E77,E82,E87,E92,E97,E102)</f>
        <v>9.1908771193082011</v>
      </c>
      <c r="T77" s="5">
        <f>_xlfn.STDEV.P(F81:F85)</f>
        <v>2.267686045289337</v>
      </c>
      <c r="U77">
        <f t="shared" ref="U77:U80" si="33">_xlfn.STDEV.P(F77,F82,F87,F92,F97,F102)</f>
        <v>2.0562236151633804</v>
      </c>
      <c r="V77" s="5">
        <f>_xlfn.STDEV.P(G81:G85)</f>
        <v>1.1876026271442823</v>
      </c>
      <c r="W77">
        <f t="shared" ref="W77:W80" si="34">_xlfn.STDEV.P(G77,G82,G87,G92,G97,G102)</f>
        <v>2.6493185706684828</v>
      </c>
      <c r="Z77" s="1">
        <v>18</v>
      </c>
      <c r="AA77">
        <v>20</v>
      </c>
      <c r="AB77">
        <v>0.65</v>
      </c>
      <c r="AC77">
        <f t="shared" si="28"/>
        <v>44.28</v>
      </c>
      <c r="AD77">
        <f t="shared" si="28"/>
        <v>32.14</v>
      </c>
      <c r="AE77">
        <f t="shared" si="28"/>
        <v>40.54</v>
      </c>
      <c r="AF77">
        <f t="shared" si="28"/>
        <v>42.760000000000005</v>
      </c>
    </row>
    <row r="78" spans="1:32" x14ac:dyDescent="0.45">
      <c r="A78" s="1">
        <v>2</v>
      </c>
      <c r="B78">
        <v>0</v>
      </c>
      <c r="C78">
        <v>0.45</v>
      </c>
      <c r="D78">
        <v>52</v>
      </c>
      <c r="E78">
        <v>52.1</v>
      </c>
      <c r="F78">
        <v>51</v>
      </c>
      <c r="G78">
        <v>52</v>
      </c>
      <c r="I78">
        <f t="shared" si="29"/>
        <v>0.4493050188902859</v>
      </c>
      <c r="J78">
        <v>10</v>
      </c>
      <c r="K78">
        <f>_xlfn.STDEV.P(D86:G90)</f>
        <v>2.018539075668341</v>
      </c>
      <c r="L78">
        <f t="shared" ref="L78:L80" si="35">_xlfn.STDEV.P(D78:G78,D83:G83,D88:G88,D93:G93,D98:G98,D103:G103)</f>
        <v>5.0563348605706704</v>
      </c>
      <c r="M78">
        <v>0.45</v>
      </c>
      <c r="N78">
        <f t="shared" si="30"/>
        <v>51.774999999999999</v>
      </c>
      <c r="P78" s="5">
        <f>_xlfn.STDEV.P(D86:D90)</f>
        <v>1.2139192724394823</v>
      </c>
      <c r="Q78">
        <f t="shared" si="31"/>
        <v>2.9707836601737867</v>
      </c>
      <c r="R78" s="5">
        <f>_xlfn.STDEV.P(E86:E90)</f>
        <v>0.7031358332498796</v>
      </c>
      <c r="S78">
        <f t="shared" si="32"/>
        <v>7.8953045117546434</v>
      </c>
      <c r="T78" s="5">
        <f>_xlfn.STDEV.P(F86:F90)</f>
        <v>2.9179444819941307</v>
      </c>
      <c r="U78">
        <f t="shared" si="33"/>
        <v>0.874483974822994</v>
      </c>
      <c r="V78" s="5">
        <f>_xlfn.STDEV.P(G86:G90)</f>
        <v>1.2023310692151317</v>
      </c>
      <c r="W78">
        <f t="shared" si="34"/>
        <v>2.7618029537886213</v>
      </c>
      <c r="Z78" s="1">
        <v>19</v>
      </c>
      <c r="AA78">
        <v>20</v>
      </c>
      <c r="AB78">
        <v>0.85</v>
      </c>
      <c r="AC78">
        <f t="shared" si="28"/>
        <v>44.040000000000006</v>
      </c>
      <c r="AD78">
        <f t="shared" si="28"/>
        <v>31.6</v>
      </c>
      <c r="AE78">
        <f t="shared" si="28"/>
        <v>42.52</v>
      </c>
      <c r="AF78">
        <f t="shared" si="28"/>
        <v>40.96</v>
      </c>
    </row>
    <row r="79" spans="1:32" x14ac:dyDescent="0.45">
      <c r="A79" s="1">
        <v>3</v>
      </c>
      <c r="B79">
        <v>0</v>
      </c>
      <c r="C79">
        <v>0.65</v>
      </c>
      <c r="D79">
        <v>48.6</v>
      </c>
      <c r="E79">
        <v>48.6</v>
      </c>
      <c r="F79">
        <v>53.7</v>
      </c>
      <c r="G79">
        <v>48.5</v>
      </c>
      <c r="I79">
        <f t="shared" si="29"/>
        <v>2.2231734075415721</v>
      </c>
      <c r="J79">
        <v>20</v>
      </c>
      <c r="K79">
        <f>_xlfn.STDEV.P(D91:G95)</f>
        <v>4.3279874075602391</v>
      </c>
      <c r="L79">
        <f t="shared" si="35"/>
        <v>5.1246070310047109</v>
      </c>
      <c r="M79">
        <v>0.65</v>
      </c>
      <c r="N79">
        <f t="shared" si="30"/>
        <v>49.85</v>
      </c>
      <c r="P79" s="5">
        <f>_xlfn.STDEV.P(D91:D95)</f>
        <v>1.1189280584559496</v>
      </c>
      <c r="Q79">
        <f t="shared" si="31"/>
        <v>3.1185822989870826</v>
      </c>
      <c r="R79" s="5">
        <f>_xlfn.STDEV.P(E91:E95)</f>
        <v>2.4628438846179428</v>
      </c>
      <c r="S79">
        <f t="shared" si="32"/>
        <v>7.9400706685912716</v>
      </c>
      <c r="T79" s="5">
        <f>_xlfn.STDEV.P(F91:F95)</f>
        <v>2.6528475267153979</v>
      </c>
      <c r="U79">
        <f t="shared" si="33"/>
        <v>3.4475836948989853</v>
      </c>
      <c r="V79" s="5">
        <f>_xlfn.STDEV.P(G91:G95)</f>
        <v>1.1356055653262715</v>
      </c>
      <c r="W79">
        <f t="shared" si="34"/>
        <v>2.4488092344375589</v>
      </c>
      <c r="Z79" s="1">
        <v>20</v>
      </c>
      <c r="AA79">
        <v>50</v>
      </c>
      <c r="AB79">
        <v>0</v>
      </c>
      <c r="AC79">
        <f t="shared" si="28"/>
        <v>47.040000000000006</v>
      </c>
      <c r="AD79">
        <f t="shared" si="28"/>
        <v>46.080000000000005</v>
      </c>
      <c r="AE79">
        <f t="shared" si="28"/>
        <v>44.38</v>
      </c>
      <c r="AF79">
        <f t="shared" si="28"/>
        <v>44.839999999999996</v>
      </c>
    </row>
    <row r="80" spans="1:32" x14ac:dyDescent="0.45">
      <c r="A80" s="1">
        <v>4</v>
      </c>
      <c r="B80">
        <v>0</v>
      </c>
      <c r="C80">
        <v>0.85</v>
      </c>
      <c r="D80">
        <v>49.1</v>
      </c>
      <c r="E80">
        <v>49.4</v>
      </c>
      <c r="F80">
        <v>49</v>
      </c>
      <c r="G80">
        <v>49.2</v>
      </c>
      <c r="I80">
        <f t="shared" si="29"/>
        <v>0.14790199457748979</v>
      </c>
      <c r="J80">
        <v>50</v>
      </c>
      <c r="K80">
        <f>_xlfn.STDEV.P(D97:G100)</f>
        <v>7.4027444235230231</v>
      </c>
      <c r="L80">
        <f t="shared" si="35"/>
        <v>3.6360821979157731</v>
      </c>
      <c r="M80">
        <v>0.85</v>
      </c>
      <c r="N80">
        <f t="shared" si="30"/>
        <v>49.174999999999997</v>
      </c>
      <c r="P80" s="5">
        <f>_xlfn.STDEV.P(D96:D100)</f>
        <v>0.85182157756187404</v>
      </c>
      <c r="Q80">
        <f t="shared" si="31"/>
        <v>2.5331140255951108</v>
      </c>
      <c r="R80" s="5">
        <f>_xlfn.STDEV.P(E96:E100)</f>
        <v>3.008654184182689</v>
      </c>
      <c r="S80">
        <f t="shared" si="32"/>
        <v>5.9266816647729339</v>
      </c>
      <c r="T80" s="5">
        <f>_xlfn.STDEV.P(F96:F100)</f>
        <v>2.6896839963088603</v>
      </c>
      <c r="U80">
        <f t="shared" si="33"/>
        <v>0.83549719063295202</v>
      </c>
      <c r="V80" s="5">
        <f>_xlfn.STDEV.P(G96:G100)</f>
        <v>0.99919967974374346</v>
      </c>
      <c r="W80">
        <f t="shared" si="34"/>
        <v>2.8205594401741578</v>
      </c>
      <c r="Z80" s="1">
        <v>21</v>
      </c>
      <c r="AA80">
        <v>50</v>
      </c>
      <c r="AB80">
        <v>0.2</v>
      </c>
      <c r="AC80">
        <f t="shared" si="28"/>
        <v>47.6</v>
      </c>
      <c r="AD80">
        <f t="shared" si="28"/>
        <v>47.12</v>
      </c>
      <c r="AE80">
        <f t="shared" si="28"/>
        <v>39.940000000000005</v>
      </c>
      <c r="AF80">
        <f t="shared" si="28"/>
        <v>45.2</v>
      </c>
    </row>
    <row r="81" spans="1:32" x14ac:dyDescent="0.45">
      <c r="A81" s="1">
        <v>5</v>
      </c>
      <c r="B81">
        <v>5</v>
      </c>
      <c r="C81">
        <v>0</v>
      </c>
      <c r="D81">
        <v>49.8</v>
      </c>
      <c r="E81">
        <v>43</v>
      </c>
      <c r="F81">
        <v>46.7</v>
      </c>
      <c r="G81">
        <v>49.8</v>
      </c>
      <c r="I81">
        <f t="shared" si="29"/>
        <v>2.7994419086667959</v>
      </c>
      <c r="J81">
        <v>100</v>
      </c>
      <c r="K81">
        <f>_xlfn.STDEV.P(D101:G105)</f>
        <v>4.4469552505056766</v>
      </c>
      <c r="N81">
        <f t="shared" si="30"/>
        <v>47.325000000000003</v>
      </c>
      <c r="P81" s="5">
        <f>_xlfn.STDEV.P(D101:D105)</f>
        <v>0.90642153548997395</v>
      </c>
      <c r="R81" s="5">
        <f>_xlfn.STDEV.P(E101:E105)</f>
        <v>1.1513470371699404</v>
      </c>
      <c r="T81" s="5">
        <f>_xlfn.STDEV.P(F101:F105)</f>
        <v>2.685218799278748</v>
      </c>
      <c r="V81" s="5">
        <f>_xlfn.STDEV.P(G101:G105)</f>
        <v>1.5888410870820264</v>
      </c>
      <c r="Z81" s="1">
        <v>22</v>
      </c>
      <c r="AA81">
        <v>50</v>
      </c>
      <c r="AB81">
        <v>0.45</v>
      </c>
      <c r="AC81">
        <f t="shared" si="28"/>
        <v>46.6</v>
      </c>
      <c r="AD81">
        <f t="shared" si="28"/>
        <v>44.46</v>
      </c>
      <c r="AE81">
        <f t="shared" si="28"/>
        <v>41.12</v>
      </c>
      <c r="AF81">
        <f t="shared" si="28"/>
        <v>43.5</v>
      </c>
    </row>
    <row r="82" spans="1:32" x14ac:dyDescent="0.45">
      <c r="A82" s="1">
        <v>6</v>
      </c>
      <c r="B82">
        <v>5</v>
      </c>
      <c r="C82">
        <v>0.2</v>
      </c>
      <c r="D82">
        <v>49.5</v>
      </c>
      <c r="E82">
        <v>41.7</v>
      </c>
      <c r="F82">
        <v>52.4</v>
      </c>
      <c r="G82">
        <v>49.5</v>
      </c>
      <c r="I82">
        <f t="shared" si="29"/>
        <v>3.9764148425434676</v>
      </c>
      <c r="K82">
        <f>AVERAGE(K76:K81)</f>
        <v>3.8764255955815403</v>
      </c>
      <c r="N82">
        <f t="shared" si="30"/>
        <v>48.274999999999999</v>
      </c>
      <c r="P82" s="5">
        <f>AVERAGE(P76:P81)</f>
        <v>1.0760246589090607</v>
      </c>
      <c r="Q82">
        <f>AVERAGE(Q76:Q80)</f>
        <v>3.0365067809345172</v>
      </c>
      <c r="R82" s="5">
        <f>AVERAGE(R76:R81)</f>
        <v>1.6170608030251195</v>
      </c>
      <c r="S82">
        <f>AVERAGE(S76:S80)</f>
        <v>7.7471963564347659</v>
      </c>
      <c r="T82" s="5">
        <f>AVERAGE(T76:T81)</f>
        <v>2.6515011560694615</v>
      </c>
      <c r="U82">
        <f>AVERAGE(U76:U80)</f>
        <v>2.1767649611894049</v>
      </c>
      <c r="V82" s="5">
        <f>AVERAGE(V76:V81)</f>
        <v>1.2163016226597418</v>
      </c>
      <c r="W82">
        <f>AVERAGE(W76:W80)</f>
        <v>2.6590915600625542</v>
      </c>
      <c r="Z82" s="1">
        <v>23</v>
      </c>
      <c r="AA82">
        <v>50</v>
      </c>
      <c r="AB82">
        <v>0.65</v>
      </c>
      <c r="AC82">
        <f t="shared" si="28"/>
        <v>47.92</v>
      </c>
      <c r="AD82">
        <f t="shared" si="28"/>
        <v>46.519999999999996</v>
      </c>
      <c r="AE82">
        <f t="shared" si="28"/>
        <v>38.82</v>
      </c>
      <c r="AF82">
        <f t="shared" si="28"/>
        <v>44.783999999999992</v>
      </c>
    </row>
    <row r="83" spans="1:32" x14ac:dyDescent="0.45">
      <c r="A83" s="1">
        <v>7</v>
      </c>
      <c r="B83">
        <v>5</v>
      </c>
      <c r="C83">
        <v>0.45</v>
      </c>
      <c r="D83">
        <v>47.9</v>
      </c>
      <c r="E83">
        <v>42</v>
      </c>
      <c r="F83">
        <v>50.7</v>
      </c>
      <c r="G83">
        <v>47.9</v>
      </c>
      <c r="I83">
        <f t="shared" si="29"/>
        <v>3.1720458697818361</v>
      </c>
      <c r="N83">
        <f t="shared" si="30"/>
        <v>47.125000000000007</v>
      </c>
      <c r="P83" s="5">
        <f>_xlfn.STDEV.P(P76:P81)</f>
        <v>0.14296013460509588</v>
      </c>
      <c r="Q83">
        <f>_xlfn.STDEV.P(Q76:Q80)</f>
        <v>0.31111611338109779</v>
      </c>
      <c r="R83" s="5">
        <f>_xlfn.STDEV.P(R76:R81)</f>
        <v>0.8238412221537329</v>
      </c>
      <c r="S83">
        <f>_xlfn.STDEV.P(S76:S80)</f>
        <v>1.0448837007904341</v>
      </c>
      <c r="T83" s="5">
        <f>_xlfn.STDEV.P(T76:T81)</f>
        <v>0.19272161104118529</v>
      </c>
      <c r="U83">
        <f>_xlfn.STDEV.P(U76:U80)</f>
        <v>1.212790571535233</v>
      </c>
      <c r="V83" s="5">
        <f>_xlfn.STDEV.P(V76:V81)</f>
        <v>0.18003618908970773</v>
      </c>
      <c r="W83">
        <f>_xlfn.STDEV.P(W76:W80)</f>
        <v>0.12874983358642855</v>
      </c>
      <c r="Z83" s="1">
        <v>24</v>
      </c>
      <c r="AA83">
        <v>50</v>
      </c>
      <c r="AB83">
        <v>0.85</v>
      </c>
      <c r="AC83">
        <f t="shared" si="28"/>
        <v>46.6</v>
      </c>
      <c r="AD83">
        <f t="shared" si="28"/>
        <v>42.92</v>
      </c>
      <c r="AE83">
        <f t="shared" si="28"/>
        <v>42.36</v>
      </c>
      <c r="AF83">
        <f t="shared" si="28"/>
        <v>44.58</v>
      </c>
    </row>
    <row r="84" spans="1:32" x14ac:dyDescent="0.45">
      <c r="A84" s="1">
        <v>8</v>
      </c>
      <c r="B84">
        <v>5</v>
      </c>
      <c r="C84">
        <v>0.65</v>
      </c>
      <c r="D84">
        <v>51.4</v>
      </c>
      <c r="E84">
        <v>44.9</v>
      </c>
      <c r="F84">
        <v>52.9</v>
      </c>
      <c r="G84">
        <v>51.4</v>
      </c>
      <c r="I84">
        <f t="shared" si="29"/>
        <v>3.0923292192132452</v>
      </c>
      <c r="K84" cm="1">
        <f t="array" ref="K84">INDEX(LINEST(K76:K81),1)</f>
        <v>0.80500600371322151</v>
      </c>
      <c r="L84" cm="1">
        <f t="array" ref="L84">INDEX(LINEST(L76:L80),1)</f>
        <v>-0.32303455698918826</v>
      </c>
      <c r="N84">
        <f t="shared" si="30"/>
        <v>50.15</v>
      </c>
      <c r="P84" s="5"/>
      <c r="R84" s="5"/>
      <c r="T84" s="5"/>
      <c r="V84" s="5"/>
      <c r="Z84" s="1">
        <v>25</v>
      </c>
      <c r="AA84">
        <v>100</v>
      </c>
      <c r="AB84">
        <v>0</v>
      </c>
      <c r="AC84">
        <f t="shared" si="28"/>
        <v>49.68</v>
      </c>
      <c r="AD84">
        <f t="shared" si="28"/>
        <v>44.2</v>
      </c>
      <c r="AE84">
        <f t="shared" si="28"/>
        <v>43.58</v>
      </c>
      <c r="AF84">
        <f t="shared" si="28"/>
        <v>45.98</v>
      </c>
    </row>
    <row r="85" spans="1:32" x14ac:dyDescent="0.45">
      <c r="A85" s="1">
        <v>9</v>
      </c>
      <c r="B85">
        <v>5</v>
      </c>
      <c r="C85">
        <v>0.85</v>
      </c>
      <c r="D85">
        <v>50.7</v>
      </c>
      <c r="E85">
        <v>44</v>
      </c>
      <c r="F85">
        <v>49.1</v>
      </c>
      <c r="G85">
        <v>50.7</v>
      </c>
      <c r="I85">
        <f t="shared" si="29"/>
        <v>2.7489770824799553</v>
      </c>
      <c r="N85">
        <f t="shared" si="30"/>
        <v>48.625</v>
      </c>
      <c r="P85" s="5"/>
      <c r="R85" s="5"/>
      <c r="T85" s="5"/>
      <c r="V85" s="5"/>
      <c r="Z85" s="1">
        <v>26</v>
      </c>
      <c r="AA85">
        <v>100</v>
      </c>
      <c r="AB85">
        <v>0.2</v>
      </c>
      <c r="AC85">
        <f t="shared" si="28"/>
        <v>49.7</v>
      </c>
      <c r="AD85">
        <f t="shared" si="28"/>
        <v>44.2</v>
      </c>
      <c r="AE85">
        <f t="shared" si="28"/>
        <v>39.500000000000007</v>
      </c>
      <c r="AF85">
        <f t="shared" si="28"/>
        <v>45.839999999999996</v>
      </c>
    </row>
    <row r="86" spans="1:32" x14ac:dyDescent="0.45">
      <c r="A86" s="1">
        <v>10</v>
      </c>
      <c r="B86">
        <v>10</v>
      </c>
      <c r="C86">
        <v>0</v>
      </c>
      <c r="D86">
        <v>49.8</v>
      </c>
      <c r="E86">
        <v>46.9</v>
      </c>
      <c r="F86">
        <v>54.8</v>
      </c>
      <c r="G86">
        <v>49.8</v>
      </c>
      <c r="I86">
        <f t="shared" si="29"/>
        <v>2.8419843419695328</v>
      </c>
      <c r="N86">
        <f t="shared" si="30"/>
        <v>50.325000000000003</v>
      </c>
      <c r="P86" s="5"/>
      <c r="R86" s="5"/>
      <c r="T86" s="5"/>
      <c r="V86" s="5"/>
      <c r="Z86" s="1">
        <v>27</v>
      </c>
      <c r="AA86">
        <v>100</v>
      </c>
      <c r="AB86">
        <v>0.45</v>
      </c>
      <c r="AC86">
        <f t="shared" si="28"/>
        <v>48.08</v>
      </c>
      <c r="AD86">
        <f t="shared" si="28"/>
        <v>42.540000000000006</v>
      </c>
      <c r="AE86">
        <f t="shared" si="28"/>
        <v>40.959999999999994</v>
      </c>
      <c r="AF86">
        <f t="shared" si="28"/>
        <v>44.368000000000002</v>
      </c>
    </row>
    <row r="87" spans="1:32" x14ac:dyDescent="0.45">
      <c r="A87" s="1">
        <v>11</v>
      </c>
      <c r="B87">
        <v>10</v>
      </c>
      <c r="C87">
        <v>0.2</v>
      </c>
      <c r="D87">
        <v>49.5</v>
      </c>
      <c r="E87">
        <v>47.7</v>
      </c>
      <c r="F87">
        <v>48.3</v>
      </c>
      <c r="G87">
        <v>49.3</v>
      </c>
      <c r="I87">
        <f t="shared" si="29"/>
        <v>0.73484692283495223</v>
      </c>
      <c r="K87" t="s">
        <v>25</v>
      </c>
      <c r="L87" t="s">
        <v>26</v>
      </c>
      <c r="N87">
        <f t="shared" si="30"/>
        <v>48.7</v>
      </c>
      <c r="P87" s="3" t="s">
        <v>25</v>
      </c>
      <c r="Q87" s="3" t="s">
        <v>26</v>
      </c>
      <c r="R87" s="3" t="s">
        <v>25</v>
      </c>
      <c r="S87" s="3" t="s">
        <v>26</v>
      </c>
      <c r="T87" s="3" t="s">
        <v>25</v>
      </c>
      <c r="U87" s="3" t="s">
        <v>26</v>
      </c>
      <c r="V87" s="3" t="s">
        <v>25</v>
      </c>
      <c r="W87" s="3" t="s">
        <v>26</v>
      </c>
      <c r="Z87" s="1">
        <v>28</v>
      </c>
      <c r="AA87">
        <v>100</v>
      </c>
      <c r="AB87">
        <v>0.65</v>
      </c>
      <c r="AC87">
        <f t="shared" si="28"/>
        <v>49.14</v>
      </c>
      <c r="AD87">
        <f t="shared" si="28"/>
        <v>44.459999999999994</v>
      </c>
      <c r="AE87">
        <f t="shared" si="28"/>
        <v>38.320000000000007</v>
      </c>
      <c r="AF87">
        <f t="shared" si="28"/>
        <v>46.6</v>
      </c>
    </row>
    <row r="88" spans="1:32" x14ac:dyDescent="0.45">
      <c r="A88" s="1">
        <v>12</v>
      </c>
      <c r="B88">
        <v>10</v>
      </c>
      <c r="C88">
        <v>0.45</v>
      </c>
      <c r="D88">
        <v>47.9</v>
      </c>
      <c r="E88">
        <v>48.7</v>
      </c>
      <c r="F88">
        <v>49.5</v>
      </c>
      <c r="G88">
        <v>47.9</v>
      </c>
      <c r="I88">
        <f t="shared" si="29"/>
        <v>0.66332495807108083</v>
      </c>
      <c r="J88">
        <v>2</v>
      </c>
      <c r="K88">
        <f>AVERAGE(D76:G80)</f>
        <v>50.145000000000003</v>
      </c>
      <c r="L88">
        <f>AVERAGE(D76:G76,D81:G81,D86:G86,D91:G91,D96:G96,D101:G101)</f>
        <v>50.73749999999999</v>
      </c>
      <c r="M88">
        <v>0</v>
      </c>
      <c r="N88">
        <f t="shared" si="30"/>
        <v>48.5</v>
      </c>
      <c r="P88" s="5">
        <f>AVERAGE(D76:D80)</f>
        <v>50.04</v>
      </c>
      <c r="Q88">
        <f>AVERAGE(D76,D81,D86,D91,D96,D101)</f>
        <v>50.066666666666663</v>
      </c>
      <c r="R88" s="5">
        <f>AVERAGE(E76:E80)</f>
        <v>50.160000000000004</v>
      </c>
      <c r="S88">
        <f>AVERAGE(E76,E81,E86,E91,E96,E101)</f>
        <v>52.650000000000006</v>
      </c>
      <c r="T88" s="5">
        <f>AVERAGE(F76:F80)</f>
        <v>50.339999999999996</v>
      </c>
      <c r="U88">
        <f>AVERAGE(F76,F81,F86,F91,F96,F101)</f>
        <v>51.449999999999996</v>
      </c>
      <c r="V88" s="5">
        <f>AVERAGE(G76:G80)</f>
        <v>50.04</v>
      </c>
      <c r="W88">
        <f>AVERAGE(G76,G81,G86,G91,G96,G101)</f>
        <v>48.783333333333331</v>
      </c>
      <c r="Z88" s="1">
        <v>29</v>
      </c>
      <c r="AA88">
        <v>100</v>
      </c>
      <c r="AB88">
        <v>0.85</v>
      </c>
      <c r="AC88">
        <f t="shared" si="28"/>
        <v>48.8</v>
      </c>
      <c r="AD88">
        <f t="shared" si="28"/>
        <v>43.66</v>
      </c>
      <c r="AE88">
        <f t="shared" si="28"/>
        <v>41.42</v>
      </c>
      <c r="AF88">
        <f t="shared" si="28"/>
        <v>45.36</v>
      </c>
    </row>
    <row r="89" spans="1:32" x14ac:dyDescent="0.45">
      <c r="A89" s="1">
        <v>13</v>
      </c>
      <c r="B89">
        <v>10</v>
      </c>
      <c r="C89">
        <v>0.65</v>
      </c>
      <c r="D89">
        <v>51.5</v>
      </c>
      <c r="E89">
        <v>47.1</v>
      </c>
      <c r="F89">
        <v>46</v>
      </c>
      <c r="G89">
        <v>51.4</v>
      </c>
      <c r="I89">
        <f t="shared" si="29"/>
        <v>2.480927246011055</v>
      </c>
      <c r="J89">
        <v>5</v>
      </c>
      <c r="K89">
        <f>AVERAGE(D81:G85)</f>
        <v>48.3</v>
      </c>
      <c r="L89">
        <f>AVERAGE(D77:G77,D82:G82,D87:G87,D92:G92,D97:G97,D102:G102)</f>
        <v>50.566666666666663</v>
      </c>
      <c r="M89">
        <v>0.2</v>
      </c>
      <c r="N89">
        <f t="shared" si="30"/>
        <v>49</v>
      </c>
      <c r="P89" s="5">
        <f>AVERAGE(D81:D85)</f>
        <v>49.86</v>
      </c>
      <c r="Q89">
        <f t="shared" ref="Q89:Q92" si="36">AVERAGE(D77,D82,D87,D92,D97,D102)</f>
        <v>50.050000000000004</v>
      </c>
      <c r="R89" s="5">
        <f>AVERAGE(E81:E85)</f>
        <v>43.12</v>
      </c>
      <c r="S89">
        <f t="shared" ref="S89:S92" si="37">AVERAGE(E77,E82,E87,E92,E97,E102)</f>
        <v>54.466666666666661</v>
      </c>
      <c r="T89" s="5">
        <f>AVERAGE(F81:F85)</f>
        <v>50.36</v>
      </c>
      <c r="U89">
        <f t="shared" ref="U89:U92" si="38">AVERAGE(F77,F82,F87,F92,F97,F102)</f>
        <v>49.383333333333333</v>
      </c>
      <c r="V89" s="5">
        <f>AVERAGE(G81:G85)</f>
        <v>49.86</v>
      </c>
      <c r="W89">
        <f t="shared" ref="W89:W92" si="39">AVERAGE(G77,G82,G87,G92,G97,G102)</f>
        <v>48.366666666666667</v>
      </c>
    </row>
    <row r="90" spans="1:32" x14ac:dyDescent="0.45">
      <c r="A90" s="1">
        <v>14</v>
      </c>
      <c r="B90">
        <v>10</v>
      </c>
      <c r="C90">
        <v>0.85</v>
      </c>
      <c r="D90">
        <v>50.7</v>
      </c>
      <c r="E90">
        <v>46.8</v>
      </c>
      <c r="F90">
        <v>50.7</v>
      </c>
      <c r="G90">
        <v>50.7</v>
      </c>
      <c r="I90">
        <f t="shared" si="29"/>
        <v>1.6887495373796577</v>
      </c>
      <c r="J90">
        <v>10</v>
      </c>
      <c r="K90">
        <f>AVERAGE(D86:G90)</f>
        <v>49.250000000000007</v>
      </c>
      <c r="L90">
        <f t="shared" ref="L90:L92" si="40">AVERAGE(D78:G78,D83:G83,D88:G88,D93:G93,D98:G98,D103:G103)</f>
        <v>50.326666666666661</v>
      </c>
      <c r="M90">
        <v>0.45</v>
      </c>
      <c r="N90">
        <f t="shared" si="30"/>
        <v>49.724999999999994</v>
      </c>
      <c r="P90" s="5">
        <f>AVERAGE(D86:D90)</f>
        <v>49.879999999999995</v>
      </c>
      <c r="Q90">
        <f t="shared" si="36"/>
        <v>49.166666666666664</v>
      </c>
      <c r="R90" s="5">
        <f>AVERAGE(E86:E90)</f>
        <v>47.44</v>
      </c>
      <c r="S90">
        <f t="shared" si="37"/>
        <v>54.25</v>
      </c>
      <c r="T90" s="5">
        <f>AVERAGE(F86:F90)</f>
        <v>49.86</v>
      </c>
      <c r="U90">
        <f t="shared" si="38"/>
        <v>49.983333333333327</v>
      </c>
      <c r="V90" s="5">
        <f>AVERAGE(G86:G90)</f>
        <v>49.820000000000007</v>
      </c>
      <c r="W90">
        <f t="shared" si="39"/>
        <v>47.906666666666666</v>
      </c>
    </row>
    <row r="91" spans="1:32" x14ac:dyDescent="0.45">
      <c r="A91" s="1">
        <v>15</v>
      </c>
      <c r="B91">
        <v>20</v>
      </c>
      <c r="C91">
        <v>0</v>
      </c>
      <c r="D91">
        <v>44.5</v>
      </c>
      <c r="E91">
        <v>50.2</v>
      </c>
      <c r="F91">
        <v>54</v>
      </c>
      <c r="G91">
        <v>43</v>
      </c>
      <c r="I91">
        <f t="shared" si="29"/>
        <v>4.4177907374614298</v>
      </c>
      <c r="J91">
        <v>20</v>
      </c>
      <c r="K91">
        <f>AVERAGE(D91:G95)</f>
        <v>47.804999999999993</v>
      </c>
      <c r="L91">
        <f t="shared" si="40"/>
        <v>50.80833333333333</v>
      </c>
      <c r="M91">
        <v>0.65</v>
      </c>
      <c r="N91">
        <f t="shared" si="30"/>
        <v>47.924999999999997</v>
      </c>
      <c r="P91" s="5">
        <f>AVERAGE(D91:D95)</f>
        <v>44.999999999999993</v>
      </c>
      <c r="Q91">
        <f t="shared" si="36"/>
        <v>50.866666666666667</v>
      </c>
      <c r="R91" s="5">
        <f>AVERAGE(E91:E95)</f>
        <v>53.179999999999993</v>
      </c>
      <c r="S91">
        <f t="shared" si="37"/>
        <v>53.716666666666661</v>
      </c>
      <c r="T91" s="5">
        <f>AVERAGE(F91:F95)</f>
        <v>49.62</v>
      </c>
      <c r="U91">
        <f t="shared" si="38"/>
        <v>48.449999999999996</v>
      </c>
      <c r="V91" s="5">
        <f>AVERAGE(G91:G95)</f>
        <v>43.42</v>
      </c>
      <c r="W91">
        <f t="shared" si="39"/>
        <v>50.199999999999996</v>
      </c>
    </row>
    <row r="92" spans="1:32" x14ac:dyDescent="0.45">
      <c r="A92" s="1">
        <v>16</v>
      </c>
      <c r="B92">
        <v>20</v>
      </c>
      <c r="C92">
        <v>0.2</v>
      </c>
      <c r="D92">
        <v>43.6</v>
      </c>
      <c r="E92">
        <v>55.5</v>
      </c>
      <c r="F92">
        <v>47.9</v>
      </c>
      <c r="G92">
        <v>42.5</v>
      </c>
      <c r="I92">
        <f t="shared" si="29"/>
        <v>5.1065521636422888</v>
      </c>
      <c r="J92">
        <v>50</v>
      </c>
      <c r="K92">
        <f>AVERAGE(D96:G100)</f>
        <v>53.954999999999984</v>
      </c>
      <c r="L92">
        <f t="shared" si="40"/>
        <v>50.387499999999989</v>
      </c>
      <c r="M92">
        <v>0.85</v>
      </c>
      <c r="N92">
        <f t="shared" si="30"/>
        <v>47.375</v>
      </c>
      <c r="P92" s="5">
        <f>AVERAGE(D96:D100)</f>
        <v>51.02</v>
      </c>
      <c r="Q92">
        <f t="shared" si="36"/>
        <v>50.5</v>
      </c>
      <c r="R92" s="5">
        <f>AVERAGE(E96:E100)</f>
        <v>65.900000000000006</v>
      </c>
      <c r="S92">
        <f t="shared" si="37"/>
        <v>51.566666666666663</v>
      </c>
      <c r="T92" s="5">
        <f>AVERAGE(F96:F100)</f>
        <v>49.46</v>
      </c>
      <c r="U92">
        <f t="shared" si="38"/>
        <v>50.216666666666669</v>
      </c>
      <c r="V92" s="5">
        <f>AVERAGE(G96:G100)</f>
        <v>49.44</v>
      </c>
      <c r="W92">
        <f t="shared" si="39"/>
        <v>49.266666666666673</v>
      </c>
    </row>
    <row r="93" spans="1:32" x14ac:dyDescent="0.45">
      <c r="A93" s="1">
        <v>17</v>
      </c>
      <c r="B93">
        <v>20</v>
      </c>
      <c r="C93">
        <v>0.45</v>
      </c>
      <c r="D93">
        <v>44.3</v>
      </c>
      <c r="E93">
        <v>56</v>
      </c>
      <c r="F93">
        <v>49</v>
      </c>
      <c r="G93">
        <v>42.6</v>
      </c>
      <c r="I93">
        <f t="shared" si="29"/>
        <v>5.1924825469133706</v>
      </c>
      <c r="J93">
        <v>100</v>
      </c>
      <c r="K93">
        <f>AVERAGE(D101:G105)</f>
        <v>53.936999999999998</v>
      </c>
      <c r="L93">
        <f>AVERAGE((L92-L91), (L91-L90), (L90-L89), (L89-L88))</f>
        <v>-8.7500000000000355E-2</v>
      </c>
      <c r="N93">
        <f t="shared" si="30"/>
        <v>47.975000000000001</v>
      </c>
      <c r="P93" s="5">
        <f>AVERAGE(D101:D105)</f>
        <v>54.980000000000004</v>
      </c>
      <c r="R93" s="5">
        <f>AVERAGE(E101:E105)</f>
        <v>60.179999999999993</v>
      </c>
      <c r="T93" s="5">
        <f>AVERAGE(F101:F105)</f>
        <v>49.739999999999995</v>
      </c>
      <c r="V93" s="5">
        <f>AVERAGE(G101:G105)</f>
        <v>50.847999999999999</v>
      </c>
    </row>
    <row r="94" spans="1:32" x14ac:dyDescent="0.45">
      <c r="A94" s="1">
        <v>18</v>
      </c>
      <c r="B94">
        <v>20</v>
      </c>
      <c r="C94">
        <v>0.65</v>
      </c>
      <c r="D94">
        <v>46</v>
      </c>
      <c r="E94">
        <v>53.8</v>
      </c>
      <c r="F94">
        <v>46.3</v>
      </c>
      <c r="G94">
        <v>45.6</v>
      </c>
      <c r="I94">
        <f t="shared" si="29"/>
        <v>3.4010108791357889</v>
      </c>
      <c r="K94">
        <f>AVERAGE(K88:K93)</f>
        <v>50.565333333333335</v>
      </c>
      <c r="N94">
        <f t="shared" si="30"/>
        <v>47.924999999999997</v>
      </c>
      <c r="P94" s="5">
        <f>AVERAGE(P88:P93)</f>
        <v>50.13</v>
      </c>
      <c r="Q94">
        <f>AVERAGE(Q88:Q92)</f>
        <v>50.13</v>
      </c>
      <c r="R94" s="5">
        <f>AVERAGE(R88:R93)</f>
        <v>53.329999999999991</v>
      </c>
      <c r="S94">
        <f>AVERAGE(S88:S92)</f>
        <v>53.33</v>
      </c>
      <c r="T94" s="5">
        <f>AVERAGE(T88:T93)</f>
        <v>49.896666666666668</v>
      </c>
      <c r="U94">
        <f>AVERAGE(U88:U92)</f>
        <v>49.896666666666661</v>
      </c>
      <c r="V94" s="5">
        <f>AVERAGE(V88:V93)</f>
        <v>48.904666666666678</v>
      </c>
      <c r="W94">
        <f>AVERAGE(W88:W92)</f>
        <v>48.904666666666671</v>
      </c>
    </row>
    <row r="95" spans="1:32" x14ac:dyDescent="0.45">
      <c r="A95" s="1">
        <v>19</v>
      </c>
      <c r="B95">
        <v>20</v>
      </c>
      <c r="C95">
        <v>0.85</v>
      </c>
      <c r="D95">
        <v>46.6</v>
      </c>
      <c r="E95">
        <v>50.4</v>
      </c>
      <c r="F95">
        <v>50.9</v>
      </c>
      <c r="G95">
        <v>43.4</v>
      </c>
      <c r="I95">
        <f t="shared" si="29"/>
        <v>3.0482576990799184</v>
      </c>
      <c r="N95">
        <f t="shared" si="30"/>
        <v>47.825000000000003</v>
      </c>
      <c r="P95" s="5">
        <f>_xlfn.STDEV.P(P88:P93)</f>
        <v>2.9090376415577746</v>
      </c>
      <c r="Q95">
        <f>_xlfn.STDEV.P(Q88:Q92)</f>
        <v>0.5688585061331165</v>
      </c>
      <c r="R95" s="5">
        <f>_xlfn.STDEV.P(R88:R93)</f>
        <v>7.6804405255601766</v>
      </c>
      <c r="S95">
        <f>_xlfn.STDEV.P(S88:S92)</f>
        <v>1.082558697407827</v>
      </c>
      <c r="T95" s="5">
        <f>_xlfn.STDEV.P(T88:T93)</f>
        <v>0.34262061947420597</v>
      </c>
      <c r="U95">
        <f>_xlfn.STDEV.P(U88:U92)</f>
        <v>0.98783714357287766</v>
      </c>
      <c r="V95" s="5">
        <f>_xlfn.STDEV.P(V88:V93)</f>
        <v>2.4894501847239723</v>
      </c>
      <c r="W95">
        <f>_xlfn.STDEV.P(W88:W92)</f>
        <v>0.78855592347305548</v>
      </c>
    </row>
    <row r="96" spans="1:32" x14ac:dyDescent="0.45">
      <c r="A96" s="1">
        <v>20</v>
      </c>
      <c r="B96">
        <v>50</v>
      </c>
      <c r="C96">
        <v>0</v>
      </c>
      <c r="D96">
        <v>51.3</v>
      </c>
      <c r="E96">
        <v>65.900000000000006</v>
      </c>
      <c r="F96">
        <v>53.8</v>
      </c>
      <c r="G96">
        <v>49.3</v>
      </c>
      <c r="I96">
        <f t="shared" si="29"/>
        <v>6.4499515502055811</v>
      </c>
      <c r="N96">
        <f t="shared" si="30"/>
        <v>55.075000000000003</v>
      </c>
      <c r="P96" s="5"/>
      <c r="R96" s="5"/>
      <c r="T96" s="5"/>
      <c r="V96" s="5"/>
    </row>
    <row r="97" spans="1:23" x14ac:dyDescent="0.45">
      <c r="A97" s="1">
        <v>21</v>
      </c>
      <c r="B97">
        <v>50</v>
      </c>
      <c r="C97">
        <v>0.2</v>
      </c>
      <c r="D97">
        <v>52</v>
      </c>
      <c r="E97">
        <v>69.5</v>
      </c>
      <c r="F97">
        <v>47.3</v>
      </c>
      <c r="G97">
        <v>49</v>
      </c>
      <c r="I97">
        <f t="shared" si="29"/>
        <v>8.8505649537190294</v>
      </c>
      <c r="N97">
        <f t="shared" si="30"/>
        <v>54.45</v>
      </c>
      <c r="P97" s="5" cm="1">
        <f t="array" ref="P97">INDEX(LINEST(P88:P93), 1)</f>
        <v>0.66571428571428659</v>
      </c>
      <c r="Q97" s="5" cm="1">
        <f t="array" ref="Q97">INDEX(LINEST(Q88:Q92), 1)</f>
        <v>0.1683333333333337</v>
      </c>
      <c r="R97" s="5" cm="1">
        <f t="array" ref="R97">INDEX(LINEST(R88:R93), 1)</f>
        <v>3.5480000000000005</v>
      </c>
      <c r="S97" s="5" cm="1">
        <f t="array" ref="S97">INDEX(LINEST(S88:S92), 1)</f>
        <v>-0.29166666666666846</v>
      </c>
      <c r="T97" s="5" cm="1">
        <f t="array" ref="T97">INDEX(LINEST(T88:T93), 1)</f>
        <v>-0.16971428571428587</v>
      </c>
      <c r="U97" s="5" cm="1">
        <f t="array" ref="U97">INDEX(LINEST(U88:U92), 1)</f>
        <v>-0.33999999999999919</v>
      </c>
      <c r="V97" s="5" cm="1">
        <f t="array" ref="V97">INDEX(LINEST(V88:V93), 1)</f>
        <v>-0.10342857142857179</v>
      </c>
      <c r="W97" s="5" cm="1">
        <f t="array" ref="W97">INDEX(LINEST(W88:W92), 1)</f>
        <v>0.28000000000000108</v>
      </c>
    </row>
    <row r="98" spans="1:23" x14ac:dyDescent="0.45">
      <c r="A98" s="1">
        <v>22</v>
      </c>
      <c r="B98">
        <v>50</v>
      </c>
      <c r="C98">
        <v>0.45</v>
      </c>
      <c r="D98">
        <v>49.5</v>
      </c>
      <c r="E98">
        <v>66.5</v>
      </c>
      <c r="F98">
        <v>48.9</v>
      </c>
      <c r="G98">
        <v>48.3</v>
      </c>
      <c r="I98">
        <f t="shared" si="29"/>
        <v>7.6328238549045375</v>
      </c>
      <c r="K98" cm="1">
        <f t="array" ref="K98">INDEX(LINEST(K88:K93),1)</f>
        <v>0.98514285714285488</v>
      </c>
      <c r="L98" cm="1">
        <f t="array" ref="L98">INDEX(LINEST(L88:L92),1)</f>
        <v>-4.5833333333333559E-2</v>
      </c>
      <c r="N98">
        <f t="shared" si="30"/>
        <v>53.3</v>
      </c>
    </row>
    <row r="99" spans="1:23" x14ac:dyDescent="0.45">
      <c r="A99" s="1">
        <v>23</v>
      </c>
      <c r="B99">
        <v>50</v>
      </c>
      <c r="C99">
        <v>0.65</v>
      </c>
      <c r="D99">
        <v>51.5</v>
      </c>
      <c r="E99">
        <v>67.2</v>
      </c>
      <c r="F99">
        <v>46.3</v>
      </c>
      <c r="G99">
        <v>51.3</v>
      </c>
      <c r="I99">
        <f t="shared" si="29"/>
        <v>7.8588723745839797</v>
      </c>
      <c r="N99">
        <f t="shared" si="30"/>
        <v>54.075000000000003</v>
      </c>
    </row>
    <row r="100" spans="1:23" x14ac:dyDescent="0.45">
      <c r="A100" s="1">
        <v>24</v>
      </c>
      <c r="B100">
        <v>50</v>
      </c>
      <c r="C100">
        <v>0.85</v>
      </c>
      <c r="D100">
        <v>50.8</v>
      </c>
      <c r="E100">
        <v>60.4</v>
      </c>
      <c r="F100">
        <v>51</v>
      </c>
      <c r="G100">
        <v>49.3</v>
      </c>
      <c r="I100">
        <f t="shared" si="29"/>
        <v>4.3939589210642378</v>
      </c>
      <c r="N100">
        <f t="shared" si="30"/>
        <v>52.875</v>
      </c>
    </row>
    <row r="101" spans="1:23" x14ac:dyDescent="0.45">
      <c r="A101" s="1">
        <v>25</v>
      </c>
      <c r="B101">
        <v>100</v>
      </c>
      <c r="C101">
        <v>0</v>
      </c>
      <c r="D101">
        <v>54.9</v>
      </c>
      <c r="E101">
        <v>59.7</v>
      </c>
      <c r="F101">
        <v>53.5</v>
      </c>
      <c r="G101">
        <v>50.5</v>
      </c>
      <c r="I101">
        <f t="shared" si="29"/>
        <v>3.3207679834640671</v>
      </c>
      <c r="N101">
        <f t="shared" si="30"/>
        <v>54.65</v>
      </c>
    </row>
    <row r="102" spans="1:23" x14ac:dyDescent="0.45">
      <c r="A102" s="1">
        <v>26</v>
      </c>
      <c r="B102">
        <v>100</v>
      </c>
      <c r="C102">
        <v>0.2</v>
      </c>
      <c r="D102">
        <v>55.3</v>
      </c>
      <c r="E102">
        <v>61.9</v>
      </c>
      <c r="F102">
        <v>48.3</v>
      </c>
      <c r="G102">
        <v>49.7</v>
      </c>
      <c r="I102">
        <f t="shared" si="29"/>
        <v>5.3600373133029589</v>
      </c>
      <c r="N102">
        <f t="shared" si="30"/>
        <v>53.8</v>
      </c>
    </row>
    <row r="103" spans="1:23" x14ac:dyDescent="0.45">
      <c r="A103" s="1">
        <v>27</v>
      </c>
      <c r="B103">
        <v>100</v>
      </c>
      <c r="C103">
        <v>0.45</v>
      </c>
      <c r="D103">
        <v>53.4</v>
      </c>
      <c r="E103">
        <v>60.2</v>
      </c>
      <c r="F103">
        <v>50.8</v>
      </c>
      <c r="G103">
        <v>48.74</v>
      </c>
      <c r="I103">
        <f t="shared" si="29"/>
        <v>4.3203790342978019</v>
      </c>
      <c r="N103">
        <f t="shared" si="30"/>
        <v>53.284999999999997</v>
      </c>
    </row>
    <row r="104" spans="1:23" x14ac:dyDescent="0.45">
      <c r="A104" s="1">
        <v>28</v>
      </c>
      <c r="B104">
        <v>100</v>
      </c>
      <c r="C104">
        <v>0.65</v>
      </c>
      <c r="D104">
        <v>56.2</v>
      </c>
      <c r="E104">
        <v>60.7</v>
      </c>
      <c r="F104">
        <v>45.5</v>
      </c>
      <c r="G104">
        <v>53</v>
      </c>
      <c r="I104">
        <f t="shared" si="29"/>
        <v>5.5427881070811154</v>
      </c>
      <c r="N104">
        <f t="shared" si="30"/>
        <v>53.85</v>
      </c>
    </row>
    <row r="105" spans="1:23" x14ac:dyDescent="0.45">
      <c r="A105" s="1">
        <v>29</v>
      </c>
      <c r="B105">
        <v>100</v>
      </c>
      <c r="C105">
        <v>0.85</v>
      </c>
      <c r="D105">
        <v>55.1</v>
      </c>
      <c r="E105">
        <v>58.4</v>
      </c>
      <c r="F105">
        <v>50.6</v>
      </c>
      <c r="G105">
        <v>52.3</v>
      </c>
      <c r="I105">
        <f t="shared" si="29"/>
        <v>2.9571946165242484</v>
      </c>
      <c r="N105">
        <f t="shared" si="30"/>
        <v>54.099999999999994</v>
      </c>
    </row>
    <row r="109" spans="1:23" x14ac:dyDescent="0.45">
      <c r="A109" s="1">
        <v>0</v>
      </c>
      <c r="B109" t="s">
        <v>9</v>
      </c>
    </row>
    <row r="111" spans="1:23" x14ac:dyDescent="0.4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I111" s="3" t="s">
        <v>45</v>
      </c>
      <c r="K111" t="s">
        <v>25</v>
      </c>
      <c r="L111" t="s">
        <v>26</v>
      </c>
      <c r="N111" t="s">
        <v>27</v>
      </c>
      <c r="P111" s="3"/>
      <c r="Q111" s="3" t="s">
        <v>3</v>
      </c>
      <c r="R111" s="3"/>
      <c r="S111" s="3" t="s">
        <v>4</v>
      </c>
      <c r="T111" s="3"/>
      <c r="U111" s="3" t="s">
        <v>5</v>
      </c>
      <c r="V111" s="3"/>
      <c r="W111" s="3" t="s">
        <v>6</v>
      </c>
    </row>
    <row r="112" spans="1:23" x14ac:dyDescent="0.4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26.339739463403962</v>
      </c>
      <c r="M112">
        <v>0</v>
      </c>
      <c r="N112">
        <f>AVERAGE(D112:G112)</f>
        <v>0</v>
      </c>
      <c r="P112" s="5">
        <f>_xlfn.STDEV.P(D112:D116)</f>
        <v>0</v>
      </c>
      <c r="Q112">
        <f>_xlfn.STDEV.P(D112,D117,D122,D127,D132,D137)</f>
        <v>29.481788163768719</v>
      </c>
      <c r="R112" s="5">
        <f>_xlfn.STDEV.P(E112:E116)</f>
        <v>0</v>
      </c>
      <c r="S112">
        <f>_xlfn.STDEV.P(E112,E117,E122,E127,E132,E137)</f>
        <v>20.99714266275295</v>
      </c>
      <c r="T112" s="5">
        <f>_xlfn.STDEV.P(F112:F116)</f>
        <v>0</v>
      </c>
      <c r="U112">
        <f>_xlfn.STDEV.P(F112,F117,F122,F127,F132,F137)</f>
        <v>21.771209326896738</v>
      </c>
      <c r="V112" s="5">
        <f>_xlfn.STDEV.P(G112:G116)</f>
        <v>0</v>
      </c>
      <c r="W112">
        <f>_xlfn.STDEV.P(G112,G117,G122,G127,G132,G137)</f>
        <v>26.211665130031115</v>
      </c>
    </row>
    <row r="113" spans="1:23" x14ac:dyDescent="0.4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16" si="41">_xlfn.STDEV.P(D113:G113)</f>
        <v>0</v>
      </c>
      <c r="J113">
        <v>5</v>
      </c>
      <c r="K113">
        <f>_xlfn.STDEV.P(D117:G121)</f>
        <v>2.2579360044075654</v>
      </c>
      <c r="L113">
        <f>_xlfn.STDEV.P(D113:G113,D118:G118,D123:G123,D128:G128,D133:G133,D138:G138)</f>
        <v>26.56645624132474</v>
      </c>
      <c r="M113">
        <v>0.2</v>
      </c>
      <c r="N113">
        <f t="shared" ref="N113:N141" si="42">AVERAGE(D113:G113)</f>
        <v>0</v>
      </c>
      <c r="P113" s="5">
        <f>_xlfn.STDEV.P(D117:D121)</f>
        <v>0.8863407922464126</v>
      </c>
      <c r="Q113">
        <f t="shared" ref="Q113:Q116" si="43">_xlfn.STDEV.P(D113,D118,D123,D128,D133,D138)</f>
        <v>29.611076193433654</v>
      </c>
      <c r="R113" s="5">
        <f>_xlfn.STDEV.P(E117:E121)</f>
        <v>0.116619037896906</v>
      </c>
      <c r="S113">
        <f t="shared" ref="S113:S116" si="44">_xlfn.STDEV.P(E113,E118,E123,E128,E133,E138)</f>
        <v>20.863178622209567</v>
      </c>
      <c r="T113" s="5">
        <f>_xlfn.STDEV.P(F117:F121)</f>
        <v>0.61644140029689398</v>
      </c>
      <c r="U113">
        <f t="shared" ref="U113:U116" si="45">_xlfn.STDEV.P(F113,F118,F123,F128,F133,F138)</f>
        <v>21.448497745892499</v>
      </c>
      <c r="V113" s="5">
        <f>_xlfn.STDEV.P(G117:G121)</f>
        <v>6.324555320336761E-2</v>
      </c>
      <c r="W113">
        <f t="shared" ref="W113:W116" si="46">_xlfn.STDEV.P(G113,G118,G123,G128,G133,G138)</f>
        <v>26.646992742563317</v>
      </c>
    </row>
    <row r="114" spans="1:23" x14ac:dyDescent="0.4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1"/>
        <v>0</v>
      </c>
      <c r="J114">
        <v>10</v>
      </c>
      <c r="K114">
        <f>_xlfn.STDEV.P(D122:G126)</f>
        <v>18.504266399941393</v>
      </c>
      <c r="L114">
        <f t="shared" ref="L114:L116" si="47">_xlfn.STDEV.P(D114:G114,D119:G119,D124:G124,D129:G129,D134:G134,D139:G139)</f>
        <v>25.794583841488034</v>
      </c>
      <c r="M114">
        <v>0.45</v>
      </c>
      <c r="N114">
        <f t="shared" si="42"/>
        <v>0</v>
      </c>
      <c r="P114" s="5">
        <f>_xlfn.STDEV.P(D122:D126)</f>
        <v>3.2621465325763639</v>
      </c>
      <c r="Q114">
        <f t="shared" si="43"/>
        <v>28.805482695718432</v>
      </c>
      <c r="R114" s="5">
        <f>_xlfn.STDEV.P(E122:E126)</f>
        <v>0.20591260281973989</v>
      </c>
      <c r="S114">
        <f t="shared" si="44"/>
        <v>20.094941320309115</v>
      </c>
      <c r="T114" s="5">
        <f>_xlfn.STDEV.P(F122:F126)</f>
        <v>3.299333265979659</v>
      </c>
      <c r="U114">
        <f t="shared" si="45"/>
        <v>21.810980924499681</v>
      </c>
      <c r="V114" s="5">
        <f>_xlfn.STDEV.P(G122:G126)</f>
        <v>1.4974645237867918</v>
      </c>
      <c r="W114">
        <f t="shared" si="46"/>
        <v>25.14215693920384</v>
      </c>
    </row>
    <row r="115" spans="1:23" x14ac:dyDescent="0.4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1"/>
        <v>0</v>
      </c>
      <c r="J115">
        <v>20</v>
      </c>
      <c r="K115">
        <f>_xlfn.STDEV.P(D127:G131)</f>
        <v>19.159530265640651</v>
      </c>
      <c r="L115">
        <f t="shared" si="47"/>
        <v>26.596212919637001</v>
      </c>
      <c r="M115">
        <v>0.65</v>
      </c>
      <c r="N115">
        <f t="shared" si="42"/>
        <v>0</v>
      </c>
      <c r="P115" s="5">
        <f>_xlfn.STDEV.P(D127:D131)</f>
        <v>2.117167919651155</v>
      </c>
      <c r="Q115">
        <f t="shared" si="43"/>
        <v>29.806230705825396</v>
      </c>
      <c r="R115" s="5">
        <f>_xlfn.STDEV.P(E127:E131)</f>
        <v>1.1349008767288895</v>
      </c>
      <c r="S115">
        <f t="shared" si="44"/>
        <v>21.471971394251522</v>
      </c>
      <c r="T115" s="5">
        <f>_xlfn.STDEV.P(F127:F131)</f>
        <v>0.6841052550594825</v>
      </c>
      <c r="U115">
        <f t="shared" si="45"/>
        <v>20.744296404875559</v>
      </c>
      <c r="V115" s="5">
        <f>_xlfn.STDEV.P(G127:G131)</f>
        <v>0.93680307429042775</v>
      </c>
      <c r="W115">
        <f t="shared" si="46"/>
        <v>26.665437471670238</v>
      </c>
    </row>
    <row r="116" spans="1:23" x14ac:dyDescent="0.4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1"/>
        <v>0</v>
      </c>
      <c r="J116">
        <v>50</v>
      </c>
      <c r="K116">
        <f>_xlfn.STDEV.P(D133:G136)</f>
        <v>9.5110605842619229</v>
      </c>
      <c r="L116">
        <f t="shared" si="47"/>
        <v>25.772760976141715</v>
      </c>
      <c r="M116">
        <v>0.85</v>
      </c>
      <c r="N116">
        <f t="shared" si="42"/>
        <v>0</v>
      </c>
      <c r="P116" s="5">
        <f>_xlfn.STDEV.P(D132:D136)</f>
        <v>1.5432433379088328</v>
      </c>
      <c r="Q116">
        <f t="shared" si="43"/>
        <v>28.23850798702605</v>
      </c>
      <c r="R116" s="5">
        <f>_xlfn.STDEV.P(E132:E136)</f>
        <v>1.1429785649783626</v>
      </c>
      <c r="S116">
        <f t="shared" si="44"/>
        <v>20.653490423331998</v>
      </c>
      <c r="T116" s="5">
        <f>_xlfn.STDEV.P(F132:F136)</f>
        <v>0.85229103010650242</v>
      </c>
      <c r="U116">
        <f t="shared" si="45"/>
        <v>21.518319069006193</v>
      </c>
      <c r="V116" s="5">
        <f>_xlfn.STDEV.P(G132:G136)</f>
        <v>1.2023310692151303</v>
      </c>
      <c r="W116">
        <f t="shared" si="46"/>
        <v>25.595534549778197</v>
      </c>
    </row>
    <row r="117" spans="1:23" x14ac:dyDescent="0.45">
      <c r="A117" s="1">
        <v>5</v>
      </c>
      <c r="B117">
        <v>5</v>
      </c>
      <c r="C117">
        <v>0</v>
      </c>
      <c r="D117">
        <v>1.3</v>
      </c>
      <c r="E117">
        <v>0</v>
      </c>
      <c r="F117">
        <v>6</v>
      </c>
      <c r="G117">
        <v>0.3</v>
      </c>
      <c r="I117">
        <f>_xlfn.STDEV.P(E117:G117)</f>
        <v>2.7604347483684526</v>
      </c>
      <c r="J117">
        <v>100</v>
      </c>
      <c r="K117">
        <f>_xlfn.STDEV.P(D137:G141)</f>
        <v>10.293570809004983</v>
      </c>
      <c r="N117">
        <f t="shared" si="42"/>
        <v>1.9</v>
      </c>
      <c r="P117" s="5">
        <f>_xlfn.STDEV.P(D137:D141)</f>
        <v>1.540908822740658</v>
      </c>
      <c r="R117" s="5">
        <f>_xlfn.STDEV.P(E137:E141)</f>
        <v>1.1429785649783657</v>
      </c>
      <c r="T117" s="5">
        <f>_xlfn.STDEV.P(F137:F141)</f>
        <v>1.4772948250095506</v>
      </c>
      <c r="V117" s="5">
        <f>_xlfn.STDEV.P(G137:G141)</f>
        <v>1.9975985582694038</v>
      </c>
    </row>
    <row r="118" spans="1:23" x14ac:dyDescent="0.45">
      <c r="A118" s="1">
        <v>6</v>
      </c>
      <c r="B118">
        <v>5</v>
      </c>
      <c r="C118">
        <v>0.2</v>
      </c>
      <c r="D118">
        <v>3</v>
      </c>
      <c r="E118">
        <v>0</v>
      </c>
      <c r="F118">
        <v>4.4000000000000004</v>
      </c>
      <c r="G118">
        <v>0.3</v>
      </c>
      <c r="I118">
        <f t="shared" ref="I118:I141" si="48">_xlfn.STDEV.P(E118:G118)</f>
        <v>2.0072092289766132</v>
      </c>
      <c r="K118">
        <f>AVERAGE(K112:K117)</f>
        <v>9.9543940105427531</v>
      </c>
      <c r="N118">
        <f t="shared" si="42"/>
        <v>1.925</v>
      </c>
      <c r="P118" s="5">
        <f>AVERAGE(P112:P117)</f>
        <v>1.5583012341872371</v>
      </c>
      <c r="Q118">
        <f>AVERAGE(Q112:Q116)</f>
        <v>29.188617149154446</v>
      </c>
      <c r="R118" s="5">
        <f>AVERAGE(R112:R117)</f>
        <v>0.62389827456704394</v>
      </c>
      <c r="S118">
        <f>AVERAGE(S112:S116)</f>
        <v>20.816144884571031</v>
      </c>
      <c r="T118" s="5">
        <f>AVERAGE(T112:T117)</f>
        <v>1.1549109627420149</v>
      </c>
      <c r="U118">
        <f>AVERAGE(U112:U116)</f>
        <v>21.458660694234133</v>
      </c>
      <c r="V118" s="5">
        <f>AVERAGE(V112:V117)</f>
        <v>0.9495737964608536</v>
      </c>
      <c r="W118">
        <f>AVERAGE(W112:W116)</f>
        <v>26.052357366649339</v>
      </c>
    </row>
    <row r="119" spans="1:23" x14ac:dyDescent="0.45">
      <c r="A119" s="1">
        <v>7</v>
      </c>
      <c r="B119">
        <v>5</v>
      </c>
      <c r="C119">
        <v>0.45</v>
      </c>
      <c r="D119">
        <v>2.6</v>
      </c>
      <c r="E119">
        <v>0.3</v>
      </c>
      <c r="F119">
        <v>5.3</v>
      </c>
      <c r="G119">
        <v>0.2</v>
      </c>
      <c r="I119">
        <f t="shared" si="48"/>
        <v>2.3809428571238094</v>
      </c>
      <c r="N119">
        <f t="shared" si="42"/>
        <v>2.0999999999999996</v>
      </c>
      <c r="P119" s="5">
        <f>_xlfn.STDEV.P(P112:P117)</f>
        <v>1.0079503609787528</v>
      </c>
      <c r="Q119">
        <f>_xlfn.STDEV.P(Q112:Q116)</f>
        <v>0.58230006399742729</v>
      </c>
      <c r="R119" s="5">
        <f>_xlfn.STDEV.P(R112:R117)</f>
        <v>0.51982459508850931</v>
      </c>
      <c r="S119">
        <f>_xlfn.STDEV.P(S112:S116)</f>
        <v>0.44981592542901122</v>
      </c>
      <c r="T119" s="5">
        <f>_xlfn.STDEV.P(T112:T117)</f>
        <v>1.0519413805618223</v>
      </c>
      <c r="U119">
        <f>_xlfn.STDEV.P(U112:U116)</f>
        <v>0.38361307004424428</v>
      </c>
      <c r="V119" s="5">
        <f>_xlfn.STDEV.P(V112:V117)</f>
        <v>0.72455246307054111</v>
      </c>
      <c r="W119">
        <f>_xlfn.STDEV.P(W112:W116)</f>
        <v>0.59866339675489622</v>
      </c>
    </row>
    <row r="120" spans="1:23" x14ac:dyDescent="0.45">
      <c r="A120" s="1">
        <v>8</v>
      </c>
      <c r="B120">
        <v>5</v>
      </c>
      <c r="C120">
        <v>0.65</v>
      </c>
      <c r="D120">
        <v>3.2</v>
      </c>
      <c r="E120">
        <v>0.1</v>
      </c>
      <c r="F120">
        <v>5.7</v>
      </c>
      <c r="G120">
        <v>0.3</v>
      </c>
      <c r="I120">
        <f t="shared" si="48"/>
        <v>2.5940101944458296</v>
      </c>
      <c r="K120" cm="1">
        <f t="array" ref="K120">INDEX(LINEST(K112:K117),1)</f>
        <v>2.1109283328653499</v>
      </c>
      <c r="L120" cm="1">
        <f t="array" ref="L120">INDEX(LINEST(L112:L116),1)</f>
        <v>-0.11042002962122335</v>
      </c>
      <c r="N120">
        <f t="shared" si="42"/>
        <v>2.3250000000000002</v>
      </c>
      <c r="P120" s="5"/>
      <c r="R120" s="5"/>
      <c r="T120" s="5"/>
      <c r="V120" s="5"/>
    </row>
    <row r="121" spans="1:23" x14ac:dyDescent="0.45">
      <c r="A121" s="1">
        <v>9</v>
      </c>
      <c r="B121">
        <v>5</v>
      </c>
      <c r="C121">
        <v>0.85</v>
      </c>
      <c r="D121">
        <v>4</v>
      </c>
      <c r="E121">
        <v>0.2</v>
      </c>
      <c r="F121">
        <v>6.1</v>
      </c>
      <c r="G121">
        <v>0.4</v>
      </c>
      <c r="I121">
        <f t="shared" si="48"/>
        <v>2.7353650985238183</v>
      </c>
      <c r="N121">
        <f t="shared" si="42"/>
        <v>2.6750000000000003</v>
      </c>
      <c r="P121" s="5"/>
      <c r="R121" s="5"/>
      <c r="T121" s="5"/>
      <c r="V121" s="5"/>
    </row>
    <row r="122" spans="1:23" x14ac:dyDescent="0.45">
      <c r="A122" s="1">
        <v>10</v>
      </c>
      <c r="B122">
        <v>10</v>
      </c>
      <c r="C122">
        <v>0</v>
      </c>
      <c r="D122">
        <v>42.3</v>
      </c>
      <c r="E122">
        <v>1</v>
      </c>
      <c r="F122">
        <v>41.5</v>
      </c>
      <c r="G122">
        <v>39.1</v>
      </c>
      <c r="I122">
        <f t="shared" si="48"/>
        <v>18.552088831180171</v>
      </c>
      <c r="N122">
        <f t="shared" si="42"/>
        <v>30.975000000000001</v>
      </c>
      <c r="P122" s="5"/>
      <c r="R122" s="5"/>
      <c r="T122" s="5"/>
      <c r="V122" s="5"/>
    </row>
    <row r="123" spans="1:23" x14ac:dyDescent="0.45">
      <c r="A123" s="1">
        <v>11</v>
      </c>
      <c r="B123">
        <v>10</v>
      </c>
      <c r="C123">
        <v>0.2</v>
      </c>
      <c r="D123">
        <v>44.7</v>
      </c>
      <c r="E123">
        <v>1</v>
      </c>
      <c r="F123">
        <v>37.799999999999997</v>
      </c>
      <c r="G123">
        <v>38</v>
      </c>
      <c r="I123">
        <f t="shared" si="48"/>
        <v>17.395018443987535</v>
      </c>
      <c r="K123" t="s">
        <v>25</v>
      </c>
      <c r="L123" t="s">
        <v>26</v>
      </c>
      <c r="N123">
        <f t="shared" si="42"/>
        <v>30.375</v>
      </c>
      <c r="P123" s="3" t="s">
        <v>25</v>
      </c>
      <c r="Q123" s="3" t="s">
        <v>26</v>
      </c>
      <c r="R123" s="3" t="s">
        <v>25</v>
      </c>
      <c r="S123" s="3" t="s">
        <v>26</v>
      </c>
      <c r="T123" s="3" t="s">
        <v>25</v>
      </c>
      <c r="U123" s="3" t="s">
        <v>26</v>
      </c>
      <c r="V123" s="3" t="s">
        <v>25</v>
      </c>
      <c r="W123" s="3" t="s">
        <v>26</v>
      </c>
    </row>
    <row r="124" spans="1:23" x14ac:dyDescent="0.45">
      <c r="A124" s="1">
        <v>12</v>
      </c>
      <c r="B124">
        <v>10</v>
      </c>
      <c r="C124">
        <v>0.45</v>
      </c>
      <c r="D124">
        <v>45.7</v>
      </c>
      <c r="E124">
        <v>0.5</v>
      </c>
      <c r="F124">
        <v>46.1</v>
      </c>
      <c r="G124">
        <v>39.4</v>
      </c>
      <c r="I124">
        <f t="shared" si="48"/>
        <v>20.103786265831172</v>
      </c>
      <c r="J124">
        <v>2</v>
      </c>
      <c r="K124">
        <f>AVERAGE(D112:G116)</f>
        <v>0</v>
      </c>
      <c r="L124">
        <f>AVERAGE(D112:G112,D117:G117,D122:G122,D127:G127,D132:G132,D137:G137)</f>
        <v>31.425000000000001</v>
      </c>
      <c r="M124">
        <v>0</v>
      </c>
      <c r="N124">
        <f t="shared" si="42"/>
        <v>32.925000000000004</v>
      </c>
      <c r="P124" s="5">
        <f>AVERAGE(D112:D116)</f>
        <v>0</v>
      </c>
      <c r="Q124">
        <f>AVERAGE(D112,D117,D122,D127,D132,D137)</f>
        <v>39.949999999999996</v>
      </c>
      <c r="R124" s="5">
        <f>AVERAGE(E112:E116)</f>
        <v>0</v>
      </c>
      <c r="S124">
        <f>AVERAGE(E112,E117,E122,E127,E132,E137)</f>
        <v>16.900000000000002</v>
      </c>
      <c r="T124" s="5">
        <f>AVERAGE(F112:F116)</f>
        <v>0</v>
      </c>
      <c r="U124">
        <f>AVERAGE(F112,F117,F122,F127,F132,F137)</f>
        <v>33.333333333333336</v>
      </c>
      <c r="V124" s="5">
        <f>AVERAGE(G112:G116)</f>
        <v>0</v>
      </c>
      <c r="W124">
        <f>AVERAGE(G112,G117,G122,G127,G132,G137)</f>
        <v>35.516666666666666</v>
      </c>
    </row>
    <row r="125" spans="1:23" x14ac:dyDescent="0.45">
      <c r="A125" s="1">
        <v>13</v>
      </c>
      <c r="B125">
        <v>10</v>
      </c>
      <c r="C125">
        <v>0.65</v>
      </c>
      <c r="D125">
        <v>49.3</v>
      </c>
      <c r="E125">
        <v>0.7</v>
      </c>
      <c r="F125">
        <v>38.700000000000003</v>
      </c>
      <c r="G125">
        <v>42.2</v>
      </c>
      <c r="I125">
        <f t="shared" si="48"/>
        <v>18.792729090439916</v>
      </c>
      <c r="J125">
        <v>5</v>
      </c>
      <c r="K125">
        <f>AVERAGE(D117:G121)</f>
        <v>2.1850000000000001</v>
      </c>
      <c r="L125">
        <f>AVERAGE(D113:G113,D118:G118,D123:G123,D128:G128,D133:G133,D138:G138)</f>
        <v>31.308333333333334</v>
      </c>
      <c r="M125">
        <v>0.2</v>
      </c>
      <c r="N125">
        <f t="shared" si="42"/>
        <v>32.725000000000001</v>
      </c>
      <c r="P125" s="5">
        <f>AVERAGE(D117:D121)</f>
        <v>2.8200000000000003</v>
      </c>
      <c r="Q125">
        <f t="shared" ref="Q125:Q128" si="49">AVERAGE(D113,D118,D123,D128,D133,D138)</f>
        <v>41.15</v>
      </c>
      <c r="R125" s="5">
        <f>AVERAGE(E117:E121)</f>
        <v>0.12000000000000002</v>
      </c>
      <c r="S125">
        <f t="shared" ref="S125:S128" si="50">AVERAGE(E113,E118,E123,E128,E133,E138)</f>
        <v>16.366666666666667</v>
      </c>
      <c r="T125" s="5">
        <f>AVERAGE(F117:F121)</f>
        <v>5.5</v>
      </c>
      <c r="U125">
        <f t="shared" ref="U125:U128" si="51">AVERAGE(F113,F118,F123,F128,F133,F138)</f>
        <v>31.883333333333329</v>
      </c>
      <c r="V125" s="5">
        <f>AVERAGE(G117:G121)</f>
        <v>0.3</v>
      </c>
      <c r="W125">
        <f t="shared" ref="W125:W128" si="52">AVERAGE(G113,G118,G123,G128,G133,G138)</f>
        <v>35.833333333333336</v>
      </c>
    </row>
    <row r="126" spans="1:23" x14ac:dyDescent="0.45">
      <c r="A126" s="1">
        <v>14</v>
      </c>
      <c r="B126">
        <v>10</v>
      </c>
      <c r="C126">
        <v>0.85</v>
      </c>
      <c r="D126">
        <v>51.4</v>
      </c>
      <c r="E126">
        <v>1</v>
      </c>
      <c r="F126">
        <v>45</v>
      </c>
      <c r="G126">
        <v>41.1</v>
      </c>
      <c r="I126">
        <f t="shared" si="48"/>
        <v>19.886399595927092</v>
      </c>
      <c r="J126">
        <v>10</v>
      </c>
      <c r="K126">
        <f>AVERAGE(D122:G126)</f>
        <v>32.325000000000003</v>
      </c>
      <c r="L126">
        <f t="shared" ref="L126:L128" si="53">AVERAGE(D114:G114,D119:G119,D124:G124,D129:G129,D134:G134,D139:G139)</f>
        <v>31.033333333333335</v>
      </c>
      <c r="M126">
        <v>0.45</v>
      </c>
      <c r="N126">
        <f t="shared" si="42"/>
        <v>34.625</v>
      </c>
      <c r="P126" s="5">
        <f>AVERAGE(D122:D126)</f>
        <v>46.68</v>
      </c>
      <c r="Q126">
        <f t="shared" si="49"/>
        <v>40.15</v>
      </c>
      <c r="R126" s="5">
        <f>AVERAGE(E122:E126)</f>
        <v>0.84000000000000008</v>
      </c>
      <c r="S126">
        <f t="shared" si="50"/>
        <v>16.2</v>
      </c>
      <c r="T126" s="5">
        <f>AVERAGE(F122:F126)</f>
        <v>41.820000000000007</v>
      </c>
      <c r="U126">
        <f t="shared" si="51"/>
        <v>33.366666666666667</v>
      </c>
      <c r="V126" s="5">
        <f>AVERAGE(G122:G126)</f>
        <v>39.959999999999994</v>
      </c>
      <c r="W126">
        <f t="shared" si="52"/>
        <v>34.416666666666664</v>
      </c>
    </row>
    <row r="127" spans="1:23" x14ac:dyDescent="0.45">
      <c r="A127" s="1">
        <v>15</v>
      </c>
      <c r="B127">
        <v>20</v>
      </c>
      <c r="C127">
        <v>0</v>
      </c>
      <c r="D127">
        <v>55.2</v>
      </c>
      <c r="E127">
        <v>7.9</v>
      </c>
      <c r="F127">
        <v>50.8</v>
      </c>
      <c r="G127">
        <v>50.1</v>
      </c>
      <c r="I127">
        <f t="shared" si="48"/>
        <v>20.060297992690824</v>
      </c>
      <c r="J127">
        <v>20</v>
      </c>
      <c r="K127">
        <f>AVERAGE(D127:G131)</f>
        <v>40.92</v>
      </c>
      <c r="L127">
        <f t="shared" si="53"/>
        <v>31.975000000000005</v>
      </c>
      <c r="M127">
        <v>0.65</v>
      </c>
      <c r="N127">
        <f t="shared" si="42"/>
        <v>41</v>
      </c>
      <c r="P127" s="5">
        <f>AVERAGE(D127:D131)</f>
        <v>55.160000000000004</v>
      </c>
      <c r="Q127">
        <f t="shared" si="49"/>
        <v>42.283333333333331</v>
      </c>
      <c r="R127" s="5">
        <f>AVERAGE(E127:E131)</f>
        <v>8</v>
      </c>
      <c r="S127">
        <f t="shared" si="50"/>
        <v>17.433333333333334</v>
      </c>
      <c r="T127" s="5">
        <f>AVERAGE(F127:F131)</f>
        <v>49.9</v>
      </c>
      <c r="U127">
        <f t="shared" si="51"/>
        <v>31.650000000000006</v>
      </c>
      <c r="V127" s="5">
        <f>AVERAGE(G127:G131)</f>
        <v>50.61999999999999</v>
      </c>
      <c r="W127">
        <f t="shared" si="52"/>
        <v>36.533333333333339</v>
      </c>
    </row>
    <row r="128" spans="1:23" x14ac:dyDescent="0.45">
      <c r="A128" s="1">
        <v>16</v>
      </c>
      <c r="B128">
        <v>20</v>
      </c>
      <c r="C128">
        <v>0.2</v>
      </c>
      <c r="D128">
        <v>55.7</v>
      </c>
      <c r="E128">
        <v>6</v>
      </c>
      <c r="F128">
        <v>50.5</v>
      </c>
      <c r="G128">
        <v>50.9</v>
      </c>
      <c r="I128">
        <f t="shared" si="48"/>
        <v>21.07241482760498</v>
      </c>
      <c r="J128">
        <v>50</v>
      </c>
      <c r="K128">
        <f>AVERAGE(D132:G136)</f>
        <v>54.370000000000005</v>
      </c>
      <c r="L128">
        <f t="shared" si="53"/>
        <v>31.525000000000002</v>
      </c>
      <c r="M128">
        <v>0.85</v>
      </c>
      <c r="N128">
        <f t="shared" si="42"/>
        <v>40.774999999999999</v>
      </c>
      <c r="P128" s="5">
        <f>AVERAGE(D132:D136)</f>
        <v>67.08</v>
      </c>
      <c r="Q128">
        <f t="shared" si="49"/>
        <v>40.699999999999996</v>
      </c>
      <c r="R128" s="5">
        <f>AVERAGE(E132:E136)</f>
        <v>42.36</v>
      </c>
      <c r="S128">
        <f t="shared" si="50"/>
        <v>16.900000000000002</v>
      </c>
      <c r="T128" s="5">
        <f>AVERAGE(F132:F136)</f>
        <v>49.56</v>
      </c>
      <c r="U128">
        <f t="shared" si="51"/>
        <v>33.283333333333331</v>
      </c>
      <c r="V128" s="5">
        <f>AVERAGE(G132:G136)</f>
        <v>58.48</v>
      </c>
      <c r="W128">
        <f t="shared" si="52"/>
        <v>35.216666666666661</v>
      </c>
    </row>
    <row r="129" spans="1:23" x14ac:dyDescent="0.45">
      <c r="A129" s="1">
        <v>17</v>
      </c>
      <c r="B129">
        <v>20</v>
      </c>
      <c r="C129">
        <v>0.45</v>
      </c>
      <c r="D129">
        <v>54.2</v>
      </c>
      <c r="E129">
        <v>7.9</v>
      </c>
      <c r="F129">
        <v>49.3</v>
      </c>
      <c r="G129">
        <v>49.6</v>
      </c>
      <c r="I129">
        <f t="shared" si="48"/>
        <v>19.587240744933929</v>
      </c>
      <c r="J129">
        <v>100</v>
      </c>
      <c r="K129">
        <f>AVERAGE(D137:G141)</f>
        <v>58.92</v>
      </c>
      <c r="L129">
        <f>AVERAGE((L128-L127), (L127-L126), (L126-L125), (L125-L124))</f>
        <v>2.5000000000000355E-2</v>
      </c>
      <c r="N129">
        <f t="shared" si="42"/>
        <v>40.25</v>
      </c>
      <c r="P129" s="5">
        <f>AVERAGE(D137:D141)</f>
        <v>73.34</v>
      </c>
      <c r="R129" s="5">
        <f>AVERAGE(E137:E141)</f>
        <v>49.239999999999995</v>
      </c>
      <c r="T129" s="5">
        <f>AVERAGE(F137:F141)</f>
        <v>49.44</v>
      </c>
      <c r="V129" s="5">
        <f>AVERAGE(G137:G141)</f>
        <v>63.660000000000004</v>
      </c>
    </row>
    <row r="130" spans="1:23" x14ac:dyDescent="0.45">
      <c r="A130" s="1">
        <v>18</v>
      </c>
      <c r="B130">
        <v>20</v>
      </c>
      <c r="C130">
        <v>0.65</v>
      </c>
      <c r="D130">
        <v>58.6</v>
      </c>
      <c r="E130">
        <v>9.1</v>
      </c>
      <c r="F130">
        <v>49.9</v>
      </c>
      <c r="G130">
        <v>52.3</v>
      </c>
      <c r="I130">
        <f t="shared" si="48"/>
        <v>19.823218709382182</v>
      </c>
      <c r="K130">
        <f>AVERAGE(K124:K129)</f>
        <v>31.453333333333337</v>
      </c>
      <c r="N130">
        <f t="shared" si="42"/>
        <v>42.474999999999994</v>
      </c>
      <c r="P130" s="5">
        <f>AVERAGE(P124:P129)</f>
        <v>40.846666666666671</v>
      </c>
      <c r="Q130">
        <f>AVERAGE(Q124:Q128)</f>
        <v>40.846666666666664</v>
      </c>
      <c r="R130" s="5">
        <f>AVERAGE(R124:R129)</f>
        <v>16.760000000000002</v>
      </c>
      <c r="S130">
        <f>AVERAGE(S124:S128)</f>
        <v>16.760000000000002</v>
      </c>
      <c r="T130" s="5">
        <f>AVERAGE(T124:T129)</f>
        <v>32.703333333333333</v>
      </c>
      <c r="U130">
        <f>AVERAGE(U124:U128)</f>
        <v>32.703333333333333</v>
      </c>
      <c r="V130" s="5">
        <f>AVERAGE(V124:V129)</f>
        <v>35.50333333333333</v>
      </c>
      <c r="W130">
        <f>AVERAGE(W124:W128)</f>
        <v>35.50333333333333</v>
      </c>
    </row>
    <row r="131" spans="1:23" x14ac:dyDescent="0.45">
      <c r="A131" s="1">
        <v>19</v>
      </c>
      <c r="B131">
        <v>20</v>
      </c>
      <c r="C131">
        <v>0.85</v>
      </c>
      <c r="D131">
        <v>52.1</v>
      </c>
      <c r="E131">
        <v>9.1</v>
      </c>
      <c r="F131">
        <v>49</v>
      </c>
      <c r="G131">
        <v>50.2</v>
      </c>
      <c r="I131">
        <f t="shared" si="48"/>
        <v>19.09816745135511</v>
      </c>
      <c r="N131">
        <f t="shared" si="42"/>
        <v>40.1</v>
      </c>
      <c r="P131" s="5">
        <f>_xlfn.STDEV.P(P124:P129)</f>
        <v>29.147273552693662</v>
      </c>
      <c r="Q131">
        <f>_xlfn.STDEV.P(Q124:Q128)</f>
        <v>0.83269308738440884</v>
      </c>
      <c r="R131" s="5">
        <f>_xlfn.STDEV.P(R124:R129)</f>
        <v>20.809779752158196</v>
      </c>
      <c r="S131">
        <f>_xlfn.STDEV.P(S124:S128)</f>
        <v>0.43838085927396303</v>
      </c>
      <c r="T131" s="5">
        <f>_xlfn.STDEV.P(T124:T129)</f>
        <v>21.41896174473035</v>
      </c>
      <c r="U131">
        <f>_xlfn.STDEV.P(U124:U128)</f>
        <v>0.76879414959041126</v>
      </c>
      <c r="V131" s="5">
        <f>_xlfn.STDEV.P(V124:V129)</f>
        <v>26.041191515665247</v>
      </c>
      <c r="W131">
        <f>_xlfn.STDEV.P(W124:W128)</f>
        <v>0.69756720106381442</v>
      </c>
    </row>
    <row r="132" spans="1:23" x14ac:dyDescent="0.45">
      <c r="A132" s="1">
        <v>20</v>
      </c>
      <c r="B132">
        <v>50</v>
      </c>
      <c r="C132">
        <v>0</v>
      </c>
      <c r="D132">
        <v>66.8</v>
      </c>
      <c r="E132">
        <v>43.3</v>
      </c>
      <c r="F132">
        <v>51.2</v>
      </c>
      <c r="G132">
        <v>59.2</v>
      </c>
      <c r="I132">
        <f t="shared" si="48"/>
        <v>6.4911906115562568</v>
      </c>
      <c r="N132">
        <f t="shared" si="42"/>
        <v>55.125</v>
      </c>
      <c r="P132" s="5"/>
      <c r="R132" s="5"/>
      <c r="T132" s="5"/>
      <c r="V132" s="5"/>
    </row>
    <row r="133" spans="1:23" x14ac:dyDescent="0.45">
      <c r="A133" s="1">
        <v>21</v>
      </c>
      <c r="B133">
        <v>50</v>
      </c>
      <c r="C133">
        <v>0.2</v>
      </c>
      <c r="D133">
        <v>69</v>
      </c>
      <c r="E133">
        <v>42.2</v>
      </c>
      <c r="F133">
        <v>49.5</v>
      </c>
      <c r="G133">
        <v>60</v>
      </c>
      <c r="I133">
        <f t="shared" si="48"/>
        <v>7.3058576194418183</v>
      </c>
      <c r="N133">
        <f t="shared" si="42"/>
        <v>55.174999999999997</v>
      </c>
      <c r="P133" s="5" cm="1">
        <f t="array" ref="P133">INDEX(LINEST(P124:P129), 1)</f>
        <v>16.227428571428572</v>
      </c>
      <c r="Q133" s="5" cm="1">
        <f t="array" ref="Q133">INDEX(LINEST(Q124:Q128), 1)</f>
        <v>0.26333333333333325</v>
      </c>
      <c r="R133" s="5" cm="1">
        <f t="array" ref="R133">INDEX(LINEST(R124:R129), 1)</f>
        <v>10.859428571428573</v>
      </c>
      <c r="S133" s="5" cm="1">
        <f t="array" ref="S133">INDEX(LINEST(S124:S128), 1)</f>
        <v>0.10666666666666659</v>
      </c>
      <c r="T133" s="5" cm="1">
        <f t="array" ref="T133">INDEX(LINEST(T124:T129), 1)</f>
        <v>11.070285714285713</v>
      </c>
      <c r="U133" s="5" cm="1">
        <f t="array" ref="U133">INDEX(LINEST(U124:U128), 1)</f>
        <v>-3.3333333333333257E-2</v>
      </c>
      <c r="V133" s="5" cm="1">
        <f t="array" ref="V133">INDEX(LINEST(V124:V129), 1)</f>
        <v>14.385714285714286</v>
      </c>
      <c r="W133" s="5" cm="1">
        <f t="array" ref="W133">INDEX(LINEST(W124:W128), 1)</f>
        <v>9.999999999999433E-3</v>
      </c>
    </row>
    <row r="134" spans="1:23" x14ac:dyDescent="0.45">
      <c r="A134" s="1">
        <v>22</v>
      </c>
      <c r="B134">
        <v>50</v>
      </c>
      <c r="C134">
        <v>0.45</v>
      </c>
      <c r="D134">
        <v>64.7</v>
      </c>
      <c r="E134">
        <v>41.2</v>
      </c>
      <c r="F134">
        <v>49.3</v>
      </c>
      <c r="G134">
        <v>56.7</v>
      </c>
      <c r="I134">
        <f t="shared" si="48"/>
        <v>6.3299991223450878</v>
      </c>
      <c r="K134" cm="1">
        <f t="array" ref="K134">INDEX(LINEST(K124:K129),1)</f>
        <v>13.135714285714288</v>
      </c>
      <c r="L134" cm="1">
        <f t="array" ref="L134">INDEX(LINEST(L124:L128),1)</f>
        <v>8.6666666666667419E-2</v>
      </c>
      <c r="N134">
        <f t="shared" si="42"/>
        <v>52.974999999999994</v>
      </c>
    </row>
    <row r="135" spans="1:23" x14ac:dyDescent="0.45">
      <c r="A135" s="1">
        <v>23</v>
      </c>
      <c r="B135">
        <v>50</v>
      </c>
      <c r="C135">
        <v>0.65</v>
      </c>
      <c r="D135">
        <v>68.5</v>
      </c>
      <c r="E135">
        <v>44</v>
      </c>
      <c r="F135">
        <v>48.9</v>
      </c>
      <c r="G135">
        <v>59</v>
      </c>
      <c r="I135">
        <f t="shared" si="48"/>
        <v>6.2451759160348939</v>
      </c>
      <c r="N135">
        <f t="shared" si="42"/>
        <v>55.1</v>
      </c>
    </row>
    <row r="136" spans="1:23" x14ac:dyDescent="0.45">
      <c r="A136" s="1">
        <v>24</v>
      </c>
      <c r="B136">
        <v>50</v>
      </c>
      <c r="C136">
        <v>0.85</v>
      </c>
      <c r="D136">
        <v>66.400000000000006</v>
      </c>
      <c r="E136">
        <v>41.1</v>
      </c>
      <c r="F136">
        <v>48.9</v>
      </c>
      <c r="G136">
        <v>57.5</v>
      </c>
      <c r="I136">
        <f t="shared" si="48"/>
        <v>6.6979267107234346</v>
      </c>
      <c r="N136">
        <f t="shared" si="42"/>
        <v>53.475000000000001</v>
      </c>
    </row>
    <row r="137" spans="1:23" x14ac:dyDescent="0.45">
      <c r="A137" s="1">
        <v>25</v>
      </c>
      <c r="B137">
        <v>100</v>
      </c>
      <c r="C137">
        <v>0</v>
      </c>
      <c r="D137">
        <v>74.099999999999994</v>
      </c>
      <c r="E137">
        <v>49.2</v>
      </c>
      <c r="F137">
        <v>50.5</v>
      </c>
      <c r="G137">
        <v>64.400000000000006</v>
      </c>
      <c r="I137">
        <f t="shared" si="48"/>
        <v>6.8794379615391339</v>
      </c>
      <c r="N137">
        <f t="shared" si="42"/>
        <v>59.550000000000004</v>
      </c>
    </row>
    <row r="138" spans="1:23" x14ac:dyDescent="0.45">
      <c r="A138" s="1">
        <v>26</v>
      </c>
      <c r="B138">
        <v>100</v>
      </c>
      <c r="C138">
        <v>0.2</v>
      </c>
      <c r="D138">
        <v>74.5</v>
      </c>
      <c r="E138">
        <v>49</v>
      </c>
      <c r="F138">
        <v>49.1</v>
      </c>
      <c r="G138">
        <v>65.8</v>
      </c>
      <c r="I138">
        <f t="shared" si="48"/>
        <v>7.8961312608700744</v>
      </c>
      <c r="N138">
        <f t="shared" si="42"/>
        <v>59.599999999999994</v>
      </c>
    </row>
    <row r="139" spans="1:23" x14ac:dyDescent="0.45">
      <c r="A139" s="1">
        <v>27</v>
      </c>
      <c r="B139">
        <v>100</v>
      </c>
      <c r="C139">
        <v>0.45</v>
      </c>
      <c r="D139">
        <v>73.7</v>
      </c>
      <c r="E139">
        <v>47.3</v>
      </c>
      <c r="F139">
        <v>50.2</v>
      </c>
      <c r="G139">
        <v>60.6</v>
      </c>
      <c r="I139">
        <f t="shared" si="48"/>
        <v>5.710224747474216</v>
      </c>
      <c r="N139">
        <f t="shared" si="42"/>
        <v>57.949999999999996</v>
      </c>
    </row>
    <row r="140" spans="1:23" x14ac:dyDescent="0.45">
      <c r="A140" s="1">
        <v>28</v>
      </c>
      <c r="B140">
        <v>100</v>
      </c>
      <c r="C140">
        <v>0.65</v>
      </c>
      <c r="D140">
        <v>74.099999999999994</v>
      </c>
      <c r="E140">
        <v>50.7</v>
      </c>
      <c r="F140">
        <v>46.7</v>
      </c>
      <c r="G140">
        <v>65.400000000000006</v>
      </c>
      <c r="I140">
        <f t="shared" si="48"/>
        <v>8.0400386953187049</v>
      </c>
      <c r="N140" s="8">
        <f t="shared" si="42"/>
        <v>59.225000000000001</v>
      </c>
    </row>
    <row r="141" spans="1:23" x14ac:dyDescent="0.45">
      <c r="A141" s="1">
        <v>29</v>
      </c>
      <c r="B141">
        <v>100</v>
      </c>
      <c r="C141">
        <v>0.85</v>
      </c>
      <c r="D141">
        <v>70.3</v>
      </c>
      <c r="E141">
        <v>50</v>
      </c>
      <c r="F141">
        <v>50.7</v>
      </c>
      <c r="G141">
        <v>62.1</v>
      </c>
      <c r="I141">
        <f t="shared" si="48"/>
        <v>5.5463701843837905</v>
      </c>
      <c r="N141">
        <f t="shared" si="42"/>
        <v>58.274999999999999</v>
      </c>
    </row>
    <row r="145" spans="1:23" x14ac:dyDescent="0.45">
      <c r="A145" s="1">
        <v>0</v>
      </c>
      <c r="B145" t="s">
        <v>10</v>
      </c>
    </row>
    <row r="147" spans="1:23" x14ac:dyDescent="0.4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I147" s="3" t="s">
        <v>45</v>
      </c>
      <c r="K147" t="s">
        <v>25</v>
      </c>
      <c r="L147" t="s">
        <v>26</v>
      </c>
      <c r="N147" t="s">
        <v>27</v>
      </c>
      <c r="P147" s="3"/>
      <c r="Q147" s="3" t="s">
        <v>3</v>
      </c>
      <c r="R147" s="3"/>
      <c r="S147" s="3" t="s">
        <v>4</v>
      </c>
      <c r="T147" s="3"/>
      <c r="U147" s="3" t="s">
        <v>5</v>
      </c>
      <c r="V147" s="3"/>
      <c r="W147" s="3" t="s">
        <v>6</v>
      </c>
    </row>
    <row r="148" spans="1:23" x14ac:dyDescent="0.45">
      <c r="A148" s="1">
        <v>0</v>
      </c>
      <c r="B148">
        <v>0</v>
      </c>
      <c r="C148">
        <v>0</v>
      </c>
      <c r="D148">
        <v>47.4</v>
      </c>
      <c r="E148">
        <v>42.1</v>
      </c>
      <c r="F148">
        <v>45.9</v>
      </c>
      <c r="G148">
        <v>51.5</v>
      </c>
      <c r="I148">
        <f>_xlfn.STDEV.P(D148:G148)</f>
        <v>3.3662850443775549</v>
      </c>
      <c r="J148">
        <v>2</v>
      </c>
      <c r="K148">
        <f>_xlfn.STDEV.P(D148:G152)</f>
        <v>4.3650744552641934</v>
      </c>
      <c r="L148">
        <f>_xlfn.STDEV.P(D148:G148,D153:G153,D158:G158,D163:G163,D168:G168,D173:G173)</f>
        <v>4.4734692447063207</v>
      </c>
      <c r="M148">
        <v>0</v>
      </c>
      <c r="N148">
        <f>AVERAGE(D148:G148)</f>
        <v>46.725000000000001</v>
      </c>
      <c r="P148" s="5">
        <f>_xlfn.STDEV.P(D148:D152)</f>
        <v>0.80845531725630881</v>
      </c>
      <c r="Q148">
        <f>_xlfn.STDEV.P(D148,D153,D158,D163,D168,D173)</f>
        <v>1.5257966953547759</v>
      </c>
      <c r="R148" s="5">
        <f>_xlfn.STDEV.P(E148:E152)</f>
        <v>1.1889491158161487</v>
      </c>
      <c r="S148">
        <f>_xlfn.STDEV.P(E148,E153,E158,E163,E168,E173)</f>
        <v>5.3974273707222471</v>
      </c>
      <c r="T148" s="5">
        <f>_xlfn.STDEV.P(F148:F152)</f>
        <v>2.3576259245266207</v>
      </c>
      <c r="U148">
        <f>_xlfn.STDEV.P(F148,F153,F158,F163,F168,F173)</f>
        <v>3.323652609203716</v>
      </c>
      <c r="V148" s="5">
        <f>_xlfn.STDEV.P(G148:G152)</f>
        <v>1.0796295661012631</v>
      </c>
      <c r="W148">
        <f>_xlfn.STDEV.P(G148,G153,G158,G163,G168,G173)</f>
        <v>1.4161763857498657</v>
      </c>
    </row>
    <row r="149" spans="1:23" x14ac:dyDescent="0.45">
      <c r="A149" s="1">
        <v>1</v>
      </c>
      <c r="B149">
        <v>0</v>
      </c>
      <c r="C149">
        <v>0.2</v>
      </c>
      <c r="D149">
        <v>47.9</v>
      </c>
      <c r="E149">
        <v>40.4</v>
      </c>
      <c r="F149">
        <v>52.6</v>
      </c>
      <c r="G149">
        <v>51.9</v>
      </c>
      <c r="I149">
        <f t="shared" ref="I149:I177" si="54">_xlfn.STDEV.P(D149:G149)</f>
        <v>4.8471641193588066</v>
      </c>
      <c r="J149">
        <v>5</v>
      </c>
      <c r="K149">
        <f>_xlfn.STDEV.P(D153:G157)</f>
        <v>5.4337464055658131</v>
      </c>
      <c r="L149">
        <f>_xlfn.STDEV.P(D149:G149,D154:G154,D159:G159,D164:G164,D169:G169,D174:G174)</f>
        <v>4.0059330997908589</v>
      </c>
      <c r="M149">
        <v>0.2</v>
      </c>
      <c r="N149">
        <f t="shared" ref="N149:N177" si="55">AVERAGE(D149:G149)</f>
        <v>48.2</v>
      </c>
      <c r="P149" s="5">
        <f>_xlfn.STDEV.P(D153:D157)</f>
        <v>1.1876026271442823</v>
      </c>
      <c r="Q149">
        <f t="shared" ref="Q149:Q152" si="56">_xlfn.STDEV.P(D149,D154,D159,D164,D169,D174)</f>
        <v>1.3740653388960649</v>
      </c>
      <c r="R149" s="5">
        <f>_xlfn.STDEV.P(E153:E157)</f>
        <v>1.652392205258788</v>
      </c>
      <c r="S149">
        <f t="shared" ref="S149:S152" si="57">_xlfn.STDEV.P(E149,E154,E159,E164,E169,E174)</f>
        <v>5.1945484243900912</v>
      </c>
      <c r="T149" s="5">
        <f>_xlfn.STDEV.P(F153:F157)</f>
        <v>1.7095028517086472</v>
      </c>
      <c r="U149">
        <f t="shared" ref="U149:U152" si="58">_xlfn.STDEV.P(F149,F154,F159,F164,F169,F174)</f>
        <v>1.7237717043996545</v>
      </c>
      <c r="V149" s="5">
        <f>_xlfn.STDEV.P(G153:G157)</f>
        <v>1.1876026271442823</v>
      </c>
      <c r="W149">
        <f t="shared" ref="W149:W152" si="59">_xlfn.STDEV.P(G149,G154,G159,G164,G169,G174)</f>
        <v>1.6769681637473677</v>
      </c>
    </row>
    <row r="150" spans="1:23" x14ac:dyDescent="0.45">
      <c r="A150" s="1">
        <v>2</v>
      </c>
      <c r="B150">
        <v>0</v>
      </c>
      <c r="C150">
        <v>0.45</v>
      </c>
      <c r="D150">
        <v>48.1</v>
      </c>
      <c r="E150">
        <v>41.2</v>
      </c>
      <c r="F150">
        <v>52</v>
      </c>
      <c r="G150">
        <v>52.3</v>
      </c>
      <c r="I150">
        <f t="shared" si="54"/>
        <v>4.4749301670528876</v>
      </c>
      <c r="J150">
        <v>10</v>
      </c>
      <c r="K150">
        <f>_xlfn.STDEV.P(D158:G162)</f>
        <v>5.275687159034252</v>
      </c>
      <c r="L150">
        <f t="shared" ref="L150:L152" si="60">_xlfn.STDEV.P(D150:G150,D155:G155,D160:G160,D165:G165,D170:G170,D175:G175)</f>
        <v>3.5059374241737702</v>
      </c>
      <c r="M150">
        <v>0.45</v>
      </c>
      <c r="N150">
        <f t="shared" si="55"/>
        <v>48.400000000000006</v>
      </c>
      <c r="P150" s="5">
        <f>_xlfn.STDEV.P(D158:D162)</f>
        <v>1.1876026271442823</v>
      </c>
      <c r="Q150">
        <f t="shared" si="56"/>
        <v>1.885912687975418</v>
      </c>
      <c r="R150" s="5">
        <f>_xlfn.STDEV.P(E158:E162)</f>
        <v>1.4606847709208179</v>
      </c>
      <c r="S150">
        <f t="shared" si="57"/>
        <v>3.7817177167113987</v>
      </c>
      <c r="T150" s="5">
        <f>_xlfn.STDEV.P(F158:F162)</f>
        <v>2.806421208585768</v>
      </c>
      <c r="U150">
        <f t="shared" si="58"/>
        <v>1.3873435847771165</v>
      </c>
      <c r="V150" s="5">
        <f>_xlfn.STDEV.P(G158:G162)</f>
        <v>1.1876026271442823</v>
      </c>
      <c r="W150">
        <f t="shared" si="59"/>
        <v>2.1095023109728976</v>
      </c>
    </row>
    <row r="151" spans="1:23" x14ac:dyDescent="0.45">
      <c r="A151" s="1">
        <v>3</v>
      </c>
      <c r="B151">
        <v>0</v>
      </c>
      <c r="C151">
        <v>0.65</v>
      </c>
      <c r="D151">
        <v>49.8</v>
      </c>
      <c r="E151">
        <v>40.700000000000003</v>
      </c>
      <c r="F151">
        <v>50.4</v>
      </c>
      <c r="G151">
        <v>54.6</v>
      </c>
      <c r="I151">
        <f t="shared" si="54"/>
        <v>5.0692085181022186</v>
      </c>
      <c r="J151">
        <v>20</v>
      </c>
      <c r="K151">
        <f>_xlfn.STDEV.P(D163:G167)</f>
        <v>3.3178908963376124</v>
      </c>
      <c r="L151">
        <f t="shared" si="60"/>
        <v>4.5755388268001349</v>
      </c>
      <c r="M151">
        <v>0.65</v>
      </c>
      <c r="N151">
        <f t="shared" si="55"/>
        <v>48.875</v>
      </c>
      <c r="P151" s="5">
        <f>_xlfn.STDEV.P(D163:D167)</f>
        <v>0.64683846515184873</v>
      </c>
      <c r="Q151">
        <f t="shared" si="56"/>
        <v>2.0755855934062453</v>
      </c>
      <c r="R151" s="5">
        <f>_xlfn.STDEV.P(E163:E167)</f>
        <v>0.57480431452799552</v>
      </c>
      <c r="S151">
        <f t="shared" si="57"/>
        <v>5.685190312459933</v>
      </c>
      <c r="T151" s="5">
        <f>_xlfn.STDEV.P(F163:F167)</f>
        <v>2.678507046845314</v>
      </c>
      <c r="U151">
        <f t="shared" si="58"/>
        <v>2.6899504332484145</v>
      </c>
      <c r="V151" s="5">
        <f>_xlfn.STDEV.P(G163:G167)</f>
        <v>1.0818502669038799</v>
      </c>
      <c r="W151">
        <f t="shared" si="59"/>
        <v>1.8270346344707207</v>
      </c>
    </row>
    <row r="152" spans="1:23" x14ac:dyDescent="0.45">
      <c r="A152" s="1">
        <v>4</v>
      </c>
      <c r="B152">
        <v>0</v>
      </c>
      <c r="C152">
        <v>0.85</v>
      </c>
      <c r="D152">
        <v>48.4</v>
      </c>
      <c r="E152">
        <v>43.7</v>
      </c>
      <c r="F152">
        <v>50.8</v>
      </c>
      <c r="G152">
        <v>52.8</v>
      </c>
      <c r="I152">
        <f t="shared" si="54"/>
        <v>3.3951251817863777</v>
      </c>
      <c r="J152">
        <v>50</v>
      </c>
      <c r="K152">
        <f>_xlfn.STDEV.P(D169:G172)</f>
        <v>1.7273534670124699</v>
      </c>
      <c r="L152">
        <f t="shared" si="60"/>
        <v>4.6440355265891551</v>
      </c>
      <c r="M152">
        <v>0.85</v>
      </c>
      <c r="N152">
        <f t="shared" si="55"/>
        <v>48.924999999999997</v>
      </c>
      <c r="P152" s="5">
        <f>_xlfn.STDEV.P(D168:D172)</f>
        <v>0.97447421720638538</v>
      </c>
      <c r="Q152">
        <f t="shared" si="56"/>
        <v>1.6194134740701653</v>
      </c>
      <c r="R152" s="5">
        <f>_xlfn.STDEV.P(E168:E172)</f>
        <v>1.8293168123646617</v>
      </c>
      <c r="S152">
        <f t="shared" si="57"/>
        <v>5.3973501728986397</v>
      </c>
      <c r="T152" s="5">
        <f>_xlfn.STDEV.P(F168:F172)</f>
        <v>2.5949181104612906</v>
      </c>
      <c r="U152">
        <f t="shared" si="58"/>
        <v>0.37601713908928225</v>
      </c>
      <c r="V152" s="5">
        <f>_xlfn.STDEV.P(G168:G172)</f>
        <v>0.95582425162788198</v>
      </c>
      <c r="W152">
        <f t="shared" si="59"/>
        <v>1.6619934483090542</v>
      </c>
    </row>
    <row r="153" spans="1:23" x14ac:dyDescent="0.45">
      <c r="A153" s="1">
        <v>5</v>
      </c>
      <c r="B153">
        <v>5</v>
      </c>
      <c r="C153">
        <v>0</v>
      </c>
      <c r="D153">
        <v>49.8</v>
      </c>
      <c r="E153">
        <v>38.799999999999997</v>
      </c>
      <c r="F153">
        <v>48.1</v>
      </c>
      <c r="G153">
        <v>49.8</v>
      </c>
      <c r="I153">
        <f t="shared" si="54"/>
        <v>4.5707630653972871</v>
      </c>
      <c r="J153">
        <v>100</v>
      </c>
      <c r="K153">
        <f>_xlfn.STDEV.P(D173:G177)</f>
        <v>2.0646065000382037</v>
      </c>
      <c r="N153">
        <f t="shared" si="55"/>
        <v>46.625</v>
      </c>
      <c r="P153" s="5">
        <f>_xlfn.STDEV.P(D173:D177)</f>
        <v>1.0601886624558856</v>
      </c>
      <c r="R153" s="5">
        <f>_xlfn.STDEV.P(E173:E177)</f>
        <v>1.04575331699211</v>
      </c>
      <c r="T153" s="5">
        <f>_xlfn.STDEV.P(F173:F177)</f>
        <v>2.4187600128991713</v>
      </c>
      <c r="V153" s="5">
        <f>_xlfn.STDEV.P(G173:G177)</f>
        <v>1.3754999091239528</v>
      </c>
    </row>
    <row r="154" spans="1:23" x14ac:dyDescent="0.45">
      <c r="A154" s="1">
        <v>6</v>
      </c>
      <c r="B154">
        <v>5</v>
      </c>
      <c r="C154">
        <v>0.2</v>
      </c>
      <c r="D154">
        <v>49.5</v>
      </c>
      <c r="E154">
        <v>37.299999999999997</v>
      </c>
      <c r="F154">
        <v>50.5</v>
      </c>
      <c r="G154">
        <v>49.5</v>
      </c>
      <c r="I154">
        <f t="shared" si="54"/>
        <v>5.4424259296751014</v>
      </c>
      <c r="K154">
        <f>AVERAGE(K148:K153)</f>
        <v>3.6973931472087571</v>
      </c>
      <c r="N154">
        <f t="shared" si="55"/>
        <v>46.7</v>
      </c>
      <c r="P154" s="5">
        <f>AVERAGE(P148:P153)</f>
        <v>0.97752698605983224</v>
      </c>
      <c r="Q154">
        <f>AVERAGE(Q148:Q152)</f>
        <v>1.6961547579405341</v>
      </c>
      <c r="R154" s="5">
        <f>AVERAGE(R148:R153)</f>
        <v>1.2919834226467535</v>
      </c>
      <c r="S154">
        <f>AVERAGE(S148:S152)</f>
        <v>5.0912467994364619</v>
      </c>
      <c r="T154" s="5">
        <f>AVERAGE(T148:T153)</f>
        <v>2.4276225258378017</v>
      </c>
      <c r="U154">
        <f>AVERAGE(U148:U152)</f>
        <v>1.9001470941436367</v>
      </c>
      <c r="V154" s="5">
        <f>AVERAGE(V148:V153)</f>
        <v>1.1446682080075903</v>
      </c>
      <c r="W154">
        <f>AVERAGE(W148:W152)</f>
        <v>1.738334988649981</v>
      </c>
    </row>
    <row r="155" spans="1:23" x14ac:dyDescent="0.45">
      <c r="A155" s="1">
        <v>7</v>
      </c>
      <c r="B155">
        <v>5</v>
      </c>
      <c r="C155">
        <v>0.45</v>
      </c>
      <c r="D155">
        <v>47.9</v>
      </c>
      <c r="E155">
        <v>40.700000000000003</v>
      </c>
      <c r="F155">
        <v>52.3</v>
      </c>
      <c r="G155">
        <v>47.9</v>
      </c>
      <c r="I155">
        <f t="shared" si="54"/>
        <v>4.1605288125429425</v>
      </c>
      <c r="N155">
        <f t="shared" si="55"/>
        <v>47.199999999999996</v>
      </c>
      <c r="P155" s="5">
        <f>_xlfn.STDEV.P(P148:P153)</f>
        <v>0.19708118003700947</v>
      </c>
      <c r="Q155">
        <f>_xlfn.STDEV.P(Q148:Q152)</f>
        <v>0.2524395051935322</v>
      </c>
      <c r="R155" s="5">
        <f>_xlfn.STDEV.P(R148:R153)</f>
        <v>0.41486403669071553</v>
      </c>
      <c r="S155">
        <f>_xlfn.STDEV.P(S148:S152)</f>
        <v>0.67316452050911091</v>
      </c>
      <c r="T155" s="5">
        <f>_xlfn.STDEV.P(T148:T153)</f>
        <v>0.35475184572443269</v>
      </c>
      <c r="U155">
        <f>_xlfn.STDEV.P(U148:U152)</f>
        <v>1.0263727493544896</v>
      </c>
      <c r="V155" s="5">
        <f>_xlfn.STDEV.P(V148:V153)</f>
        <v>0.12962006111462476</v>
      </c>
      <c r="W155">
        <f>_xlfn.STDEV.P(W148:W152)</f>
        <v>0.22760179776614084</v>
      </c>
    </row>
    <row r="156" spans="1:23" x14ac:dyDescent="0.45">
      <c r="A156" s="1">
        <v>8</v>
      </c>
      <c r="B156">
        <v>5</v>
      </c>
      <c r="C156">
        <v>0.65</v>
      </c>
      <c r="D156">
        <v>51.4</v>
      </c>
      <c r="E156">
        <v>38.200000000000003</v>
      </c>
      <c r="F156">
        <v>53</v>
      </c>
      <c r="G156">
        <v>51.4</v>
      </c>
      <c r="I156">
        <f t="shared" si="54"/>
        <v>5.9824744044584062</v>
      </c>
      <c r="K156" cm="1">
        <f t="array" ref="K156">INDEX(LINEST(K148:K153),1)</f>
        <v>-0.70226613869961774</v>
      </c>
      <c r="L156" cm="1">
        <f t="array" ref="L156">INDEX(LINEST(L148:L152),1)</f>
        <v>9.1073829077494436E-2</v>
      </c>
      <c r="N156">
        <f t="shared" si="55"/>
        <v>48.5</v>
      </c>
      <c r="P156" s="5"/>
      <c r="R156" s="5"/>
      <c r="T156" s="5"/>
      <c r="V156" s="5"/>
    </row>
    <row r="157" spans="1:23" x14ac:dyDescent="0.45">
      <c r="A157" s="1">
        <v>9</v>
      </c>
      <c r="B157">
        <v>5</v>
      </c>
      <c r="C157">
        <v>0.85</v>
      </c>
      <c r="D157">
        <v>50.7</v>
      </c>
      <c r="E157">
        <v>35.700000000000003</v>
      </c>
      <c r="F157">
        <v>50.4</v>
      </c>
      <c r="G157">
        <v>50.7</v>
      </c>
      <c r="I157">
        <f t="shared" si="54"/>
        <v>6.4530516036988468</v>
      </c>
      <c r="N157">
        <f t="shared" si="55"/>
        <v>46.875</v>
      </c>
      <c r="P157" s="5"/>
      <c r="R157" s="5"/>
      <c r="T157" s="5"/>
      <c r="V157" s="5"/>
    </row>
    <row r="158" spans="1:23" x14ac:dyDescent="0.45">
      <c r="A158" s="1">
        <v>10</v>
      </c>
      <c r="B158">
        <v>10</v>
      </c>
      <c r="C158">
        <v>0</v>
      </c>
      <c r="D158">
        <v>49.8</v>
      </c>
      <c r="E158">
        <v>37.299999999999997</v>
      </c>
      <c r="F158">
        <v>54.2</v>
      </c>
      <c r="G158">
        <v>49.8</v>
      </c>
      <c r="I158">
        <f t="shared" si="54"/>
        <v>6.3088727202250006</v>
      </c>
      <c r="N158">
        <f t="shared" si="55"/>
        <v>47.775000000000006</v>
      </c>
      <c r="P158" s="5"/>
      <c r="R158" s="5"/>
      <c r="T158" s="5"/>
      <c r="V158" s="5"/>
    </row>
    <row r="159" spans="1:23" x14ac:dyDescent="0.45">
      <c r="A159" s="1">
        <v>11</v>
      </c>
      <c r="B159">
        <v>10</v>
      </c>
      <c r="C159">
        <v>0.2</v>
      </c>
      <c r="D159">
        <v>49.5</v>
      </c>
      <c r="E159">
        <v>39.200000000000003</v>
      </c>
      <c r="F159">
        <v>47.9</v>
      </c>
      <c r="G159">
        <v>49.5</v>
      </c>
      <c r="I159">
        <f t="shared" si="54"/>
        <v>4.2792376657530937</v>
      </c>
      <c r="K159" t="s">
        <v>25</v>
      </c>
      <c r="L159" t="s">
        <v>26</v>
      </c>
      <c r="N159">
        <f t="shared" si="55"/>
        <v>46.524999999999999</v>
      </c>
      <c r="P159" s="3" t="s">
        <v>25</v>
      </c>
      <c r="Q159" s="3" t="s">
        <v>26</v>
      </c>
      <c r="R159" s="3" t="s">
        <v>25</v>
      </c>
      <c r="S159" s="3" t="s">
        <v>26</v>
      </c>
      <c r="T159" s="3" t="s">
        <v>25</v>
      </c>
      <c r="U159" s="3" t="s">
        <v>26</v>
      </c>
      <c r="V159" s="3" t="s">
        <v>25</v>
      </c>
      <c r="W159" s="3" t="s">
        <v>26</v>
      </c>
    </row>
    <row r="160" spans="1:23" x14ac:dyDescent="0.45">
      <c r="A160" s="1">
        <v>12</v>
      </c>
      <c r="B160">
        <v>10</v>
      </c>
      <c r="C160">
        <v>0.45</v>
      </c>
      <c r="D160">
        <v>47.9</v>
      </c>
      <c r="E160">
        <v>40.1</v>
      </c>
      <c r="F160">
        <v>49.4</v>
      </c>
      <c r="G160">
        <v>47.9</v>
      </c>
      <c r="I160">
        <f t="shared" si="54"/>
        <v>3.6458023808209892</v>
      </c>
      <c r="J160">
        <v>2</v>
      </c>
      <c r="K160">
        <f>AVERAGE(D148:G152)</f>
        <v>48.224999999999994</v>
      </c>
      <c r="L160">
        <f>AVERAGE(D148:G148,D153:G153,D158:G158,D163:G163,D168:G168,D173:G173)</f>
        <v>48.587500000000006</v>
      </c>
      <c r="M160">
        <v>0</v>
      </c>
      <c r="N160">
        <f t="shared" si="55"/>
        <v>46.325000000000003</v>
      </c>
      <c r="P160" s="5">
        <f>AVERAGE(D148:D152)</f>
        <v>48.32</v>
      </c>
      <c r="Q160">
        <f>AVERAGE(D148,D153,D158,D163,D168,D173)</f>
        <v>49.68333333333333</v>
      </c>
      <c r="R160" s="5">
        <f>AVERAGE(E148:E152)</f>
        <v>41.620000000000005</v>
      </c>
      <c r="S160">
        <f>AVERAGE(E148,E153,E158,E163,E168,E173)</f>
        <v>43.633333333333333</v>
      </c>
      <c r="T160" s="5">
        <f>AVERAGE(F148:F152)</f>
        <v>50.339999999999996</v>
      </c>
      <c r="U160">
        <f>AVERAGE(F148,F153,F158,F163,F168,F173)</f>
        <v>51.599999999999994</v>
      </c>
      <c r="V160" s="5">
        <f>AVERAGE(G148:G152)</f>
        <v>52.61999999999999</v>
      </c>
      <c r="W160">
        <f>AVERAGE(G148,G153,G158,G163,G168,G173)</f>
        <v>49.433333333333337</v>
      </c>
    </row>
    <row r="161" spans="1:23" x14ac:dyDescent="0.45">
      <c r="A161" s="1">
        <v>13</v>
      </c>
      <c r="B161">
        <v>10</v>
      </c>
      <c r="C161">
        <v>0.65</v>
      </c>
      <c r="D161">
        <v>51.4</v>
      </c>
      <c r="E161">
        <v>39.200000000000003</v>
      </c>
      <c r="F161">
        <v>46.1</v>
      </c>
      <c r="G161">
        <v>51.4</v>
      </c>
      <c r="I161">
        <f t="shared" si="54"/>
        <v>5.0091790744592144</v>
      </c>
      <c r="J161">
        <v>5</v>
      </c>
      <c r="K161">
        <f>AVERAGE(D153:G157)</f>
        <v>47.18</v>
      </c>
      <c r="L161">
        <f>AVERAGE(D149:G149,D154:G154,D159:G159,D164:G164,D169:G169,D174:G174)</f>
        <v>47.900000000000013</v>
      </c>
      <c r="M161">
        <v>0.2</v>
      </c>
      <c r="N161">
        <f t="shared" si="55"/>
        <v>47.024999999999999</v>
      </c>
      <c r="P161" s="5">
        <f>AVERAGE(D153:D157)</f>
        <v>49.86</v>
      </c>
      <c r="Q161">
        <f t="shared" ref="Q161:Q164" si="61">AVERAGE(D149,D154,D159,D164,D169,D174)</f>
        <v>49.683333333333337</v>
      </c>
      <c r="R161" s="5">
        <f>AVERAGE(E153:E157)</f>
        <v>38.14</v>
      </c>
      <c r="S161">
        <f t="shared" ref="S161:S164" si="62">AVERAGE(E149,E154,E159,E164,E169,E174)</f>
        <v>43.199999999999996</v>
      </c>
      <c r="T161" s="5">
        <f>AVERAGE(F153:F157)</f>
        <v>50.86</v>
      </c>
      <c r="U161">
        <f t="shared" ref="U161:U164" si="63">AVERAGE(F149,F154,F159,F164,F169,F174)</f>
        <v>49.283333333333331</v>
      </c>
      <c r="V161" s="5">
        <f>AVERAGE(G153:G157)</f>
        <v>49.86</v>
      </c>
      <c r="W161">
        <f t="shared" ref="W161:W164" si="64">AVERAGE(G149,G154,G159,G164,G169,G174)</f>
        <v>49.433333333333337</v>
      </c>
    </row>
    <row r="162" spans="1:23" x14ac:dyDescent="0.45">
      <c r="A162" s="1">
        <v>14</v>
      </c>
      <c r="B162">
        <v>10</v>
      </c>
      <c r="C162">
        <v>0.85</v>
      </c>
      <c r="D162">
        <v>50.7</v>
      </c>
      <c r="E162">
        <v>36.1</v>
      </c>
      <c r="F162">
        <v>51.4</v>
      </c>
      <c r="G162">
        <v>50.7</v>
      </c>
      <c r="I162">
        <f t="shared" si="54"/>
        <v>6.4293759417224203</v>
      </c>
      <c r="J162">
        <v>10</v>
      </c>
      <c r="K162">
        <f>AVERAGE(D158:G162)</f>
        <v>46.975000000000009</v>
      </c>
      <c r="L162">
        <f t="shared" ref="L162:L164" si="65">AVERAGE(D150:G150,D155:G155,D160:G160,D165:G165,D170:G170,D175:G175)</f>
        <v>47.758333333333333</v>
      </c>
      <c r="M162">
        <v>0.45</v>
      </c>
      <c r="N162">
        <f t="shared" si="55"/>
        <v>47.225000000000009</v>
      </c>
      <c r="P162" s="5">
        <f>AVERAGE(D158:D162)</f>
        <v>49.86</v>
      </c>
      <c r="Q162">
        <f t="shared" si="61"/>
        <v>49</v>
      </c>
      <c r="R162" s="5">
        <f>AVERAGE(E158:E162)</f>
        <v>38.380000000000003</v>
      </c>
      <c r="S162">
        <f t="shared" si="62"/>
        <v>43.616666666666667</v>
      </c>
      <c r="T162" s="5">
        <f>AVERAGE(F158:F162)</f>
        <v>49.8</v>
      </c>
      <c r="U162">
        <f t="shared" si="63"/>
        <v>50.216666666666669</v>
      </c>
      <c r="V162" s="5">
        <f>AVERAGE(G158:G162)</f>
        <v>49.86</v>
      </c>
      <c r="W162">
        <f t="shared" si="64"/>
        <v>48.199999999999996</v>
      </c>
    </row>
    <row r="163" spans="1:23" x14ac:dyDescent="0.45">
      <c r="A163" s="1">
        <v>15</v>
      </c>
      <c r="B163">
        <v>20</v>
      </c>
      <c r="C163">
        <v>0</v>
      </c>
      <c r="D163">
        <v>48.6</v>
      </c>
      <c r="E163">
        <v>41.8</v>
      </c>
      <c r="F163">
        <v>54.1</v>
      </c>
      <c r="G163">
        <v>46.7</v>
      </c>
      <c r="I163">
        <f t="shared" si="54"/>
        <v>4.4028399925502644</v>
      </c>
      <c r="J163">
        <v>20</v>
      </c>
      <c r="K163">
        <f>AVERAGE(D163:G167)</f>
        <v>46.639999999999993</v>
      </c>
      <c r="L163">
        <f t="shared" si="65"/>
        <v>48.766666666666659</v>
      </c>
      <c r="M163">
        <v>0.65</v>
      </c>
      <c r="N163">
        <f t="shared" si="55"/>
        <v>47.8</v>
      </c>
      <c r="P163" s="5">
        <f>AVERAGE(D163:D167)</f>
        <v>48.339999999999996</v>
      </c>
      <c r="Q163">
        <f t="shared" si="61"/>
        <v>51.483333333333327</v>
      </c>
      <c r="R163" s="5">
        <f>AVERAGE(E163:E167)</f>
        <v>41.839999999999996</v>
      </c>
      <c r="S163">
        <f t="shared" si="62"/>
        <v>44.116666666666674</v>
      </c>
      <c r="T163" s="5">
        <f>AVERAGE(F163:F167)</f>
        <v>49.64</v>
      </c>
      <c r="U163">
        <f t="shared" si="63"/>
        <v>48.050000000000004</v>
      </c>
      <c r="V163" s="5">
        <f>AVERAGE(G163:G167)</f>
        <v>46.74</v>
      </c>
      <c r="W163">
        <f t="shared" si="64"/>
        <v>51.416666666666664</v>
      </c>
    </row>
    <row r="164" spans="1:23" x14ac:dyDescent="0.45">
      <c r="A164" s="1">
        <v>16</v>
      </c>
      <c r="B164">
        <v>20</v>
      </c>
      <c r="C164">
        <v>0.2</v>
      </c>
      <c r="D164">
        <v>48.5</v>
      </c>
      <c r="E164">
        <v>41.7</v>
      </c>
      <c r="F164">
        <v>48</v>
      </c>
      <c r="G164">
        <v>46.2</v>
      </c>
      <c r="I164">
        <f t="shared" si="54"/>
        <v>2.6804850307360408</v>
      </c>
      <c r="J164">
        <v>50</v>
      </c>
      <c r="K164">
        <f>AVERAGE(D168:G172)</f>
        <v>50.010000000000005</v>
      </c>
      <c r="L164">
        <f t="shared" si="65"/>
        <v>48.529166666666669</v>
      </c>
      <c r="M164">
        <v>0.85</v>
      </c>
      <c r="N164">
        <f t="shared" si="55"/>
        <v>46.099999999999994</v>
      </c>
      <c r="P164" s="5">
        <f>AVERAGE(D168:D172)</f>
        <v>50.88</v>
      </c>
      <c r="Q164">
        <f t="shared" si="61"/>
        <v>50.45000000000001</v>
      </c>
      <c r="R164" s="5">
        <f>AVERAGE(E168:E172)</f>
        <v>49.96</v>
      </c>
      <c r="S164">
        <f t="shared" si="62"/>
        <v>42.31666666666667</v>
      </c>
      <c r="T164" s="5">
        <f>AVERAGE(F168:F172)</f>
        <v>49.679999999999993</v>
      </c>
      <c r="U164">
        <f t="shared" si="63"/>
        <v>50.916666666666664</v>
      </c>
      <c r="V164" s="5">
        <f>AVERAGE(G168:G172)</f>
        <v>49.519999999999996</v>
      </c>
      <c r="W164">
        <f t="shared" si="64"/>
        <v>50.43333333333333</v>
      </c>
    </row>
    <row r="165" spans="1:23" x14ac:dyDescent="0.45">
      <c r="A165" s="1">
        <v>17</v>
      </c>
      <c r="B165">
        <v>20</v>
      </c>
      <c r="C165">
        <v>0.45</v>
      </c>
      <c r="D165">
        <v>47.1</v>
      </c>
      <c r="E165">
        <v>41.9</v>
      </c>
      <c r="F165">
        <v>48.9</v>
      </c>
      <c r="G165">
        <v>45.1</v>
      </c>
      <c r="I165">
        <f t="shared" si="54"/>
        <v>2.5975950415721076</v>
      </c>
      <c r="J165">
        <v>100</v>
      </c>
      <c r="K165">
        <f>AVERAGE(D173:G177)</f>
        <v>50.82</v>
      </c>
      <c r="L165">
        <f>AVERAGE((L164-L163), (L163-L162), (L162-L161), (L161-L160))</f>
        <v>-1.4583333333334281E-2</v>
      </c>
      <c r="N165">
        <f t="shared" si="55"/>
        <v>45.75</v>
      </c>
      <c r="P165" s="5">
        <f>AVERAGE(D173:D177)</f>
        <v>53.1</v>
      </c>
      <c r="R165" s="5">
        <f>AVERAGE(E173:E177)</f>
        <v>50.32</v>
      </c>
      <c r="T165" s="5">
        <f>AVERAGE(F173:F177)</f>
        <v>49.760000000000005</v>
      </c>
      <c r="V165" s="5">
        <f>AVERAGE(G173:G177)</f>
        <v>50.100000000000009</v>
      </c>
    </row>
    <row r="166" spans="1:23" x14ac:dyDescent="0.45">
      <c r="A166" s="1">
        <v>18</v>
      </c>
      <c r="B166">
        <v>20</v>
      </c>
      <c r="C166">
        <v>0.65</v>
      </c>
      <c r="D166">
        <v>48.5</v>
      </c>
      <c r="E166">
        <v>42.8</v>
      </c>
      <c r="F166">
        <v>46.3</v>
      </c>
      <c r="G166">
        <v>48.3</v>
      </c>
      <c r="I166">
        <f t="shared" si="54"/>
        <v>2.2895141405983943</v>
      </c>
      <c r="K166">
        <f>AVERAGE(K160:K165)</f>
        <v>48.30833333333333</v>
      </c>
      <c r="N166">
        <f t="shared" si="55"/>
        <v>46.474999999999994</v>
      </c>
      <c r="P166" s="5">
        <f>AVERAGE(P160:P165)</f>
        <v>50.06</v>
      </c>
      <c r="Q166">
        <f>AVERAGE(Q160:Q164)</f>
        <v>50.06</v>
      </c>
      <c r="R166" s="5">
        <f>AVERAGE(R160:R165)</f>
        <v>43.376666666666672</v>
      </c>
      <c r="S166">
        <f>AVERAGE(S160:S164)</f>
        <v>43.376666666666665</v>
      </c>
      <c r="T166" s="5">
        <f>AVERAGE(T160:T165)</f>
        <v>50.013333333333328</v>
      </c>
      <c r="U166">
        <f>AVERAGE(U160:U164)</f>
        <v>50.013333333333335</v>
      </c>
      <c r="V166" s="5">
        <f>AVERAGE(V160:V165)</f>
        <v>49.783333333333331</v>
      </c>
      <c r="W166">
        <f>AVERAGE(W160:W164)</f>
        <v>49.783333333333331</v>
      </c>
    </row>
    <row r="167" spans="1:23" x14ac:dyDescent="0.45">
      <c r="A167" s="1">
        <v>19</v>
      </c>
      <c r="B167">
        <v>20</v>
      </c>
      <c r="C167">
        <v>0.85</v>
      </c>
      <c r="D167">
        <v>49</v>
      </c>
      <c r="E167">
        <v>41</v>
      </c>
      <c r="F167">
        <v>50.9</v>
      </c>
      <c r="G167">
        <v>47.4</v>
      </c>
      <c r="I167">
        <f t="shared" si="54"/>
        <v>3.7197950212343689</v>
      </c>
      <c r="N167">
        <f t="shared" si="55"/>
        <v>47.075000000000003</v>
      </c>
      <c r="P167" s="5">
        <f>_xlfn.STDEV.P(P160:P165)</f>
        <v>1.6319722219858208</v>
      </c>
      <c r="Q167">
        <f>_xlfn.STDEV.P(Q160:Q164)</f>
        <v>0.8467978900934181</v>
      </c>
      <c r="R167" s="5">
        <f>_xlfn.STDEV.P(R160:R165)</f>
        <v>4.9897684203666604</v>
      </c>
      <c r="S167">
        <f>_xlfn.STDEV.P(S160:S164)</f>
        <v>0.60429941070447757</v>
      </c>
      <c r="T167" s="5">
        <f>_xlfn.STDEV.P(T160:T165)</f>
        <v>0.44417213880306455</v>
      </c>
      <c r="U167">
        <f>_xlfn.STDEV.P(U160:U164)</f>
        <v>1.2459891206944311</v>
      </c>
      <c r="V167" s="5">
        <f>_xlfn.STDEV.P(V160:V165)</f>
        <v>1.7073338539632135</v>
      </c>
      <c r="W167">
        <f>_xlfn.STDEV.P(W160:W164)</f>
        <v>1.0809460876678556</v>
      </c>
    </row>
    <row r="168" spans="1:23" x14ac:dyDescent="0.45">
      <c r="A168" s="1">
        <v>20</v>
      </c>
      <c r="B168">
        <v>50</v>
      </c>
      <c r="C168">
        <v>0</v>
      </c>
      <c r="D168">
        <v>50.1</v>
      </c>
      <c r="E168">
        <v>50.9</v>
      </c>
      <c r="F168">
        <v>53.9</v>
      </c>
      <c r="G168">
        <v>49.3</v>
      </c>
      <c r="I168">
        <f t="shared" si="54"/>
        <v>1.7399712641305316</v>
      </c>
      <c r="N168">
        <f t="shared" si="55"/>
        <v>51.05</v>
      </c>
      <c r="P168" s="5"/>
      <c r="R168" s="5"/>
      <c r="T168" s="5"/>
      <c r="V168" s="5"/>
    </row>
    <row r="169" spans="1:23" x14ac:dyDescent="0.45">
      <c r="A169" s="1">
        <v>21</v>
      </c>
      <c r="B169">
        <v>50</v>
      </c>
      <c r="C169">
        <v>0.2</v>
      </c>
      <c r="D169">
        <v>50.6</v>
      </c>
      <c r="E169">
        <v>50.6</v>
      </c>
      <c r="F169">
        <v>48.2</v>
      </c>
      <c r="G169">
        <v>49.5</v>
      </c>
      <c r="I169">
        <f t="shared" si="54"/>
        <v>0.98836987003853927</v>
      </c>
      <c r="N169">
        <f t="shared" si="55"/>
        <v>49.725000000000001</v>
      </c>
      <c r="P169" s="5" cm="1">
        <f t="array" ref="P169">INDEX(LINEST(P160:P165), 1)</f>
        <v>0.72685714285714331</v>
      </c>
      <c r="Q169" s="5" cm="1">
        <f t="array" ref="Q169">INDEX(LINEST(Q160:Q164), 1)</f>
        <v>0.33333333333333492</v>
      </c>
      <c r="R169" s="5" cm="1">
        <f t="array" ref="R169">INDEX(LINEST(R160:R165), 1)</f>
        <v>2.3548571428571425</v>
      </c>
      <c r="S169" s="5" cm="1">
        <f t="array" ref="S169">INDEX(LINEST(S160:S164), 1)</f>
        <v>-0.17166666666666472</v>
      </c>
      <c r="T169" s="5" cm="1">
        <f t="array" ref="T169">INDEX(LINEST(T160:T165), 1)</f>
        <v>-0.18857142857142775</v>
      </c>
      <c r="U169" s="5" cm="1">
        <f t="array" ref="U169">INDEX(LINEST(U160:U164), 1)</f>
        <v>-0.25999999999999873</v>
      </c>
      <c r="V169" s="5" cm="1">
        <f t="array" ref="V169">INDEX(LINEST(V160:V165), 1)</f>
        <v>-0.47828571428571198</v>
      </c>
      <c r="W169" s="5" cm="1">
        <f t="array" ref="W169">INDEX(LINEST(W160:W164), 1)</f>
        <v>0.39833333333333121</v>
      </c>
    </row>
    <row r="170" spans="1:23" x14ac:dyDescent="0.45">
      <c r="A170" s="1">
        <v>22</v>
      </c>
      <c r="B170">
        <v>50</v>
      </c>
      <c r="C170">
        <v>0.45</v>
      </c>
      <c r="D170">
        <v>50.5</v>
      </c>
      <c r="E170">
        <v>49.3</v>
      </c>
      <c r="F170">
        <v>49.6</v>
      </c>
      <c r="G170">
        <v>48.1</v>
      </c>
      <c r="I170">
        <f t="shared" si="54"/>
        <v>0.85841423566946939</v>
      </c>
      <c r="K170" cm="1">
        <f t="array" ref="K170">INDEX(LINEST(K160:K165),1)</f>
        <v>0.60371428571428654</v>
      </c>
      <c r="L170" cm="1">
        <f t="array" ref="L170">INDEX(LINEST(L160:L164),1)</f>
        <v>7.4999999999997111E-2</v>
      </c>
      <c r="N170">
        <f t="shared" si="55"/>
        <v>49.375</v>
      </c>
    </row>
    <row r="171" spans="1:23" x14ac:dyDescent="0.45">
      <c r="A171" s="1">
        <v>23</v>
      </c>
      <c r="B171">
        <v>50</v>
      </c>
      <c r="C171">
        <v>0.65</v>
      </c>
      <c r="D171">
        <v>52.8</v>
      </c>
      <c r="E171">
        <v>52.2</v>
      </c>
      <c r="F171">
        <v>46.1</v>
      </c>
      <c r="G171">
        <v>51.1</v>
      </c>
      <c r="I171">
        <f t="shared" si="54"/>
        <v>2.6405491853021781</v>
      </c>
      <c r="N171">
        <f t="shared" si="55"/>
        <v>50.55</v>
      </c>
    </row>
    <row r="172" spans="1:23" x14ac:dyDescent="0.45">
      <c r="A172" s="1">
        <v>24</v>
      </c>
      <c r="B172">
        <v>50</v>
      </c>
      <c r="C172">
        <v>0.85</v>
      </c>
      <c r="D172">
        <v>50.4</v>
      </c>
      <c r="E172">
        <v>46.8</v>
      </c>
      <c r="F172">
        <v>50.6</v>
      </c>
      <c r="G172">
        <v>49.6</v>
      </c>
      <c r="I172">
        <f t="shared" si="54"/>
        <v>1.5190457530963324</v>
      </c>
      <c r="N172">
        <f t="shared" si="55"/>
        <v>49.349999999999994</v>
      </c>
    </row>
    <row r="173" spans="1:23" x14ac:dyDescent="0.45">
      <c r="A173" s="1">
        <v>25</v>
      </c>
      <c r="B173">
        <v>100</v>
      </c>
      <c r="C173">
        <v>0</v>
      </c>
      <c r="D173">
        <v>52.4</v>
      </c>
      <c r="E173">
        <v>50.9</v>
      </c>
      <c r="F173">
        <v>53.4</v>
      </c>
      <c r="G173">
        <v>49.5</v>
      </c>
      <c r="I173">
        <f t="shared" si="54"/>
        <v>1.4807092894960843</v>
      </c>
      <c r="N173">
        <f t="shared" si="55"/>
        <v>51.55</v>
      </c>
    </row>
    <row r="174" spans="1:23" x14ac:dyDescent="0.45">
      <c r="A174" s="1">
        <v>26</v>
      </c>
      <c r="B174">
        <v>100</v>
      </c>
      <c r="C174">
        <v>0.2</v>
      </c>
      <c r="D174">
        <v>52.1</v>
      </c>
      <c r="E174">
        <v>50</v>
      </c>
      <c r="F174">
        <v>48.5</v>
      </c>
      <c r="G174">
        <v>50</v>
      </c>
      <c r="I174">
        <f t="shared" si="54"/>
        <v>1.2816005617976303</v>
      </c>
      <c r="N174">
        <f t="shared" si="55"/>
        <v>50.15</v>
      </c>
    </row>
    <row r="175" spans="1:23" x14ac:dyDescent="0.45">
      <c r="A175" s="1">
        <v>27</v>
      </c>
      <c r="B175">
        <v>100</v>
      </c>
      <c r="C175">
        <v>0.45</v>
      </c>
      <c r="D175">
        <v>52.5</v>
      </c>
      <c r="E175">
        <v>48.5</v>
      </c>
      <c r="F175">
        <v>49.1</v>
      </c>
      <c r="G175">
        <v>47.9</v>
      </c>
      <c r="I175">
        <f t="shared" si="54"/>
        <v>1.7832554500127009</v>
      </c>
      <c r="N175">
        <f t="shared" si="55"/>
        <v>49.5</v>
      </c>
    </row>
    <row r="176" spans="1:23" x14ac:dyDescent="0.45">
      <c r="A176" s="1">
        <v>28</v>
      </c>
      <c r="B176">
        <v>100</v>
      </c>
      <c r="C176">
        <v>0.65</v>
      </c>
      <c r="D176">
        <v>55</v>
      </c>
      <c r="E176">
        <v>51.6</v>
      </c>
      <c r="F176">
        <v>46.4</v>
      </c>
      <c r="G176">
        <v>51.7</v>
      </c>
      <c r="I176">
        <f t="shared" si="54"/>
        <v>3.077641142173662</v>
      </c>
      <c r="N176" s="6">
        <f t="shared" si="55"/>
        <v>51.174999999999997</v>
      </c>
    </row>
    <row r="177" spans="1:23" x14ac:dyDescent="0.45">
      <c r="A177" s="1">
        <v>29</v>
      </c>
      <c r="B177">
        <v>100</v>
      </c>
      <c r="C177">
        <v>0.85</v>
      </c>
      <c r="D177">
        <v>53.5</v>
      </c>
      <c r="E177">
        <v>50.6</v>
      </c>
      <c r="F177">
        <v>51.4</v>
      </c>
      <c r="G177">
        <v>51.4</v>
      </c>
      <c r="I177">
        <f t="shared" si="54"/>
        <v>1.0755812382149474</v>
      </c>
      <c r="N177">
        <f t="shared" si="55"/>
        <v>51.725000000000001</v>
      </c>
    </row>
    <row r="181" spans="1:23" x14ac:dyDescent="0.45">
      <c r="A181" s="1">
        <v>0</v>
      </c>
      <c r="B181" t="s">
        <v>11</v>
      </c>
    </row>
    <row r="183" spans="1:23" x14ac:dyDescent="0.4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I183" s="3" t="s">
        <v>45</v>
      </c>
      <c r="K183" t="s">
        <v>25</v>
      </c>
      <c r="L183" t="s">
        <v>26</v>
      </c>
      <c r="N183" t="s">
        <v>27</v>
      </c>
      <c r="P183" s="3"/>
      <c r="Q183" s="3" t="s">
        <v>3</v>
      </c>
      <c r="R183" s="3"/>
      <c r="S183" s="3" t="s">
        <v>4</v>
      </c>
      <c r="T183" s="3"/>
      <c r="U183" s="3" t="s">
        <v>5</v>
      </c>
      <c r="V183" s="3"/>
      <c r="W183" s="3" t="s">
        <v>6</v>
      </c>
    </row>
    <row r="184" spans="1:23" x14ac:dyDescent="0.45">
      <c r="A184" s="1">
        <v>0</v>
      </c>
      <c r="B184">
        <v>0</v>
      </c>
      <c r="C184">
        <v>0</v>
      </c>
      <c r="D184">
        <v>48.4</v>
      </c>
      <c r="E184">
        <v>50.2</v>
      </c>
      <c r="F184">
        <v>45.5</v>
      </c>
      <c r="G184">
        <v>47.1</v>
      </c>
      <c r="I184">
        <f>_xlfn.STDEV.P(D184:G184)</f>
        <v>1.7248188310660348</v>
      </c>
      <c r="J184">
        <v>2</v>
      </c>
      <c r="K184">
        <f>_xlfn.STDEV.P(D184:G188)</f>
        <v>2.3351391821473939</v>
      </c>
      <c r="L184">
        <f>_xlfn.STDEV.P(D184:G184,D189:G189,D194:G194,D199:G199,D204:G204,D209:G209)</f>
        <v>4.7243753261380732</v>
      </c>
      <c r="M184">
        <v>0</v>
      </c>
      <c r="N184">
        <f>AVERAGE(D184:G184)</f>
        <v>47.8</v>
      </c>
      <c r="P184" s="5">
        <f>_xlfn.STDEV.P(D184:D188)</f>
        <v>1.0744300814850625</v>
      </c>
      <c r="Q184">
        <f>_xlfn.STDEV.P(D184,D189,D194,D199,D204,D209)</f>
        <v>5.6746267620777386</v>
      </c>
      <c r="R184" s="5">
        <f>_xlfn.STDEV.P(E184:E188)</f>
        <v>1.6087262041752166</v>
      </c>
      <c r="S184">
        <f>_xlfn.STDEV.P(E184,E189,E194,E199,E204,E209)</f>
        <v>2.1536145327229641</v>
      </c>
      <c r="T184" s="5">
        <f>_xlfn.STDEV.P(F184:F188)</f>
        <v>3.0535225559998738</v>
      </c>
      <c r="U184">
        <f>_xlfn.STDEV.P(F184,F189,F194,F199,F204,F209)</f>
        <v>2.173131381210073</v>
      </c>
      <c r="V184" s="5">
        <f>_xlfn.STDEV.P(G184:G188)</f>
        <v>1.5499677415998045</v>
      </c>
      <c r="W184">
        <f>_xlfn.STDEV.P(G184,G189,G194,G199,G204,G209)</f>
        <v>3.9418340345016492</v>
      </c>
    </row>
    <row r="185" spans="1:23" x14ac:dyDescent="0.45">
      <c r="A185" s="1">
        <v>1</v>
      </c>
      <c r="B185">
        <v>0</v>
      </c>
      <c r="C185">
        <v>0.2</v>
      </c>
      <c r="D185">
        <v>49.9</v>
      </c>
      <c r="E185">
        <v>47.7</v>
      </c>
      <c r="F185">
        <v>53.6</v>
      </c>
      <c r="G185">
        <v>47.1</v>
      </c>
      <c r="I185">
        <f t="shared" ref="I185:I208" si="66">_xlfn.STDEV.P(D185:G185)</f>
        <v>2.5469344318219105</v>
      </c>
      <c r="J185">
        <v>5</v>
      </c>
      <c r="K185">
        <f>_xlfn.STDEV.P(D189:G193)</f>
        <v>2.4152173815207614</v>
      </c>
      <c r="L185">
        <f>_xlfn.STDEV.P(D185:G185,D190:G190,D195:G195,D200:G200,D205:G205,D210:G210)</f>
        <v>5.7633164039658897</v>
      </c>
      <c r="M185">
        <v>0.2</v>
      </c>
      <c r="N185">
        <f t="shared" ref="N185:N213" si="67">AVERAGE(D185:G185)</f>
        <v>49.574999999999996</v>
      </c>
      <c r="P185" s="5">
        <f>_xlfn.STDEV.P(D189:D193)</f>
        <v>1.4034243834279068</v>
      </c>
      <c r="Q185">
        <f t="shared" ref="Q185:Q188" si="68">_xlfn.STDEV.P(D185,D190,D195,D200,D205,D210)</f>
        <v>6.115190557583313</v>
      </c>
      <c r="R185" s="5">
        <f>_xlfn.STDEV.P(E189:E193)</f>
        <v>2.3869645996537106</v>
      </c>
      <c r="S185">
        <f t="shared" ref="S185:S188" si="69">_xlfn.STDEV.P(E185,E190,E195,E200,E205,E210)</f>
        <v>3.7422883670586131</v>
      </c>
      <c r="T185" s="5">
        <f>_xlfn.STDEV.P(F189:F193)</f>
        <v>1.903260360539252</v>
      </c>
      <c r="U185">
        <f t="shared" ref="U185:U188" si="70">_xlfn.STDEV.P(F185,F190,F195,F200,F205,F210)</f>
        <v>1.9913702708325138</v>
      </c>
      <c r="V185" s="5">
        <f>_xlfn.STDEV.P(G189:G193)</f>
        <v>1.4436065946094874</v>
      </c>
      <c r="W185">
        <f t="shared" ref="W185:W188" si="71">_xlfn.STDEV.P(G185,G190,G195,G200,G205,G210)</f>
        <v>5.8231339404900959</v>
      </c>
    </row>
    <row r="186" spans="1:23" x14ac:dyDescent="0.45">
      <c r="A186" s="1">
        <v>2</v>
      </c>
      <c r="B186">
        <v>0</v>
      </c>
      <c r="C186">
        <v>0.45</v>
      </c>
      <c r="D186">
        <v>49.6</v>
      </c>
      <c r="E186">
        <v>51.4</v>
      </c>
      <c r="F186">
        <v>51.2</v>
      </c>
      <c r="G186">
        <v>49.5</v>
      </c>
      <c r="I186">
        <f t="shared" si="66"/>
        <v>0.87856416954027883</v>
      </c>
      <c r="J186">
        <v>10</v>
      </c>
      <c r="K186">
        <f>_xlfn.STDEV.P(D194:G198)</f>
        <v>3.5136163706358157</v>
      </c>
      <c r="L186">
        <f t="shared" ref="L186:L188" si="72">_xlfn.STDEV.P(D186:G186,D191:G191,D196:G196,D201:G201,D206:G206,D211:G211)</f>
        <v>3.1310247479415141</v>
      </c>
      <c r="M186">
        <v>0.45</v>
      </c>
      <c r="N186">
        <f t="shared" si="67"/>
        <v>50.424999999999997</v>
      </c>
      <c r="P186" s="5">
        <f>_xlfn.STDEV.P(D194:D198)</f>
        <v>1.732743489383239</v>
      </c>
      <c r="Q186">
        <f t="shared" si="68"/>
        <v>3.5169431170959951</v>
      </c>
      <c r="R186" s="5">
        <f>_xlfn.STDEV.P(E194:E198)</f>
        <v>2.1908902300206661</v>
      </c>
      <c r="S186">
        <f t="shared" si="69"/>
        <v>2.1177162751941587</v>
      </c>
      <c r="T186" s="5">
        <f>_xlfn.STDEV.P(F194:F198)</f>
        <v>1.1092339699089639</v>
      </c>
      <c r="U186">
        <f t="shared" si="70"/>
        <v>0.7951240294584393</v>
      </c>
      <c r="V186" s="5">
        <f>_xlfn.STDEV.P(G194:G198)</f>
        <v>1.7232527382830396</v>
      </c>
      <c r="W186">
        <f t="shared" si="71"/>
        <v>3.4325241764949328</v>
      </c>
    </row>
    <row r="187" spans="1:23" x14ac:dyDescent="0.45">
      <c r="A187" s="1">
        <v>3</v>
      </c>
      <c r="B187">
        <v>0</v>
      </c>
      <c r="C187">
        <v>0.65</v>
      </c>
      <c r="D187">
        <v>47.7</v>
      </c>
      <c r="E187">
        <v>47.9</v>
      </c>
      <c r="F187">
        <v>53.6</v>
      </c>
      <c r="G187">
        <v>47</v>
      </c>
      <c r="I187">
        <f t="shared" si="66"/>
        <v>2.6481125353730728</v>
      </c>
      <c r="J187">
        <v>20</v>
      </c>
      <c r="K187">
        <f>_xlfn.STDEV.P(D199:G203)</f>
        <v>3.7494632949263553</v>
      </c>
      <c r="L187">
        <f t="shared" si="72"/>
        <v>4.5585009109964609</v>
      </c>
      <c r="M187">
        <v>0.65</v>
      </c>
      <c r="N187">
        <f t="shared" si="67"/>
        <v>49.05</v>
      </c>
      <c r="P187" s="5">
        <f>_xlfn.STDEV.P(D199:D203)</f>
        <v>2.3988330496305919</v>
      </c>
      <c r="Q187">
        <f t="shared" si="68"/>
        <v>5.3966038703367269</v>
      </c>
      <c r="R187" s="5">
        <f>_xlfn.STDEV.P(E199:E203)</f>
        <v>2.7121946832777324</v>
      </c>
      <c r="S187">
        <f t="shared" si="69"/>
        <v>2.5906348428307853</v>
      </c>
      <c r="T187" s="5">
        <f>_xlfn.STDEV.P(F199:F203)</f>
        <v>1.1747340124470744</v>
      </c>
      <c r="U187">
        <f t="shared" si="70"/>
        <v>2.2218610817660656</v>
      </c>
      <c r="V187" s="5">
        <f>_xlfn.STDEV.P(G199:G203)</f>
        <v>2.1385976713725299</v>
      </c>
      <c r="W187">
        <f t="shared" si="71"/>
        <v>3.5813172623119187</v>
      </c>
    </row>
    <row r="188" spans="1:23" x14ac:dyDescent="0.45">
      <c r="A188" s="1">
        <v>4</v>
      </c>
      <c r="B188">
        <v>0</v>
      </c>
      <c r="C188">
        <v>0.85</v>
      </c>
      <c r="D188">
        <v>47.1</v>
      </c>
      <c r="E188">
        <v>47.3</v>
      </c>
      <c r="F188">
        <v>49.1</v>
      </c>
      <c r="G188">
        <v>44.6</v>
      </c>
      <c r="I188">
        <f t="shared" si="66"/>
        <v>1.6021469970012114</v>
      </c>
      <c r="J188">
        <v>50</v>
      </c>
      <c r="K188">
        <f>_xlfn.STDEV.P(D205:G208)</f>
        <v>4.0830394239463335</v>
      </c>
      <c r="L188">
        <f t="shared" si="72"/>
        <v>4.9418282716689657</v>
      </c>
      <c r="M188">
        <v>0.85</v>
      </c>
      <c r="N188">
        <f t="shared" si="67"/>
        <v>47.024999999999999</v>
      </c>
      <c r="P188" s="5">
        <f>_xlfn.STDEV.P(D204:D208)</f>
        <v>1.8935680605671401</v>
      </c>
      <c r="Q188">
        <f t="shared" si="68"/>
        <v>5.1438204565175969</v>
      </c>
      <c r="R188" s="5">
        <f>_xlfn.STDEV.P(E204:E208)</f>
        <v>0.84994117443503225</v>
      </c>
      <c r="S188">
        <f t="shared" si="69"/>
        <v>2.8425340807103789</v>
      </c>
      <c r="T188" s="5">
        <f>_xlfn.STDEV.P(F204:F208)</f>
        <v>0.99398189118313451</v>
      </c>
      <c r="U188">
        <f t="shared" si="70"/>
        <v>0.76521601888326685</v>
      </c>
      <c r="V188" s="5">
        <f>_xlfn.STDEV.P(G204:G208)</f>
        <v>2.2163032283512107</v>
      </c>
      <c r="W188">
        <f t="shared" si="71"/>
        <v>5.3491432335780029</v>
      </c>
    </row>
    <row r="189" spans="1:23" x14ac:dyDescent="0.45">
      <c r="A189" s="1">
        <v>5</v>
      </c>
      <c r="B189">
        <v>5</v>
      </c>
      <c r="C189">
        <v>0</v>
      </c>
      <c r="D189">
        <v>54.2</v>
      </c>
      <c r="E189">
        <v>55.1</v>
      </c>
      <c r="F189">
        <v>52.6</v>
      </c>
      <c r="G189">
        <v>53.5</v>
      </c>
      <c r="I189">
        <f t="shared" si="66"/>
        <v>0.91787798753429117</v>
      </c>
      <c r="J189">
        <v>100</v>
      </c>
      <c r="K189">
        <f>_xlfn.STDEV.P(D209:G213)</f>
        <v>6.4191335085039718</v>
      </c>
      <c r="N189">
        <f t="shared" si="67"/>
        <v>53.85</v>
      </c>
      <c r="P189" s="5">
        <f>_xlfn.STDEV.P(D209:D213)</f>
        <v>3.0524744061171072</v>
      </c>
      <c r="R189" s="5">
        <f>_xlfn.STDEV.P(E209:E213)</f>
        <v>0.94572723340295273</v>
      </c>
      <c r="T189" s="5">
        <f>_xlfn.STDEV.P(F209:F213)</f>
        <v>1.2377398757412643</v>
      </c>
      <c r="V189" s="5">
        <f>_xlfn.STDEV.P(G209:G213)</f>
        <v>2.2719154913860709</v>
      </c>
    </row>
    <row r="190" spans="1:23" x14ac:dyDescent="0.45">
      <c r="A190" s="1">
        <v>6</v>
      </c>
      <c r="B190">
        <v>5</v>
      </c>
      <c r="C190">
        <v>0.2</v>
      </c>
      <c r="D190">
        <v>53.8</v>
      </c>
      <c r="E190">
        <v>54.7</v>
      </c>
      <c r="F190">
        <v>47.4</v>
      </c>
      <c r="G190">
        <v>52.6</v>
      </c>
      <c r="I190">
        <f t="shared" si="66"/>
        <v>2.8278746436148836</v>
      </c>
      <c r="K190">
        <f>AVERAGE(K184:K189)</f>
        <v>3.7526015269467723</v>
      </c>
      <c r="N190" s="6">
        <f t="shared" si="67"/>
        <v>52.125</v>
      </c>
      <c r="P190" s="5">
        <f>AVERAGE(P184:P189)</f>
        <v>1.9259122451018413</v>
      </c>
      <c r="Q190">
        <f>AVERAGE(Q184:Q188)</f>
        <v>5.1694369527222737</v>
      </c>
      <c r="R190" s="5">
        <f>AVERAGE(R184:R189)</f>
        <v>1.7824073541608854</v>
      </c>
      <c r="S190">
        <f>AVERAGE(S184:S188)</f>
        <v>2.6893576197033804</v>
      </c>
      <c r="T190" s="5">
        <f>AVERAGE(T184:T189)</f>
        <v>1.5787454443032605</v>
      </c>
      <c r="U190">
        <f>AVERAGE(U184:U188)</f>
        <v>1.5893405564300718</v>
      </c>
      <c r="V190" s="5">
        <f>AVERAGE(V184:V189)</f>
        <v>1.8906072442670239</v>
      </c>
      <c r="W190">
        <f>AVERAGE(W184:W188)</f>
        <v>4.4255905294753202</v>
      </c>
    </row>
    <row r="191" spans="1:23" x14ac:dyDescent="0.45">
      <c r="A191" s="1">
        <v>7</v>
      </c>
      <c r="B191">
        <v>5</v>
      </c>
      <c r="C191">
        <v>0.45</v>
      </c>
      <c r="D191">
        <v>50.9</v>
      </c>
      <c r="E191">
        <v>49.7</v>
      </c>
      <c r="F191">
        <v>49.4</v>
      </c>
      <c r="G191">
        <v>50.1</v>
      </c>
      <c r="I191">
        <f t="shared" si="66"/>
        <v>0.56291651245988461</v>
      </c>
      <c r="N191">
        <f t="shared" si="67"/>
        <v>50.024999999999999</v>
      </c>
      <c r="P191" s="5">
        <f>_xlfn.STDEV.P(P184:P189)</f>
        <v>0.64925240918571114</v>
      </c>
      <c r="Q191">
        <f>_xlfn.STDEV.P(Q184:Q188)</f>
        <v>0.88686678985103551</v>
      </c>
      <c r="R191" s="5">
        <f>_xlfn.STDEV.P(R184:R189)</f>
        <v>0.7066993871747691</v>
      </c>
      <c r="S191">
        <f>_xlfn.STDEV.P(S184:S188)</f>
        <v>0.5925650775409782</v>
      </c>
      <c r="T191" s="5">
        <f>_xlfn.STDEV.P(T184:T189)</f>
        <v>0.72136178308231846</v>
      </c>
      <c r="U191">
        <f>_xlfn.STDEV.P(U184:U188)</f>
        <v>0.66520417593890091</v>
      </c>
      <c r="V191" s="5">
        <f>_xlfn.STDEV.P(V184:V189)</f>
        <v>0.3308638913385954</v>
      </c>
      <c r="W191">
        <f>_xlfn.STDEV.P(W184:W188)</f>
        <v>0.97355797571833347</v>
      </c>
    </row>
    <row r="192" spans="1:23" x14ac:dyDescent="0.45">
      <c r="A192" s="1">
        <v>8</v>
      </c>
      <c r="B192">
        <v>5</v>
      </c>
      <c r="C192">
        <v>0.65</v>
      </c>
      <c r="D192">
        <v>52.4</v>
      </c>
      <c r="E192">
        <v>49.6</v>
      </c>
      <c r="F192">
        <v>47.4</v>
      </c>
      <c r="G192">
        <v>53.6</v>
      </c>
      <c r="I192">
        <f t="shared" si="66"/>
        <v>2.4181604578687499</v>
      </c>
      <c r="K192" cm="1">
        <f t="array" ref="K192">INDEX(LINEST(K184:K189),1)</f>
        <v>0.73312241952428991</v>
      </c>
      <c r="L192" cm="1">
        <f t="array" ref="L192">INDEX(LINEST(L184:L188),1)</f>
        <v>-7.699096019076436E-2</v>
      </c>
      <c r="N192">
        <f t="shared" si="67"/>
        <v>50.75</v>
      </c>
      <c r="P192" s="5"/>
      <c r="R192" s="5"/>
      <c r="T192" s="5"/>
      <c r="V192" s="5"/>
    </row>
    <row r="193" spans="1:23" x14ac:dyDescent="0.45">
      <c r="A193" s="1">
        <v>9</v>
      </c>
      <c r="B193">
        <v>5</v>
      </c>
      <c r="C193">
        <v>0.85</v>
      </c>
      <c r="D193">
        <v>54.8</v>
      </c>
      <c r="E193">
        <v>53.3</v>
      </c>
      <c r="F193">
        <v>49.4</v>
      </c>
      <c r="G193">
        <v>54.2</v>
      </c>
      <c r="I193">
        <f t="shared" si="66"/>
        <v>2.1040140208658307</v>
      </c>
      <c r="N193">
        <f t="shared" si="67"/>
        <v>52.924999999999997</v>
      </c>
      <c r="P193" s="5"/>
      <c r="R193" s="5"/>
      <c r="T193" s="5"/>
      <c r="V193" s="5"/>
    </row>
    <row r="194" spans="1:23" x14ac:dyDescent="0.45">
      <c r="A194" s="1">
        <v>10</v>
      </c>
      <c r="B194">
        <v>10</v>
      </c>
      <c r="C194">
        <v>0</v>
      </c>
      <c r="D194">
        <v>58.6</v>
      </c>
      <c r="E194">
        <v>55.2</v>
      </c>
      <c r="F194">
        <v>50.3</v>
      </c>
      <c r="G194">
        <v>56.8</v>
      </c>
      <c r="I194">
        <f t="shared" si="66"/>
        <v>3.0873734791890675</v>
      </c>
      <c r="N194">
        <f t="shared" si="67"/>
        <v>55.225000000000009</v>
      </c>
      <c r="P194" s="5"/>
      <c r="R194" s="5"/>
      <c r="T194" s="5"/>
      <c r="V194" s="5"/>
    </row>
    <row r="195" spans="1:23" x14ac:dyDescent="0.45">
      <c r="A195" s="1">
        <v>11</v>
      </c>
      <c r="B195">
        <v>10</v>
      </c>
      <c r="C195">
        <v>0.2</v>
      </c>
      <c r="D195">
        <v>58.5</v>
      </c>
      <c r="E195">
        <v>53.6</v>
      </c>
      <c r="F195">
        <v>50.5</v>
      </c>
      <c r="G195">
        <v>55.8</v>
      </c>
      <c r="I195">
        <f t="shared" si="66"/>
        <v>2.9351320242878338</v>
      </c>
      <c r="K195" t="s">
        <v>25</v>
      </c>
      <c r="L195" t="s">
        <v>26</v>
      </c>
      <c r="N195">
        <f t="shared" si="67"/>
        <v>54.599999999999994</v>
      </c>
      <c r="P195" s="3" t="s">
        <v>25</v>
      </c>
      <c r="Q195" s="3" t="s">
        <v>26</v>
      </c>
      <c r="R195" s="3" t="s">
        <v>25</v>
      </c>
      <c r="S195" s="3" t="s">
        <v>26</v>
      </c>
      <c r="T195" s="3" t="s">
        <v>25</v>
      </c>
      <c r="U195" s="3" t="s">
        <v>26</v>
      </c>
      <c r="V195" s="3" t="s">
        <v>25</v>
      </c>
      <c r="W195" s="3" t="s">
        <v>26</v>
      </c>
    </row>
    <row r="196" spans="1:23" x14ac:dyDescent="0.45">
      <c r="A196" s="1">
        <v>12</v>
      </c>
      <c r="B196">
        <v>10</v>
      </c>
      <c r="C196">
        <v>0.45</v>
      </c>
      <c r="D196">
        <v>54.4</v>
      </c>
      <c r="E196">
        <v>51.5</v>
      </c>
      <c r="F196">
        <v>49.3</v>
      </c>
      <c r="G196">
        <v>53.2</v>
      </c>
      <c r="I196">
        <f t="shared" si="66"/>
        <v>1.9170289512680825</v>
      </c>
      <c r="J196">
        <v>2</v>
      </c>
      <c r="K196">
        <f>AVERAGE(D184:G188)</f>
        <v>48.775000000000006</v>
      </c>
      <c r="L196">
        <f>AVERAGE(D184:G184,D189:G189,D194:G194,D199:G199,D204:G204,D209:G209)</f>
        <v>54.366666666666667</v>
      </c>
      <c r="M196">
        <v>0</v>
      </c>
      <c r="N196">
        <f t="shared" si="67"/>
        <v>52.099999999999994</v>
      </c>
      <c r="P196" s="5">
        <f>AVERAGE(D184:D188)</f>
        <v>48.540000000000006</v>
      </c>
      <c r="Q196">
        <f>AVERAGE(D184,D189,D194,D199,D204,D209)</f>
        <v>58.016666666666659</v>
      </c>
      <c r="R196" s="5">
        <f>AVERAGE(E184:E188)</f>
        <v>48.9</v>
      </c>
      <c r="S196">
        <f>AVERAGE(E184,E189,E194,E199,E204,E209)</f>
        <v>54.683333333333337</v>
      </c>
      <c r="T196" s="5">
        <f>AVERAGE(F184:F188)</f>
        <v>50.6</v>
      </c>
      <c r="U196">
        <f>AVERAGE(F184,F189,F194,F199,F204,F209)</f>
        <v>50.04999999999999</v>
      </c>
      <c r="V196" s="5">
        <f>AVERAGE(G184:G188)</f>
        <v>47.059999999999995</v>
      </c>
      <c r="W196">
        <f>AVERAGE(G184,G189,G194,G199,G204,G209)</f>
        <v>54.716666666666661</v>
      </c>
    </row>
    <row r="197" spans="1:23" x14ac:dyDescent="0.45">
      <c r="A197" s="1">
        <v>13</v>
      </c>
      <c r="B197">
        <v>10</v>
      </c>
      <c r="C197">
        <v>0.65</v>
      </c>
      <c r="D197">
        <v>56.7</v>
      </c>
      <c r="E197">
        <v>48.8</v>
      </c>
      <c r="F197">
        <v>47.5</v>
      </c>
      <c r="G197">
        <v>55.2</v>
      </c>
      <c r="I197">
        <f t="shared" si="66"/>
        <v>3.9626380102149144</v>
      </c>
      <c r="J197">
        <v>5</v>
      </c>
      <c r="K197">
        <f>AVERAGE(D189:G193)</f>
        <v>51.934999999999988</v>
      </c>
      <c r="L197">
        <f>AVERAGE(D185:G185,D190:G190,D195:G195,D200:G200,D205:G205,D210:G210)</f>
        <v>54.845833333333331</v>
      </c>
      <c r="M197">
        <v>0.2</v>
      </c>
      <c r="N197">
        <f t="shared" si="67"/>
        <v>52.05</v>
      </c>
      <c r="P197" s="5">
        <f>AVERAGE(D189:D193)</f>
        <v>53.220000000000006</v>
      </c>
      <c r="Q197">
        <f t="shared" ref="Q197:Q200" si="73">AVERAGE(D185,D190,D195,D200,D205,D210)</f>
        <v>58.866666666666667</v>
      </c>
      <c r="R197" s="5">
        <f>AVERAGE(E189:E193)</f>
        <v>52.48</v>
      </c>
      <c r="S197">
        <f t="shared" ref="S197:S200" si="74">AVERAGE(E185,E190,E195,E200,E205,E210)</f>
        <v>54.283333333333339</v>
      </c>
      <c r="T197" s="5">
        <f>AVERAGE(F189:F193)</f>
        <v>49.24</v>
      </c>
      <c r="U197">
        <f t="shared" ref="U197:U200" si="75">AVERAGE(F185,F190,F195,F200,F205,F210)</f>
        <v>49.866666666666667</v>
      </c>
      <c r="V197" s="5">
        <f>AVERAGE(G189:G193)</f>
        <v>52.8</v>
      </c>
      <c r="W197">
        <f t="shared" ref="W197:W200" si="76">AVERAGE(G185,G190,G195,G200,G205,G210)</f>
        <v>56.366666666666674</v>
      </c>
    </row>
    <row r="198" spans="1:23" x14ac:dyDescent="0.45">
      <c r="A198" s="1">
        <v>14</v>
      </c>
      <c r="B198">
        <v>10</v>
      </c>
      <c r="C198">
        <v>0.85</v>
      </c>
      <c r="D198">
        <v>59.1</v>
      </c>
      <c r="E198">
        <v>53.4</v>
      </c>
      <c r="F198">
        <v>50.2</v>
      </c>
      <c r="G198">
        <v>58.4</v>
      </c>
      <c r="I198">
        <f t="shared" si="66"/>
        <v>3.6629052676802867</v>
      </c>
      <c r="J198">
        <v>10</v>
      </c>
      <c r="K198">
        <f>AVERAGE(D194:G198)</f>
        <v>53.850000000000009</v>
      </c>
      <c r="L198">
        <f t="shared" ref="L198:L200" si="77">AVERAGE(D186:G186,D191:G191,D196:G196,D201:G201,D206:G206,D211:G211)</f>
        <v>52.579166666666659</v>
      </c>
      <c r="M198">
        <v>0.45</v>
      </c>
      <c r="N198">
        <f t="shared" si="67"/>
        <v>55.274999999999999</v>
      </c>
      <c r="P198" s="5">
        <f>AVERAGE(D194:D198)</f>
        <v>57.46</v>
      </c>
      <c r="Q198">
        <f t="shared" si="73"/>
        <v>54.366666666666667</v>
      </c>
      <c r="R198" s="5">
        <f>AVERAGE(E194:E198)</f>
        <v>52.5</v>
      </c>
      <c r="S198">
        <f t="shared" si="74"/>
        <v>52.383333333333333</v>
      </c>
      <c r="T198" s="5">
        <f>AVERAGE(F194:F198)</f>
        <v>49.56</v>
      </c>
      <c r="U198">
        <f t="shared" si="75"/>
        <v>50.133333333333326</v>
      </c>
      <c r="V198" s="5">
        <f>AVERAGE(G194:G198)</f>
        <v>55.879999999999995</v>
      </c>
      <c r="W198">
        <f t="shared" si="76"/>
        <v>53.433333333333337</v>
      </c>
    </row>
    <row r="199" spans="1:23" x14ac:dyDescent="0.45">
      <c r="A199" s="1">
        <v>15</v>
      </c>
      <c r="B199">
        <v>20</v>
      </c>
      <c r="C199">
        <v>0</v>
      </c>
      <c r="D199">
        <v>59.6</v>
      </c>
      <c r="E199">
        <v>57.3</v>
      </c>
      <c r="F199">
        <v>50.6</v>
      </c>
      <c r="G199">
        <v>55</v>
      </c>
      <c r="I199">
        <f t="shared" si="66"/>
        <v>3.3259397168319209</v>
      </c>
      <c r="J199">
        <v>20</v>
      </c>
      <c r="K199">
        <f>AVERAGE(D199:G203)</f>
        <v>54.844999999999992</v>
      </c>
      <c r="L199">
        <f t="shared" si="77"/>
        <v>52.408333333333331</v>
      </c>
      <c r="M199">
        <v>0.65</v>
      </c>
      <c r="N199">
        <f t="shared" si="67"/>
        <v>55.625</v>
      </c>
      <c r="P199" s="5">
        <f>AVERAGE(D199:D203)</f>
        <v>57.760000000000005</v>
      </c>
      <c r="Q199">
        <f t="shared" si="73"/>
        <v>55.9</v>
      </c>
      <c r="R199" s="5">
        <f>AVERAGE(E199:E203)</f>
        <v>56.6</v>
      </c>
      <c r="S199">
        <f t="shared" si="74"/>
        <v>51.18333333333333</v>
      </c>
      <c r="T199" s="5">
        <f>AVERAGE(F199:F203)</f>
        <v>49.8</v>
      </c>
      <c r="U199">
        <f t="shared" si="75"/>
        <v>48.699999999999996</v>
      </c>
      <c r="V199" s="5">
        <f>AVERAGE(G199:G203)</f>
        <v>55.219999999999992</v>
      </c>
      <c r="W199">
        <f t="shared" si="76"/>
        <v>53.85</v>
      </c>
    </row>
    <row r="200" spans="1:23" x14ac:dyDescent="0.45">
      <c r="A200" s="1">
        <v>16</v>
      </c>
      <c r="B200">
        <v>20</v>
      </c>
      <c r="C200">
        <v>0.2</v>
      </c>
      <c r="D200">
        <v>60</v>
      </c>
      <c r="E200">
        <v>60.6</v>
      </c>
      <c r="F200">
        <v>50.4</v>
      </c>
      <c r="G200">
        <v>56.3</v>
      </c>
      <c r="I200">
        <f t="shared" si="66"/>
        <v>4.0585557776135106</v>
      </c>
      <c r="J200">
        <v>50</v>
      </c>
      <c r="K200">
        <f>AVERAGE(D204:G208)</f>
        <v>54.830000000000005</v>
      </c>
      <c r="L200">
        <f t="shared" si="77"/>
        <v>53.800000000000011</v>
      </c>
      <c r="M200">
        <v>0.85</v>
      </c>
      <c r="N200">
        <f t="shared" si="67"/>
        <v>56.825000000000003</v>
      </c>
      <c r="P200" s="5">
        <f>AVERAGE(D204:D208)</f>
        <v>58.88000000000001</v>
      </c>
      <c r="Q200">
        <f t="shared" si="73"/>
        <v>56.966666666666669</v>
      </c>
      <c r="R200" s="5">
        <f>AVERAGE(E204:E208)</f>
        <v>54.44</v>
      </c>
      <c r="S200">
        <f t="shared" si="74"/>
        <v>53.199999999999996</v>
      </c>
      <c r="T200" s="5">
        <f>AVERAGE(F204:F208)</f>
        <v>49.1</v>
      </c>
      <c r="U200">
        <f t="shared" si="75"/>
        <v>49.333333333333336</v>
      </c>
      <c r="V200" s="5">
        <f>AVERAGE(G204:G208)</f>
        <v>56.9</v>
      </c>
      <c r="W200">
        <f t="shared" si="76"/>
        <v>55.699999999999996</v>
      </c>
    </row>
    <row r="201" spans="1:23" x14ac:dyDescent="0.45">
      <c r="A201" s="1">
        <v>17</v>
      </c>
      <c r="B201">
        <v>20</v>
      </c>
      <c r="C201">
        <v>0.45</v>
      </c>
      <c r="D201">
        <v>54.4</v>
      </c>
      <c r="E201">
        <v>56.6</v>
      </c>
      <c r="F201">
        <v>51.2</v>
      </c>
      <c r="G201">
        <v>52.8</v>
      </c>
      <c r="I201">
        <f t="shared" si="66"/>
        <v>1.9968725547715855</v>
      </c>
      <c r="J201">
        <v>100</v>
      </c>
      <c r="K201">
        <f>AVERAGE(D209:G213)</f>
        <v>57.365000000000009</v>
      </c>
      <c r="L201">
        <f>AVERAGE((L200-L199), (L199-L198), (L198-L197), (L197-L196))</f>
        <v>-0.14166666666666394</v>
      </c>
      <c r="N201">
        <f t="shared" si="67"/>
        <v>53.75</v>
      </c>
      <c r="P201" s="5">
        <f>AVERAGE(D209:D213)</f>
        <v>65.080000000000013</v>
      </c>
      <c r="R201" s="5">
        <f>AVERAGE(E209:E213)</f>
        <v>53.96</v>
      </c>
      <c r="T201" s="5">
        <f>AVERAGE(F209:F213)</f>
        <v>49.399999999999991</v>
      </c>
      <c r="V201" s="5">
        <f>AVERAGE(G209:G213)</f>
        <v>61.019999999999996</v>
      </c>
    </row>
    <row r="202" spans="1:23" x14ac:dyDescent="0.45">
      <c r="A202" s="1">
        <v>18</v>
      </c>
      <c r="B202">
        <v>20</v>
      </c>
      <c r="C202">
        <v>0.65</v>
      </c>
      <c r="D202">
        <v>55.3</v>
      </c>
      <c r="E202">
        <v>52.1</v>
      </c>
      <c r="F202">
        <v>48.3</v>
      </c>
      <c r="G202">
        <v>53.3</v>
      </c>
      <c r="I202">
        <f t="shared" si="66"/>
        <v>2.5509802037648193</v>
      </c>
      <c r="K202">
        <f>AVERAGE(K196:K201)</f>
        <v>53.6</v>
      </c>
      <c r="N202">
        <f t="shared" si="67"/>
        <v>52.25</v>
      </c>
      <c r="P202" s="5">
        <f>AVERAGE(P196:P201)</f>
        <v>56.823333333333345</v>
      </c>
      <c r="Q202">
        <f>AVERAGE(Q196:Q200)</f>
        <v>56.823333333333338</v>
      </c>
      <c r="R202" s="5">
        <f>AVERAGE(R196:R201)</f>
        <v>53.146666666666654</v>
      </c>
      <c r="S202">
        <f>AVERAGE(S196:S200)</f>
        <v>53.146666666666668</v>
      </c>
      <c r="T202" s="5">
        <f>AVERAGE(T196:T201)</f>
        <v>49.616666666666667</v>
      </c>
      <c r="U202">
        <f>AVERAGE(U196:U200)</f>
        <v>49.61666666666666</v>
      </c>
      <c r="V202" s="5">
        <f>AVERAGE(V196:V201)</f>
        <v>54.813333333333325</v>
      </c>
      <c r="W202">
        <f>AVERAGE(W196:W200)</f>
        <v>54.813333333333333</v>
      </c>
    </row>
    <row r="203" spans="1:23" x14ac:dyDescent="0.45">
      <c r="A203" s="1">
        <v>19</v>
      </c>
      <c r="B203">
        <v>20</v>
      </c>
      <c r="C203">
        <v>0.85</v>
      </c>
      <c r="D203">
        <v>59.5</v>
      </c>
      <c r="E203">
        <v>56.4</v>
      </c>
      <c r="F203">
        <v>48.5</v>
      </c>
      <c r="G203">
        <v>58.7</v>
      </c>
      <c r="I203">
        <f t="shared" si="66"/>
        <v>4.3516519851660931</v>
      </c>
      <c r="N203">
        <f t="shared" si="67"/>
        <v>55.775000000000006</v>
      </c>
      <c r="P203" s="5">
        <f>_xlfn.STDEV.P(P196:P201)</f>
        <v>5.08728371093608</v>
      </c>
      <c r="Q203">
        <f>_xlfn.STDEV.P(Q196:Q200)</f>
        <v>1.5816166131876295</v>
      </c>
      <c r="R203" s="5">
        <f>_xlfn.STDEV.P(R196:R201)</f>
        <v>2.3507634693624309</v>
      </c>
      <c r="S203">
        <f>_xlfn.STDEV.P(S196:S200)</f>
        <v>1.2722857820124842</v>
      </c>
      <c r="T203" s="5">
        <f>_xlfn.STDEV.P(T196:T201)</f>
        <v>0.49320944390345561</v>
      </c>
      <c r="U203">
        <f>_xlfn.STDEV.P(U196:U200)</f>
        <v>0.53624206805840369</v>
      </c>
      <c r="V203" s="5">
        <f>_xlfn.STDEV.P(V196:V201)</f>
        <v>4.2494653258446</v>
      </c>
      <c r="W203">
        <f>_xlfn.STDEV.P(W196:W200)</f>
        <v>1.099161296423576</v>
      </c>
    </row>
    <row r="204" spans="1:23" x14ac:dyDescent="0.45">
      <c r="A204" s="1">
        <v>20</v>
      </c>
      <c r="B204">
        <v>50</v>
      </c>
      <c r="C204">
        <v>0</v>
      </c>
      <c r="D204">
        <v>60.5</v>
      </c>
      <c r="E204">
        <v>55.2</v>
      </c>
      <c r="F204">
        <v>50.5</v>
      </c>
      <c r="G204">
        <v>55.9</v>
      </c>
      <c r="I204">
        <f t="shared" si="66"/>
        <v>3.5442735503908271</v>
      </c>
      <c r="N204">
        <f t="shared" si="67"/>
        <v>55.524999999999999</v>
      </c>
      <c r="P204" s="5"/>
      <c r="R204" s="5"/>
      <c r="T204" s="5"/>
      <c r="V204" s="5"/>
    </row>
    <row r="205" spans="1:23" x14ac:dyDescent="0.45">
      <c r="A205" s="1">
        <v>21</v>
      </c>
      <c r="B205">
        <v>50</v>
      </c>
      <c r="C205">
        <v>0.2</v>
      </c>
      <c r="D205">
        <v>61.7</v>
      </c>
      <c r="E205">
        <v>54.5</v>
      </c>
      <c r="F205">
        <v>48.4</v>
      </c>
      <c r="G205">
        <v>61</v>
      </c>
      <c r="I205">
        <f t="shared" si="66"/>
        <v>5.4050901935120397</v>
      </c>
      <c r="N205">
        <f t="shared" si="67"/>
        <v>56.4</v>
      </c>
      <c r="P205" s="5" cm="1">
        <f t="array" ref="P205">INDEX(LINEST(P196:P201), 1)</f>
        <v>2.8565714285714296</v>
      </c>
      <c r="Q205" s="5" cm="1">
        <f t="array" ref="Q205">INDEX(LINEST(Q196:Q200), 1)</f>
        <v>-0.50666666666666471</v>
      </c>
      <c r="R205" s="5" cm="1">
        <f t="array" ref="R205">INDEX(LINEST(R196:R201), 1)</f>
        <v>1.0080000000000007</v>
      </c>
      <c r="S205" s="5" cm="1">
        <f t="array" ref="S205">INDEX(LINEST(S196:S200), 1)</f>
        <v>-0.60666666666666902</v>
      </c>
      <c r="T205" s="5" cm="1">
        <f t="array" ref="T205">INDEX(LINEST(T196:T201), 1)</f>
        <v>-0.17657142857143021</v>
      </c>
      <c r="U205" s="5" cm="1">
        <f t="array" ref="U205">INDEX(LINEST(U196:U200), 1)</f>
        <v>-0.25999999999999801</v>
      </c>
      <c r="V205" s="5" cm="1">
        <f t="array" ref="V205">INDEX(LINEST(V196:V201), 1)</f>
        <v>2.3268571428571434</v>
      </c>
      <c r="W205" s="5" cm="1">
        <f t="array" ref="W205">INDEX(LINEST(W196:W200), 1)</f>
        <v>-5.5000000000000306E-2</v>
      </c>
    </row>
    <row r="206" spans="1:23" x14ac:dyDescent="0.45">
      <c r="A206" s="1">
        <v>22</v>
      </c>
      <c r="B206">
        <v>50</v>
      </c>
      <c r="C206">
        <v>0.45</v>
      </c>
      <c r="D206">
        <v>56.7</v>
      </c>
      <c r="E206">
        <v>52.8</v>
      </c>
      <c r="F206">
        <v>50.1</v>
      </c>
      <c r="G206">
        <v>55.2</v>
      </c>
      <c r="I206">
        <f t="shared" si="66"/>
        <v>2.5009998000799607</v>
      </c>
      <c r="K206" cm="1">
        <f t="array" ref="K206">INDEX(LINEST(K196:K201),1)</f>
        <v>1.5037142857142876</v>
      </c>
      <c r="L206" s="6" cm="1">
        <f t="array" ref="L206">INDEX(LINEST(L196:L200),1)</f>
        <v>-0.35708333333333098</v>
      </c>
      <c r="N206">
        <f t="shared" si="67"/>
        <v>53.7</v>
      </c>
    </row>
    <row r="207" spans="1:23" x14ac:dyDescent="0.45">
      <c r="A207" s="1">
        <v>23</v>
      </c>
      <c r="B207">
        <v>50</v>
      </c>
      <c r="C207">
        <v>0.65</v>
      </c>
      <c r="D207">
        <v>57.9</v>
      </c>
      <c r="E207">
        <v>54.8</v>
      </c>
      <c r="F207">
        <v>48.1</v>
      </c>
      <c r="G207">
        <v>55</v>
      </c>
      <c r="I207">
        <f t="shared" si="66"/>
        <v>3.5933967217661884</v>
      </c>
      <c r="N207">
        <f t="shared" si="67"/>
        <v>53.949999999999996</v>
      </c>
    </row>
    <row r="208" spans="1:23" x14ac:dyDescent="0.45">
      <c r="A208" s="1">
        <v>24</v>
      </c>
      <c r="B208">
        <v>50</v>
      </c>
      <c r="C208">
        <v>0.85</v>
      </c>
      <c r="D208">
        <v>57.6</v>
      </c>
      <c r="E208">
        <v>54.9</v>
      </c>
      <c r="F208">
        <v>48.4</v>
      </c>
      <c r="G208">
        <v>57.4</v>
      </c>
      <c r="I208">
        <f t="shared" si="66"/>
        <v>3.7204670405743423</v>
      </c>
      <c r="N208">
        <f t="shared" si="67"/>
        <v>54.575000000000003</v>
      </c>
    </row>
    <row r="209" spans="1:23" x14ac:dyDescent="0.45">
      <c r="A209" s="1">
        <v>25</v>
      </c>
      <c r="B209">
        <v>100</v>
      </c>
      <c r="C209">
        <v>0</v>
      </c>
      <c r="D209">
        <v>66.8</v>
      </c>
      <c r="E209">
        <v>55.1</v>
      </c>
      <c r="F209">
        <v>50.8</v>
      </c>
      <c r="G209">
        <v>60</v>
      </c>
      <c r="I209">
        <f>_xlfn.STDEV.P(D209:F209)</f>
        <v>6.7608349254281457</v>
      </c>
      <c r="N209">
        <f t="shared" si="67"/>
        <v>58.174999999999997</v>
      </c>
    </row>
    <row r="210" spans="1:23" x14ac:dyDescent="0.45">
      <c r="A210" s="1">
        <v>26</v>
      </c>
      <c r="B210">
        <v>100</v>
      </c>
      <c r="C210">
        <v>0.2</v>
      </c>
      <c r="D210">
        <v>69.3</v>
      </c>
      <c r="E210">
        <v>54.6</v>
      </c>
      <c r="F210">
        <v>48.9</v>
      </c>
      <c r="G210">
        <v>65.400000000000006</v>
      </c>
      <c r="I210">
        <f t="shared" ref="I210:I213" si="78">_xlfn.STDEV.P(D210:F210)</f>
        <v>8.594184079946146</v>
      </c>
      <c r="N210">
        <f t="shared" si="67"/>
        <v>59.550000000000004</v>
      </c>
    </row>
    <row r="211" spans="1:23" x14ac:dyDescent="0.45">
      <c r="A211" s="1">
        <v>27</v>
      </c>
      <c r="B211">
        <v>100</v>
      </c>
      <c r="C211">
        <v>0.45</v>
      </c>
      <c r="D211">
        <v>60.2</v>
      </c>
      <c r="E211">
        <v>52.3</v>
      </c>
      <c r="F211">
        <v>49.6</v>
      </c>
      <c r="G211">
        <v>59.8</v>
      </c>
      <c r="I211">
        <f t="shared" si="78"/>
        <v>4.4976537093121012</v>
      </c>
      <c r="N211">
        <f t="shared" si="67"/>
        <v>55.474999999999994</v>
      </c>
    </row>
    <row r="212" spans="1:23" x14ac:dyDescent="0.45">
      <c r="A212" s="1">
        <v>28</v>
      </c>
      <c r="B212">
        <v>100</v>
      </c>
      <c r="C212">
        <v>0.65</v>
      </c>
      <c r="D212">
        <v>65.400000000000006</v>
      </c>
      <c r="E212">
        <v>53.9</v>
      </c>
      <c r="F212">
        <v>47.3</v>
      </c>
      <c r="G212">
        <v>59</v>
      </c>
      <c r="I212">
        <f t="shared" si="78"/>
        <v>7.4790076584767951</v>
      </c>
      <c r="N212">
        <f t="shared" si="67"/>
        <v>56.400000000000006</v>
      </c>
    </row>
    <row r="213" spans="1:23" x14ac:dyDescent="0.45">
      <c r="A213" s="1">
        <v>29</v>
      </c>
      <c r="B213">
        <v>100</v>
      </c>
      <c r="C213">
        <v>0.85</v>
      </c>
      <c r="D213">
        <v>63.7</v>
      </c>
      <c r="E213">
        <v>53.9</v>
      </c>
      <c r="F213">
        <v>50.4</v>
      </c>
      <c r="G213">
        <v>60.9</v>
      </c>
      <c r="I213">
        <f t="shared" si="78"/>
        <v>5.6290911048469541</v>
      </c>
      <c r="N213">
        <f t="shared" si="67"/>
        <v>57.225000000000001</v>
      </c>
    </row>
    <row r="217" spans="1:23" x14ac:dyDescent="0.45">
      <c r="A217" s="1">
        <v>0</v>
      </c>
      <c r="B217" t="s">
        <v>12</v>
      </c>
    </row>
    <row r="218" spans="1:23" x14ac:dyDescent="0.45">
      <c r="P218" t="s">
        <v>29</v>
      </c>
    </row>
    <row r="219" spans="1:23" x14ac:dyDescent="0.4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I219" s="3" t="s">
        <v>45</v>
      </c>
      <c r="K219" t="s">
        <v>25</v>
      </c>
      <c r="L219" t="s">
        <v>26</v>
      </c>
      <c r="N219" t="s">
        <v>27</v>
      </c>
      <c r="P219" s="3"/>
      <c r="Q219" s="3" t="s">
        <v>3</v>
      </c>
      <c r="R219" s="3"/>
      <c r="S219" s="3" t="s">
        <v>4</v>
      </c>
      <c r="T219" s="3"/>
      <c r="U219" s="3" t="s">
        <v>5</v>
      </c>
      <c r="V219" s="3"/>
      <c r="W219" s="3" t="s">
        <v>6</v>
      </c>
    </row>
    <row r="220" spans="1:23" x14ac:dyDescent="0.45">
      <c r="A220" s="1">
        <v>0</v>
      </c>
      <c r="B220">
        <v>0</v>
      </c>
      <c r="C220">
        <v>0</v>
      </c>
      <c r="D220">
        <v>11.3</v>
      </c>
      <c r="E220">
        <v>9</v>
      </c>
      <c r="F220">
        <v>8.4</v>
      </c>
      <c r="G220">
        <v>9.5</v>
      </c>
      <c r="I220">
        <f>_xlfn.STDEV.P(D220:G220)</f>
        <v>1.0828203913853789</v>
      </c>
      <c r="J220">
        <v>2</v>
      </c>
      <c r="K220">
        <f>_xlfn.STDEV.P(D220:G224)</f>
        <v>1.6323219657898382</v>
      </c>
      <c r="L220">
        <f>_xlfn.STDEV.P(D220:G220,D225:G225,D230:G230,D235:G235,D240:G240,D245:G245)</f>
        <v>3.6038150117464172</v>
      </c>
      <c r="M220">
        <v>0</v>
      </c>
      <c r="N220">
        <f>AVERAGE(D220:G220)</f>
        <v>9.5500000000000007</v>
      </c>
      <c r="P220" s="5">
        <f>_xlfn.STDEV.P(D220:D224)</f>
        <v>0.93509357820487715</v>
      </c>
      <c r="Q220">
        <f>_xlfn.STDEV.P(D220,D225,D230,D235,D240,D245)</f>
        <v>3.6501141534660726</v>
      </c>
      <c r="R220" s="5">
        <f>_xlfn.STDEV.P(E220:E224)</f>
        <v>1.5714961024450642</v>
      </c>
      <c r="S220">
        <f>_xlfn.STDEV.P(E220,E225,E230,E235,E240,E245)</f>
        <v>1.8618986725025337</v>
      </c>
      <c r="T220" s="5">
        <f>_xlfn.STDEV.P(F220:F224)</f>
        <v>1.1092339699089637</v>
      </c>
      <c r="U220">
        <f>_xlfn.STDEV.P(F220,F225,F230,F235,F240,F245)</f>
        <v>4.0510972450545912</v>
      </c>
      <c r="V220" s="5">
        <f>_xlfn.STDEV.P(G220:G224)</f>
        <v>1.0099504938362078</v>
      </c>
      <c r="W220">
        <f>_xlfn.STDEV.P(G220,G225,G230,G235,G240,G245)</f>
        <v>3.7331845208436452</v>
      </c>
    </row>
    <row r="221" spans="1:23" x14ac:dyDescent="0.45">
      <c r="A221" s="1">
        <v>1</v>
      </c>
      <c r="B221">
        <v>0</v>
      </c>
      <c r="C221">
        <v>0.2</v>
      </c>
      <c r="D221">
        <v>10.8</v>
      </c>
      <c r="E221">
        <v>12.5</v>
      </c>
      <c r="F221">
        <v>7.3</v>
      </c>
      <c r="G221">
        <v>9.3000000000000007</v>
      </c>
      <c r="I221">
        <f t="shared" ref="I221:I239" si="79">_xlfn.STDEV.P(D221:G221)</f>
        <v>1.9149086140074612</v>
      </c>
      <c r="J221">
        <v>5</v>
      </c>
      <c r="K221">
        <f>_xlfn.STDEV.P(D225:G229)</f>
        <v>2.0860189356762953</v>
      </c>
      <c r="L221">
        <f t="shared" ref="L221:L224" si="80">_xlfn.STDEV.P(D221:G221,D226:G226,D231:G231,D236:G236,D241:G241,D246:G246)</f>
        <v>3.7881737574544698</v>
      </c>
      <c r="M221">
        <v>0.2</v>
      </c>
      <c r="N221">
        <f t="shared" ref="N221:N249" si="81">AVERAGE(D221:G221)</f>
        <v>9.9750000000000014</v>
      </c>
      <c r="P221" s="5">
        <f>_xlfn.STDEV.P(D225:D229)</f>
        <v>0.33105890714493641</v>
      </c>
      <c r="Q221">
        <f t="shared" ref="Q221:Q224" si="82">_xlfn.STDEV.P(D221,D226,D231,D236,D241,D246)</f>
        <v>4.7728398255126923</v>
      </c>
      <c r="R221" s="5">
        <f>_xlfn.STDEV.P(E225:E229)</f>
        <v>1.0027960909377343</v>
      </c>
      <c r="S221">
        <f t="shared" ref="S221:S224" si="83">_xlfn.STDEV.P(E221,E226,E231,E236,E241,E246)</f>
        <v>3.0759370749234867</v>
      </c>
      <c r="T221" s="5">
        <f>_xlfn.STDEV.P(F225:F229)</f>
        <v>0.89755222689267522</v>
      </c>
      <c r="U221">
        <f t="shared" ref="U221:U224" si="84">_xlfn.STDEV.P(F221,F226,F231,F236,F241,F246)</f>
        <v>3.4820571825032061</v>
      </c>
      <c r="V221" s="5">
        <f>_xlfn.STDEV.P(G225:G229)</f>
        <v>0.72938330115241956</v>
      </c>
      <c r="W221">
        <f t="shared" ref="W221:W224" si="85">_xlfn.STDEV.P(G221,G226,G231,G236,G241,G246)</f>
        <v>3.0151930102215454</v>
      </c>
    </row>
    <row r="222" spans="1:23" x14ac:dyDescent="0.45">
      <c r="A222" s="1">
        <v>2</v>
      </c>
      <c r="B222">
        <v>0</v>
      </c>
      <c r="C222">
        <v>0.45</v>
      </c>
      <c r="D222">
        <v>8.6</v>
      </c>
      <c r="E222">
        <v>8.1</v>
      </c>
      <c r="F222">
        <v>5.6</v>
      </c>
      <c r="G222">
        <v>8.6999999999999993</v>
      </c>
      <c r="I222">
        <f t="shared" si="79"/>
        <v>1.2619429464123968</v>
      </c>
      <c r="J222">
        <v>10</v>
      </c>
      <c r="K222">
        <f>_xlfn.STDEV.P(D230:G234)</f>
        <v>2.4284562997921237</v>
      </c>
      <c r="L222">
        <f t="shared" si="80"/>
        <v>3.9585855182824545</v>
      </c>
      <c r="M222">
        <v>0.45</v>
      </c>
      <c r="N222">
        <f t="shared" si="81"/>
        <v>7.7499999999999991</v>
      </c>
      <c r="P222" s="5">
        <f>_xlfn.STDEV.P(D230:D234)</f>
        <v>1.4085453489327207</v>
      </c>
      <c r="Q222">
        <f t="shared" si="82"/>
        <v>4.4865539857073662</v>
      </c>
      <c r="R222" s="5">
        <f>_xlfn.STDEV.P(E230:E234)</f>
        <v>0.14696938456699099</v>
      </c>
      <c r="S222">
        <f t="shared" si="83"/>
        <v>2.7962772871563875</v>
      </c>
      <c r="T222" s="5">
        <f>_xlfn.STDEV.P(F230:F234)</f>
        <v>0.97652444925869608</v>
      </c>
      <c r="U222">
        <f t="shared" si="84"/>
        <v>4.450624175950554</v>
      </c>
      <c r="V222" s="5">
        <f>_xlfn.STDEV.P(G230:G234)</f>
        <v>1.4413882197381798</v>
      </c>
      <c r="W222">
        <f t="shared" si="85"/>
        <v>3.187301192057141</v>
      </c>
    </row>
    <row r="223" spans="1:23" x14ac:dyDescent="0.45">
      <c r="A223" s="1">
        <v>3</v>
      </c>
      <c r="B223">
        <v>0</v>
      </c>
      <c r="C223">
        <v>0.65</v>
      </c>
      <c r="D223">
        <v>10.3</v>
      </c>
      <c r="E223">
        <v>10.199999999999999</v>
      </c>
      <c r="F223">
        <v>8.8000000000000007</v>
      </c>
      <c r="G223">
        <v>8.6</v>
      </c>
      <c r="I223">
        <f t="shared" si="79"/>
        <v>0.77902182254414409</v>
      </c>
      <c r="J223">
        <v>20</v>
      </c>
      <c r="K223">
        <f>_xlfn.STDEV.P(D235:G239)</f>
        <v>1.9556264980818951</v>
      </c>
      <c r="L223">
        <f t="shared" si="80"/>
        <v>4.1095802494158544</v>
      </c>
      <c r="M223">
        <v>0.65</v>
      </c>
      <c r="N223">
        <f t="shared" si="81"/>
        <v>9.4749999999999996</v>
      </c>
      <c r="P223" s="5">
        <f>_xlfn.STDEV.P(D235:D239)</f>
        <v>1.2560254774486062</v>
      </c>
      <c r="Q223">
        <f t="shared" si="82"/>
        <v>4.6578786301634416</v>
      </c>
      <c r="R223" s="5">
        <f>_xlfn.STDEV.P(E235:E239)</f>
        <v>1.5278743403827499</v>
      </c>
      <c r="S223">
        <f t="shared" si="83"/>
        <v>2.6341770800173854</v>
      </c>
      <c r="T223" s="5">
        <f>_xlfn.STDEV.P(F235:F239)</f>
        <v>0.93680307429042942</v>
      </c>
      <c r="U223">
        <f t="shared" si="84"/>
        <v>3.4378610921456492</v>
      </c>
      <c r="V223" s="5">
        <f>_xlfn.STDEV.P(G235:G239)</f>
        <v>2.2265668640308074</v>
      </c>
      <c r="W223">
        <f t="shared" si="85"/>
        <v>4.5945635145124335</v>
      </c>
    </row>
    <row r="224" spans="1:23" x14ac:dyDescent="0.45">
      <c r="A224" s="1">
        <v>4</v>
      </c>
      <c r="B224">
        <v>0</v>
      </c>
      <c r="C224">
        <v>0.85</v>
      </c>
      <c r="D224">
        <v>10.8</v>
      </c>
      <c r="E224">
        <v>11.3</v>
      </c>
      <c r="F224">
        <v>7.6</v>
      </c>
      <c r="G224">
        <v>11.4</v>
      </c>
      <c r="I224">
        <f t="shared" si="79"/>
        <v>1.5610493265749212</v>
      </c>
      <c r="J224">
        <v>50</v>
      </c>
      <c r="K224">
        <f>_xlfn.STDEV.P(D241:G244)</f>
        <v>1.2771634524895261</v>
      </c>
      <c r="L224">
        <f t="shared" si="80"/>
        <v>3.7802644491563866</v>
      </c>
      <c r="M224">
        <v>0.85</v>
      </c>
      <c r="N224">
        <f t="shared" si="81"/>
        <v>10.275</v>
      </c>
      <c r="P224" s="5">
        <f>_xlfn.STDEV.P(D240:D244)</f>
        <v>0.52153619241621185</v>
      </c>
      <c r="Q224">
        <f t="shared" si="82"/>
        <v>4.3410508200460161</v>
      </c>
      <c r="R224" s="5">
        <f>_xlfn.STDEV.P(E240:E244)</f>
        <v>0.34292856398964511</v>
      </c>
      <c r="S224">
        <f t="shared" si="83"/>
        <v>2.0434855843223683</v>
      </c>
      <c r="T224" s="5">
        <f>_xlfn.STDEV.P(F240:F244)</f>
        <v>0.95078914592037989</v>
      </c>
      <c r="U224">
        <f t="shared" si="84"/>
        <v>4.1492971292336573</v>
      </c>
      <c r="V224" s="5">
        <f>_xlfn.STDEV.P(G240:G244)</f>
        <v>0.95445062732443109</v>
      </c>
      <c r="W224">
        <f t="shared" si="85"/>
        <v>3.6940267098835768</v>
      </c>
    </row>
    <row r="225" spans="1:23" x14ac:dyDescent="0.45">
      <c r="A225" s="1">
        <v>5</v>
      </c>
      <c r="B225">
        <v>5</v>
      </c>
      <c r="C225">
        <v>0</v>
      </c>
      <c r="D225">
        <v>17</v>
      </c>
      <c r="E225">
        <v>12.2</v>
      </c>
      <c r="F225">
        <v>14.4</v>
      </c>
      <c r="G225">
        <v>17.2</v>
      </c>
      <c r="I225">
        <f t="shared" si="79"/>
        <v>2.0542638584174133</v>
      </c>
      <c r="J225">
        <v>100</v>
      </c>
      <c r="K225">
        <f>_xlfn.STDEV.P(D245:G249)</f>
        <v>1.0296115772464931</v>
      </c>
      <c r="L225">
        <f>AVERAGE((L224-L223), (L223-L222), (L222-L221), (L221-L220))</f>
        <v>4.4112359352492359E-2</v>
      </c>
      <c r="N225">
        <f t="shared" si="81"/>
        <v>15.2</v>
      </c>
      <c r="P225" s="5">
        <f>_xlfn.STDEV.P(D245:D249)</f>
        <v>0.29664793948382645</v>
      </c>
      <c r="R225" s="5">
        <f>_xlfn.STDEV.P(E245:E249)</f>
        <v>0.97036075765665553</v>
      </c>
      <c r="T225" s="5">
        <f>_xlfn.STDEV.P(F245:F249)</f>
        <v>0.74135011971402887</v>
      </c>
      <c r="V225" s="5">
        <f>_xlfn.STDEV.P(G245:G249)</f>
        <v>0.57410800377629279</v>
      </c>
    </row>
    <row r="226" spans="1:23" x14ac:dyDescent="0.45">
      <c r="A226" s="1">
        <v>6</v>
      </c>
      <c r="B226">
        <v>5</v>
      </c>
      <c r="C226">
        <v>0.2</v>
      </c>
      <c r="D226">
        <v>17.3</v>
      </c>
      <c r="E226">
        <v>13.4</v>
      </c>
      <c r="F226">
        <v>13.2</v>
      </c>
      <c r="G226">
        <v>16.399999999999999</v>
      </c>
      <c r="I226">
        <f t="shared" si="79"/>
        <v>1.8046814123273811</v>
      </c>
      <c r="K226">
        <f>AVERAGE(K220:K225)</f>
        <v>1.7348664548460286</v>
      </c>
      <c r="N226">
        <f t="shared" si="81"/>
        <v>15.075000000000001</v>
      </c>
      <c r="P226" s="5">
        <f>AVERAGE(P220:P225)</f>
        <v>0.79148457393852978</v>
      </c>
      <c r="Q226">
        <f>AVERAGE(Q220:Q224)</f>
        <v>4.3816874829791175</v>
      </c>
      <c r="R226" s="5">
        <f>AVERAGE(R220:R225)</f>
        <v>0.92707087332980664</v>
      </c>
      <c r="S226">
        <f>AVERAGE(S220:S224)</f>
        <v>2.4823551397844321</v>
      </c>
      <c r="T226" s="5">
        <f>AVERAGE(T220:T225)</f>
        <v>0.93537549766419559</v>
      </c>
      <c r="U226">
        <f>AVERAGE(U220:U224)</f>
        <v>3.9141873649775318</v>
      </c>
      <c r="V226" s="5">
        <f>AVERAGE(V220:V225)</f>
        <v>1.1559745849763898</v>
      </c>
      <c r="W226">
        <f>AVERAGE(W220:W224)</f>
        <v>3.6448537895036681</v>
      </c>
    </row>
    <row r="227" spans="1:23" x14ac:dyDescent="0.45">
      <c r="A227" s="1">
        <v>7</v>
      </c>
      <c r="B227">
        <v>5</v>
      </c>
      <c r="C227">
        <v>0.45</v>
      </c>
      <c r="D227">
        <v>17.899999999999999</v>
      </c>
      <c r="E227">
        <v>11.6</v>
      </c>
      <c r="F227">
        <v>14.7</v>
      </c>
      <c r="G227">
        <v>17.100000000000001</v>
      </c>
      <c r="I227">
        <f t="shared" si="79"/>
        <v>2.4519125188309583</v>
      </c>
      <c r="N227">
        <f t="shared" si="81"/>
        <v>15.325000000000001</v>
      </c>
      <c r="P227" s="5">
        <f>_xlfn.STDEV.P(P220:P225)</f>
        <v>0.43720952553363213</v>
      </c>
      <c r="Q227">
        <f>_xlfn.STDEV.P(Q220:Q224)</f>
        <v>0.39424093219149386</v>
      </c>
      <c r="R227" s="5">
        <f>_xlfn.STDEV.P(R220:R225)</f>
        <v>0.53753101847569529</v>
      </c>
      <c r="S227">
        <f>_xlfn.STDEV.P(S220:S224)</f>
        <v>0.45858679535580732</v>
      </c>
      <c r="T227" s="5">
        <f>_xlfn.STDEV.P(T220:T225)</f>
        <v>0.10896182069633514</v>
      </c>
      <c r="U227">
        <f>_xlfn.STDEV.P(U220:U224)</f>
        <v>0.39380415982398659</v>
      </c>
      <c r="V227" s="5">
        <f>_xlfn.STDEV.P(V220:V225)</f>
        <v>0.5492589785841715</v>
      </c>
      <c r="W227">
        <f>_xlfn.STDEV.P(W220:W224)</f>
        <v>0.55099835432970745</v>
      </c>
    </row>
    <row r="228" spans="1:23" x14ac:dyDescent="0.45">
      <c r="A228" s="1">
        <v>8</v>
      </c>
      <c r="B228">
        <v>5</v>
      </c>
      <c r="C228">
        <v>0.65</v>
      </c>
      <c r="D228">
        <v>17.399999999999999</v>
      </c>
      <c r="E228">
        <v>14.5</v>
      </c>
      <c r="F228">
        <v>13.9</v>
      </c>
      <c r="G228">
        <v>17.7</v>
      </c>
      <c r="I228">
        <f t="shared" si="79"/>
        <v>1.6917077170717161</v>
      </c>
      <c r="K228" cm="1">
        <f t="array" ref="K228">INDEX(LINEST(K220:K225),1)</f>
        <v>-0.16894137697106459</v>
      </c>
      <c r="L228" cm="1">
        <f t="array" ref="L228">INDEX(LINEST(L220:L224),1)</f>
        <v>6.7430536678132327E-2</v>
      </c>
      <c r="N228">
        <f t="shared" si="81"/>
        <v>15.875</v>
      </c>
      <c r="P228" s="5"/>
      <c r="R228" s="5"/>
      <c r="T228" s="5"/>
      <c r="V228" s="5"/>
    </row>
    <row r="229" spans="1:23" x14ac:dyDescent="0.45">
      <c r="A229" s="1">
        <v>9</v>
      </c>
      <c r="B229">
        <v>5</v>
      </c>
      <c r="C229">
        <v>0.85</v>
      </c>
      <c r="D229">
        <v>17</v>
      </c>
      <c r="E229">
        <v>12.7</v>
      </c>
      <c r="F229">
        <v>15.9</v>
      </c>
      <c r="G229">
        <v>18.600000000000001</v>
      </c>
      <c r="I229">
        <f t="shared" si="79"/>
        <v>2.1592822881689107</v>
      </c>
      <c r="N229">
        <f t="shared" si="81"/>
        <v>16.05</v>
      </c>
      <c r="P229" s="5"/>
      <c r="R229" s="5"/>
      <c r="T229" s="5"/>
      <c r="V229" s="5"/>
    </row>
    <row r="230" spans="1:23" x14ac:dyDescent="0.45">
      <c r="A230" s="1">
        <v>10</v>
      </c>
      <c r="B230">
        <v>10</v>
      </c>
      <c r="C230">
        <v>0</v>
      </c>
      <c r="D230">
        <v>16.100000000000001</v>
      </c>
      <c r="E230">
        <v>12.2</v>
      </c>
      <c r="F230">
        <v>15.9</v>
      </c>
      <c r="G230">
        <v>14.8</v>
      </c>
      <c r="I230">
        <f t="shared" si="79"/>
        <v>1.5532224567009141</v>
      </c>
      <c r="N230">
        <f t="shared" si="81"/>
        <v>14.75</v>
      </c>
      <c r="P230" s="5" t="s">
        <v>30</v>
      </c>
      <c r="R230" s="5"/>
      <c r="T230" s="5"/>
      <c r="V230" s="5"/>
    </row>
    <row r="231" spans="1:23" x14ac:dyDescent="0.45">
      <c r="A231" s="1">
        <v>11</v>
      </c>
      <c r="B231">
        <v>10</v>
      </c>
      <c r="C231">
        <v>0.2</v>
      </c>
      <c r="D231">
        <v>20.100000000000001</v>
      </c>
      <c r="E231">
        <v>12.5</v>
      </c>
      <c r="F231">
        <v>15.2</v>
      </c>
      <c r="G231">
        <v>13.5</v>
      </c>
      <c r="I231">
        <f t="shared" si="79"/>
        <v>2.9209373495506563</v>
      </c>
      <c r="K231" t="s">
        <v>25</v>
      </c>
      <c r="L231" t="s">
        <v>26</v>
      </c>
      <c r="N231">
        <f t="shared" si="81"/>
        <v>15.324999999999999</v>
      </c>
      <c r="P231" s="3" t="s">
        <v>25</v>
      </c>
      <c r="Q231" s="3" t="s">
        <v>26</v>
      </c>
      <c r="R231" s="3" t="s">
        <v>25</v>
      </c>
      <c r="S231" s="3" t="s">
        <v>26</v>
      </c>
      <c r="T231" s="3" t="s">
        <v>25</v>
      </c>
      <c r="U231" s="3" t="s">
        <v>26</v>
      </c>
      <c r="V231" s="3" t="s">
        <v>25</v>
      </c>
      <c r="W231" s="3" t="s">
        <v>26</v>
      </c>
    </row>
    <row r="232" spans="1:23" x14ac:dyDescent="0.45">
      <c r="A232" s="1">
        <v>12</v>
      </c>
      <c r="B232">
        <v>10</v>
      </c>
      <c r="C232">
        <v>0.45</v>
      </c>
      <c r="D232">
        <v>17.7</v>
      </c>
      <c r="E232">
        <v>12.4</v>
      </c>
      <c r="F232">
        <v>16.7</v>
      </c>
      <c r="G232">
        <v>14.1</v>
      </c>
      <c r="I232">
        <f t="shared" si="79"/>
        <v>2.0944868106531498</v>
      </c>
      <c r="J232">
        <v>2</v>
      </c>
      <c r="K232">
        <f>AVERAGE(D220:G224)</f>
        <v>9.4049999999999994</v>
      </c>
      <c r="L232">
        <f>AVERAGE(D220:G220,D225:G225,D230:G230,D235:G235,D240:G240,D245:G245)</f>
        <v>11.454166666666667</v>
      </c>
      <c r="M232">
        <v>0</v>
      </c>
      <c r="N232">
        <f t="shared" si="81"/>
        <v>15.225</v>
      </c>
      <c r="P232" s="5">
        <f>AVERAGE(D220:D224)</f>
        <v>10.36</v>
      </c>
      <c r="Q232">
        <f>AVERAGE(D220,D225,D230,D235,D240,D245)</f>
        <v>12.5</v>
      </c>
      <c r="R232" s="5">
        <f>AVERAGE(E220:E224)</f>
        <v>10.219999999999999</v>
      </c>
      <c r="S232">
        <f>AVERAGE(E220,E225,E230,E235,E240,E245)</f>
        <v>10.399999999999999</v>
      </c>
      <c r="T232" s="5">
        <f>AVERAGE(F220:F224)</f>
        <v>7.5399999999999991</v>
      </c>
      <c r="U232">
        <f>AVERAGE(F220,F225,F230,F235,F240,F245)</f>
        <v>10.316666666666666</v>
      </c>
      <c r="V232" s="5">
        <f>AVERAGE(G220:G224)</f>
        <v>9.5</v>
      </c>
      <c r="W232">
        <f>AVERAGE(G220,G225,G230,G235,G240, G245)</f>
        <v>12.600000000000001</v>
      </c>
    </row>
    <row r="233" spans="1:23" x14ac:dyDescent="0.45">
      <c r="A233" s="1">
        <v>13</v>
      </c>
      <c r="B233">
        <v>10</v>
      </c>
      <c r="C233">
        <v>0.65</v>
      </c>
      <c r="D233">
        <v>19.5</v>
      </c>
      <c r="E233">
        <v>12.1</v>
      </c>
      <c r="F233">
        <v>15.1</v>
      </c>
      <c r="G233">
        <v>17.7</v>
      </c>
      <c r="I233">
        <f t="shared" si="79"/>
        <v>2.7892651361962657</v>
      </c>
      <c r="J233">
        <v>5</v>
      </c>
      <c r="K233">
        <f>AVERAGE(D225:G229)</f>
        <v>15.504999999999999</v>
      </c>
      <c r="L233">
        <f t="shared" ref="L233:L236" si="86">AVERAGE(D221:G221,D226:G226,D231:G231,D236:G236,D241:G241,D246:G246)</f>
        <v>12.087499999999999</v>
      </c>
      <c r="M233">
        <v>0.2</v>
      </c>
      <c r="N233">
        <f t="shared" si="81"/>
        <v>16.100000000000001</v>
      </c>
      <c r="P233" s="5">
        <f>AVERAGE(D225:D229)</f>
        <v>17.32</v>
      </c>
      <c r="Q233">
        <f t="shared" ref="Q233:Q236" si="87">AVERAGE(D221,D226,D231,D236,D241,D246)</f>
        <v>13.399999999999999</v>
      </c>
      <c r="R233" s="5">
        <f>AVERAGE(E225:E229)</f>
        <v>12.88</v>
      </c>
      <c r="S233">
        <f t="shared" ref="S233:S236" si="88">AVERAGE(E221,E226,E231,E236,E241,E246)</f>
        <v>11.783333333333333</v>
      </c>
      <c r="T233" s="5">
        <f>AVERAGE(F225:F229)</f>
        <v>14.419999999999998</v>
      </c>
      <c r="U233">
        <f t="shared" ref="U233:U236" si="89">AVERAGE(F221,F226,F231,F236,F241,F246)</f>
        <v>10.683333333333335</v>
      </c>
      <c r="V233" s="5">
        <f>AVERAGE(G225:G229)</f>
        <v>17.399999999999999</v>
      </c>
      <c r="W233">
        <f t="shared" ref="W233:W236" si="90">AVERAGE(G221,G226,G231,G236,G241, G246)</f>
        <v>12.483333333333334</v>
      </c>
    </row>
    <row r="234" spans="1:23" x14ac:dyDescent="0.45">
      <c r="A234" s="1">
        <v>14</v>
      </c>
      <c r="B234">
        <v>10</v>
      </c>
      <c r="C234">
        <v>0.85</v>
      </c>
      <c r="D234">
        <v>18.100000000000001</v>
      </c>
      <c r="E234">
        <v>12.4</v>
      </c>
      <c r="F234">
        <v>17.7</v>
      </c>
      <c r="G234">
        <v>15</v>
      </c>
      <c r="I234">
        <f t="shared" si="79"/>
        <v>2.2967368155711716</v>
      </c>
      <c r="J234">
        <v>10</v>
      </c>
      <c r="K234">
        <f>AVERAGE(D230:G234)</f>
        <v>15.439999999999998</v>
      </c>
      <c r="L234">
        <f t="shared" si="86"/>
        <v>11.129166666666665</v>
      </c>
      <c r="M234">
        <v>0.45</v>
      </c>
      <c r="N234">
        <f t="shared" si="81"/>
        <v>15.8</v>
      </c>
      <c r="P234" s="5">
        <f>AVERAGE(D230:D234)</f>
        <v>18.3</v>
      </c>
      <c r="Q234">
        <f t="shared" si="87"/>
        <v>12.35</v>
      </c>
      <c r="R234" s="5">
        <f>AVERAGE(E230:E234)</f>
        <v>12.32</v>
      </c>
      <c r="S234">
        <f t="shared" si="88"/>
        <v>9.75</v>
      </c>
      <c r="T234" s="5">
        <f>AVERAGE(F230:F234)</f>
        <v>16.119999999999997</v>
      </c>
      <c r="U234">
        <f t="shared" si="89"/>
        <v>10.383333333333333</v>
      </c>
      <c r="V234" s="5">
        <f>AVERAGE(G230:G234)</f>
        <v>15.02</v>
      </c>
      <c r="W234">
        <f t="shared" si="90"/>
        <v>12.033333333333333</v>
      </c>
    </row>
    <row r="235" spans="1:23" x14ac:dyDescent="0.45">
      <c r="A235" s="1">
        <v>15</v>
      </c>
      <c r="B235">
        <v>20</v>
      </c>
      <c r="C235">
        <v>0</v>
      </c>
      <c r="D235">
        <v>13.7</v>
      </c>
      <c r="E235">
        <v>11.2</v>
      </c>
      <c r="F235">
        <v>11.6</v>
      </c>
      <c r="G235">
        <v>16.399999999999999</v>
      </c>
      <c r="I235">
        <f t="shared" si="79"/>
        <v>2.0644309143199671</v>
      </c>
      <c r="J235">
        <v>20</v>
      </c>
      <c r="K235">
        <f>AVERAGE(D235:G239)</f>
        <v>14.044999999999998</v>
      </c>
      <c r="L235">
        <f t="shared" si="86"/>
        <v>12.362083333333333</v>
      </c>
      <c r="M235">
        <v>0.65</v>
      </c>
      <c r="N235">
        <f t="shared" si="81"/>
        <v>13.225</v>
      </c>
      <c r="P235" s="5">
        <f>AVERAGE(D235:D239)</f>
        <v>14.919999999999998</v>
      </c>
      <c r="Q235">
        <f t="shared" si="87"/>
        <v>13.350000000000001</v>
      </c>
      <c r="R235" s="5">
        <f>AVERAGE(E235:E239)</f>
        <v>13.059999999999999</v>
      </c>
      <c r="S235">
        <f t="shared" si="88"/>
        <v>11.233333333333333</v>
      </c>
      <c r="T235" s="5">
        <f>AVERAGE(F235:F239)</f>
        <v>12.72</v>
      </c>
      <c r="U235">
        <f t="shared" si="89"/>
        <v>11.066666666666668</v>
      </c>
      <c r="V235" s="5">
        <f>AVERAGE(G235:G239)</f>
        <v>15.48</v>
      </c>
      <c r="W235">
        <f t="shared" si="90"/>
        <v>13.798333333333334</v>
      </c>
    </row>
    <row r="236" spans="1:23" x14ac:dyDescent="0.45">
      <c r="A236" s="1">
        <v>16</v>
      </c>
      <c r="B236">
        <v>20</v>
      </c>
      <c r="C236">
        <v>0.2</v>
      </c>
      <c r="D236">
        <v>14.9</v>
      </c>
      <c r="E236">
        <v>15.7</v>
      </c>
      <c r="F236">
        <v>13.6</v>
      </c>
      <c r="G236">
        <v>15.3</v>
      </c>
      <c r="I236">
        <f t="shared" si="79"/>
        <v>0.78859051477937525</v>
      </c>
      <c r="J236">
        <v>50</v>
      </c>
      <c r="K236">
        <f>AVERAGE(D240:G244)</f>
        <v>10.639500000000002</v>
      </c>
      <c r="L236">
        <f t="shared" si="86"/>
        <v>12.304166666666665</v>
      </c>
      <c r="M236">
        <v>0.85</v>
      </c>
      <c r="N236">
        <f t="shared" si="81"/>
        <v>14.875</v>
      </c>
      <c r="P236" s="5">
        <f>AVERAGE(D240:D244)</f>
        <v>11.2</v>
      </c>
      <c r="Q236">
        <f t="shared" si="87"/>
        <v>13.316666666666668</v>
      </c>
      <c r="R236" s="5">
        <f>AVERAGE(E240:E244)</f>
        <v>10.620000000000001</v>
      </c>
      <c r="S236">
        <f t="shared" si="88"/>
        <v>11.15</v>
      </c>
      <c r="T236" s="5">
        <f>AVERAGE(F240:F244)</f>
        <v>8.8000000000000007</v>
      </c>
      <c r="U236">
        <f t="shared" si="89"/>
        <v>11.700000000000001</v>
      </c>
      <c r="V236" s="5">
        <f>AVERAGE(G240:G244)</f>
        <v>11.937999999999999</v>
      </c>
      <c r="W236">
        <f t="shared" si="90"/>
        <v>13.050000000000002</v>
      </c>
    </row>
    <row r="237" spans="1:23" x14ac:dyDescent="0.45">
      <c r="A237" s="1">
        <v>17</v>
      </c>
      <c r="B237">
        <v>20</v>
      </c>
      <c r="C237">
        <v>0.45</v>
      </c>
      <c r="D237">
        <v>13.5</v>
      </c>
      <c r="E237">
        <v>12</v>
      </c>
      <c r="F237">
        <v>11.9</v>
      </c>
      <c r="G237">
        <v>13</v>
      </c>
      <c r="I237">
        <f t="shared" si="79"/>
        <v>0.67453687816160202</v>
      </c>
      <c r="J237">
        <v>100</v>
      </c>
      <c r="K237">
        <f>AVERAGE(D245:G249)</f>
        <v>6.17</v>
      </c>
      <c r="L237">
        <f>AVERAGE((L236-L235), (L235-L234), (L234-L233), (L233-L232))</f>
        <v>0.21249999999999947</v>
      </c>
      <c r="N237">
        <f t="shared" si="81"/>
        <v>12.6</v>
      </c>
      <c r="P237" s="5">
        <f>AVERAGE(D245:D249)</f>
        <v>5.8</v>
      </c>
      <c r="R237" s="5">
        <f>AVERAGE(E245:E249)</f>
        <v>6.08</v>
      </c>
      <c r="T237" s="5">
        <f>AVERAGE(F245:F249)</f>
        <v>5.38</v>
      </c>
      <c r="V237" s="5">
        <f>AVERAGE(G245:G249)</f>
        <v>7.42</v>
      </c>
    </row>
    <row r="238" spans="1:23" x14ac:dyDescent="0.45">
      <c r="A238" s="1">
        <v>18</v>
      </c>
      <c r="B238">
        <v>20</v>
      </c>
      <c r="C238">
        <v>0.65</v>
      </c>
      <c r="D238">
        <v>15.6</v>
      </c>
      <c r="E238">
        <v>13.4</v>
      </c>
      <c r="F238">
        <v>14</v>
      </c>
      <c r="G238">
        <v>19.2</v>
      </c>
      <c r="I238">
        <f t="shared" si="79"/>
        <v>2.255548713727987</v>
      </c>
      <c r="K238">
        <f>AVERAGE(K232:K237)</f>
        <v>11.867416666666665</v>
      </c>
      <c r="N238">
        <f t="shared" si="81"/>
        <v>15.55</v>
      </c>
      <c r="P238" s="5">
        <f>AVERAGE(P232:P237)</f>
        <v>12.983333333333334</v>
      </c>
      <c r="Q238">
        <f>AVERAGE(Q232:Q236)</f>
        <v>12.983333333333334</v>
      </c>
      <c r="R238" s="5">
        <f>AVERAGE(R232:R237)</f>
        <v>10.863333333333335</v>
      </c>
      <c r="S238">
        <f>AVERAGE(S232:S236)</f>
        <v>10.863333333333333</v>
      </c>
      <c r="T238" s="5">
        <f>AVERAGE(T232:T237)</f>
        <v>10.829999999999998</v>
      </c>
      <c r="U238">
        <f>AVERAGE(U232:U236)</f>
        <v>10.830000000000002</v>
      </c>
      <c r="V238" s="5">
        <f>AVERAGE(V232:V236)</f>
        <v>13.867600000000001</v>
      </c>
      <c r="W238">
        <f>AVERAGE(W232:W236)</f>
        <v>12.793000000000001</v>
      </c>
    </row>
    <row r="239" spans="1:23" x14ac:dyDescent="0.45">
      <c r="A239" s="1">
        <v>19</v>
      </c>
      <c r="B239">
        <v>20</v>
      </c>
      <c r="C239">
        <v>0.85</v>
      </c>
      <c r="D239">
        <v>16.899999999999999</v>
      </c>
      <c r="E239">
        <v>13</v>
      </c>
      <c r="F239">
        <v>12.5</v>
      </c>
      <c r="G239">
        <v>13.5</v>
      </c>
      <c r="I239">
        <f t="shared" si="79"/>
        <v>1.7253622807978557</v>
      </c>
      <c r="N239">
        <f t="shared" si="81"/>
        <v>13.975</v>
      </c>
      <c r="P239" s="5">
        <f>_xlfn.STDEV.P(P232:P237)</f>
        <v>4.3298716942755808</v>
      </c>
      <c r="Q239">
        <f>_xlfn.STDEV.P(Q232:Q236)</f>
        <v>0.45910541031203067</v>
      </c>
      <c r="R239" s="5">
        <f>_xlfn.STDEV.P(R232:R237)</f>
        <v>2.3933077993066849</v>
      </c>
      <c r="S239">
        <f>_xlfn.STDEV.P(S232:S236)</f>
        <v>0.70988261940502073</v>
      </c>
      <c r="T239" s="5">
        <f>_xlfn.STDEV.P(T232:T237)</f>
        <v>3.8533924447599883</v>
      </c>
      <c r="U239">
        <f>_xlfn.STDEV.P(U232:U236)</f>
        <v>0.50940051912899487</v>
      </c>
      <c r="V239" s="5">
        <f>_xlfn.STDEV.P(V232:V236)</f>
        <v>2.8001783943170326</v>
      </c>
      <c r="W239">
        <f>_xlfn.STDEV.P(W232:W236)</f>
        <v>0.59782606166007879</v>
      </c>
    </row>
    <row r="240" spans="1:23" x14ac:dyDescent="0.45">
      <c r="A240" s="1">
        <v>20</v>
      </c>
      <c r="B240">
        <v>50</v>
      </c>
      <c r="C240">
        <v>0</v>
      </c>
      <c r="D240">
        <v>10.8</v>
      </c>
      <c r="E240">
        <v>10.8</v>
      </c>
      <c r="F240">
        <v>7.3</v>
      </c>
      <c r="G240">
        <v>10.5</v>
      </c>
      <c r="I240">
        <f>_xlfn.STDEV.P(E240:F240)</f>
        <v>1.749999999999996</v>
      </c>
      <c r="N240">
        <f t="shared" si="81"/>
        <v>9.8500000000000014</v>
      </c>
      <c r="P240" s="5"/>
      <c r="R240" s="5"/>
      <c r="T240" s="5"/>
      <c r="V240" s="5"/>
    </row>
    <row r="241" spans="1:25" x14ac:dyDescent="0.45">
      <c r="A241" s="1">
        <v>21</v>
      </c>
      <c r="B241">
        <v>50</v>
      </c>
      <c r="C241">
        <v>0.2</v>
      </c>
      <c r="D241">
        <v>12</v>
      </c>
      <c r="E241">
        <v>10.9</v>
      </c>
      <c r="F241">
        <v>8.9</v>
      </c>
      <c r="G241">
        <v>12.4</v>
      </c>
      <c r="I241">
        <f t="shared" ref="I241:I244" si="91">_xlfn.STDEV.P(E241:F241)</f>
        <v>1</v>
      </c>
      <c r="N241">
        <f t="shared" si="81"/>
        <v>11.049999999999999</v>
      </c>
      <c r="P241" s="5" cm="1">
        <f t="array" ref="P241">INDEX(LINEST(P232:P237), 1)</f>
        <v>-1.2725714285714282</v>
      </c>
      <c r="Q241" s="5" cm="1">
        <f t="array" ref="Q241">INDEX(LINEST(Q232:Q236), 1)</f>
        <v>0.15833333333333394</v>
      </c>
      <c r="R241" s="5" cm="1">
        <f t="array" ref="R241">INDEX(LINEST(R232:R237), 1)</f>
        <v>-0.76399999999999957</v>
      </c>
      <c r="S241" s="5" cm="1">
        <f t="array" ref="S241">INDEX(LINEST(S232:S236), 1)</f>
        <v>9.5000000000000209E-2</v>
      </c>
      <c r="T241" s="5" cm="1">
        <f t="array" ref="T241">INDEX(LINEST(T232:T237), 1)</f>
        <v>-0.88742857142857079</v>
      </c>
      <c r="U241" s="5" cm="1">
        <f t="array" ref="U241">INDEX(LINEST(U232:U236), 1)</f>
        <v>0.31500000000000017</v>
      </c>
      <c r="V241" s="5" cm="1">
        <f t="array" ref="V241">INDEX(LINEST(V232:V236), 1)</f>
        <v>0.2956000000000002</v>
      </c>
      <c r="W241" s="5" cm="1">
        <f t="array" ref="W241">INDEX(LINEST(W232:W236), 1)</f>
        <v>0.22150000000000011</v>
      </c>
      <c r="Y241" t="s">
        <v>33</v>
      </c>
    </row>
    <row r="242" spans="1:25" x14ac:dyDescent="0.45">
      <c r="A242" s="1">
        <v>22</v>
      </c>
      <c r="B242">
        <v>50</v>
      </c>
      <c r="C242">
        <v>0.45</v>
      </c>
      <c r="D242">
        <v>10.6</v>
      </c>
      <c r="E242">
        <v>10</v>
      </c>
      <c r="F242">
        <v>8.6999999999999993</v>
      </c>
      <c r="G242">
        <v>11.6</v>
      </c>
      <c r="I242">
        <f t="shared" si="91"/>
        <v>0.65000000000000036</v>
      </c>
      <c r="K242" cm="1">
        <f t="array" ref="K242">INDEX(LINEST(K232:K237),1)</f>
        <v>-0.91904285714285705</v>
      </c>
      <c r="L242" cm="1">
        <f t="array" ref="L242">INDEX(LINEST(L232:L236),1)</f>
        <v>0.19745833333333296</v>
      </c>
      <c r="N242">
        <f t="shared" si="81"/>
        <v>10.225</v>
      </c>
    </row>
    <row r="243" spans="1:25" x14ac:dyDescent="0.45">
      <c r="A243" s="1">
        <v>23</v>
      </c>
      <c r="B243">
        <v>50</v>
      </c>
      <c r="C243">
        <v>0.65</v>
      </c>
      <c r="D243">
        <v>11.6</v>
      </c>
      <c r="E243">
        <v>10.9</v>
      </c>
      <c r="F243">
        <v>8.8000000000000007</v>
      </c>
      <c r="G243">
        <v>11.79</v>
      </c>
      <c r="I243">
        <f t="shared" si="91"/>
        <v>1.0499999999999894</v>
      </c>
      <c r="N243">
        <f t="shared" si="81"/>
        <v>10.772500000000001</v>
      </c>
    </row>
    <row r="244" spans="1:25" x14ac:dyDescent="0.45">
      <c r="A244" s="1">
        <v>24</v>
      </c>
      <c r="B244">
        <v>50</v>
      </c>
      <c r="C244">
        <v>0.85</v>
      </c>
      <c r="D244">
        <v>11</v>
      </c>
      <c r="E244">
        <v>10.5</v>
      </c>
      <c r="F244">
        <v>10.3</v>
      </c>
      <c r="G244">
        <v>13.4</v>
      </c>
      <c r="I244">
        <f t="shared" si="91"/>
        <v>9.9999999999999645E-2</v>
      </c>
      <c r="N244">
        <f t="shared" si="81"/>
        <v>11.3</v>
      </c>
    </row>
    <row r="245" spans="1:25" x14ac:dyDescent="0.45">
      <c r="A245" s="1">
        <v>25</v>
      </c>
      <c r="B245">
        <v>100</v>
      </c>
      <c r="C245">
        <v>0</v>
      </c>
      <c r="D245">
        <v>6.1</v>
      </c>
      <c r="E245">
        <v>7</v>
      </c>
      <c r="F245">
        <v>4.3</v>
      </c>
      <c r="G245">
        <v>7.2</v>
      </c>
      <c r="I245">
        <f>_xlfn.STDEV.P(E245:E245)</f>
        <v>0</v>
      </c>
      <c r="N245">
        <f t="shared" si="81"/>
        <v>6.1499999999999995</v>
      </c>
    </row>
    <row r="246" spans="1:25" x14ac:dyDescent="0.45">
      <c r="A246" s="1">
        <v>26</v>
      </c>
      <c r="B246">
        <v>100</v>
      </c>
      <c r="C246">
        <v>0.2</v>
      </c>
      <c r="D246">
        <v>5.3</v>
      </c>
      <c r="E246">
        <v>5.7</v>
      </c>
      <c r="F246">
        <v>5.9</v>
      </c>
      <c r="G246">
        <v>8</v>
      </c>
      <c r="I246">
        <f t="shared" ref="I246:I249" si="92">_xlfn.STDEV.P(E246:E246)</f>
        <v>0</v>
      </c>
      <c r="N246">
        <f t="shared" si="81"/>
        <v>6.2249999999999996</v>
      </c>
    </row>
    <row r="247" spans="1:25" x14ac:dyDescent="0.45">
      <c r="A247" s="1">
        <v>27</v>
      </c>
      <c r="B247">
        <v>100</v>
      </c>
      <c r="C247">
        <v>0.45</v>
      </c>
      <c r="D247">
        <v>5.8</v>
      </c>
      <c r="E247">
        <v>4.4000000000000004</v>
      </c>
      <c r="F247">
        <v>4.7</v>
      </c>
      <c r="G247">
        <v>7.7</v>
      </c>
      <c r="I247">
        <f t="shared" si="92"/>
        <v>0</v>
      </c>
      <c r="N247">
        <f t="shared" si="81"/>
        <v>5.6499999999999995</v>
      </c>
    </row>
    <row r="248" spans="1:25" x14ac:dyDescent="0.45">
      <c r="A248" s="1">
        <v>28</v>
      </c>
      <c r="B248">
        <v>100</v>
      </c>
      <c r="C248">
        <v>0.65</v>
      </c>
      <c r="D248">
        <v>5.7</v>
      </c>
      <c r="E248">
        <v>6.3</v>
      </c>
      <c r="F248">
        <v>5.8</v>
      </c>
      <c r="G248">
        <v>7.8</v>
      </c>
      <c r="I248">
        <f t="shared" si="92"/>
        <v>0</v>
      </c>
      <c r="N248">
        <f t="shared" si="81"/>
        <v>6.4</v>
      </c>
    </row>
    <row r="249" spans="1:25" x14ac:dyDescent="0.45">
      <c r="A249" s="1">
        <v>29</v>
      </c>
      <c r="B249">
        <v>100</v>
      </c>
      <c r="C249">
        <v>0.85</v>
      </c>
      <c r="D249">
        <v>6.1</v>
      </c>
      <c r="E249">
        <v>7</v>
      </c>
      <c r="F249">
        <v>6.2</v>
      </c>
      <c r="G249">
        <v>6.4</v>
      </c>
      <c r="I249">
        <f t="shared" si="92"/>
        <v>0</v>
      </c>
      <c r="N249">
        <f t="shared" si="81"/>
        <v>6.4250000000000007</v>
      </c>
    </row>
  </sheetData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249"/>
  <sheetViews>
    <sheetView workbookViewId="0">
      <selection activeCell="C24" sqref="A1:XFD1048576"/>
    </sheetView>
  </sheetViews>
  <sheetFormatPr defaultRowHeight="14.25" x14ac:dyDescent="0.45"/>
  <sheetData>
    <row r="1" spans="1:7" x14ac:dyDescent="0.45">
      <c r="A1" s="1">
        <v>0</v>
      </c>
      <c r="B1" t="s">
        <v>0</v>
      </c>
    </row>
    <row r="3" spans="1:7" x14ac:dyDescent="0.4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</row>
    <row r="4" spans="1:7" x14ac:dyDescent="0.45">
      <c r="A4" s="1">
        <v>0</v>
      </c>
      <c r="B4">
        <v>2</v>
      </c>
      <c r="C4">
        <v>0</v>
      </c>
      <c r="D4">
        <v>92.5</v>
      </c>
      <c r="E4">
        <v>100</v>
      </c>
      <c r="F4">
        <v>94.8</v>
      </c>
      <c r="G4">
        <v>98.5</v>
      </c>
    </row>
    <row r="5" spans="1:7" x14ac:dyDescent="0.45">
      <c r="A5" s="1">
        <v>1</v>
      </c>
      <c r="B5">
        <v>2</v>
      </c>
      <c r="C5">
        <v>0.2</v>
      </c>
      <c r="D5">
        <v>91.7</v>
      </c>
      <c r="E5">
        <v>100</v>
      </c>
      <c r="F5">
        <v>93.6</v>
      </c>
      <c r="G5">
        <v>99.6</v>
      </c>
    </row>
    <row r="6" spans="1:7" x14ac:dyDescent="0.45">
      <c r="A6" s="1">
        <v>2</v>
      </c>
      <c r="B6">
        <v>2</v>
      </c>
      <c r="C6">
        <v>0.45</v>
      </c>
      <c r="D6">
        <v>91.9</v>
      </c>
      <c r="E6">
        <v>100</v>
      </c>
      <c r="F6">
        <v>92.5</v>
      </c>
      <c r="G6">
        <v>98.5</v>
      </c>
    </row>
    <row r="7" spans="1:7" x14ac:dyDescent="0.45">
      <c r="A7" s="1">
        <v>3</v>
      </c>
      <c r="B7">
        <v>2</v>
      </c>
      <c r="C7">
        <v>0.65</v>
      </c>
      <c r="D7">
        <v>92.4</v>
      </c>
      <c r="E7">
        <v>100</v>
      </c>
      <c r="F7">
        <v>90.1</v>
      </c>
      <c r="G7">
        <v>98.6</v>
      </c>
    </row>
    <row r="8" spans="1:7" x14ac:dyDescent="0.45">
      <c r="A8" s="1">
        <v>4</v>
      </c>
      <c r="B8">
        <v>2</v>
      </c>
      <c r="C8">
        <v>0.85</v>
      </c>
      <c r="D8">
        <v>91.2</v>
      </c>
      <c r="E8">
        <v>100</v>
      </c>
      <c r="F8">
        <v>93.3</v>
      </c>
      <c r="G8">
        <v>99.4</v>
      </c>
    </row>
    <row r="9" spans="1:7" x14ac:dyDescent="0.45">
      <c r="A9" s="1">
        <v>5</v>
      </c>
      <c r="B9">
        <v>5</v>
      </c>
      <c r="C9">
        <v>0</v>
      </c>
      <c r="D9">
        <v>45.3</v>
      </c>
      <c r="E9">
        <v>100</v>
      </c>
      <c r="F9">
        <v>32.4</v>
      </c>
      <c r="G9">
        <v>92.7</v>
      </c>
    </row>
    <row r="10" spans="1:7" x14ac:dyDescent="0.45">
      <c r="A10" s="1">
        <v>6</v>
      </c>
      <c r="B10">
        <v>5</v>
      </c>
      <c r="C10">
        <v>0.2</v>
      </c>
      <c r="D10">
        <v>33.700000000000003</v>
      </c>
      <c r="E10">
        <v>100</v>
      </c>
      <c r="F10">
        <v>38.700000000000003</v>
      </c>
      <c r="G10">
        <v>92.4</v>
      </c>
    </row>
    <row r="11" spans="1:7" x14ac:dyDescent="0.45">
      <c r="A11" s="1">
        <v>7</v>
      </c>
      <c r="B11">
        <v>5</v>
      </c>
      <c r="C11">
        <v>0.45</v>
      </c>
      <c r="D11">
        <v>43</v>
      </c>
      <c r="E11">
        <v>100</v>
      </c>
      <c r="F11">
        <v>47.1</v>
      </c>
      <c r="G11">
        <v>93.6</v>
      </c>
    </row>
    <row r="12" spans="1:7" x14ac:dyDescent="0.45">
      <c r="A12" s="1">
        <v>8</v>
      </c>
      <c r="B12">
        <v>5</v>
      </c>
      <c r="C12">
        <v>0.65</v>
      </c>
      <c r="D12">
        <v>45.2</v>
      </c>
      <c r="E12">
        <v>100</v>
      </c>
      <c r="F12">
        <v>58.5</v>
      </c>
      <c r="G12">
        <v>92.5</v>
      </c>
    </row>
    <row r="13" spans="1:7" x14ac:dyDescent="0.45">
      <c r="A13" s="1">
        <v>9</v>
      </c>
      <c r="B13">
        <v>5</v>
      </c>
      <c r="C13">
        <v>0.85</v>
      </c>
      <c r="D13">
        <v>30.9</v>
      </c>
      <c r="E13">
        <v>100</v>
      </c>
      <c r="F13">
        <v>43.5</v>
      </c>
      <c r="G13">
        <v>93.9</v>
      </c>
    </row>
    <row r="14" spans="1:7" x14ac:dyDescent="0.45">
      <c r="A14" s="1">
        <v>10</v>
      </c>
      <c r="B14">
        <v>10</v>
      </c>
      <c r="C14">
        <v>0</v>
      </c>
      <c r="D14">
        <v>1</v>
      </c>
      <c r="E14">
        <v>99.5</v>
      </c>
      <c r="F14">
        <v>0.4</v>
      </c>
      <c r="G14">
        <v>16.5</v>
      </c>
    </row>
    <row r="15" spans="1:7" x14ac:dyDescent="0.45">
      <c r="A15" s="1">
        <v>11</v>
      </c>
      <c r="B15">
        <v>10</v>
      </c>
      <c r="C15">
        <v>0.2</v>
      </c>
      <c r="D15">
        <v>1</v>
      </c>
      <c r="E15">
        <v>99.8</v>
      </c>
      <c r="F15">
        <v>0.4</v>
      </c>
      <c r="G15">
        <v>15</v>
      </c>
    </row>
    <row r="16" spans="1:7" x14ac:dyDescent="0.45">
      <c r="A16" s="1">
        <v>12</v>
      </c>
      <c r="B16">
        <v>10</v>
      </c>
      <c r="C16">
        <v>0.45</v>
      </c>
      <c r="D16">
        <v>0.9</v>
      </c>
      <c r="E16">
        <v>99.4</v>
      </c>
      <c r="F16">
        <v>0</v>
      </c>
      <c r="G16">
        <v>14.4</v>
      </c>
    </row>
    <row r="17" spans="1:7" x14ac:dyDescent="0.45">
      <c r="A17" s="1">
        <v>13</v>
      </c>
      <c r="B17">
        <v>10</v>
      </c>
      <c r="C17">
        <v>0.65</v>
      </c>
      <c r="D17">
        <v>0.3</v>
      </c>
      <c r="E17">
        <v>99.5</v>
      </c>
      <c r="F17">
        <v>0.4</v>
      </c>
      <c r="G17">
        <v>11.9</v>
      </c>
    </row>
    <row r="18" spans="1:7" x14ac:dyDescent="0.45">
      <c r="A18" s="1">
        <v>14</v>
      </c>
      <c r="B18">
        <v>10</v>
      </c>
      <c r="C18">
        <v>0.85</v>
      </c>
      <c r="D18">
        <v>0.4</v>
      </c>
      <c r="E18">
        <v>99.9</v>
      </c>
      <c r="F18">
        <v>0</v>
      </c>
      <c r="G18">
        <v>15.3</v>
      </c>
    </row>
    <row r="19" spans="1:7" x14ac:dyDescent="0.45">
      <c r="A19" s="1">
        <v>15</v>
      </c>
      <c r="B19">
        <v>20</v>
      </c>
      <c r="C19">
        <v>0</v>
      </c>
      <c r="D19">
        <v>0</v>
      </c>
      <c r="E19">
        <v>89</v>
      </c>
      <c r="F19">
        <v>0</v>
      </c>
      <c r="G19">
        <v>0</v>
      </c>
    </row>
    <row r="20" spans="1:7" x14ac:dyDescent="0.45">
      <c r="A20" s="1">
        <v>16</v>
      </c>
      <c r="B20">
        <v>20</v>
      </c>
      <c r="C20">
        <v>0.2</v>
      </c>
      <c r="D20">
        <v>0</v>
      </c>
      <c r="E20">
        <v>84</v>
      </c>
      <c r="F20">
        <v>0</v>
      </c>
      <c r="G20">
        <v>0</v>
      </c>
    </row>
    <row r="21" spans="1:7" x14ac:dyDescent="0.45">
      <c r="A21" s="1">
        <v>17</v>
      </c>
      <c r="B21">
        <v>20</v>
      </c>
      <c r="C21">
        <v>0.45</v>
      </c>
      <c r="D21">
        <v>0</v>
      </c>
      <c r="E21">
        <v>81.099999999999994</v>
      </c>
      <c r="F21">
        <v>0</v>
      </c>
      <c r="G21">
        <v>0</v>
      </c>
    </row>
    <row r="22" spans="1:7" x14ac:dyDescent="0.45">
      <c r="A22" s="1">
        <v>18</v>
      </c>
      <c r="B22">
        <v>20</v>
      </c>
      <c r="C22">
        <v>0.65</v>
      </c>
      <c r="D22">
        <v>0</v>
      </c>
      <c r="E22">
        <v>80.7</v>
      </c>
      <c r="F22">
        <v>0</v>
      </c>
      <c r="G22">
        <v>0</v>
      </c>
    </row>
    <row r="23" spans="1:7" x14ac:dyDescent="0.45">
      <c r="A23" s="1">
        <v>19</v>
      </c>
      <c r="B23">
        <v>20</v>
      </c>
      <c r="C23">
        <v>0.85</v>
      </c>
      <c r="D23">
        <v>0</v>
      </c>
      <c r="E23">
        <v>74.3</v>
      </c>
      <c r="F23">
        <v>0</v>
      </c>
      <c r="G23">
        <v>0</v>
      </c>
    </row>
    <row r="24" spans="1:7" x14ac:dyDescent="0.45">
      <c r="A24" s="1">
        <v>20</v>
      </c>
      <c r="B24">
        <v>50</v>
      </c>
      <c r="C24">
        <v>0</v>
      </c>
      <c r="D24">
        <v>0</v>
      </c>
      <c r="E24">
        <v>17.899999999999999</v>
      </c>
      <c r="F24">
        <v>0</v>
      </c>
      <c r="G24">
        <v>0</v>
      </c>
    </row>
    <row r="25" spans="1:7" x14ac:dyDescent="0.45">
      <c r="A25" s="1">
        <v>21</v>
      </c>
      <c r="B25">
        <v>50</v>
      </c>
      <c r="C25">
        <v>0.2</v>
      </c>
      <c r="D25">
        <v>0</v>
      </c>
      <c r="E25">
        <v>13.9</v>
      </c>
      <c r="F25">
        <v>0</v>
      </c>
      <c r="G25">
        <v>0</v>
      </c>
    </row>
    <row r="26" spans="1:7" x14ac:dyDescent="0.45">
      <c r="A26" s="1">
        <v>22</v>
      </c>
      <c r="B26">
        <v>50</v>
      </c>
      <c r="C26">
        <v>0.45</v>
      </c>
      <c r="D26">
        <v>0</v>
      </c>
      <c r="E26">
        <v>14.9</v>
      </c>
      <c r="F26">
        <v>0</v>
      </c>
      <c r="G26">
        <v>0</v>
      </c>
    </row>
    <row r="27" spans="1:7" x14ac:dyDescent="0.45">
      <c r="A27" s="1">
        <v>23</v>
      </c>
      <c r="B27">
        <v>50</v>
      </c>
      <c r="C27">
        <v>0.65</v>
      </c>
      <c r="D27">
        <v>0</v>
      </c>
      <c r="E27">
        <v>15.4</v>
      </c>
      <c r="F27">
        <v>0</v>
      </c>
      <c r="G27">
        <v>0</v>
      </c>
    </row>
    <row r="28" spans="1:7" x14ac:dyDescent="0.45">
      <c r="A28" s="1">
        <v>24</v>
      </c>
      <c r="B28">
        <v>50</v>
      </c>
      <c r="C28">
        <v>0.85</v>
      </c>
      <c r="D28">
        <v>0</v>
      </c>
      <c r="E28">
        <v>16.600000000000001</v>
      </c>
      <c r="F28">
        <v>0</v>
      </c>
      <c r="G28">
        <v>0</v>
      </c>
    </row>
    <row r="29" spans="1:7" x14ac:dyDescent="0.45">
      <c r="A29" s="1">
        <v>25</v>
      </c>
      <c r="B29">
        <v>100</v>
      </c>
      <c r="C29">
        <v>0</v>
      </c>
      <c r="D29">
        <v>0</v>
      </c>
      <c r="E29">
        <v>5.5</v>
      </c>
      <c r="F29">
        <v>0</v>
      </c>
      <c r="G29">
        <v>0</v>
      </c>
    </row>
    <row r="30" spans="1:7" x14ac:dyDescent="0.45">
      <c r="A30" s="1">
        <v>26</v>
      </c>
      <c r="B30">
        <v>100</v>
      </c>
      <c r="C30">
        <v>0.2</v>
      </c>
      <c r="D30">
        <v>0</v>
      </c>
      <c r="E30">
        <v>4.8</v>
      </c>
      <c r="F30">
        <v>0</v>
      </c>
      <c r="G30">
        <v>0</v>
      </c>
    </row>
    <row r="31" spans="1:7" x14ac:dyDescent="0.45">
      <c r="A31" s="1">
        <v>27</v>
      </c>
      <c r="B31">
        <v>100</v>
      </c>
      <c r="C31">
        <v>0.45</v>
      </c>
      <c r="D31">
        <v>0</v>
      </c>
      <c r="E31">
        <v>3.8</v>
      </c>
      <c r="F31">
        <v>0</v>
      </c>
      <c r="G31">
        <v>0</v>
      </c>
    </row>
    <row r="32" spans="1:7" x14ac:dyDescent="0.45">
      <c r="A32" s="1">
        <v>28</v>
      </c>
      <c r="B32">
        <v>100</v>
      </c>
      <c r="C32">
        <v>0.65</v>
      </c>
      <c r="D32">
        <v>0</v>
      </c>
      <c r="E32">
        <v>7</v>
      </c>
      <c r="F32">
        <v>0</v>
      </c>
      <c r="G32">
        <v>0</v>
      </c>
    </row>
    <row r="33" spans="1:7" x14ac:dyDescent="0.45">
      <c r="A33" s="1">
        <v>29</v>
      </c>
      <c r="B33">
        <v>100</v>
      </c>
      <c r="C33">
        <v>0.85</v>
      </c>
      <c r="D33">
        <v>0</v>
      </c>
      <c r="E33">
        <v>5.0999999999999996</v>
      </c>
      <c r="F33">
        <v>0</v>
      </c>
      <c r="G33">
        <v>0</v>
      </c>
    </row>
    <row r="37" spans="1:7" x14ac:dyDescent="0.45">
      <c r="A37" s="1">
        <v>0</v>
      </c>
      <c r="B37" t="s">
        <v>7</v>
      </c>
    </row>
    <row r="39" spans="1:7" x14ac:dyDescent="0.4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 x14ac:dyDescent="0.45">
      <c r="A40" s="1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45">
      <c r="A41" s="1">
        <v>1</v>
      </c>
      <c r="B41">
        <v>0</v>
      </c>
      <c r="C41">
        <v>0.2</v>
      </c>
      <c r="D41">
        <v>0</v>
      </c>
      <c r="E41">
        <v>0</v>
      </c>
      <c r="F41">
        <v>0</v>
      </c>
      <c r="G41">
        <v>0</v>
      </c>
    </row>
    <row r="42" spans="1:7" x14ac:dyDescent="0.45">
      <c r="A42" s="1">
        <v>2</v>
      </c>
      <c r="B42">
        <v>0</v>
      </c>
      <c r="C42">
        <v>0.45</v>
      </c>
      <c r="D42">
        <v>0</v>
      </c>
      <c r="E42">
        <v>0</v>
      </c>
      <c r="F42">
        <v>0</v>
      </c>
      <c r="G42">
        <v>0</v>
      </c>
    </row>
    <row r="43" spans="1:7" x14ac:dyDescent="0.45">
      <c r="A43" s="1">
        <v>3</v>
      </c>
      <c r="B43">
        <v>0</v>
      </c>
      <c r="C43">
        <v>0.65</v>
      </c>
      <c r="D43">
        <v>0</v>
      </c>
      <c r="E43">
        <v>0</v>
      </c>
      <c r="F43">
        <v>0</v>
      </c>
      <c r="G43">
        <v>0</v>
      </c>
    </row>
    <row r="44" spans="1:7" x14ac:dyDescent="0.45">
      <c r="A44" s="1">
        <v>4</v>
      </c>
      <c r="B44">
        <v>0</v>
      </c>
      <c r="C44">
        <v>0.85</v>
      </c>
      <c r="D44">
        <v>0</v>
      </c>
      <c r="E44">
        <v>0</v>
      </c>
      <c r="F44">
        <v>0</v>
      </c>
      <c r="G44">
        <v>0</v>
      </c>
    </row>
    <row r="45" spans="1:7" x14ac:dyDescent="0.45">
      <c r="A45" s="1">
        <v>5</v>
      </c>
      <c r="B45">
        <v>5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45">
      <c r="A46" s="1">
        <v>6</v>
      </c>
      <c r="B46">
        <v>5</v>
      </c>
      <c r="C46">
        <v>0.2</v>
      </c>
      <c r="D46">
        <v>0</v>
      </c>
      <c r="E46">
        <v>0</v>
      </c>
      <c r="F46">
        <v>0</v>
      </c>
      <c r="G46">
        <v>0</v>
      </c>
    </row>
    <row r="47" spans="1:7" x14ac:dyDescent="0.45">
      <c r="A47" s="1">
        <v>7</v>
      </c>
      <c r="B47">
        <v>5</v>
      </c>
      <c r="C47">
        <v>0.45</v>
      </c>
      <c r="D47">
        <v>0</v>
      </c>
      <c r="E47">
        <v>0</v>
      </c>
      <c r="F47">
        <v>0</v>
      </c>
      <c r="G47">
        <v>0</v>
      </c>
    </row>
    <row r="48" spans="1:7" x14ac:dyDescent="0.45">
      <c r="A48" s="1">
        <v>8</v>
      </c>
      <c r="B48">
        <v>5</v>
      </c>
      <c r="C48">
        <v>0.65</v>
      </c>
      <c r="D48">
        <v>0</v>
      </c>
      <c r="E48">
        <v>0</v>
      </c>
      <c r="F48">
        <v>0</v>
      </c>
      <c r="G48">
        <v>0</v>
      </c>
    </row>
    <row r="49" spans="1:7" x14ac:dyDescent="0.45">
      <c r="A49" s="1">
        <v>9</v>
      </c>
      <c r="B49">
        <v>5</v>
      </c>
      <c r="C49">
        <v>0.85</v>
      </c>
      <c r="D49">
        <v>0</v>
      </c>
      <c r="E49">
        <v>0</v>
      </c>
      <c r="F49">
        <v>0</v>
      </c>
      <c r="G49">
        <v>0</v>
      </c>
    </row>
    <row r="50" spans="1:7" x14ac:dyDescent="0.45">
      <c r="A50" s="1">
        <v>10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45">
      <c r="A51" s="1">
        <v>11</v>
      </c>
      <c r="B51">
        <v>10</v>
      </c>
      <c r="C51">
        <v>0.2</v>
      </c>
      <c r="D51">
        <v>0</v>
      </c>
      <c r="E51">
        <v>0</v>
      </c>
      <c r="F51">
        <v>0</v>
      </c>
      <c r="G51">
        <v>0</v>
      </c>
    </row>
    <row r="52" spans="1:7" x14ac:dyDescent="0.45">
      <c r="A52" s="1">
        <v>12</v>
      </c>
      <c r="B52">
        <v>10</v>
      </c>
      <c r="C52">
        <v>0.45</v>
      </c>
      <c r="D52">
        <v>0</v>
      </c>
      <c r="E52">
        <v>0</v>
      </c>
      <c r="F52">
        <v>0</v>
      </c>
      <c r="G52">
        <v>0</v>
      </c>
    </row>
    <row r="53" spans="1:7" x14ac:dyDescent="0.45">
      <c r="A53" s="1">
        <v>13</v>
      </c>
      <c r="B53">
        <v>10</v>
      </c>
      <c r="C53">
        <v>0.65</v>
      </c>
      <c r="D53">
        <v>0</v>
      </c>
      <c r="E53">
        <v>0</v>
      </c>
      <c r="F53">
        <v>0</v>
      </c>
      <c r="G53">
        <v>0</v>
      </c>
    </row>
    <row r="54" spans="1:7" x14ac:dyDescent="0.45">
      <c r="A54" s="1">
        <v>14</v>
      </c>
      <c r="B54">
        <v>10</v>
      </c>
      <c r="C54">
        <v>0.85</v>
      </c>
      <c r="D54">
        <v>0</v>
      </c>
      <c r="E54">
        <v>0</v>
      </c>
      <c r="F54">
        <v>0</v>
      </c>
      <c r="G54">
        <v>0</v>
      </c>
    </row>
    <row r="55" spans="1:7" x14ac:dyDescent="0.45">
      <c r="A55" s="1">
        <v>15</v>
      </c>
      <c r="B55">
        <v>20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45">
      <c r="A56" s="1">
        <v>16</v>
      </c>
      <c r="B56">
        <v>20</v>
      </c>
      <c r="C56">
        <v>0.2</v>
      </c>
      <c r="D56">
        <v>0</v>
      </c>
      <c r="E56">
        <v>0</v>
      </c>
      <c r="F56">
        <v>0</v>
      </c>
      <c r="G56">
        <v>0</v>
      </c>
    </row>
    <row r="57" spans="1:7" x14ac:dyDescent="0.45">
      <c r="A57" s="1">
        <v>17</v>
      </c>
      <c r="B57">
        <v>20</v>
      </c>
      <c r="C57">
        <v>0.45</v>
      </c>
      <c r="D57">
        <v>0</v>
      </c>
      <c r="E57">
        <v>0</v>
      </c>
      <c r="F57">
        <v>0</v>
      </c>
      <c r="G57">
        <v>0</v>
      </c>
    </row>
    <row r="58" spans="1:7" x14ac:dyDescent="0.45">
      <c r="A58" s="1">
        <v>18</v>
      </c>
      <c r="B58">
        <v>20</v>
      </c>
      <c r="C58">
        <v>0.65</v>
      </c>
      <c r="D58">
        <v>0</v>
      </c>
      <c r="E58">
        <v>0</v>
      </c>
      <c r="F58">
        <v>0</v>
      </c>
      <c r="G58">
        <v>0</v>
      </c>
    </row>
    <row r="59" spans="1:7" x14ac:dyDescent="0.45">
      <c r="A59" s="1">
        <v>19</v>
      </c>
      <c r="B59">
        <v>20</v>
      </c>
      <c r="C59">
        <v>0.85</v>
      </c>
      <c r="D59">
        <v>0</v>
      </c>
      <c r="E59">
        <v>0</v>
      </c>
      <c r="F59">
        <v>0</v>
      </c>
      <c r="G59">
        <v>0</v>
      </c>
    </row>
    <row r="60" spans="1:7" x14ac:dyDescent="0.4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45">
      <c r="A61" s="1">
        <v>21</v>
      </c>
      <c r="B61">
        <v>50</v>
      </c>
      <c r="C61">
        <v>0.2</v>
      </c>
      <c r="D61">
        <v>0</v>
      </c>
      <c r="E61">
        <v>0</v>
      </c>
      <c r="F61">
        <v>0</v>
      </c>
      <c r="G61">
        <v>0</v>
      </c>
    </row>
    <row r="62" spans="1:7" x14ac:dyDescent="0.45">
      <c r="A62" s="1">
        <v>22</v>
      </c>
      <c r="B62">
        <v>50</v>
      </c>
      <c r="C62">
        <v>0.45</v>
      </c>
      <c r="D62">
        <v>0</v>
      </c>
      <c r="E62">
        <v>0</v>
      </c>
      <c r="F62">
        <v>0</v>
      </c>
      <c r="G62">
        <v>0</v>
      </c>
    </row>
    <row r="63" spans="1:7" x14ac:dyDescent="0.45">
      <c r="A63" s="1">
        <v>23</v>
      </c>
      <c r="B63">
        <v>50</v>
      </c>
      <c r="C63">
        <v>0.65</v>
      </c>
      <c r="D63">
        <v>0</v>
      </c>
      <c r="E63">
        <v>0</v>
      </c>
      <c r="F63">
        <v>0</v>
      </c>
      <c r="G63">
        <v>0</v>
      </c>
    </row>
    <row r="64" spans="1:7" x14ac:dyDescent="0.45">
      <c r="A64" s="1">
        <v>24</v>
      </c>
      <c r="B64">
        <v>50</v>
      </c>
      <c r="C64">
        <v>0.85</v>
      </c>
      <c r="D64">
        <v>0</v>
      </c>
      <c r="E64">
        <v>0</v>
      </c>
      <c r="F64">
        <v>0</v>
      </c>
      <c r="G64">
        <v>0</v>
      </c>
    </row>
    <row r="65" spans="1:7" x14ac:dyDescent="0.4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45">
      <c r="A66" s="1">
        <v>26</v>
      </c>
      <c r="B66">
        <v>100</v>
      </c>
      <c r="C66">
        <v>0.2</v>
      </c>
      <c r="D66">
        <v>0</v>
      </c>
      <c r="E66">
        <v>0</v>
      </c>
      <c r="F66">
        <v>0</v>
      </c>
      <c r="G66">
        <v>0</v>
      </c>
    </row>
    <row r="67" spans="1:7" x14ac:dyDescent="0.4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0</v>
      </c>
    </row>
    <row r="68" spans="1:7" x14ac:dyDescent="0.4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0</v>
      </c>
    </row>
    <row r="69" spans="1:7" x14ac:dyDescent="0.4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0</v>
      </c>
    </row>
    <row r="73" spans="1:7" x14ac:dyDescent="0.45">
      <c r="A73" s="1">
        <v>0</v>
      </c>
      <c r="B73" t="s">
        <v>8</v>
      </c>
    </row>
    <row r="75" spans="1:7" x14ac:dyDescent="0.4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</row>
    <row r="76" spans="1:7" x14ac:dyDescent="0.45">
      <c r="A76" s="1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45">
      <c r="A77" s="1">
        <v>1</v>
      </c>
      <c r="B77">
        <v>0</v>
      </c>
      <c r="C77">
        <v>0.2</v>
      </c>
      <c r="D77">
        <v>0</v>
      </c>
      <c r="E77">
        <v>0</v>
      </c>
      <c r="F77">
        <v>0</v>
      </c>
      <c r="G77">
        <v>0</v>
      </c>
    </row>
    <row r="78" spans="1:7" x14ac:dyDescent="0.45">
      <c r="A78" s="1">
        <v>2</v>
      </c>
      <c r="B78">
        <v>0</v>
      </c>
      <c r="C78">
        <v>0.45</v>
      </c>
      <c r="D78">
        <v>0</v>
      </c>
      <c r="E78">
        <v>0</v>
      </c>
      <c r="F78">
        <v>0</v>
      </c>
      <c r="G78">
        <v>0</v>
      </c>
    </row>
    <row r="79" spans="1:7" x14ac:dyDescent="0.45">
      <c r="A79" s="1">
        <v>3</v>
      </c>
      <c r="B79">
        <v>0</v>
      </c>
      <c r="C79">
        <v>0.65</v>
      </c>
      <c r="D79">
        <v>0</v>
      </c>
      <c r="E79">
        <v>0</v>
      </c>
      <c r="F79">
        <v>0</v>
      </c>
      <c r="G79">
        <v>0</v>
      </c>
    </row>
    <row r="80" spans="1:7" x14ac:dyDescent="0.45">
      <c r="A80" s="1">
        <v>4</v>
      </c>
      <c r="B80">
        <v>0</v>
      </c>
      <c r="C80">
        <v>0.85</v>
      </c>
      <c r="D80">
        <v>0</v>
      </c>
      <c r="E80">
        <v>0</v>
      </c>
      <c r="F80">
        <v>0</v>
      </c>
      <c r="G80">
        <v>0</v>
      </c>
    </row>
    <row r="81" spans="1:7" x14ac:dyDescent="0.45">
      <c r="A81" s="1">
        <v>5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45">
      <c r="A82" s="1">
        <v>6</v>
      </c>
      <c r="B82">
        <v>5</v>
      </c>
      <c r="C82">
        <v>0.2</v>
      </c>
      <c r="D82">
        <v>0</v>
      </c>
      <c r="E82">
        <v>0</v>
      </c>
      <c r="F82">
        <v>0</v>
      </c>
      <c r="G82">
        <v>0</v>
      </c>
    </row>
    <row r="83" spans="1:7" x14ac:dyDescent="0.45">
      <c r="A83" s="1">
        <v>7</v>
      </c>
      <c r="B83">
        <v>5</v>
      </c>
      <c r="C83">
        <v>0.45</v>
      </c>
      <c r="D83">
        <v>0</v>
      </c>
      <c r="E83">
        <v>0</v>
      </c>
      <c r="F83">
        <v>0</v>
      </c>
      <c r="G83">
        <v>0</v>
      </c>
    </row>
    <row r="84" spans="1:7" x14ac:dyDescent="0.45">
      <c r="A84" s="1">
        <v>8</v>
      </c>
      <c r="B84">
        <v>5</v>
      </c>
      <c r="C84">
        <v>0.65</v>
      </c>
      <c r="D84">
        <v>0</v>
      </c>
      <c r="E84">
        <v>0</v>
      </c>
      <c r="F84">
        <v>0</v>
      </c>
      <c r="G84">
        <v>0</v>
      </c>
    </row>
    <row r="85" spans="1:7" x14ac:dyDescent="0.45">
      <c r="A85" s="1">
        <v>9</v>
      </c>
      <c r="B85">
        <v>5</v>
      </c>
      <c r="C85">
        <v>0.85</v>
      </c>
      <c r="D85">
        <v>0</v>
      </c>
      <c r="E85">
        <v>0</v>
      </c>
      <c r="F85">
        <v>0</v>
      </c>
      <c r="G85">
        <v>0</v>
      </c>
    </row>
    <row r="86" spans="1:7" x14ac:dyDescent="0.45">
      <c r="A86" s="1">
        <v>10</v>
      </c>
      <c r="B86">
        <v>10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45">
      <c r="A87" s="1">
        <v>11</v>
      </c>
      <c r="B87">
        <v>10</v>
      </c>
      <c r="C87">
        <v>0.2</v>
      </c>
      <c r="D87">
        <v>0</v>
      </c>
      <c r="E87">
        <v>0</v>
      </c>
      <c r="F87">
        <v>0</v>
      </c>
      <c r="G87">
        <v>0</v>
      </c>
    </row>
    <row r="88" spans="1:7" x14ac:dyDescent="0.45">
      <c r="A88" s="1">
        <v>12</v>
      </c>
      <c r="B88">
        <v>10</v>
      </c>
      <c r="C88">
        <v>0.45</v>
      </c>
      <c r="D88">
        <v>0</v>
      </c>
      <c r="E88">
        <v>0</v>
      </c>
      <c r="F88">
        <v>0</v>
      </c>
      <c r="G88">
        <v>0</v>
      </c>
    </row>
    <row r="89" spans="1:7" x14ac:dyDescent="0.45">
      <c r="A89" s="1">
        <v>13</v>
      </c>
      <c r="B89">
        <v>10</v>
      </c>
      <c r="C89">
        <v>0.65</v>
      </c>
      <c r="D89">
        <v>0</v>
      </c>
      <c r="E89">
        <v>0</v>
      </c>
      <c r="F89">
        <v>0</v>
      </c>
      <c r="G89">
        <v>0</v>
      </c>
    </row>
    <row r="90" spans="1:7" x14ac:dyDescent="0.45">
      <c r="A90" s="1">
        <v>14</v>
      </c>
      <c r="B90">
        <v>10</v>
      </c>
      <c r="C90">
        <v>0.85</v>
      </c>
      <c r="D90">
        <v>0</v>
      </c>
      <c r="E90">
        <v>0</v>
      </c>
      <c r="F90">
        <v>0</v>
      </c>
      <c r="G90">
        <v>0</v>
      </c>
    </row>
    <row r="91" spans="1:7" x14ac:dyDescent="0.45">
      <c r="A91" s="1">
        <v>15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45">
      <c r="A92" s="1">
        <v>16</v>
      </c>
      <c r="B92">
        <v>20</v>
      </c>
      <c r="C92">
        <v>0.2</v>
      </c>
      <c r="D92">
        <v>0</v>
      </c>
      <c r="E92">
        <v>0</v>
      </c>
      <c r="F92">
        <v>0</v>
      </c>
      <c r="G92">
        <v>0</v>
      </c>
    </row>
    <row r="93" spans="1:7" x14ac:dyDescent="0.45">
      <c r="A93" s="1">
        <v>17</v>
      </c>
      <c r="B93">
        <v>20</v>
      </c>
      <c r="C93">
        <v>0.45</v>
      </c>
      <c r="D93">
        <v>0</v>
      </c>
      <c r="E93">
        <v>0</v>
      </c>
      <c r="F93">
        <v>0</v>
      </c>
      <c r="G93">
        <v>0</v>
      </c>
    </row>
    <row r="94" spans="1:7" x14ac:dyDescent="0.45">
      <c r="A94" s="1">
        <v>18</v>
      </c>
      <c r="B94">
        <v>20</v>
      </c>
      <c r="C94">
        <v>0.65</v>
      </c>
      <c r="D94">
        <v>0</v>
      </c>
      <c r="E94">
        <v>0</v>
      </c>
      <c r="F94">
        <v>0</v>
      </c>
      <c r="G94">
        <v>0</v>
      </c>
    </row>
    <row r="95" spans="1:7" x14ac:dyDescent="0.45">
      <c r="A95" s="1">
        <v>19</v>
      </c>
      <c r="B95">
        <v>20</v>
      </c>
      <c r="C95">
        <v>0.85</v>
      </c>
      <c r="D95">
        <v>0</v>
      </c>
      <c r="E95">
        <v>0</v>
      </c>
      <c r="F95">
        <v>0</v>
      </c>
      <c r="G95">
        <v>0</v>
      </c>
    </row>
    <row r="96" spans="1:7" x14ac:dyDescent="0.45">
      <c r="A96" s="1">
        <v>20</v>
      </c>
      <c r="B96">
        <v>50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45">
      <c r="A97" s="1">
        <v>21</v>
      </c>
      <c r="B97">
        <v>50</v>
      </c>
      <c r="C97">
        <v>0.2</v>
      </c>
      <c r="D97">
        <v>0</v>
      </c>
      <c r="E97">
        <v>0</v>
      </c>
      <c r="F97">
        <v>0</v>
      </c>
      <c r="G97">
        <v>0</v>
      </c>
    </row>
    <row r="98" spans="1:7" x14ac:dyDescent="0.45">
      <c r="A98" s="1">
        <v>22</v>
      </c>
      <c r="B98">
        <v>50</v>
      </c>
      <c r="C98">
        <v>0.45</v>
      </c>
      <c r="D98">
        <v>0</v>
      </c>
      <c r="E98">
        <v>0</v>
      </c>
      <c r="F98">
        <v>0</v>
      </c>
      <c r="G98">
        <v>0</v>
      </c>
    </row>
    <row r="99" spans="1:7" x14ac:dyDescent="0.45">
      <c r="A99" s="1">
        <v>23</v>
      </c>
      <c r="B99">
        <v>50</v>
      </c>
      <c r="C99">
        <v>0.65</v>
      </c>
      <c r="D99">
        <v>0</v>
      </c>
      <c r="E99">
        <v>0</v>
      </c>
      <c r="F99">
        <v>0</v>
      </c>
      <c r="G99">
        <v>0</v>
      </c>
    </row>
    <row r="100" spans="1:7" x14ac:dyDescent="0.45">
      <c r="A100" s="1">
        <v>24</v>
      </c>
      <c r="B100">
        <v>50</v>
      </c>
      <c r="C100">
        <v>0.85</v>
      </c>
      <c r="D100">
        <v>0</v>
      </c>
      <c r="E100">
        <v>0</v>
      </c>
      <c r="F100">
        <v>0</v>
      </c>
      <c r="G100">
        <v>0</v>
      </c>
    </row>
    <row r="101" spans="1:7" x14ac:dyDescent="0.4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4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45">
      <c r="A103" s="1">
        <v>27</v>
      </c>
      <c r="B103">
        <v>100</v>
      </c>
      <c r="C103">
        <v>0.45</v>
      </c>
      <c r="D103">
        <v>0</v>
      </c>
      <c r="E103">
        <v>0</v>
      </c>
      <c r="F103">
        <v>0</v>
      </c>
      <c r="G103">
        <v>0</v>
      </c>
    </row>
    <row r="104" spans="1:7" x14ac:dyDescent="0.4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0</v>
      </c>
    </row>
    <row r="105" spans="1:7" x14ac:dyDescent="0.45">
      <c r="A105" s="1">
        <v>29</v>
      </c>
      <c r="B105">
        <v>100</v>
      </c>
      <c r="C105">
        <v>0.85</v>
      </c>
      <c r="D105">
        <v>0</v>
      </c>
      <c r="E105">
        <v>0</v>
      </c>
      <c r="F105">
        <v>0</v>
      </c>
      <c r="G105">
        <v>0</v>
      </c>
    </row>
    <row r="109" spans="1:7" x14ac:dyDescent="0.45">
      <c r="A109" s="1">
        <v>0</v>
      </c>
      <c r="B109" t="s">
        <v>9</v>
      </c>
    </row>
    <row r="111" spans="1:7" x14ac:dyDescent="0.4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</row>
    <row r="112" spans="1:7" x14ac:dyDescent="0.4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4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4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4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4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45">
      <c r="A117" s="1">
        <v>5</v>
      </c>
      <c r="B117">
        <v>5</v>
      </c>
      <c r="C117">
        <v>0</v>
      </c>
      <c r="D117">
        <v>96.6</v>
      </c>
      <c r="E117">
        <v>99.9</v>
      </c>
      <c r="F117">
        <v>88.8</v>
      </c>
      <c r="G117">
        <v>99.1</v>
      </c>
    </row>
    <row r="118" spans="1:7" x14ac:dyDescent="0.45">
      <c r="A118" s="1">
        <v>6</v>
      </c>
      <c r="B118">
        <v>5</v>
      </c>
      <c r="C118">
        <v>0.2</v>
      </c>
      <c r="D118">
        <v>94</v>
      </c>
      <c r="E118">
        <v>99.8</v>
      </c>
      <c r="F118">
        <v>90.6</v>
      </c>
      <c r="G118">
        <v>99.4</v>
      </c>
    </row>
    <row r="119" spans="1:7" x14ac:dyDescent="0.45">
      <c r="A119" s="1">
        <v>7</v>
      </c>
      <c r="B119">
        <v>5</v>
      </c>
      <c r="C119">
        <v>0.45</v>
      </c>
      <c r="D119">
        <v>94.9</v>
      </c>
      <c r="E119">
        <v>99.7</v>
      </c>
      <c r="F119">
        <v>88.9</v>
      </c>
      <c r="G119">
        <v>99.5</v>
      </c>
    </row>
    <row r="120" spans="1:7" x14ac:dyDescent="0.45">
      <c r="A120" s="1">
        <v>8</v>
      </c>
      <c r="B120">
        <v>5</v>
      </c>
      <c r="C120">
        <v>0.65</v>
      </c>
      <c r="D120">
        <v>93.2</v>
      </c>
      <c r="E120">
        <v>99.9</v>
      </c>
      <c r="F120">
        <v>87.8</v>
      </c>
      <c r="G120">
        <v>99.1</v>
      </c>
    </row>
    <row r="121" spans="1:7" x14ac:dyDescent="0.45">
      <c r="A121" s="1">
        <v>9</v>
      </c>
      <c r="B121">
        <v>5</v>
      </c>
      <c r="C121">
        <v>0.85</v>
      </c>
      <c r="D121">
        <v>92.7</v>
      </c>
      <c r="E121">
        <v>99.7</v>
      </c>
      <c r="F121">
        <v>87.2</v>
      </c>
      <c r="G121">
        <v>99.5</v>
      </c>
    </row>
    <row r="122" spans="1:7" x14ac:dyDescent="0.45">
      <c r="A122" s="1">
        <v>10</v>
      </c>
      <c r="B122">
        <v>10</v>
      </c>
      <c r="C122">
        <v>0</v>
      </c>
      <c r="D122">
        <v>17.8</v>
      </c>
      <c r="E122">
        <v>96.8</v>
      </c>
      <c r="F122">
        <v>23.2</v>
      </c>
      <c r="G122">
        <v>19.600000000000001</v>
      </c>
    </row>
    <row r="123" spans="1:7" x14ac:dyDescent="0.45">
      <c r="A123" s="1">
        <v>11</v>
      </c>
      <c r="B123">
        <v>10</v>
      </c>
      <c r="C123">
        <v>0.2</v>
      </c>
      <c r="D123">
        <v>13.6</v>
      </c>
      <c r="E123">
        <v>96.9</v>
      </c>
      <c r="F123">
        <v>21.4</v>
      </c>
      <c r="G123">
        <v>22.2</v>
      </c>
    </row>
    <row r="124" spans="1:7" x14ac:dyDescent="0.45">
      <c r="A124" s="1">
        <v>12</v>
      </c>
      <c r="B124">
        <v>10</v>
      </c>
      <c r="C124">
        <v>0.45</v>
      </c>
      <c r="D124">
        <v>12.6</v>
      </c>
      <c r="E124">
        <v>96.9</v>
      </c>
      <c r="F124">
        <v>7.8</v>
      </c>
      <c r="G124">
        <v>16.399999999999999</v>
      </c>
    </row>
    <row r="125" spans="1:7" x14ac:dyDescent="0.45">
      <c r="A125" s="1">
        <v>13</v>
      </c>
      <c r="B125">
        <v>10</v>
      </c>
      <c r="C125">
        <v>0.65</v>
      </c>
      <c r="D125">
        <v>10</v>
      </c>
      <c r="E125">
        <v>96.5</v>
      </c>
      <c r="F125">
        <v>16.3</v>
      </c>
      <c r="G125">
        <v>17</v>
      </c>
    </row>
    <row r="126" spans="1:7" x14ac:dyDescent="0.45">
      <c r="A126" s="1">
        <v>14</v>
      </c>
      <c r="B126">
        <v>10</v>
      </c>
      <c r="C126">
        <v>0.85</v>
      </c>
      <c r="D126">
        <v>8.8000000000000007</v>
      </c>
      <c r="E126">
        <v>96.4</v>
      </c>
      <c r="F126">
        <v>10.3</v>
      </c>
      <c r="G126">
        <v>17.100000000000001</v>
      </c>
    </row>
    <row r="127" spans="1:7" x14ac:dyDescent="0.45">
      <c r="A127" s="1">
        <v>15</v>
      </c>
      <c r="B127">
        <v>20</v>
      </c>
      <c r="C127">
        <v>0</v>
      </c>
      <c r="D127">
        <v>0</v>
      </c>
      <c r="E127">
        <v>84.2</v>
      </c>
      <c r="F127">
        <v>0</v>
      </c>
      <c r="G127">
        <v>0</v>
      </c>
    </row>
    <row r="128" spans="1:7" x14ac:dyDescent="0.45">
      <c r="A128" s="1">
        <v>16</v>
      </c>
      <c r="B128">
        <v>20</v>
      </c>
      <c r="C128">
        <v>0.2</v>
      </c>
      <c r="D128">
        <v>0</v>
      </c>
      <c r="E128">
        <v>83.7</v>
      </c>
      <c r="F128">
        <v>0</v>
      </c>
      <c r="G128">
        <v>0</v>
      </c>
    </row>
    <row r="129" spans="1:7" x14ac:dyDescent="0.45">
      <c r="A129" s="1">
        <v>17</v>
      </c>
      <c r="B129">
        <v>20</v>
      </c>
      <c r="C129">
        <v>0.45</v>
      </c>
      <c r="D129">
        <v>0</v>
      </c>
      <c r="E129">
        <v>81.7</v>
      </c>
      <c r="F129">
        <v>0</v>
      </c>
      <c r="G129">
        <v>0</v>
      </c>
    </row>
    <row r="130" spans="1:7" x14ac:dyDescent="0.45">
      <c r="A130" s="1">
        <v>18</v>
      </c>
      <c r="B130">
        <v>20</v>
      </c>
      <c r="C130">
        <v>0.65</v>
      </c>
      <c r="D130">
        <v>0</v>
      </c>
      <c r="E130">
        <v>82.2</v>
      </c>
      <c r="F130">
        <v>0.1</v>
      </c>
      <c r="G130">
        <v>0</v>
      </c>
    </row>
    <row r="131" spans="1:7" x14ac:dyDescent="0.45">
      <c r="A131" s="1">
        <v>19</v>
      </c>
      <c r="B131">
        <v>20</v>
      </c>
      <c r="C131">
        <v>0.85</v>
      </c>
      <c r="D131">
        <v>0</v>
      </c>
      <c r="E131">
        <v>80.7</v>
      </c>
      <c r="F131">
        <v>0</v>
      </c>
      <c r="G131">
        <v>0</v>
      </c>
    </row>
    <row r="132" spans="1:7" x14ac:dyDescent="0.45">
      <c r="A132" s="1">
        <v>20</v>
      </c>
      <c r="B132">
        <v>50</v>
      </c>
      <c r="C132">
        <v>0</v>
      </c>
      <c r="D132">
        <v>0</v>
      </c>
      <c r="E132">
        <v>22.2</v>
      </c>
      <c r="F132">
        <v>0</v>
      </c>
      <c r="G132">
        <v>0</v>
      </c>
    </row>
    <row r="133" spans="1:7" x14ac:dyDescent="0.45">
      <c r="A133" s="1">
        <v>21</v>
      </c>
      <c r="B133">
        <v>50</v>
      </c>
      <c r="C133">
        <v>0.2</v>
      </c>
      <c r="D133">
        <v>0</v>
      </c>
      <c r="E133">
        <v>26.7</v>
      </c>
      <c r="F133">
        <v>0</v>
      </c>
      <c r="G133">
        <v>0</v>
      </c>
    </row>
    <row r="134" spans="1:7" x14ac:dyDescent="0.45">
      <c r="A134" s="1">
        <v>22</v>
      </c>
      <c r="B134">
        <v>50</v>
      </c>
      <c r="C134">
        <v>0.45</v>
      </c>
      <c r="D134">
        <v>0</v>
      </c>
      <c r="E134">
        <v>23.1</v>
      </c>
      <c r="F134">
        <v>0</v>
      </c>
      <c r="G134">
        <v>0</v>
      </c>
    </row>
    <row r="135" spans="1:7" x14ac:dyDescent="0.45">
      <c r="A135" s="1">
        <v>23</v>
      </c>
      <c r="B135">
        <v>50</v>
      </c>
      <c r="C135">
        <v>0.65</v>
      </c>
      <c r="D135">
        <v>0</v>
      </c>
      <c r="E135">
        <v>22.1</v>
      </c>
      <c r="F135">
        <v>0</v>
      </c>
      <c r="G135">
        <v>0</v>
      </c>
    </row>
    <row r="136" spans="1:7" x14ac:dyDescent="0.45">
      <c r="A136" s="1">
        <v>24</v>
      </c>
      <c r="B136">
        <v>50</v>
      </c>
      <c r="C136">
        <v>0.85</v>
      </c>
      <c r="D136">
        <v>0</v>
      </c>
      <c r="E136">
        <v>24.8</v>
      </c>
      <c r="F136">
        <v>0</v>
      </c>
      <c r="G136">
        <v>0</v>
      </c>
    </row>
    <row r="137" spans="1:7" x14ac:dyDescent="0.45">
      <c r="A137" s="1">
        <v>25</v>
      </c>
      <c r="B137">
        <v>100</v>
      </c>
      <c r="C137">
        <v>0</v>
      </c>
      <c r="D137">
        <v>0</v>
      </c>
      <c r="E137">
        <v>5.8</v>
      </c>
      <c r="F137">
        <v>0</v>
      </c>
      <c r="G137">
        <v>0</v>
      </c>
    </row>
    <row r="138" spans="1:7" x14ac:dyDescent="0.45">
      <c r="A138" s="1">
        <v>26</v>
      </c>
      <c r="B138">
        <v>100</v>
      </c>
      <c r="C138">
        <v>0.2</v>
      </c>
      <c r="D138">
        <v>0</v>
      </c>
      <c r="E138">
        <v>6</v>
      </c>
      <c r="F138">
        <v>0</v>
      </c>
      <c r="G138">
        <v>0</v>
      </c>
    </row>
    <row r="139" spans="1:7" x14ac:dyDescent="0.45">
      <c r="A139" s="1">
        <v>27</v>
      </c>
      <c r="B139">
        <v>100</v>
      </c>
      <c r="C139">
        <v>0.45</v>
      </c>
      <c r="D139">
        <v>0</v>
      </c>
      <c r="E139">
        <v>7.2</v>
      </c>
      <c r="F139">
        <v>0</v>
      </c>
      <c r="G139">
        <v>0</v>
      </c>
    </row>
    <row r="140" spans="1:7" x14ac:dyDescent="0.45">
      <c r="A140" s="1">
        <v>28</v>
      </c>
      <c r="B140">
        <v>100</v>
      </c>
      <c r="C140">
        <v>0.65</v>
      </c>
      <c r="D140">
        <v>0</v>
      </c>
      <c r="E140">
        <v>7.1</v>
      </c>
      <c r="F140">
        <v>0</v>
      </c>
      <c r="G140">
        <v>0</v>
      </c>
    </row>
    <row r="141" spans="1:7" x14ac:dyDescent="0.45">
      <c r="A141" s="1">
        <v>29</v>
      </c>
      <c r="B141">
        <v>100</v>
      </c>
      <c r="C141">
        <v>0.85</v>
      </c>
      <c r="D141">
        <v>0</v>
      </c>
      <c r="E141">
        <v>8</v>
      </c>
      <c r="F141">
        <v>0</v>
      </c>
      <c r="G141">
        <v>0</v>
      </c>
    </row>
    <row r="145" spans="1:7" x14ac:dyDescent="0.45">
      <c r="A145" s="1">
        <v>0</v>
      </c>
      <c r="B145" t="s">
        <v>10</v>
      </c>
    </row>
    <row r="147" spans="1:7" x14ac:dyDescent="0.4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</row>
    <row r="148" spans="1:7" x14ac:dyDescent="0.45">
      <c r="A148" s="1">
        <v>0</v>
      </c>
      <c r="B148">
        <v>0</v>
      </c>
      <c r="C148">
        <v>0</v>
      </c>
      <c r="D148">
        <v>0</v>
      </c>
      <c r="E148">
        <v>19.2</v>
      </c>
      <c r="F148">
        <v>0</v>
      </c>
      <c r="G148">
        <v>0</v>
      </c>
    </row>
    <row r="149" spans="1:7" x14ac:dyDescent="0.45">
      <c r="A149" s="1">
        <v>1</v>
      </c>
      <c r="B149">
        <v>0</v>
      </c>
      <c r="C149">
        <v>0.2</v>
      </c>
      <c r="D149">
        <v>0</v>
      </c>
      <c r="E149">
        <v>19.899999999999999</v>
      </c>
      <c r="F149">
        <v>0</v>
      </c>
      <c r="G149">
        <v>0</v>
      </c>
    </row>
    <row r="150" spans="1:7" x14ac:dyDescent="0.45">
      <c r="A150" s="1">
        <v>2</v>
      </c>
      <c r="B150">
        <v>0</v>
      </c>
      <c r="C150">
        <v>0.45</v>
      </c>
      <c r="D150">
        <v>0</v>
      </c>
      <c r="E150">
        <v>13.8</v>
      </c>
      <c r="F150">
        <v>0</v>
      </c>
      <c r="G150">
        <v>0</v>
      </c>
    </row>
    <row r="151" spans="1:7" x14ac:dyDescent="0.45">
      <c r="A151" s="1">
        <v>3</v>
      </c>
      <c r="B151">
        <v>0</v>
      </c>
      <c r="C151">
        <v>0.65</v>
      </c>
      <c r="D151">
        <v>0</v>
      </c>
      <c r="E151">
        <v>16.2</v>
      </c>
      <c r="F151">
        <v>0</v>
      </c>
      <c r="G151">
        <v>0</v>
      </c>
    </row>
    <row r="152" spans="1:7" x14ac:dyDescent="0.45">
      <c r="A152" s="1">
        <v>4</v>
      </c>
      <c r="B152">
        <v>0</v>
      </c>
      <c r="C152">
        <v>0.85</v>
      </c>
      <c r="D152">
        <v>0.1</v>
      </c>
      <c r="E152">
        <v>10.4</v>
      </c>
      <c r="F152">
        <v>0</v>
      </c>
      <c r="G152">
        <v>0</v>
      </c>
    </row>
    <row r="153" spans="1:7" x14ac:dyDescent="0.45">
      <c r="A153" s="1">
        <v>5</v>
      </c>
      <c r="B153">
        <v>5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45">
      <c r="A154" s="1">
        <v>6</v>
      </c>
      <c r="B154">
        <v>5</v>
      </c>
      <c r="C154">
        <v>0.2</v>
      </c>
      <c r="D154">
        <v>0</v>
      </c>
      <c r="E154">
        <v>0</v>
      </c>
      <c r="F154">
        <v>0</v>
      </c>
      <c r="G154">
        <v>0</v>
      </c>
    </row>
    <row r="155" spans="1:7" x14ac:dyDescent="0.45">
      <c r="A155" s="1">
        <v>7</v>
      </c>
      <c r="B155">
        <v>5</v>
      </c>
      <c r="C155">
        <v>0.45</v>
      </c>
      <c r="D155">
        <v>0</v>
      </c>
      <c r="E155">
        <v>0</v>
      </c>
      <c r="F155">
        <v>0</v>
      </c>
      <c r="G155">
        <v>0</v>
      </c>
    </row>
    <row r="156" spans="1:7" x14ac:dyDescent="0.45">
      <c r="A156" s="1">
        <v>8</v>
      </c>
      <c r="B156">
        <v>5</v>
      </c>
      <c r="C156">
        <v>0.65</v>
      </c>
      <c r="D156">
        <v>0</v>
      </c>
      <c r="E156">
        <v>0</v>
      </c>
      <c r="F156">
        <v>0</v>
      </c>
      <c r="G156">
        <v>0</v>
      </c>
    </row>
    <row r="157" spans="1:7" x14ac:dyDescent="0.45">
      <c r="A157" s="1">
        <v>9</v>
      </c>
      <c r="B157">
        <v>5</v>
      </c>
      <c r="C157">
        <v>0.85</v>
      </c>
      <c r="D157">
        <v>0</v>
      </c>
      <c r="E157">
        <v>0</v>
      </c>
      <c r="F157">
        <v>0</v>
      </c>
      <c r="G157">
        <v>0</v>
      </c>
    </row>
    <row r="158" spans="1:7" x14ac:dyDescent="0.45">
      <c r="A158" s="1">
        <v>10</v>
      </c>
      <c r="B158">
        <v>10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45">
      <c r="A159" s="1">
        <v>11</v>
      </c>
      <c r="B159">
        <v>10</v>
      </c>
      <c r="C159">
        <v>0.2</v>
      </c>
      <c r="D159">
        <v>0</v>
      </c>
      <c r="E159">
        <v>0</v>
      </c>
      <c r="F159">
        <v>0</v>
      </c>
      <c r="G159">
        <v>0</v>
      </c>
    </row>
    <row r="160" spans="1:7" x14ac:dyDescent="0.45">
      <c r="A160" s="1">
        <v>12</v>
      </c>
      <c r="B160">
        <v>10</v>
      </c>
      <c r="C160">
        <v>0.45</v>
      </c>
      <c r="D160">
        <v>0</v>
      </c>
      <c r="E160">
        <v>0</v>
      </c>
      <c r="F160">
        <v>0</v>
      </c>
      <c r="G160">
        <v>0</v>
      </c>
    </row>
    <row r="161" spans="1:7" x14ac:dyDescent="0.45">
      <c r="A161" s="1">
        <v>13</v>
      </c>
      <c r="B161">
        <v>10</v>
      </c>
      <c r="C161">
        <v>0.65</v>
      </c>
      <c r="D161">
        <v>0</v>
      </c>
      <c r="E161">
        <v>0</v>
      </c>
      <c r="F161">
        <v>0</v>
      </c>
      <c r="G161">
        <v>0</v>
      </c>
    </row>
    <row r="162" spans="1:7" x14ac:dyDescent="0.45">
      <c r="A162" s="1">
        <v>14</v>
      </c>
      <c r="B162">
        <v>10</v>
      </c>
      <c r="C162">
        <v>0.85</v>
      </c>
      <c r="D162">
        <v>0</v>
      </c>
      <c r="E162">
        <v>0</v>
      </c>
      <c r="F162">
        <v>0</v>
      </c>
      <c r="G162">
        <v>0</v>
      </c>
    </row>
    <row r="163" spans="1:7" x14ac:dyDescent="0.45">
      <c r="A163" s="1">
        <v>15</v>
      </c>
      <c r="B163">
        <v>20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45">
      <c r="A164" s="1">
        <v>16</v>
      </c>
      <c r="B164">
        <v>20</v>
      </c>
      <c r="C164">
        <v>0.2</v>
      </c>
      <c r="D164">
        <v>0</v>
      </c>
      <c r="E164">
        <v>0</v>
      </c>
      <c r="F164">
        <v>0</v>
      </c>
      <c r="G164">
        <v>0</v>
      </c>
    </row>
    <row r="165" spans="1:7" x14ac:dyDescent="0.45">
      <c r="A165" s="1">
        <v>17</v>
      </c>
      <c r="B165">
        <v>20</v>
      </c>
      <c r="C165">
        <v>0.45</v>
      </c>
      <c r="D165">
        <v>0</v>
      </c>
      <c r="E165">
        <v>0</v>
      </c>
      <c r="F165">
        <v>0</v>
      </c>
      <c r="G165">
        <v>0</v>
      </c>
    </row>
    <row r="166" spans="1:7" x14ac:dyDescent="0.4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0</v>
      </c>
      <c r="G166">
        <v>0</v>
      </c>
    </row>
    <row r="167" spans="1:7" x14ac:dyDescent="0.45">
      <c r="A167" s="1">
        <v>19</v>
      </c>
      <c r="B167">
        <v>20</v>
      </c>
      <c r="C167">
        <v>0.85</v>
      </c>
      <c r="D167">
        <v>0</v>
      </c>
      <c r="E167">
        <v>0</v>
      </c>
      <c r="F167">
        <v>0</v>
      </c>
      <c r="G167">
        <v>0</v>
      </c>
    </row>
    <row r="168" spans="1:7" x14ac:dyDescent="0.45">
      <c r="A168" s="1">
        <v>20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45">
      <c r="A169" s="1">
        <v>21</v>
      </c>
      <c r="B169">
        <v>50</v>
      </c>
      <c r="C169">
        <v>0.2</v>
      </c>
      <c r="D169">
        <v>0</v>
      </c>
      <c r="E169">
        <v>0</v>
      </c>
      <c r="F169">
        <v>0</v>
      </c>
      <c r="G169">
        <v>0</v>
      </c>
    </row>
    <row r="170" spans="1:7" x14ac:dyDescent="0.45">
      <c r="A170" s="1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</v>
      </c>
    </row>
    <row r="171" spans="1:7" x14ac:dyDescent="0.45">
      <c r="A171" s="1">
        <v>23</v>
      </c>
      <c r="B171">
        <v>50</v>
      </c>
      <c r="C171">
        <v>0.65</v>
      </c>
      <c r="D171">
        <v>0</v>
      </c>
      <c r="E171">
        <v>0</v>
      </c>
      <c r="F171">
        <v>0</v>
      </c>
      <c r="G171">
        <v>0</v>
      </c>
    </row>
    <row r="172" spans="1:7" x14ac:dyDescent="0.45">
      <c r="A172" s="1">
        <v>24</v>
      </c>
      <c r="B172">
        <v>50</v>
      </c>
      <c r="C172">
        <v>0.85</v>
      </c>
      <c r="D172">
        <v>0</v>
      </c>
      <c r="E172">
        <v>0</v>
      </c>
      <c r="F172">
        <v>0</v>
      </c>
      <c r="G172">
        <v>0</v>
      </c>
    </row>
    <row r="173" spans="1:7" x14ac:dyDescent="0.45">
      <c r="A173" s="1">
        <v>25</v>
      </c>
      <c r="B173">
        <v>100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45">
      <c r="A174" s="1">
        <v>26</v>
      </c>
      <c r="B174">
        <v>100</v>
      </c>
      <c r="C174">
        <v>0.2</v>
      </c>
      <c r="D174">
        <v>0</v>
      </c>
      <c r="E174">
        <v>0</v>
      </c>
      <c r="F174">
        <v>0</v>
      </c>
      <c r="G174">
        <v>0</v>
      </c>
    </row>
    <row r="175" spans="1:7" x14ac:dyDescent="0.45">
      <c r="A175" s="1">
        <v>27</v>
      </c>
      <c r="B175">
        <v>100</v>
      </c>
      <c r="C175">
        <v>0.45</v>
      </c>
      <c r="D175">
        <v>0</v>
      </c>
      <c r="E175">
        <v>0</v>
      </c>
      <c r="F175">
        <v>0</v>
      </c>
      <c r="G175">
        <v>0</v>
      </c>
    </row>
    <row r="176" spans="1:7" x14ac:dyDescent="0.45">
      <c r="A176" s="1">
        <v>28</v>
      </c>
      <c r="B176">
        <v>100</v>
      </c>
      <c r="C176">
        <v>0.65</v>
      </c>
      <c r="D176">
        <v>0</v>
      </c>
      <c r="E176">
        <v>0</v>
      </c>
      <c r="F176">
        <v>0</v>
      </c>
      <c r="G176">
        <v>0</v>
      </c>
    </row>
    <row r="177" spans="1:7" x14ac:dyDescent="0.45">
      <c r="A177" s="1">
        <v>29</v>
      </c>
      <c r="B177">
        <v>100</v>
      </c>
      <c r="C177">
        <v>0.85</v>
      </c>
      <c r="D177">
        <v>0</v>
      </c>
      <c r="E177">
        <v>0</v>
      </c>
      <c r="F177">
        <v>0</v>
      </c>
      <c r="G177">
        <v>0</v>
      </c>
    </row>
    <row r="181" spans="1:7" x14ac:dyDescent="0.45">
      <c r="A181" s="1">
        <v>0</v>
      </c>
      <c r="B181" t="s">
        <v>11</v>
      </c>
    </row>
    <row r="183" spans="1:7" x14ac:dyDescent="0.4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</row>
    <row r="184" spans="1:7" x14ac:dyDescent="0.45">
      <c r="A184" s="1">
        <v>0</v>
      </c>
      <c r="B184">
        <v>0</v>
      </c>
      <c r="C184">
        <v>0</v>
      </c>
      <c r="D184">
        <v>0.1</v>
      </c>
      <c r="E184">
        <v>0</v>
      </c>
      <c r="F184">
        <v>0.1</v>
      </c>
      <c r="G184">
        <v>0</v>
      </c>
    </row>
    <row r="185" spans="1:7" x14ac:dyDescent="0.45">
      <c r="A185" s="1">
        <v>1</v>
      </c>
      <c r="B185">
        <v>0</v>
      </c>
      <c r="C185">
        <v>0.2</v>
      </c>
      <c r="D185">
        <v>0</v>
      </c>
      <c r="E185">
        <v>0</v>
      </c>
      <c r="F185">
        <v>0</v>
      </c>
      <c r="G185">
        <v>0</v>
      </c>
    </row>
    <row r="186" spans="1:7" x14ac:dyDescent="0.45">
      <c r="A186" s="1">
        <v>2</v>
      </c>
      <c r="B186">
        <v>0</v>
      </c>
      <c r="C186">
        <v>0.45</v>
      </c>
      <c r="D186">
        <v>0.2</v>
      </c>
      <c r="E186">
        <v>0.1</v>
      </c>
      <c r="F186">
        <v>0.2</v>
      </c>
      <c r="G186">
        <v>0.1</v>
      </c>
    </row>
    <row r="187" spans="1:7" x14ac:dyDescent="0.45">
      <c r="A187" s="1">
        <v>3</v>
      </c>
      <c r="B187">
        <v>0</v>
      </c>
      <c r="C187">
        <v>0.65</v>
      </c>
      <c r="D187">
        <v>0</v>
      </c>
      <c r="E187">
        <v>0</v>
      </c>
      <c r="F187">
        <v>0</v>
      </c>
      <c r="G187">
        <v>0</v>
      </c>
    </row>
    <row r="188" spans="1:7" x14ac:dyDescent="0.45">
      <c r="A188" s="1">
        <v>4</v>
      </c>
      <c r="B188">
        <v>0</v>
      </c>
      <c r="C188">
        <v>0.85</v>
      </c>
      <c r="D188">
        <v>0</v>
      </c>
      <c r="E188">
        <v>0.1</v>
      </c>
      <c r="F188">
        <v>0.1</v>
      </c>
      <c r="G188">
        <v>0.1</v>
      </c>
    </row>
    <row r="189" spans="1:7" x14ac:dyDescent="0.45">
      <c r="A189" s="1">
        <v>5</v>
      </c>
      <c r="B189">
        <v>5</v>
      </c>
      <c r="C189">
        <v>0</v>
      </c>
      <c r="D189">
        <v>0</v>
      </c>
      <c r="E189">
        <v>0.7</v>
      </c>
      <c r="F189">
        <v>0.1</v>
      </c>
      <c r="G189">
        <v>0</v>
      </c>
    </row>
    <row r="190" spans="1:7" x14ac:dyDescent="0.45">
      <c r="A190" s="1">
        <v>6</v>
      </c>
      <c r="B190">
        <v>5</v>
      </c>
      <c r="C190">
        <v>0.2</v>
      </c>
      <c r="D190">
        <v>0</v>
      </c>
      <c r="E190">
        <v>0.6</v>
      </c>
      <c r="F190">
        <v>0</v>
      </c>
      <c r="G190">
        <v>0</v>
      </c>
    </row>
    <row r="191" spans="1:7" x14ac:dyDescent="0.45">
      <c r="A191" s="1">
        <v>7</v>
      </c>
      <c r="B191">
        <v>5</v>
      </c>
      <c r="C191">
        <v>0.45</v>
      </c>
      <c r="D191">
        <v>0</v>
      </c>
      <c r="E191">
        <v>1.5</v>
      </c>
      <c r="F191">
        <v>0</v>
      </c>
      <c r="G191">
        <v>0</v>
      </c>
    </row>
    <row r="192" spans="1:7" x14ac:dyDescent="0.45">
      <c r="A192" s="1">
        <v>8</v>
      </c>
      <c r="B192">
        <v>5</v>
      </c>
      <c r="C192">
        <v>0.65</v>
      </c>
      <c r="D192">
        <v>0</v>
      </c>
      <c r="E192">
        <v>1.1000000000000001</v>
      </c>
      <c r="F192">
        <v>0</v>
      </c>
      <c r="G192">
        <v>0</v>
      </c>
    </row>
    <row r="193" spans="1:7" x14ac:dyDescent="0.45">
      <c r="A193" s="1">
        <v>9</v>
      </c>
      <c r="B193">
        <v>5</v>
      </c>
      <c r="C193">
        <v>0.85</v>
      </c>
      <c r="D193">
        <v>0</v>
      </c>
      <c r="E193">
        <v>0.6</v>
      </c>
      <c r="F193">
        <v>0</v>
      </c>
      <c r="G193">
        <v>0</v>
      </c>
    </row>
    <row r="194" spans="1:7" x14ac:dyDescent="0.45">
      <c r="A194" s="1">
        <v>10</v>
      </c>
      <c r="B194">
        <v>10</v>
      </c>
      <c r="C194">
        <v>0</v>
      </c>
      <c r="D194">
        <v>0</v>
      </c>
      <c r="E194">
        <v>0.5</v>
      </c>
      <c r="F194">
        <v>0</v>
      </c>
      <c r="G194">
        <v>0</v>
      </c>
    </row>
    <row r="195" spans="1:7" x14ac:dyDescent="0.45">
      <c r="A195" s="1">
        <v>11</v>
      </c>
      <c r="B195">
        <v>10</v>
      </c>
      <c r="C195">
        <v>0.2</v>
      </c>
      <c r="D195">
        <v>0</v>
      </c>
      <c r="E195">
        <v>1.2</v>
      </c>
      <c r="F195">
        <v>0</v>
      </c>
      <c r="G195">
        <v>0</v>
      </c>
    </row>
    <row r="196" spans="1:7" x14ac:dyDescent="0.45">
      <c r="A196" s="1">
        <v>12</v>
      </c>
      <c r="B196">
        <v>10</v>
      </c>
      <c r="C196">
        <v>0.45</v>
      </c>
      <c r="D196">
        <v>0</v>
      </c>
      <c r="E196">
        <v>1.3</v>
      </c>
      <c r="F196">
        <v>0.1</v>
      </c>
      <c r="G196">
        <v>0</v>
      </c>
    </row>
    <row r="197" spans="1:7" x14ac:dyDescent="0.45">
      <c r="A197" s="1">
        <v>13</v>
      </c>
      <c r="B197">
        <v>10</v>
      </c>
      <c r="C197">
        <v>0.65</v>
      </c>
      <c r="D197">
        <v>0.1</v>
      </c>
      <c r="E197">
        <v>0.3</v>
      </c>
      <c r="F197">
        <v>0</v>
      </c>
      <c r="G197">
        <v>0</v>
      </c>
    </row>
    <row r="198" spans="1:7" x14ac:dyDescent="0.45">
      <c r="A198" s="1">
        <v>14</v>
      </c>
      <c r="B198">
        <v>10</v>
      </c>
      <c r="C198">
        <v>0.85</v>
      </c>
      <c r="D198">
        <v>0.1</v>
      </c>
      <c r="E198">
        <v>0.4</v>
      </c>
      <c r="F198">
        <v>0.1</v>
      </c>
      <c r="G198">
        <v>0</v>
      </c>
    </row>
    <row r="199" spans="1:7" x14ac:dyDescent="0.45">
      <c r="A199" s="1">
        <v>15</v>
      </c>
      <c r="B199">
        <v>20</v>
      </c>
      <c r="C199">
        <v>0</v>
      </c>
      <c r="D199">
        <v>0.1</v>
      </c>
      <c r="E199">
        <v>0.2</v>
      </c>
      <c r="F199">
        <v>0.2</v>
      </c>
      <c r="G199">
        <v>0.1</v>
      </c>
    </row>
    <row r="200" spans="1:7" x14ac:dyDescent="0.45">
      <c r="A200" s="1">
        <v>16</v>
      </c>
      <c r="B200">
        <v>20</v>
      </c>
      <c r="C200">
        <v>0.2</v>
      </c>
      <c r="D200">
        <v>0</v>
      </c>
      <c r="E200">
        <v>1.2</v>
      </c>
      <c r="F200">
        <v>0.3</v>
      </c>
      <c r="G200">
        <v>0</v>
      </c>
    </row>
    <row r="201" spans="1:7" x14ac:dyDescent="0.45">
      <c r="A201" s="1">
        <v>17</v>
      </c>
      <c r="B201">
        <v>20</v>
      </c>
      <c r="C201">
        <v>0.45</v>
      </c>
      <c r="D201">
        <v>0.2</v>
      </c>
      <c r="E201">
        <v>1.1000000000000001</v>
      </c>
      <c r="F201">
        <v>0.2</v>
      </c>
      <c r="G201">
        <v>0.2</v>
      </c>
    </row>
    <row r="202" spans="1:7" x14ac:dyDescent="0.45">
      <c r="A202" s="1">
        <v>18</v>
      </c>
      <c r="B202">
        <v>20</v>
      </c>
      <c r="C202">
        <v>0.65</v>
      </c>
      <c r="D202">
        <v>0.3</v>
      </c>
      <c r="E202">
        <v>0.1</v>
      </c>
      <c r="F202">
        <v>0.4</v>
      </c>
      <c r="G202">
        <v>0.2</v>
      </c>
    </row>
    <row r="203" spans="1:7" x14ac:dyDescent="0.45">
      <c r="A203" s="1">
        <v>19</v>
      </c>
      <c r="B203">
        <v>20</v>
      </c>
      <c r="C203">
        <v>0.85</v>
      </c>
      <c r="D203">
        <v>0.4</v>
      </c>
      <c r="E203">
        <v>0</v>
      </c>
      <c r="F203">
        <v>0.1</v>
      </c>
      <c r="G203">
        <v>0.2</v>
      </c>
    </row>
    <row r="204" spans="1:7" x14ac:dyDescent="0.45">
      <c r="A204" s="1">
        <v>20</v>
      </c>
      <c r="B204">
        <v>50</v>
      </c>
      <c r="C204">
        <v>0</v>
      </c>
      <c r="D204">
        <v>0.5</v>
      </c>
      <c r="E204">
        <v>0.1</v>
      </c>
      <c r="F204">
        <v>0.7</v>
      </c>
      <c r="G204">
        <v>0</v>
      </c>
    </row>
    <row r="205" spans="1:7" x14ac:dyDescent="0.45">
      <c r="A205" s="1">
        <v>21</v>
      </c>
      <c r="B205">
        <v>50</v>
      </c>
      <c r="C205">
        <v>0.2</v>
      </c>
      <c r="D205">
        <v>0.2</v>
      </c>
      <c r="E205">
        <v>0</v>
      </c>
      <c r="F205">
        <v>0</v>
      </c>
      <c r="G205">
        <v>0</v>
      </c>
    </row>
    <row r="206" spans="1:7" x14ac:dyDescent="0.45">
      <c r="A206" s="1">
        <v>22</v>
      </c>
      <c r="B206">
        <v>50</v>
      </c>
      <c r="C206">
        <v>0.45</v>
      </c>
      <c r="D206">
        <v>0</v>
      </c>
      <c r="E206">
        <v>0.1</v>
      </c>
      <c r="F206">
        <v>0.7</v>
      </c>
      <c r="G206">
        <v>0</v>
      </c>
    </row>
    <row r="207" spans="1:7" x14ac:dyDescent="0.45">
      <c r="A207" s="1">
        <v>23</v>
      </c>
      <c r="B207">
        <v>50</v>
      </c>
      <c r="C207">
        <v>0.65</v>
      </c>
      <c r="D207">
        <v>0.4</v>
      </c>
      <c r="E207">
        <v>0.1</v>
      </c>
      <c r="F207">
        <v>0.3</v>
      </c>
      <c r="G207">
        <v>0</v>
      </c>
    </row>
    <row r="208" spans="1:7" x14ac:dyDescent="0.45">
      <c r="A208" s="1">
        <v>24</v>
      </c>
      <c r="B208">
        <v>50</v>
      </c>
      <c r="C208">
        <v>0.85</v>
      </c>
      <c r="D208">
        <v>0</v>
      </c>
      <c r="E208">
        <v>0</v>
      </c>
      <c r="F208">
        <v>0</v>
      </c>
      <c r="G208">
        <v>0</v>
      </c>
    </row>
    <row r="209" spans="1:7" x14ac:dyDescent="0.45">
      <c r="A209" s="1">
        <v>25</v>
      </c>
      <c r="B209">
        <v>100</v>
      </c>
      <c r="C209">
        <v>0</v>
      </c>
      <c r="D209">
        <v>0</v>
      </c>
      <c r="E209">
        <v>0</v>
      </c>
      <c r="F209">
        <v>0.2</v>
      </c>
      <c r="G209">
        <v>0</v>
      </c>
    </row>
    <row r="210" spans="1:7" x14ac:dyDescent="0.45">
      <c r="A210" s="1">
        <v>26</v>
      </c>
      <c r="B210">
        <v>100</v>
      </c>
      <c r="C210">
        <v>0.2</v>
      </c>
      <c r="D210">
        <v>0.1</v>
      </c>
      <c r="E210">
        <v>0</v>
      </c>
      <c r="F210">
        <v>0</v>
      </c>
      <c r="G210">
        <v>0</v>
      </c>
    </row>
    <row r="211" spans="1:7" x14ac:dyDescent="0.45">
      <c r="A211" s="1">
        <v>27</v>
      </c>
      <c r="B211">
        <v>100</v>
      </c>
      <c r="C211">
        <v>0.45</v>
      </c>
      <c r="D211">
        <v>0.6</v>
      </c>
      <c r="E211">
        <v>0</v>
      </c>
      <c r="F211">
        <v>0.5</v>
      </c>
      <c r="G211">
        <v>0</v>
      </c>
    </row>
    <row r="212" spans="1:7" x14ac:dyDescent="0.45">
      <c r="A212" s="1">
        <v>28</v>
      </c>
      <c r="B212">
        <v>100</v>
      </c>
      <c r="C212">
        <v>0.65</v>
      </c>
      <c r="D212">
        <v>0.1</v>
      </c>
      <c r="E212">
        <v>0</v>
      </c>
      <c r="F212">
        <v>0.1</v>
      </c>
      <c r="G212">
        <v>0</v>
      </c>
    </row>
    <row r="213" spans="1:7" x14ac:dyDescent="0.45">
      <c r="A213" s="1">
        <v>29</v>
      </c>
      <c r="B213">
        <v>100</v>
      </c>
      <c r="C213">
        <v>0.85</v>
      </c>
      <c r="D213">
        <v>0.1</v>
      </c>
      <c r="E213">
        <v>0</v>
      </c>
      <c r="F213">
        <v>0.1</v>
      </c>
      <c r="G213">
        <v>0.1</v>
      </c>
    </row>
    <row r="217" spans="1:7" x14ac:dyDescent="0.45">
      <c r="A217" s="1">
        <v>0</v>
      </c>
      <c r="B217" t="s">
        <v>12</v>
      </c>
    </row>
    <row r="219" spans="1:7" x14ac:dyDescent="0.4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</row>
    <row r="220" spans="1:7" x14ac:dyDescent="0.45">
      <c r="A220" s="1">
        <v>0</v>
      </c>
      <c r="B220">
        <v>0</v>
      </c>
      <c r="C220">
        <v>0</v>
      </c>
      <c r="D220">
        <v>80.900000000000006</v>
      </c>
      <c r="E220">
        <v>84.6</v>
      </c>
      <c r="F220">
        <v>84.2</v>
      </c>
      <c r="G220">
        <v>83</v>
      </c>
    </row>
    <row r="221" spans="1:7" x14ac:dyDescent="0.45">
      <c r="A221" s="1">
        <v>1</v>
      </c>
      <c r="B221">
        <v>0</v>
      </c>
      <c r="C221">
        <v>0.2</v>
      </c>
      <c r="D221">
        <v>82.8</v>
      </c>
      <c r="E221">
        <v>80.5</v>
      </c>
      <c r="F221">
        <v>83.4</v>
      </c>
      <c r="G221">
        <v>83.6</v>
      </c>
    </row>
    <row r="222" spans="1:7" x14ac:dyDescent="0.45">
      <c r="A222" s="1">
        <v>2</v>
      </c>
      <c r="B222">
        <v>0</v>
      </c>
      <c r="C222">
        <v>0.45</v>
      </c>
      <c r="D222">
        <v>83.2</v>
      </c>
      <c r="E222">
        <v>85.7</v>
      </c>
      <c r="F222">
        <v>88.1</v>
      </c>
      <c r="G222">
        <v>84.6</v>
      </c>
    </row>
    <row r="223" spans="1:7" x14ac:dyDescent="0.45">
      <c r="A223" s="1">
        <v>3</v>
      </c>
      <c r="B223">
        <v>0</v>
      </c>
      <c r="C223">
        <v>0.65</v>
      </c>
      <c r="D223">
        <v>82</v>
      </c>
      <c r="E223">
        <v>83.8</v>
      </c>
      <c r="F223">
        <v>82.9</v>
      </c>
      <c r="G223">
        <v>84.5</v>
      </c>
    </row>
    <row r="224" spans="1:7" x14ac:dyDescent="0.45">
      <c r="A224" s="1">
        <v>4</v>
      </c>
      <c r="B224">
        <v>0</v>
      </c>
      <c r="C224">
        <v>0.85</v>
      </c>
      <c r="D224">
        <v>81.7</v>
      </c>
      <c r="E224">
        <v>83.2</v>
      </c>
      <c r="F224">
        <v>83.9</v>
      </c>
      <c r="G224">
        <v>80.8</v>
      </c>
    </row>
    <row r="225" spans="1:7" x14ac:dyDescent="0.45">
      <c r="A225" s="1">
        <v>5</v>
      </c>
      <c r="B225">
        <v>5</v>
      </c>
      <c r="C225">
        <v>0</v>
      </c>
      <c r="D225">
        <v>71.400000000000006</v>
      </c>
      <c r="E225">
        <v>77.400000000000006</v>
      </c>
      <c r="F225">
        <v>68.099999999999994</v>
      </c>
      <c r="G225">
        <v>73.8</v>
      </c>
    </row>
    <row r="226" spans="1:7" x14ac:dyDescent="0.45">
      <c r="A226" s="1">
        <v>6</v>
      </c>
      <c r="B226">
        <v>5</v>
      </c>
      <c r="C226">
        <v>0.2</v>
      </c>
      <c r="D226">
        <v>70</v>
      </c>
      <c r="E226">
        <v>78.7</v>
      </c>
      <c r="F226">
        <v>71.8</v>
      </c>
      <c r="G226">
        <v>75.5</v>
      </c>
    </row>
    <row r="227" spans="1:7" x14ac:dyDescent="0.45">
      <c r="A227" s="1">
        <v>7</v>
      </c>
      <c r="B227">
        <v>5</v>
      </c>
      <c r="C227">
        <v>0.45</v>
      </c>
      <c r="D227">
        <v>72</v>
      </c>
      <c r="E227">
        <v>79</v>
      </c>
      <c r="F227">
        <v>70.8</v>
      </c>
      <c r="G227">
        <v>73.7</v>
      </c>
    </row>
    <row r="228" spans="1:7" x14ac:dyDescent="0.45">
      <c r="A228" s="1">
        <v>8</v>
      </c>
      <c r="B228">
        <v>5</v>
      </c>
      <c r="C228">
        <v>0.65</v>
      </c>
      <c r="D228">
        <v>69.8</v>
      </c>
      <c r="E228">
        <v>76.3</v>
      </c>
      <c r="F228">
        <v>71.7</v>
      </c>
      <c r="G228">
        <v>72.5</v>
      </c>
    </row>
    <row r="229" spans="1:7" x14ac:dyDescent="0.45">
      <c r="A229" s="1">
        <v>9</v>
      </c>
      <c r="B229">
        <v>5</v>
      </c>
      <c r="C229">
        <v>0.85</v>
      </c>
      <c r="D229">
        <v>68.2</v>
      </c>
      <c r="E229">
        <v>76.3</v>
      </c>
      <c r="F229">
        <v>67.599999999999994</v>
      </c>
      <c r="G229">
        <v>72.900000000000006</v>
      </c>
    </row>
    <row r="230" spans="1:7" x14ac:dyDescent="0.45">
      <c r="A230" s="1">
        <v>10</v>
      </c>
      <c r="B230">
        <v>10</v>
      </c>
      <c r="C230">
        <v>0</v>
      </c>
      <c r="D230">
        <v>72.599999999999994</v>
      </c>
      <c r="E230">
        <v>78.7</v>
      </c>
      <c r="F230">
        <v>66.900000000000006</v>
      </c>
      <c r="G230">
        <v>77.400000000000006</v>
      </c>
    </row>
    <row r="231" spans="1:7" x14ac:dyDescent="0.45">
      <c r="A231" s="1">
        <v>11</v>
      </c>
      <c r="B231">
        <v>10</v>
      </c>
      <c r="C231">
        <v>0.2</v>
      </c>
      <c r="D231">
        <v>70</v>
      </c>
      <c r="E231">
        <v>76.8</v>
      </c>
      <c r="F231">
        <v>67.8</v>
      </c>
      <c r="G231">
        <v>79.7</v>
      </c>
    </row>
    <row r="232" spans="1:7" x14ac:dyDescent="0.45">
      <c r="A232" s="1">
        <v>12</v>
      </c>
      <c r="B232">
        <v>10</v>
      </c>
      <c r="C232">
        <v>0.45</v>
      </c>
      <c r="D232">
        <v>70.7</v>
      </c>
      <c r="E232">
        <v>77</v>
      </c>
      <c r="F232">
        <v>63.9</v>
      </c>
      <c r="G232">
        <v>77.400000000000006</v>
      </c>
    </row>
    <row r="233" spans="1:7" x14ac:dyDescent="0.45">
      <c r="A233" s="1">
        <v>13</v>
      </c>
      <c r="B233">
        <v>10</v>
      </c>
      <c r="C233">
        <v>0.65</v>
      </c>
      <c r="D233">
        <v>67.5</v>
      </c>
      <c r="E233">
        <v>77.3</v>
      </c>
      <c r="F233">
        <v>67.900000000000006</v>
      </c>
      <c r="G233">
        <v>74.8</v>
      </c>
    </row>
    <row r="234" spans="1:7" x14ac:dyDescent="0.45">
      <c r="A234" s="1">
        <v>14</v>
      </c>
      <c r="B234">
        <v>10</v>
      </c>
      <c r="C234">
        <v>0.85</v>
      </c>
      <c r="D234">
        <v>68</v>
      </c>
      <c r="E234">
        <v>78.7</v>
      </c>
      <c r="F234">
        <v>64.2</v>
      </c>
      <c r="G234">
        <v>77.5</v>
      </c>
    </row>
    <row r="235" spans="1:7" x14ac:dyDescent="0.45">
      <c r="A235" s="1">
        <v>15</v>
      </c>
      <c r="B235">
        <v>20</v>
      </c>
      <c r="C235">
        <v>0</v>
      </c>
      <c r="D235">
        <v>75</v>
      </c>
      <c r="E235">
        <v>75.7</v>
      </c>
      <c r="F235">
        <v>73.900000000000006</v>
      </c>
      <c r="G235">
        <v>73.2</v>
      </c>
    </row>
    <row r="236" spans="1:7" x14ac:dyDescent="0.45">
      <c r="A236" s="1">
        <v>16</v>
      </c>
      <c r="B236">
        <v>20</v>
      </c>
      <c r="C236">
        <v>0.2</v>
      </c>
      <c r="D236">
        <v>74.599999999999994</v>
      </c>
      <c r="E236">
        <v>71.3</v>
      </c>
      <c r="F236">
        <v>72.7</v>
      </c>
      <c r="G236">
        <v>75.3</v>
      </c>
    </row>
    <row r="237" spans="1:7" x14ac:dyDescent="0.45">
      <c r="A237" s="1">
        <v>17</v>
      </c>
      <c r="B237">
        <v>20</v>
      </c>
      <c r="C237">
        <v>0.45</v>
      </c>
      <c r="D237">
        <v>74.8</v>
      </c>
      <c r="E237">
        <v>74.2</v>
      </c>
      <c r="F237">
        <v>75.7</v>
      </c>
      <c r="G237">
        <v>76.400000000000006</v>
      </c>
    </row>
    <row r="238" spans="1:7" x14ac:dyDescent="0.45">
      <c r="A238" s="1">
        <v>18</v>
      </c>
      <c r="B238">
        <v>20</v>
      </c>
      <c r="C238">
        <v>0.65</v>
      </c>
      <c r="D238">
        <v>74.8</v>
      </c>
      <c r="E238">
        <v>76.400000000000006</v>
      </c>
      <c r="F238">
        <v>74</v>
      </c>
      <c r="G238">
        <v>70.900000000000006</v>
      </c>
    </row>
    <row r="239" spans="1:7" x14ac:dyDescent="0.45">
      <c r="A239" s="1">
        <v>19</v>
      </c>
      <c r="B239">
        <v>20</v>
      </c>
      <c r="C239">
        <v>0.85</v>
      </c>
      <c r="D239">
        <v>73.099999999999994</v>
      </c>
      <c r="E239">
        <v>74.900000000000006</v>
      </c>
      <c r="F239">
        <v>75.400000000000006</v>
      </c>
      <c r="G239">
        <v>76.3</v>
      </c>
    </row>
    <row r="240" spans="1:7" x14ac:dyDescent="0.45">
      <c r="A240" s="1">
        <v>20</v>
      </c>
      <c r="B240">
        <v>50</v>
      </c>
      <c r="C240">
        <v>0</v>
      </c>
      <c r="D240">
        <v>82.2</v>
      </c>
      <c r="E240">
        <v>79.7</v>
      </c>
      <c r="F240">
        <v>83.8</v>
      </c>
      <c r="G240">
        <v>80.099999999999994</v>
      </c>
    </row>
    <row r="241" spans="1:7" x14ac:dyDescent="0.45">
      <c r="A241" s="1">
        <v>21</v>
      </c>
      <c r="B241">
        <v>50</v>
      </c>
      <c r="C241">
        <v>0.2</v>
      </c>
      <c r="D241">
        <v>78.3</v>
      </c>
      <c r="E241">
        <v>80.3</v>
      </c>
      <c r="F241">
        <v>82.8</v>
      </c>
      <c r="G241">
        <v>78.2</v>
      </c>
    </row>
    <row r="242" spans="1:7" x14ac:dyDescent="0.45">
      <c r="A242" s="1">
        <v>22</v>
      </c>
      <c r="B242">
        <v>50</v>
      </c>
      <c r="C242">
        <v>0.45</v>
      </c>
      <c r="D242">
        <v>80.099999999999994</v>
      </c>
      <c r="E242">
        <v>81.5</v>
      </c>
      <c r="F242">
        <v>81.5</v>
      </c>
      <c r="G242">
        <v>79.099999999999994</v>
      </c>
    </row>
    <row r="243" spans="1:7" x14ac:dyDescent="0.45">
      <c r="A243" s="1">
        <v>23</v>
      </c>
      <c r="B243">
        <v>50</v>
      </c>
      <c r="C243">
        <v>0.65</v>
      </c>
      <c r="D243">
        <v>79.8</v>
      </c>
      <c r="E243">
        <v>77.8</v>
      </c>
      <c r="F243">
        <v>81.900000000000006</v>
      </c>
      <c r="G243">
        <v>77.03</v>
      </c>
    </row>
    <row r="244" spans="1:7" x14ac:dyDescent="0.45">
      <c r="A244" s="1">
        <v>24</v>
      </c>
      <c r="B244">
        <v>50</v>
      </c>
      <c r="C244">
        <v>0.85</v>
      </c>
      <c r="D244">
        <v>78</v>
      </c>
      <c r="E244">
        <v>81.3</v>
      </c>
      <c r="F244">
        <v>79.2</v>
      </c>
      <c r="G244">
        <v>75.5</v>
      </c>
    </row>
    <row r="245" spans="1:7" x14ac:dyDescent="0.45">
      <c r="A245" s="1">
        <v>25</v>
      </c>
      <c r="B245">
        <v>100</v>
      </c>
      <c r="C245">
        <v>0</v>
      </c>
      <c r="D245">
        <v>88.8</v>
      </c>
      <c r="E245">
        <v>88.3</v>
      </c>
      <c r="F245">
        <v>91.6</v>
      </c>
      <c r="G245">
        <v>85.8</v>
      </c>
    </row>
    <row r="246" spans="1:7" x14ac:dyDescent="0.45">
      <c r="A246" s="1">
        <v>26</v>
      </c>
      <c r="B246">
        <v>100</v>
      </c>
      <c r="C246">
        <v>0.2</v>
      </c>
      <c r="D246">
        <v>88.3</v>
      </c>
      <c r="E246">
        <v>90.2</v>
      </c>
      <c r="F246">
        <v>89</v>
      </c>
      <c r="G246">
        <v>86.8</v>
      </c>
    </row>
    <row r="247" spans="1:7" x14ac:dyDescent="0.45">
      <c r="A247" s="1">
        <v>27</v>
      </c>
      <c r="B247">
        <v>100</v>
      </c>
      <c r="C247">
        <v>0.45</v>
      </c>
      <c r="D247">
        <v>89.3</v>
      </c>
      <c r="E247">
        <v>89.8</v>
      </c>
      <c r="F247">
        <v>89.5</v>
      </c>
      <c r="G247">
        <v>86.5</v>
      </c>
    </row>
    <row r="248" spans="1:7" x14ac:dyDescent="0.45">
      <c r="A248" s="1">
        <v>28</v>
      </c>
      <c r="B248">
        <v>100</v>
      </c>
      <c r="C248">
        <v>0.65</v>
      </c>
      <c r="D248">
        <v>90.3</v>
      </c>
      <c r="E248">
        <v>88.1</v>
      </c>
      <c r="F248">
        <v>89</v>
      </c>
      <c r="G248">
        <v>85.8</v>
      </c>
    </row>
    <row r="249" spans="1:7" x14ac:dyDescent="0.45">
      <c r="A249" s="1">
        <v>29</v>
      </c>
      <c r="B249">
        <v>100</v>
      </c>
      <c r="C249">
        <v>0.85</v>
      </c>
      <c r="D249">
        <v>88.9</v>
      </c>
      <c r="E249">
        <v>88.2</v>
      </c>
      <c r="F249">
        <v>88.5</v>
      </c>
      <c r="G249">
        <v>87.4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967C8-2F59-4BF7-A977-5D04C51FF9AA}">
  <dimension ref="A1:AL249"/>
  <sheetViews>
    <sheetView zoomScale="61" workbookViewId="0">
      <selection activeCell="V236" sqref="V236"/>
    </sheetView>
  </sheetViews>
  <sheetFormatPr defaultRowHeight="14.25" x14ac:dyDescent="0.45"/>
  <cols>
    <col min="9" max="9" width="13.46484375" bestFit="1" customWidth="1"/>
    <col min="16" max="16" width="11.59765625" customWidth="1"/>
    <col min="17" max="17" width="7.265625" customWidth="1"/>
    <col min="18" max="18" width="11.33203125" bestFit="1" customWidth="1"/>
    <col min="19" max="19" width="14.46484375" customWidth="1"/>
    <col min="20" max="20" width="11.06640625" bestFit="1" customWidth="1"/>
    <col min="21" max="21" width="15.19921875" customWidth="1"/>
    <col min="22" max="22" width="11.46484375" bestFit="1" customWidth="1"/>
    <col min="23" max="23" width="21.46484375" bestFit="1" customWidth="1"/>
    <col min="35" max="35" width="13.06640625" customWidth="1"/>
    <col min="36" max="36" width="13.19921875" customWidth="1"/>
  </cols>
  <sheetData>
    <row r="1" spans="1:38" x14ac:dyDescent="0.45">
      <c r="A1" s="1">
        <v>0</v>
      </c>
      <c r="B1" t="s">
        <v>0</v>
      </c>
    </row>
    <row r="2" spans="1:38" x14ac:dyDescent="0.45">
      <c r="AI2" s="7" t="s">
        <v>34</v>
      </c>
    </row>
    <row r="3" spans="1:38" x14ac:dyDescent="0.4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I3" s="3" t="s">
        <v>45</v>
      </c>
      <c r="K3" t="s">
        <v>25</v>
      </c>
      <c r="L3" t="s">
        <v>26</v>
      </c>
      <c r="N3" t="s">
        <v>27</v>
      </c>
      <c r="P3" s="3"/>
      <c r="Q3" s="3" t="s">
        <v>3</v>
      </c>
      <c r="R3" s="3"/>
      <c r="S3" s="3" t="s">
        <v>4</v>
      </c>
      <c r="T3" s="3"/>
      <c r="U3" s="3" t="s">
        <v>5</v>
      </c>
      <c r="V3" s="3"/>
      <c r="W3" s="3" t="s">
        <v>6</v>
      </c>
      <c r="Z3" s="3"/>
      <c r="AB3" s="1" t="s">
        <v>3</v>
      </c>
      <c r="AC3" s="1" t="s">
        <v>4</v>
      </c>
      <c r="AD3" s="1" t="s">
        <v>5</v>
      </c>
      <c r="AE3" s="1" t="s">
        <v>6</v>
      </c>
      <c r="AI3" s="7" t="s">
        <v>38</v>
      </c>
      <c r="AJ3" s="7" t="s">
        <v>39</v>
      </c>
      <c r="AK3" s="7" t="s">
        <v>40</v>
      </c>
      <c r="AL3" s="7" t="s">
        <v>41</v>
      </c>
    </row>
    <row r="4" spans="1:38" x14ac:dyDescent="0.45">
      <c r="A4" s="1">
        <v>0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I4">
        <f>_xlfn.STDEV.P(D4:G4)</f>
        <v>0</v>
      </c>
      <c r="J4">
        <v>2</v>
      </c>
      <c r="K4">
        <f>_xlfn.STDEV.P(D4:G8)</f>
        <v>4.358898943540674E-2</v>
      </c>
      <c r="L4">
        <f>_xlfn.STDEV.P(D4:G4,D9:G9,D14:G14,D19:G19,D24:G24,D29:G29)</f>
        <v>24.647024485162948</v>
      </c>
      <c r="M4">
        <v>0</v>
      </c>
      <c r="N4">
        <f>AVERAGE(D4:G4)</f>
        <v>0</v>
      </c>
      <c r="P4" s="5">
        <f>_xlfn.STDEV.P(D4:D8)</f>
        <v>0.08</v>
      </c>
      <c r="Q4">
        <f>_xlfn.STDEV.P(D4,D9,D14,D19,D24,D29)</f>
        <v>25.437728977948399</v>
      </c>
      <c r="R4" s="5">
        <f>_xlfn.STDEV.P(E4:E8)</f>
        <v>0</v>
      </c>
      <c r="S4">
        <f>_xlfn.STDEV.P(E4,E9,E14,E19,E24,E29)</f>
        <v>18.416357463467691</v>
      </c>
      <c r="T4" s="5">
        <f>_xlfn.STDEV.P(F4:F8)</f>
        <v>0</v>
      </c>
      <c r="U4">
        <f>_xlfn.STDEV.P(F4,F9,F14,F19,F24,F29)</f>
        <v>21.800764512588394</v>
      </c>
      <c r="V4" s="5">
        <f>_xlfn.STDEV.P(G4:G8)</f>
        <v>0</v>
      </c>
      <c r="W4">
        <f>_xlfn.STDEV.P(G4,G9,G14,G19,G24,G29)</f>
        <v>26.685430898192791</v>
      </c>
      <c r="AA4" t="s">
        <v>31</v>
      </c>
      <c r="AB4">
        <f>AVERAGE(P25,P61,P97,P169,P205)</f>
        <v>4.3022857142857145</v>
      </c>
      <c r="AC4">
        <f>AVERAGE(R25,R61,R97,R169,R205)</f>
        <v>2.7880857142857156</v>
      </c>
      <c r="AD4">
        <f>AVERAGE(T25,T61,T97,T169,T205)</f>
        <v>2.5873714285714295</v>
      </c>
      <c r="AE4">
        <f>AVERAGE(V25,V61,V97,V169,V205)</f>
        <v>3.9557714285714303</v>
      </c>
      <c r="AF4">
        <f>AVERAGE(AB4:AE4)</f>
        <v>3.4083785714285728</v>
      </c>
      <c r="AG4">
        <f>_xlfn.STDEV.P(AB4:AE4)</f>
        <v>0.73442577523990293</v>
      </c>
      <c r="AH4" t="s">
        <v>42</v>
      </c>
      <c r="AI4">
        <f>AVERAGE(K26,K62,K98,K134,K170,K206,K242)</f>
        <v>5.8623040816326535</v>
      </c>
      <c r="AJ4">
        <f>AVERAGE(K12,K48,K84,K120,K156,K192,K228)</f>
        <v>0.47650894915178166</v>
      </c>
      <c r="AK4">
        <f>AVERAGE(K26,K62,K98,K170,K206)</f>
        <v>3.408378571428571</v>
      </c>
      <c r="AL4">
        <f>AVERAGE(K12,K48,K84,K156,K192)</f>
        <v>0.1713628916023798</v>
      </c>
    </row>
    <row r="5" spans="1:38" x14ac:dyDescent="0.45">
      <c r="A5" s="1">
        <v>1</v>
      </c>
      <c r="B5">
        <v>2</v>
      </c>
      <c r="C5">
        <v>0.2</v>
      </c>
      <c r="D5">
        <v>0</v>
      </c>
      <c r="E5">
        <v>0</v>
      </c>
      <c r="F5">
        <v>0</v>
      </c>
      <c r="G5">
        <v>0</v>
      </c>
      <c r="I5">
        <f t="shared" ref="I5:I33" si="0">_xlfn.STDEV.P(D5:G5)</f>
        <v>0</v>
      </c>
      <c r="J5">
        <v>5</v>
      </c>
      <c r="K5">
        <f>_xlfn.STDEV.P(D9:G13)</f>
        <v>0.60603217736354564</v>
      </c>
      <c r="L5">
        <f>_xlfn.STDEV.P(D5:G5,D10:G10,D15:G15,D20:G20,D25:G25,D30:G30)</f>
        <v>24.641411268544577</v>
      </c>
      <c r="M5">
        <v>0.2</v>
      </c>
      <c r="N5">
        <f t="shared" ref="N5:N33" si="1">AVERAGE(D5:G5)</f>
        <v>0</v>
      </c>
      <c r="P5" s="5">
        <f>_xlfn.STDEV.P(D9:D13)</f>
        <v>0.74135011971402587</v>
      </c>
      <c r="Q5">
        <f t="shared" ref="Q5:Q8" si="2">_xlfn.STDEV.P(D5,D10,D15,D20,D25,D30)</f>
        <v>26.053577276237682</v>
      </c>
      <c r="R5" s="5">
        <f>_xlfn.STDEV.P(E9:E13)</f>
        <v>0</v>
      </c>
      <c r="S5">
        <f t="shared" ref="S5:S8" si="3">_xlfn.STDEV.P(E5,E10,E15,E20,E25,E30)</f>
        <v>18.395991411174336</v>
      </c>
      <c r="T5" s="5">
        <f>_xlfn.STDEV.P(F9:F13)</f>
        <v>0.25612496949731395</v>
      </c>
      <c r="U5">
        <f t="shared" ref="U5:U8" si="4">_xlfn.STDEV.P(F5,F10,F15,F20,F25,F30)</f>
        <v>22.233283358264671</v>
      </c>
      <c r="V5" s="5">
        <f>_xlfn.STDEV.P(G9:G13)</f>
        <v>0</v>
      </c>
      <c r="W5">
        <f t="shared" ref="W5:W8" si="5">_xlfn.STDEV.P(G5,G10,G15,G20,G25,G30)</f>
        <v>26.457639098503606</v>
      </c>
      <c r="AA5" t="s">
        <v>32</v>
      </c>
      <c r="AB5">
        <f>AVERAGE(Q25,Q61,Q97,Q169,Q205)</f>
        <v>-0.57999999999999885</v>
      </c>
      <c r="AC5">
        <f>AVERAGE(S25,S61,S97,S169,S205)</f>
        <v>-0.71616666666666617</v>
      </c>
      <c r="AD5">
        <f>AVERAGE(U25,U61,U97,U169,U205)</f>
        <v>0.27266666666666695</v>
      </c>
      <c r="AE5">
        <f>AVERAGE(W25,W61,W97,W169,W205)</f>
        <v>-0.30533333333333307</v>
      </c>
      <c r="AH5" t="s">
        <v>28</v>
      </c>
      <c r="AI5">
        <f>_xlfn.STDEV.P(K26,K62,K98,K134,K170,K206,K242)</f>
        <v>5.6862249420893241</v>
      </c>
      <c r="AJ5">
        <f>_xlfn.STDEV.P(K12,K48,K84,K120,K156,K192,K228)</f>
        <v>1.2819214921182986</v>
      </c>
      <c r="AK5">
        <f>_xlfn.STDEV.P(K26,K62,K98,K170,K206)</f>
        <v>4.918195023541851</v>
      </c>
      <c r="AL5">
        <f>_xlfn.STDEV.P(K12,K48,K84,K156,K192)</f>
        <v>1.2047386696855136</v>
      </c>
    </row>
    <row r="6" spans="1:38" x14ac:dyDescent="0.45">
      <c r="A6" s="1">
        <v>2</v>
      </c>
      <c r="B6">
        <v>2</v>
      </c>
      <c r="C6">
        <v>0.45</v>
      </c>
      <c r="D6">
        <v>0</v>
      </c>
      <c r="E6">
        <v>0</v>
      </c>
      <c r="F6">
        <v>0</v>
      </c>
      <c r="G6">
        <v>0</v>
      </c>
      <c r="I6">
        <f t="shared" si="0"/>
        <v>0</v>
      </c>
      <c r="J6">
        <v>10</v>
      </c>
      <c r="K6">
        <f>_xlfn.STDEV.P(D14:G18)</f>
        <v>10.34197756717737</v>
      </c>
      <c r="L6">
        <f t="shared" ref="L6:L8" si="6">_xlfn.STDEV.P(D6:G6,D11:G11,D16:G16,D21:G21,D26:G26,D31:G31)</f>
        <v>24.681425412983479</v>
      </c>
      <c r="M6">
        <v>0.45</v>
      </c>
      <c r="N6">
        <f t="shared" si="1"/>
        <v>0</v>
      </c>
      <c r="P6" s="5">
        <f>_xlfn.STDEV.P(D14:D18)</f>
        <v>4.0493950165425838</v>
      </c>
      <c r="Q6">
        <f t="shared" si="2"/>
        <v>26.248581972281009</v>
      </c>
      <c r="R6" s="5">
        <f>_xlfn.STDEV.P(E14:E18)</f>
        <v>0.116619037896906</v>
      </c>
      <c r="S6">
        <f t="shared" si="3"/>
        <v>17.80755925630087</v>
      </c>
      <c r="T6" s="5">
        <f>_xlfn.STDEV.P(F14:F18)</f>
        <v>1.7816845961056071</v>
      </c>
      <c r="U6">
        <f t="shared" si="4"/>
        <v>22.607791184063565</v>
      </c>
      <c r="V6" s="5">
        <f>_xlfn.STDEV.P(G14:G18)</f>
        <v>2.0567936211491924</v>
      </c>
      <c r="W6">
        <f t="shared" si="5"/>
        <v>26.434473493695478</v>
      </c>
      <c r="AI6" s="7" t="s">
        <v>43</v>
      </c>
    </row>
    <row r="7" spans="1:38" x14ac:dyDescent="0.45">
      <c r="A7" s="1">
        <v>3</v>
      </c>
      <c r="B7">
        <v>2</v>
      </c>
      <c r="C7">
        <v>0.65</v>
      </c>
      <c r="D7">
        <v>0.2</v>
      </c>
      <c r="E7">
        <v>0</v>
      </c>
      <c r="F7">
        <v>0</v>
      </c>
      <c r="G7">
        <v>0</v>
      </c>
      <c r="I7">
        <f t="shared" si="0"/>
        <v>8.6602540378443879E-2</v>
      </c>
      <c r="J7">
        <v>20</v>
      </c>
      <c r="K7">
        <f>_xlfn.STDEV.P(D19:G23)</f>
        <v>20.356165527918073</v>
      </c>
      <c r="L7">
        <f t="shared" si="6"/>
        <v>24.356304439964244</v>
      </c>
      <c r="M7">
        <v>0.65</v>
      </c>
      <c r="N7">
        <f t="shared" si="1"/>
        <v>0.05</v>
      </c>
      <c r="P7" s="5">
        <f>_xlfn.STDEV.P(D19:D23)</f>
        <v>1.6069847541280544</v>
      </c>
      <c r="Q7">
        <f t="shared" si="2"/>
        <v>25.968806073612409</v>
      </c>
      <c r="R7" s="5">
        <f>_xlfn.STDEV.P(E19:E23)</f>
        <v>1.2658593918757337</v>
      </c>
      <c r="S7">
        <f t="shared" si="3"/>
        <v>17.808487364799468</v>
      </c>
      <c r="T7" s="5">
        <f>_xlfn.STDEV.P(F19:F23)</f>
        <v>1.1832159566199252</v>
      </c>
      <c r="U7">
        <f t="shared" si="4"/>
        <v>22.925677016539048</v>
      </c>
      <c r="V7" s="5">
        <f>_xlfn.STDEV.P(G19:G23)</f>
        <v>1.1882760622010369</v>
      </c>
      <c r="W7">
        <f t="shared" si="5"/>
        <v>25.553457039443149</v>
      </c>
      <c r="AA7" t="s">
        <v>44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7" t="s">
        <v>38</v>
      </c>
      <c r="AJ7" s="7" t="s">
        <v>39</v>
      </c>
      <c r="AK7" s="7" t="s">
        <v>40</v>
      </c>
      <c r="AL7" s="7" t="s">
        <v>41</v>
      </c>
    </row>
    <row r="8" spans="1:38" x14ac:dyDescent="0.45">
      <c r="A8" s="1">
        <v>4</v>
      </c>
      <c r="B8">
        <v>2</v>
      </c>
      <c r="C8">
        <v>0.85</v>
      </c>
      <c r="D8">
        <v>0</v>
      </c>
      <c r="E8">
        <v>0</v>
      </c>
      <c r="F8">
        <v>0</v>
      </c>
      <c r="G8">
        <v>0</v>
      </c>
      <c r="I8">
        <f t="shared" si="0"/>
        <v>0</v>
      </c>
      <c r="J8">
        <v>50</v>
      </c>
      <c r="K8">
        <f>_xlfn.STDEV.P(D25:G28)</f>
        <v>12.307351398148151</v>
      </c>
      <c r="L8">
        <f t="shared" si="6"/>
        <v>24.303313388644497</v>
      </c>
      <c r="M8">
        <v>0.85</v>
      </c>
      <c r="N8" s="6">
        <f t="shared" si="1"/>
        <v>0</v>
      </c>
      <c r="P8" s="5">
        <f>_xlfn.STDEV.P(D24:D28)</f>
        <v>0.60991802727907551</v>
      </c>
      <c r="Q8">
        <f t="shared" si="2"/>
        <v>25.347430288339332</v>
      </c>
      <c r="R8" s="5">
        <f>_xlfn.STDEV.P(E24:E28)</f>
        <v>3.9118282170872738</v>
      </c>
      <c r="S8">
        <f t="shared" si="3"/>
        <v>14.658975255984151</v>
      </c>
      <c r="T8" s="5">
        <f>_xlfn.STDEV.P(F24:F28)</f>
        <v>1.137717012266231</v>
      </c>
      <c r="U8">
        <f t="shared" si="4"/>
        <v>23.44976308811858</v>
      </c>
      <c r="V8" s="5">
        <f>_xlfn.STDEV.P(G24:G28)</f>
        <v>1.3120975573485365</v>
      </c>
      <c r="W8">
        <f t="shared" si="5"/>
        <v>25.975292747788881</v>
      </c>
      <c r="AH8" t="s">
        <v>42</v>
      </c>
      <c r="AI8">
        <f>AVERAGE(L26,L62,L98,L134,L170,L206,L242)</f>
        <v>-0.22686309523809692</v>
      </c>
      <c r="AJ8">
        <f>AVERAGE(L12,L48,L84,L120,L156,L192,L228)</f>
        <v>0.46071729826832464</v>
      </c>
      <c r="AK8">
        <f>AVERAGE(L26,L62,L98,L170,L206)</f>
        <v>-0.33220833333333566</v>
      </c>
      <c r="AL8">
        <f>AVERAGE(L12,L48,L84,L156,L192)</f>
        <v>0.53663960808055822</v>
      </c>
    </row>
    <row r="9" spans="1:38" x14ac:dyDescent="0.45">
      <c r="A9" s="1">
        <v>5</v>
      </c>
      <c r="B9">
        <v>5</v>
      </c>
      <c r="C9">
        <v>0</v>
      </c>
      <c r="D9">
        <v>2.5</v>
      </c>
      <c r="E9">
        <v>0</v>
      </c>
      <c r="F9">
        <v>0</v>
      </c>
      <c r="G9">
        <v>0</v>
      </c>
      <c r="I9">
        <f t="shared" si="0"/>
        <v>1.0825317547305484</v>
      </c>
      <c r="J9">
        <v>100</v>
      </c>
      <c r="K9">
        <f>_xlfn.STDEV.P(D29:G33)</f>
        <v>5.9175079214142183</v>
      </c>
      <c r="L9">
        <f>AVERAGE((L8-L7), (L7-L6), (L6-L5), (L5-L4))</f>
        <v>-8.5927774129612722E-2</v>
      </c>
      <c r="N9">
        <f t="shared" si="1"/>
        <v>0.625</v>
      </c>
      <c r="P9" s="5">
        <f>_xlfn.STDEV.P(D29:D33)</f>
        <v>0.86023252670426309</v>
      </c>
      <c r="R9" s="5">
        <f>_xlfn.STDEV.P(E29:E33)</f>
        <v>2.8505438077672109</v>
      </c>
      <c r="T9" s="5">
        <f>_xlfn.STDEV.P(F29:F33)</f>
        <v>1.5576905982896596</v>
      </c>
      <c r="V9" s="5">
        <f>_xlfn.STDEV.P(G29:G33)</f>
        <v>1.5249918032566603</v>
      </c>
      <c r="AH9" t="s">
        <v>28</v>
      </c>
      <c r="AI9">
        <f>_xlfn.STDEV.P(L26,L62,L98,L134,L170,L206,L242)</f>
        <v>0.24389412376741842</v>
      </c>
      <c r="AJ9">
        <f>_xlfn.STDEV.P(L12,L48,L84,L120,L156,L192,L228)</f>
        <v>1.6069714273322222</v>
      </c>
      <c r="AK9">
        <f>_xlfn.STDEV.P(L26,L62,L98,L170,L206)</f>
        <v>7.0696632797387582E-2</v>
      </c>
      <c r="AL9">
        <f>_xlfn.STDEV.P(L12,L48,L84,L156,L192)</f>
        <v>1.8798303989414504</v>
      </c>
    </row>
    <row r="10" spans="1:38" x14ac:dyDescent="0.45">
      <c r="A10" s="1">
        <v>6</v>
      </c>
      <c r="B10">
        <v>5</v>
      </c>
      <c r="C10">
        <v>0.2</v>
      </c>
      <c r="D10">
        <v>0.9</v>
      </c>
      <c r="E10">
        <v>0</v>
      </c>
      <c r="F10">
        <v>0.7</v>
      </c>
      <c r="G10">
        <v>0</v>
      </c>
      <c r="I10">
        <f t="shared" si="0"/>
        <v>0.40620192023179802</v>
      </c>
      <c r="K10">
        <f>AVERAGE(K4:K9)</f>
        <v>8.2621039302427945</v>
      </c>
      <c r="N10">
        <f t="shared" si="1"/>
        <v>0.4</v>
      </c>
      <c r="P10" s="5">
        <f>AVERAGE(P4:P9)</f>
        <v>1.3246467407280005</v>
      </c>
      <c r="Q10">
        <f>AVERAGE(Q4:Q8)</f>
        <v>25.811224917683766</v>
      </c>
      <c r="R10" s="5">
        <f>AVERAGE(R4:R9)</f>
        <v>1.3574750757711875</v>
      </c>
      <c r="S10">
        <f>AVERAGE(S4:S8)</f>
        <v>17.417474150345303</v>
      </c>
      <c r="T10" s="5">
        <f>AVERAGE(T4:T9)</f>
        <v>0.98607218879645619</v>
      </c>
      <c r="U10">
        <f>AVERAGE(U4:U8)</f>
        <v>22.60345583191485</v>
      </c>
      <c r="V10" s="5">
        <f>AVERAGE(V4:V9)</f>
        <v>1.013693173992571</v>
      </c>
      <c r="W10">
        <f>AVERAGE(W4:W8)</f>
        <v>26.221258655524782</v>
      </c>
    </row>
    <row r="11" spans="1:38" x14ac:dyDescent="0.45">
      <c r="A11" s="1">
        <v>7</v>
      </c>
      <c r="B11">
        <v>5</v>
      </c>
      <c r="C11">
        <v>0.45</v>
      </c>
      <c r="D11">
        <v>0.4</v>
      </c>
      <c r="E11">
        <v>0</v>
      </c>
      <c r="F11">
        <v>0.2</v>
      </c>
      <c r="G11">
        <v>0</v>
      </c>
      <c r="I11">
        <f t="shared" si="0"/>
        <v>0.16583123951777001</v>
      </c>
      <c r="N11">
        <f t="shared" si="1"/>
        <v>0.15000000000000002</v>
      </c>
      <c r="P11" s="5">
        <f>_xlfn.STDEV.P(P4:P9)</f>
        <v>1.2987087223900535</v>
      </c>
      <c r="Q11">
        <f>_xlfn.STDEV.P(Q4:Q8)</f>
        <v>0.3548104718899866</v>
      </c>
      <c r="R11" s="5">
        <f>_xlfn.STDEV.P(R4:R9)</f>
        <v>1.5268468877592281</v>
      </c>
      <c r="S11">
        <f>_xlfn.STDEV.P(S4:S8)</f>
        <v>1.4049653217736411</v>
      </c>
      <c r="T11" s="5">
        <f>_xlfn.STDEV.P(T4:T9)</f>
        <v>0.64894399230506261</v>
      </c>
      <c r="U11">
        <f>_xlfn.STDEV.P(U4:U8)</f>
        <v>0.56593679388643725</v>
      </c>
      <c r="V11" s="5">
        <f>_xlfn.STDEV.P(V4:V9)</f>
        <v>0.76639381673797546</v>
      </c>
      <c r="W11">
        <f>_xlfn.STDEV.P(W4:W8)</f>
        <v>0.40577096448909616</v>
      </c>
    </row>
    <row r="12" spans="1:38" x14ac:dyDescent="0.45">
      <c r="A12" s="1">
        <v>8</v>
      </c>
      <c r="B12">
        <v>5</v>
      </c>
      <c r="C12">
        <v>0.65</v>
      </c>
      <c r="D12">
        <v>0.6</v>
      </c>
      <c r="E12">
        <v>0</v>
      </c>
      <c r="F12">
        <v>0.2</v>
      </c>
      <c r="G12">
        <v>0</v>
      </c>
      <c r="I12">
        <f t="shared" si="0"/>
        <v>0.2449489742783178</v>
      </c>
      <c r="K12" cm="1">
        <f t="array" ref="K12">INDEX(LINEST(K4:K9),1)</f>
        <v>2.1282211509425313</v>
      </c>
      <c r="L12" cm="1">
        <f t="array" ref="L12">INDEX(LINEST(L4:L8),1)</f>
        <v>-9.7252902161723359E-2</v>
      </c>
      <c r="N12">
        <f t="shared" si="1"/>
        <v>0.2</v>
      </c>
      <c r="P12" s="5"/>
      <c r="R12" s="5"/>
      <c r="T12" s="5"/>
      <c r="V12" s="5"/>
    </row>
    <row r="13" spans="1:38" x14ac:dyDescent="0.45">
      <c r="A13" s="1">
        <v>9</v>
      </c>
      <c r="B13">
        <v>5</v>
      </c>
      <c r="C13">
        <v>0.85</v>
      </c>
      <c r="D13">
        <v>1.2</v>
      </c>
      <c r="E13">
        <v>0</v>
      </c>
      <c r="F13">
        <v>0</v>
      </c>
      <c r="G13">
        <v>0</v>
      </c>
      <c r="I13">
        <f t="shared" si="0"/>
        <v>0.51961524227066325</v>
      </c>
      <c r="N13">
        <f t="shared" si="1"/>
        <v>0.3</v>
      </c>
      <c r="P13" s="5"/>
      <c r="R13" s="5"/>
      <c r="T13" s="5"/>
      <c r="V13" s="5"/>
      <c r="AA13" s="1" t="s">
        <v>1</v>
      </c>
      <c r="AB13" s="1" t="s">
        <v>2</v>
      </c>
      <c r="AC13" s="1" t="s">
        <v>3</v>
      </c>
      <c r="AD13" s="1" t="s">
        <v>4</v>
      </c>
      <c r="AE13" s="1" t="s">
        <v>5</v>
      </c>
      <c r="AF13" s="1" t="s">
        <v>6</v>
      </c>
    </row>
    <row r="14" spans="1:38" x14ac:dyDescent="0.45">
      <c r="A14" s="1">
        <v>10</v>
      </c>
      <c r="B14">
        <v>10</v>
      </c>
      <c r="C14">
        <v>0</v>
      </c>
      <c r="D14">
        <v>24.6</v>
      </c>
      <c r="E14">
        <v>0</v>
      </c>
      <c r="F14">
        <v>26.7</v>
      </c>
      <c r="G14">
        <v>17.600000000000001</v>
      </c>
      <c r="I14">
        <f t="shared" si="0"/>
        <v>10.500089285334672</v>
      </c>
      <c r="N14">
        <f t="shared" si="1"/>
        <v>17.225000000000001</v>
      </c>
      <c r="P14" s="5"/>
      <c r="R14" s="5"/>
      <c r="T14" s="5"/>
      <c r="V14" s="5"/>
      <c r="Z14" s="1">
        <v>0</v>
      </c>
      <c r="AA14">
        <v>2</v>
      </c>
      <c r="AB14">
        <v>0</v>
      </c>
      <c r="AC14">
        <f>AVERAGE(D4,D40,D76,D112,D148,D184,D220)</f>
        <v>26.785714285714285</v>
      </c>
      <c r="AD14">
        <f t="shared" ref="AD14:AF29" si="8">AVERAGE(E4,E40,E76,E112,E148,E184,E220)</f>
        <v>31.901428571428571</v>
      </c>
      <c r="AE14">
        <f t="shared" si="8"/>
        <v>30.2</v>
      </c>
      <c r="AF14">
        <f t="shared" si="8"/>
        <v>28.142857142857142</v>
      </c>
    </row>
    <row r="15" spans="1:38" x14ac:dyDescent="0.45">
      <c r="A15" s="1">
        <v>11</v>
      </c>
      <c r="B15">
        <v>10</v>
      </c>
      <c r="C15">
        <v>0.2</v>
      </c>
      <c r="D15">
        <v>16</v>
      </c>
      <c r="E15">
        <v>0</v>
      </c>
      <c r="F15">
        <v>31.2</v>
      </c>
      <c r="G15">
        <v>18.8</v>
      </c>
      <c r="I15">
        <f t="shared" si="0"/>
        <v>11.111705539655018</v>
      </c>
      <c r="K15" t="s">
        <v>25</v>
      </c>
      <c r="L15" t="s">
        <v>26</v>
      </c>
      <c r="N15">
        <f t="shared" si="1"/>
        <v>16.5</v>
      </c>
      <c r="P15" s="3" t="s">
        <v>25</v>
      </c>
      <c r="Q15" s="3" t="s">
        <v>26</v>
      </c>
      <c r="R15" s="3" t="s">
        <v>25</v>
      </c>
      <c r="S15" s="3" t="s">
        <v>26</v>
      </c>
      <c r="T15" s="3" t="s">
        <v>25</v>
      </c>
      <c r="U15" s="3" t="s">
        <v>26</v>
      </c>
      <c r="V15" s="3" t="s">
        <v>25</v>
      </c>
      <c r="W15" s="3" t="s">
        <v>26</v>
      </c>
      <c r="Z15" s="1">
        <v>1</v>
      </c>
      <c r="AA15">
        <v>2</v>
      </c>
      <c r="AB15">
        <v>0.2</v>
      </c>
      <c r="AC15">
        <f t="shared" ref="AC15:AF43" si="9">AVERAGE(D5,D41,D77,D113,D149,D185,D221)</f>
        <v>26.457142857142859</v>
      </c>
      <c r="AD15">
        <f t="shared" si="8"/>
        <v>31.928571428571434</v>
      </c>
      <c r="AE15">
        <f t="shared" si="8"/>
        <v>28.157142857142851</v>
      </c>
      <c r="AF15">
        <f t="shared" si="8"/>
        <v>28.728571428571428</v>
      </c>
    </row>
    <row r="16" spans="1:38" x14ac:dyDescent="0.45">
      <c r="A16" s="1">
        <v>12</v>
      </c>
      <c r="B16">
        <v>10</v>
      </c>
      <c r="C16">
        <v>0.45</v>
      </c>
      <c r="D16">
        <v>15</v>
      </c>
      <c r="E16">
        <v>0.1</v>
      </c>
      <c r="F16">
        <v>26.2</v>
      </c>
      <c r="G16">
        <v>15</v>
      </c>
      <c r="I16">
        <f t="shared" si="0"/>
        <v>9.2739891632457709</v>
      </c>
      <c r="J16">
        <v>2</v>
      </c>
      <c r="K16">
        <f>AVERAGE(D4:G8)</f>
        <v>0.01</v>
      </c>
      <c r="L16">
        <f>AVERAGE(D4:G4,D9:G9,D14:G14,D19:G19,D24:G24,D29:G29)</f>
        <v>26.754166666666674</v>
      </c>
      <c r="M16">
        <v>0</v>
      </c>
      <c r="N16">
        <f t="shared" si="1"/>
        <v>14.074999999999999</v>
      </c>
      <c r="P16" s="5">
        <f>AVERAGE(D4:D8)</f>
        <v>0.04</v>
      </c>
      <c r="Q16">
        <f>AVERAGE(D4,D9,D14,D19,D24,D29)</f>
        <v>33.18333333333333</v>
      </c>
      <c r="R16" s="5">
        <f>AVERAGE(E4:E8)</f>
        <v>0</v>
      </c>
      <c r="S16">
        <f>AVERAGE(E4,E9,E14,E19,E24,E29)</f>
        <v>13.166666666666666</v>
      </c>
      <c r="T16" s="5">
        <f>AVERAGE(F4:F8)</f>
        <v>0</v>
      </c>
      <c r="U16">
        <f>AVERAGE(F4,F9,F14,F19,F24,F29)</f>
        <v>28.8</v>
      </c>
      <c r="V16" s="5">
        <f>AVERAGE(G4:G8)</f>
        <v>0</v>
      </c>
      <c r="W16">
        <f>AVERAGE(G4,G9,G14,G19,G24,G29)</f>
        <v>31.866666666666664</v>
      </c>
      <c r="Z16" s="1">
        <v>2</v>
      </c>
      <c r="AA16">
        <v>2</v>
      </c>
      <c r="AB16">
        <v>0.45</v>
      </c>
      <c r="AC16">
        <f t="shared" si="9"/>
        <v>26.642857142857142</v>
      </c>
      <c r="AD16">
        <f t="shared" si="8"/>
        <v>31.985714285714284</v>
      </c>
      <c r="AE16">
        <f t="shared" si="8"/>
        <v>29.9</v>
      </c>
      <c r="AF16">
        <f t="shared" si="8"/>
        <v>29.014285714285712</v>
      </c>
    </row>
    <row r="17" spans="1:32" x14ac:dyDescent="0.45">
      <c r="A17" s="1">
        <v>13</v>
      </c>
      <c r="B17">
        <v>10</v>
      </c>
      <c r="C17">
        <v>0.65</v>
      </c>
      <c r="D17">
        <v>13.1</v>
      </c>
      <c r="E17">
        <v>0.3</v>
      </c>
      <c r="F17">
        <v>28.8</v>
      </c>
      <c r="G17">
        <v>14.8</v>
      </c>
      <c r="I17">
        <f t="shared" si="0"/>
        <v>10.098638522097918</v>
      </c>
      <c r="J17">
        <v>5</v>
      </c>
      <c r="K17">
        <f>AVERAGE(D9:G13)</f>
        <v>0.33500000000000002</v>
      </c>
      <c r="L17">
        <f t="shared" ref="L17:L20" si="10">AVERAGE(D5:G5,D10:G10,D15:G15,D20:G20,D25:G25,D30:G30)</f>
        <v>26.879166666666666</v>
      </c>
      <c r="M17">
        <v>0.2</v>
      </c>
      <c r="N17">
        <f t="shared" si="1"/>
        <v>14.25</v>
      </c>
      <c r="P17" s="5">
        <f>AVERAGE(D9:D13)</f>
        <v>1.1199999999999999</v>
      </c>
      <c r="Q17">
        <f t="shared" ref="Q17:Q20" si="11">AVERAGE(D5,D10,D15,D20,D25,D30)</f>
        <v>31.133333333333336</v>
      </c>
      <c r="R17" s="5">
        <f>AVERAGE(E9:E13)</f>
        <v>0</v>
      </c>
      <c r="S17">
        <f t="shared" ref="S17:S20" si="12">AVERAGE(E5,E10,E15,E20,E25,E30)</f>
        <v>14.15</v>
      </c>
      <c r="T17" s="5">
        <f>AVERAGE(F9:F13)</f>
        <v>0.21999999999999997</v>
      </c>
      <c r="U17">
        <f t="shared" ref="U17:U20" si="13">AVERAGE(F5,F10,F15,F20,F25,F30)</f>
        <v>30.333333333333332</v>
      </c>
      <c r="V17" s="5">
        <f>AVERAGE(G9:G13)</f>
        <v>0</v>
      </c>
      <c r="W17">
        <f t="shared" ref="W17:W20" si="14">AVERAGE(G5,G10,G15,G20,G25,G30)</f>
        <v>31.900000000000002</v>
      </c>
      <c r="Z17" s="1">
        <v>3</v>
      </c>
      <c r="AA17">
        <v>2</v>
      </c>
      <c r="AB17">
        <v>0.65</v>
      </c>
      <c r="AC17">
        <f t="shared" si="9"/>
        <v>27.24285714285714</v>
      </c>
      <c r="AD17">
        <f t="shared" si="8"/>
        <v>32.271428571428572</v>
      </c>
      <c r="AE17">
        <f t="shared" si="8"/>
        <v>29.142857142857139</v>
      </c>
      <c r="AF17">
        <f t="shared" si="8"/>
        <v>28.799999999999994</v>
      </c>
    </row>
    <row r="18" spans="1:32" x14ac:dyDescent="0.45">
      <c r="A18" s="1">
        <v>14</v>
      </c>
      <c r="B18">
        <v>10</v>
      </c>
      <c r="C18">
        <v>0.85</v>
      </c>
      <c r="D18">
        <v>14.9</v>
      </c>
      <c r="E18">
        <v>0</v>
      </c>
      <c r="F18">
        <v>28.8</v>
      </c>
      <c r="G18">
        <v>13.1</v>
      </c>
      <c r="I18">
        <f t="shared" si="0"/>
        <v>10.204165815979273</v>
      </c>
      <c r="J18">
        <v>10</v>
      </c>
      <c r="K18">
        <f>AVERAGE(D14:G18)</f>
        <v>15.250000000000004</v>
      </c>
      <c r="L18">
        <f t="shared" si="10"/>
        <v>26.187500000000004</v>
      </c>
      <c r="M18">
        <v>0.45</v>
      </c>
      <c r="N18">
        <f t="shared" si="1"/>
        <v>14.200000000000001</v>
      </c>
      <c r="P18" s="5">
        <f>AVERAGE(D14:D18)</f>
        <v>16.720000000000002</v>
      </c>
      <c r="Q18">
        <f t="shared" si="11"/>
        <v>30.816666666666666</v>
      </c>
      <c r="R18" s="5">
        <f>AVERAGE(E14:E18)</f>
        <v>0.08</v>
      </c>
      <c r="S18">
        <f t="shared" si="12"/>
        <v>13.35</v>
      </c>
      <c r="T18" s="5">
        <f>AVERAGE(F14:F18)</f>
        <v>28.339999999999996</v>
      </c>
      <c r="U18">
        <f t="shared" si="13"/>
        <v>29.666666666666668</v>
      </c>
      <c r="V18" s="5">
        <f>AVERAGE(G14:G18)</f>
        <v>15.86</v>
      </c>
      <c r="W18">
        <f t="shared" si="14"/>
        <v>30.916666666666668</v>
      </c>
      <c r="Z18" s="1">
        <v>4</v>
      </c>
      <c r="AA18">
        <v>2</v>
      </c>
      <c r="AB18">
        <v>0.85</v>
      </c>
      <c r="AC18">
        <f t="shared" si="9"/>
        <v>26.628571428571433</v>
      </c>
      <c r="AD18">
        <f t="shared" si="8"/>
        <v>31.042857142857141</v>
      </c>
      <c r="AE18">
        <f t="shared" si="8"/>
        <v>28.642857142857142</v>
      </c>
      <c r="AF18">
        <f t="shared" si="8"/>
        <v>28.871428571428574</v>
      </c>
    </row>
    <row r="19" spans="1:32" x14ac:dyDescent="0.45">
      <c r="A19" s="1">
        <v>15</v>
      </c>
      <c r="B19">
        <v>20</v>
      </c>
      <c r="C19">
        <v>0</v>
      </c>
      <c r="D19">
        <v>54.1</v>
      </c>
      <c r="E19">
        <v>2.9</v>
      </c>
      <c r="F19">
        <v>48.3</v>
      </c>
      <c r="G19">
        <v>55.7</v>
      </c>
      <c r="I19">
        <f t="shared" si="0"/>
        <v>21.739077717327387</v>
      </c>
      <c r="J19">
        <v>20</v>
      </c>
      <c r="K19">
        <f>AVERAGE(D19:G23)</f>
        <v>40.344999999999999</v>
      </c>
      <c r="L19">
        <f t="shared" si="10"/>
        <v>26.095833333333335</v>
      </c>
      <c r="M19">
        <v>0.65</v>
      </c>
      <c r="N19">
        <f t="shared" si="1"/>
        <v>40.25</v>
      </c>
      <c r="P19" s="5">
        <f>AVERAGE(D19:D23)</f>
        <v>52.339999999999996</v>
      </c>
      <c r="Q19">
        <f t="shared" si="11"/>
        <v>30.166666666666668</v>
      </c>
      <c r="R19" s="5">
        <f>AVERAGE(E19:E23)</f>
        <v>5.24</v>
      </c>
      <c r="S19">
        <f t="shared" si="12"/>
        <v>13.766666666666666</v>
      </c>
      <c r="T19" s="5">
        <f>AVERAGE(F19:F23)</f>
        <v>49.999999999999993</v>
      </c>
      <c r="U19">
        <f t="shared" si="13"/>
        <v>30.5</v>
      </c>
      <c r="V19" s="5">
        <f>AVERAGE(G19:G23)</f>
        <v>53.8</v>
      </c>
      <c r="W19">
        <f t="shared" si="14"/>
        <v>29.95</v>
      </c>
      <c r="Z19" s="1">
        <v>5</v>
      </c>
      <c r="AA19">
        <v>5</v>
      </c>
      <c r="AB19">
        <v>0</v>
      </c>
      <c r="AC19">
        <f t="shared" si="9"/>
        <v>35.642857142857146</v>
      </c>
      <c r="AD19">
        <f t="shared" si="8"/>
        <v>34.157142857142858</v>
      </c>
      <c r="AE19">
        <f t="shared" si="8"/>
        <v>29.642857142857142</v>
      </c>
      <c r="AF19">
        <f t="shared" si="8"/>
        <v>33.428571428571431</v>
      </c>
    </row>
    <row r="20" spans="1:32" x14ac:dyDescent="0.45">
      <c r="A20" s="1">
        <v>16</v>
      </c>
      <c r="B20">
        <v>20</v>
      </c>
      <c r="C20">
        <v>0.2</v>
      </c>
      <c r="D20">
        <v>54.1</v>
      </c>
      <c r="E20">
        <v>6</v>
      </c>
      <c r="F20">
        <v>48.9</v>
      </c>
      <c r="G20">
        <v>53.9</v>
      </c>
      <c r="I20">
        <f t="shared" si="0"/>
        <v>20.156435076669677</v>
      </c>
      <c r="J20">
        <v>50</v>
      </c>
      <c r="K20">
        <f>AVERAGE(D24:G28)</f>
        <v>48.68</v>
      </c>
      <c r="L20">
        <f t="shared" si="10"/>
        <v>25.524999999999995</v>
      </c>
      <c r="M20">
        <v>0.85</v>
      </c>
      <c r="N20">
        <f t="shared" si="1"/>
        <v>40.725000000000001</v>
      </c>
      <c r="P20" s="5">
        <f>AVERAGE(D24:D28)</f>
        <v>58.3</v>
      </c>
      <c r="Q20">
        <f t="shared" si="11"/>
        <v>30.133333333333336</v>
      </c>
      <c r="R20" s="5">
        <f>AVERAGE(E24:E28)</f>
        <v>28.459999999999997</v>
      </c>
      <c r="S20">
        <f t="shared" si="12"/>
        <v>11.033333333333333</v>
      </c>
      <c r="T20" s="5">
        <f>AVERAGE(F24:F28)</f>
        <v>50.64</v>
      </c>
      <c r="U20">
        <f t="shared" si="13"/>
        <v>30.983333333333334</v>
      </c>
      <c r="V20" s="5">
        <f>AVERAGE(G24:G28)</f>
        <v>57.320000000000007</v>
      </c>
      <c r="W20">
        <f t="shared" si="14"/>
        <v>29.95</v>
      </c>
      <c r="Z20" s="1">
        <v>6</v>
      </c>
      <c r="AA20">
        <v>5</v>
      </c>
      <c r="AB20">
        <v>0.2</v>
      </c>
      <c r="AC20">
        <f t="shared" si="9"/>
        <v>35.142857142857146</v>
      </c>
      <c r="AD20">
        <f t="shared" si="8"/>
        <v>33.857142857142854</v>
      </c>
      <c r="AE20">
        <f t="shared" si="8"/>
        <v>32.300000000000004</v>
      </c>
      <c r="AF20">
        <f t="shared" si="8"/>
        <v>33.171428571428571</v>
      </c>
    </row>
    <row r="21" spans="1:32" x14ac:dyDescent="0.45">
      <c r="A21" s="1">
        <v>17</v>
      </c>
      <c r="B21">
        <v>20</v>
      </c>
      <c r="C21">
        <v>0.45</v>
      </c>
      <c r="D21">
        <v>52.1</v>
      </c>
      <c r="E21">
        <v>5</v>
      </c>
      <c r="F21">
        <v>50.5</v>
      </c>
      <c r="G21">
        <v>54</v>
      </c>
      <c r="I21">
        <f t="shared" si="0"/>
        <v>20.475717325651868</v>
      </c>
      <c r="J21">
        <v>100</v>
      </c>
      <c r="K21">
        <f>AVERAGE(D29:G33)</f>
        <v>53.11</v>
      </c>
      <c r="L21">
        <f>AVERAGE((L20-L19), (L19-L18), (L18-L17), (L17-L16))</f>
        <v>-0.30729166666666963</v>
      </c>
      <c r="N21">
        <f t="shared" si="1"/>
        <v>40.4</v>
      </c>
      <c r="P21" s="5">
        <f>AVERAGE(D29:D33)</f>
        <v>58</v>
      </c>
      <c r="R21" s="5">
        <f>AVERAGE(E29:E33)</f>
        <v>44.779999999999994</v>
      </c>
      <c r="T21" s="5">
        <f>AVERAGE(F29:F33)</f>
        <v>51.14</v>
      </c>
      <c r="V21" s="5">
        <f>AVERAGE(G29:G33)</f>
        <v>58.52</v>
      </c>
      <c r="Z21" s="1">
        <v>7</v>
      </c>
      <c r="AA21">
        <v>5</v>
      </c>
      <c r="AB21">
        <v>0.45</v>
      </c>
      <c r="AC21">
        <f t="shared" si="9"/>
        <v>35.542857142857144</v>
      </c>
      <c r="AD21">
        <f t="shared" si="8"/>
        <v>34.871428571428574</v>
      </c>
      <c r="AE21">
        <f t="shared" si="8"/>
        <v>30.842857142857145</v>
      </c>
      <c r="AF21">
        <f t="shared" si="8"/>
        <v>33.571428571428569</v>
      </c>
    </row>
    <row r="22" spans="1:32" x14ac:dyDescent="0.45">
      <c r="A22" s="1">
        <v>18</v>
      </c>
      <c r="B22">
        <v>20</v>
      </c>
      <c r="C22">
        <v>0.65</v>
      </c>
      <c r="D22">
        <v>51.5</v>
      </c>
      <c r="E22">
        <v>6.5</v>
      </c>
      <c r="F22">
        <v>51.2</v>
      </c>
      <c r="G22">
        <v>52</v>
      </c>
      <c r="I22">
        <f t="shared" si="0"/>
        <v>19.516531454128842</v>
      </c>
      <c r="K22">
        <f>AVERAGE(K16:K21)</f>
        <v>26.288333333333338</v>
      </c>
      <c r="N22">
        <f t="shared" si="1"/>
        <v>40.299999999999997</v>
      </c>
      <c r="P22" s="5">
        <f>AVERAGE(P16:P21)</f>
        <v>31.086666666666662</v>
      </c>
      <c r="Q22">
        <f>AVERAGE(Q16:Q20)</f>
        <v>31.086666666666666</v>
      </c>
      <c r="R22" s="5">
        <f>AVERAGE(R16:R21)</f>
        <v>13.093333333333334</v>
      </c>
      <c r="S22">
        <f>AVERAGE(S16:S20)</f>
        <v>13.093333333333334</v>
      </c>
      <c r="T22" s="5">
        <f>AVERAGE(T16:T21)</f>
        <v>30.056666666666661</v>
      </c>
      <c r="U22">
        <f>AVERAGE(U16:U20)</f>
        <v>30.056666666666665</v>
      </c>
      <c r="V22" s="5">
        <f>AVERAGE(V16:V21)</f>
        <v>30.916666666666668</v>
      </c>
      <c r="W22">
        <f>AVERAGE(W16:W20)</f>
        <v>30.916666666666668</v>
      </c>
      <c r="Z22" s="1">
        <v>8</v>
      </c>
      <c r="AA22">
        <v>5</v>
      </c>
      <c r="AB22">
        <v>0.65</v>
      </c>
      <c r="AC22">
        <f t="shared" si="9"/>
        <v>34.68571428571429</v>
      </c>
      <c r="AD22">
        <f t="shared" si="8"/>
        <v>33.271428571428572</v>
      </c>
      <c r="AE22">
        <f t="shared" si="8"/>
        <v>30</v>
      </c>
      <c r="AF22">
        <f t="shared" si="8"/>
        <v>33.314285714285717</v>
      </c>
    </row>
    <row r="23" spans="1:32" x14ac:dyDescent="0.45">
      <c r="A23" s="1">
        <v>19</v>
      </c>
      <c r="B23">
        <v>20</v>
      </c>
      <c r="C23">
        <v>0.85</v>
      </c>
      <c r="D23">
        <v>49.9</v>
      </c>
      <c r="E23">
        <v>5.8</v>
      </c>
      <c r="F23">
        <v>51.1</v>
      </c>
      <c r="G23">
        <v>53.4</v>
      </c>
      <c r="I23">
        <f t="shared" si="0"/>
        <v>19.814199453926978</v>
      </c>
      <c r="N23">
        <f t="shared" si="1"/>
        <v>40.049999999999997</v>
      </c>
      <c r="P23" s="5">
        <f>_xlfn.STDEV.P(P16:P21)</f>
        <v>25.771091470008709</v>
      </c>
      <c r="Q23">
        <f>_xlfn.STDEV.P(Q16:Q20)</f>
        <v>1.1159151700136807</v>
      </c>
      <c r="R23" s="5">
        <f>_xlfn.STDEV.P(R16:R21)</f>
        <v>17.388078930373212</v>
      </c>
      <c r="S23">
        <f>_xlfn.STDEV.P(S16:S20)</f>
        <v>1.084875824947517</v>
      </c>
      <c r="T23" s="5">
        <f>_xlfn.STDEV.P(T16:T21)</f>
        <v>22.592380475628406</v>
      </c>
      <c r="U23">
        <f>_xlfn.STDEV.P(U16:U20)</f>
        <v>0.75671805992867769</v>
      </c>
      <c r="V23" s="5">
        <f>_xlfn.STDEV.P(V16:V21)</f>
        <v>26.207857388365213</v>
      </c>
      <c r="W23">
        <f>_xlfn.STDEV.P(W16:W20)</f>
        <v>0.86467720373944568</v>
      </c>
      <c r="Z23" s="1">
        <v>9</v>
      </c>
      <c r="AA23">
        <v>5</v>
      </c>
      <c r="AB23">
        <v>0.85</v>
      </c>
      <c r="AC23">
        <f t="shared" si="9"/>
        <v>35.571428571428569</v>
      </c>
      <c r="AD23">
        <f t="shared" si="8"/>
        <v>34.128571428571426</v>
      </c>
      <c r="AE23">
        <f t="shared" si="8"/>
        <v>31.057142857142853</v>
      </c>
      <c r="AF23">
        <f t="shared" si="8"/>
        <v>33.200000000000003</v>
      </c>
    </row>
    <row r="24" spans="1:32" x14ac:dyDescent="0.45">
      <c r="A24" s="1">
        <v>20</v>
      </c>
      <c r="B24">
        <v>50</v>
      </c>
      <c r="C24">
        <v>0</v>
      </c>
      <c r="D24">
        <v>58.3</v>
      </c>
      <c r="E24">
        <v>28.8</v>
      </c>
      <c r="F24">
        <v>49.1</v>
      </c>
      <c r="G24">
        <v>57.7</v>
      </c>
      <c r="I24">
        <f t="shared" si="0"/>
        <v>11.928196636541527</v>
      </c>
      <c r="N24">
        <f t="shared" si="1"/>
        <v>48.474999999999994</v>
      </c>
      <c r="P24" s="5"/>
      <c r="R24" s="5"/>
      <c r="T24" s="5"/>
      <c r="V24" s="5"/>
      <c r="Z24" s="1">
        <v>10</v>
      </c>
      <c r="AA24">
        <v>10</v>
      </c>
      <c r="AB24">
        <v>0</v>
      </c>
      <c r="AC24">
        <f t="shared" si="9"/>
        <v>42.428571428571431</v>
      </c>
      <c r="AD24">
        <f t="shared" si="8"/>
        <v>36.81428571428571</v>
      </c>
      <c r="AE24">
        <f t="shared" si="8"/>
        <v>38.471428571428575</v>
      </c>
      <c r="AF24">
        <f t="shared" si="8"/>
        <v>38.142857142857146</v>
      </c>
    </row>
    <row r="25" spans="1:32" x14ac:dyDescent="0.45">
      <c r="A25" s="1">
        <v>21</v>
      </c>
      <c r="B25">
        <v>50</v>
      </c>
      <c r="C25">
        <v>0.2</v>
      </c>
      <c r="D25">
        <v>57.9</v>
      </c>
      <c r="E25">
        <v>33</v>
      </c>
      <c r="F25">
        <v>50</v>
      </c>
      <c r="G25">
        <v>58.3</v>
      </c>
      <c r="I25">
        <f t="shared" si="0"/>
        <v>10.248658448792227</v>
      </c>
      <c r="N25">
        <f t="shared" si="1"/>
        <v>49.8</v>
      </c>
      <c r="P25" s="5" cm="1">
        <f t="array" ref="P25">INDEX(LINEST(P16:P21), 1)</f>
        <v>14.198857142857142</v>
      </c>
      <c r="Q25" s="5" cm="1">
        <f t="array" ref="Q25">INDEX(LINEST(Q16:Q20), 1)</f>
        <v>-0.70666666666666555</v>
      </c>
      <c r="R25" s="5" cm="1">
        <f t="array" ref="R25">INDEX(LINEST(R16:R21), 1)</f>
        <v>8.9839999999999982</v>
      </c>
      <c r="S25" s="5" cm="1">
        <f t="array" ref="S25">INDEX(LINEST(S16:S20), 1)</f>
        <v>-0.46499999999999975</v>
      </c>
      <c r="T25" s="5" cm="1">
        <f t="array" ref="T25">INDEX(LINEST(T16:T21), 1)</f>
        <v>12.246285714285715</v>
      </c>
      <c r="U25" s="5" cm="1">
        <f t="array" ref="U25">INDEX(LINEST(U16:U20), 1)</f>
        <v>0.45333333333333342</v>
      </c>
      <c r="V25" s="5" cm="1">
        <f t="array" ref="V25">INDEX(LINEST(V16:V21), 1)</f>
        <v>14.357142857142859</v>
      </c>
      <c r="W25" s="5" cm="1">
        <f t="array" ref="W25">INDEX(LINEST(W16:W20), 1)</f>
        <v>-0.57833333333333325</v>
      </c>
      <c r="Z25" s="1">
        <v>11</v>
      </c>
      <c r="AA25">
        <v>10</v>
      </c>
      <c r="AB25">
        <v>0.2</v>
      </c>
      <c r="AC25">
        <f t="shared" si="9"/>
        <v>41.928571428571431</v>
      </c>
      <c r="AD25">
        <f t="shared" si="8"/>
        <v>37.75714285714286</v>
      </c>
      <c r="AE25">
        <f t="shared" si="8"/>
        <v>41.928571428571423</v>
      </c>
      <c r="AF25">
        <f t="shared" si="8"/>
        <v>38.728571428571421</v>
      </c>
    </row>
    <row r="26" spans="1:32" x14ac:dyDescent="0.45">
      <c r="A26" s="1">
        <v>22</v>
      </c>
      <c r="B26">
        <v>50</v>
      </c>
      <c r="C26">
        <v>0.45</v>
      </c>
      <c r="D26">
        <v>59.4</v>
      </c>
      <c r="E26">
        <v>29.3</v>
      </c>
      <c r="F26">
        <v>50.5</v>
      </c>
      <c r="G26">
        <v>58.8</v>
      </c>
      <c r="I26">
        <f t="shared" si="0"/>
        <v>12.181338185930139</v>
      </c>
      <c r="K26" cm="1">
        <f t="array" ref="K26">INDEX(LINEST(K16:K21),1)</f>
        <v>12.446571428571426</v>
      </c>
      <c r="L26" s="6" cm="1">
        <f t="array" ref="L26">INDEX(LINEST(L16:L20),1)</f>
        <v>-0.32416666666666882</v>
      </c>
      <c r="N26">
        <f t="shared" si="1"/>
        <v>49.5</v>
      </c>
      <c r="Z26" s="1">
        <v>12</v>
      </c>
      <c r="AA26">
        <v>10</v>
      </c>
      <c r="AB26">
        <v>0.45</v>
      </c>
      <c r="AC26">
        <f t="shared" si="9"/>
        <v>38.357142857142854</v>
      </c>
      <c r="AD26">
        <f t="shared" si="8"/>
        <v>37.799999999999997</v>
      </c>
      <c r="AE26">
        <f t="shared" si="8"/>
        <v>39.357142857142854</v>
      </c>
      <c r="AF26">
        <f t="shared" si="8"/>
        <v>37.442857142857143</v>
      </c>
    </row>
    <row r="27" spans="1:32" x14ac:dyDescent="0.45">
      <c r="A27" s="1">
        <v>23</v>
      </c>
      <c r="B27">
        <v>50</v>
      </c>
      <c r="C27">
        <v>0.65</v>
      </c>
      <c r="D27">
        <v>58.3</v>
      </c>
      <c r="E27">
        <v>30</v>
      </c>
      <c r="F27">
        <v>51.1</v>
      </c>
      <c r="G27">
        <v>55.1</v>
      </c>
      <c r="I27">
        <f t="shared" si="0"/>
        <v>11.051555320406271</v>
      </c>
      <c r="N27">
        <f t="shared" si="1"/>
        <v>48.625</v>
      </c>
      <c r="Z27" s="1">
        <v>13</v>
      </c>
      <c r="AA27">
        <v>10</v>
      </c>
      <c r="AB27">
        <v>0.65</v>
      </c>
      <c r="AC27">
        <f t="shared" si="9"/>
        <v>41.471428571428575</v>
      </c>
      <c r="AD27">
        <f t="shared" si="8"/>
        <v>37.585714285714282</v>
      </c>
      <c r="AE27">
        <f t="shared" si="8"/>
        <v>39.414285714285711</v>
      </c>
      <c r="AF27">
        <f t="shared" si="8"/>
        <v>37.585714285714282</v>
      </c>
    </row>
    <row r="28" spans="1:32" x14ac:dyDescent="0.45">
      <c r="A28" s="1">
        <v>24</v>
      </c>
      <c r="B28">
        <v>50</v>
      </c>
      <c r="C28">
        <v>0.85</v>
      </c>
      <c r="D28">
        <v>57.6</v>
      </c>
      <c r="E28">
        <v>21.2</v>
      </c>
      <c r="F28">
        <v>52.5</v>
      </c>
      <c r="G28">
        <v>56.7</v>
      </c>
      <c r="I28">
        <f t="shared" si="0"/>
        <v>15.019487341450773</v>
      </c>
      <c r="N28">
        <f t="shared" si="1"/>
        <v>47</v>
      </c>
      <c r="Z28" s="1">
        <v>14</v>
      </c>
      <c r="AA28">
        <v>10</v>
      </c>
      <c r="AB28">
        <v>0.85</v>
      </c>
      <c r="AC28">
        <f t="shared" si="9"/>
        <v>39.24285714285714</v>
      </c>
      <c r="AD28">
        <f t="shared" si="8"/>
        <v>37.1</v>
      </c>
      <c r="AE28">
        <f t="shared" si="8"/>
        <v>40.785714285714285</v>
      </c>
      <c r="AF28">
        <f t="shared" si="8"/>
        <v>36.514285714285712</v>
      </c>
    </row>
    <row r="29" spans="1:32" x14ac:dyDescent="0.45">
      <c r="A29" s="1">
        <v>25</v>
      </c>
      <c r="B29">
        <v>100</v>
      </c>
      <c r="C29">
        <v>0</v>
      </c>
      <c r="D29">
        <v>59.6</v>
      </c>
      <c r="E29">
        <v>47.3</v>
      </c>
      <c r="F29">
        <v>48.7</v>
      </c>
      <c r="G29">
        <v>60.2</v>
      </c>
      <c r="I29">
        <f t="shared" si="0"/>
        <v>5.9743200449925391</v>
      </c>
      <c r="N29">
        <f t="shared" si="1"/>
        <v>53.95</v>
      </c>
      <c r="Z29" s="1">
        <v>15</v>
      </c>
      <c r="AA29">
        <v>20</v>
      </c>
      <c r="AB29">
        <v>0</v>
      </c>
      <c r="AC29">
        <f t="shared" si="9"/>
        <v>52.485714285714288</v>
      </c>
      <c r="AD29">
        <f t="shared" si="8"/>
        <v>42.2</v>
      </c>
      <c r="AE29">
        <f t="shared" si="8"/>
        <v>47.657142857142844</v>
      </c>
      <c r="AF29">
        <f t="shared" si="8"/>
        <v>52.6</v>
      </c>
    </row>
    <row r="30" spans="1:32" x14ac:dyDescent="0.45">
      <c r="A30" s="1">
        <v>26</v>
      </c>
      <c r="B30">
        <v>100</v>
      </c>
      <c r="C30">
        <v>0.2</v>
      </c>
      <c r="D30">
        <v>57.9</v>
      </c>
      <c r="E30">
        <v>45.9</v>
      </c>
      <c r="F30">
        <v>51.2</v>
      </c>
      <c r="G30">
        <v>60.4</v>
      </c>
      <c r="I30">
        <f t="shared" si="0"/>
        <v>5.6905623623680386</v>
      </c>
      <c r="N30">
        <f t="shared" si="1"/>
        <v>53.85</v>
      </c>
      <c r="Z30" s="1">
        <v>16</v>
      </c>
      <c r="AA30">
        <v>20</v>
      </c>
      <c r="AB30">
        <v>0.2</v>
      </c>
      <c r="AC30">
        <f t="shared" si="9"/>
        <v>54.100000000000009</v>
      </c>
      <c r="AD30">
        <f t="shared" si="9"/>
        <v>42.51428571428572</v>
      </c>
      <c r="AE30">
        <f t="shared" si="9"/>
        <v>48.75714285714286</v>
      </c>
      <c r="AF30">
        <f t="shared" si="9"/>
        <v>52.557142857142864</v>
      </c>
    </row>
    <row r="31" spans="1:32" x14ac:dyDescent="0.45">
      <c r="A31" s="1">
        <v>27</v>
      </c>
      <c r="B31">
        <v>100</v>
      </c>
      <c r="C31">
        <v>0.45</v>
      </c>
      <c r="D31">
        <v>58</v>
      </c>
      <c r="E31">
        <v>45.7</v>
      </c>
      <c r="F31">
        <v>50.6</v>
      </c>
      <c r="G31">
        <v>57.7</v>
      </c>
      <c r="I31">
        <f t="shared" si="0"/>
        <v>5.1512134492758106</v>
      </c>
      <c r="N31">
        <f t="shared" si="1"/>
        <v>53</v>
      </c>
      <c r="Z31" s="1">
        <v>17</v>
      </c>
      <c r="AA31">
        <v>20</v>
      </c>
      <c r="AB31">
        <v>0.45</v>
      </c>
      <c r="AC31">
        <f t="shared" si="9"/>
        <v>52.257142857142867</v>
      </c>
      <c r="AD31">
        <f t="shared" si="9"/>
        <v>41.285714285714285</v>
      </c>
      <c r="AE31">
        <f t="shared" si="9"/>
        <v>49.142857142857153</v>
      </c>
      <c r="AF31">
        <f t="shared" si="9"/>
        <v>51.491428571428571</v>
      </c>
    </row>
    <row r="32" spans="1:32" x14ac:dyDescent="0.45">
      <c r="A32" s="1">
        <v>28</v>
      </c>
      <c r="B32">
        <v>100</v>
      </c>
      <c r="C32">
        <v>0.65</v>
      </c>
      <c r="D32">
        <v>57.3</v>
      </c>
      <c r="E32">
        <v>45.8</v>
      </c>
      <c r="F32">
        <v>51.7</v>
      </c>
      <c r="G32">
        <v>57.8</v>
      </c>
      <c r="I32">
        <f t="shared" si="0"/>
        <v>4.8726276278821059</v>
      </c>
      <c r="N32">
        <f t="shared" si="1"/>
        <v>53.150000000000006</v>
      </c>
      <c r="Z32" s="1">
        <v>18</v>
      </c>
      <c r="AA32">
        <v>20</v>
      </c>
      <c r="AB32">
        <v>0.65</v>
      </c>
      <c r="AC32">
        <f t="shared" si="9"/>
        <v>52.25714285714286</v>
      </c>
      <c r="AD32">
        <f t="shared" si="9"/>
        <v>40.68571428571429</v>
      </c>
      <c r="AE32">
        <f t="shared" si="9"/>
        <v>49.385714285714286</v>
      </c>
      <c r="AF32">
        <f t="shared" si="9"/>
        <v>51.8</v>
      </c>
    </row>
    <row r="33" spans="1:32" x14ac:dyDescent="0.45">
      <c r="A33" s="1">
        <v>29</v>
      </c>
      <c r="B33">
        <v>100</v>
      </c>
      <c r="C33">
        <v>0.85</v>
      </c>
      <c r="D33">
        <v>57.2</v>
      </c>
      <c r="E33">
        <v>39.200000000000003</v>
      </c>
      <c r="F33">
        <v>53.5</v>
      </c>
      <c r="G33">
        <v>56.5</v>
      </c>
      <c r="I33">
        <f t="shared" si="0"/>
        <v>7.2928046731007372</v>
      </c>
      <c r="N33">
        <f t="shared" si="1"/>
        <v>51.6</v>
      </c>
      <c r="Z33" s="1">
        <v>19</v>
      </c>
      <c r="AA33">
        <v>20</v>
      </c>
      <c r="AB33">
        <v>0.85</v>
      </c>
      <c r="AC33">
        <f t="shared" si="9"/>
        <v>50.785714285714292</v>
      </c>
      <c r="AD33">
        <f t="shared" si="9"/>
        <v>39.364285714285714</v>
      </c>
      <c r="AE33">
        <f t="shared" si="9"/>
        <v>49.471428571428575</v>
      </c>
      <c r="AF33">
        <f t="shared" si="9"/>
        <v>51.071428571428577</v>
      </c>
    </row>
    <row r="34" spans="1:32" x14ac:dyDescent="0.45">
      <c r="Z34" s="1">
        <v>20</v>
      </c>
      <c r="AA34">
        <v>50</v>
      </c>
      <c r="AB34">
        <v>0</v>
      </c>
      <c r="AC34">
        <f t="shared" si="9"/>
        <v>42.24285714285714</v>
      </c>
      <c r="AD34">
        <f t="shared" si="9"/>
        <v>37.01428571428572</v>
      </c>
      <c r="AE34">
        <f t="shared" si="9"/>
        <v>34.128571428571426</v>
      </c>
      <c r="AF34">
        <f t="shared" si="9"/>
        <v>41.985714285714288</v>
      </c>
    </row>
    <row r="35" spans="1:32" x14ac:dyDescent="0.45">
      <c r="Z35" s="1">
        <v>21</v>
      </c>
      <c r="AA35">
        <v>50</v>
      </c>
      <c r="AB35">
        <v>0.2</v>
      </c>
      <c r="AC35">
        <f t="shared" si="9"/>
        <v>42.828571428571429</v>
      </c>
      <c r="AD35">
        <f t="shared" si="9"/>
        <v>37.74285714285714</v>
      </c>
      <c r="AE35">
        <f t="shared" si="9"/>
        <v>35.957142857142863</v>
      </c>
      <c r="AF35">
        <f t="shared" si="9"/>
        <v>42.74285714285714</v>
      </c>
    </row>
    <row r="36" spans="1:32" x14ac:dyDescent="0.45">
      <c r="Z36" s="1">
        <v>22</v>
      </c>
      <c r="AA36">
        <v>50</v>
      </c>
      <c r="AB36">
        <v>0.45</v>
      </c>
      <c r="AC36">
        <f t="shared" si="9"/>
        <v>42.971428571428575</v>
      </c>
      <c r="AD36">
        <f t="shared" si="9"/>
        <v>33.74285714285714</v>
      </c>
      <c r="AE36">
        <f t="shared" si="9"/>
        <v>36.314285714285717</v>
      </c>
      <c r="AF36">
        <f t="shared" si="9"/>
        <v>42.48571428571428</v>
      </c>
    </row>
    <row r="37" spans="1:32" x14ac:dyDescent="0.45">
      <c r="A37" s="1">
        <v>0</v>
      </c>
      <c r="B37" t="s">
        <v>7</v>
      </c>
      <c r="Z37" s="1">
        <v>23</v>
      </c>
      <c r="AA37">
        <v>50</v>
      </c>
      <c r="AB37">
        <v>0.65</v>
      </c>
      <c r="AC37">
        <f t="shared" si="9"/>
        <v>40.371428571428567</v>
      </c>
      <c r="AD37">
        <f t="shared" si="9"/>
        <v>32.971428571428575</v>
      </c>
      <c r="AE37">
        <f t="shared" si="9"/>
        <v>36.114285714285714</v>
      </c>
      <c r="AF37">
        <f t="shared" si="9"/>
        <v>40.228571428571435</v>
      </c>
    </row>
    <row r="38" spans="1:32" x14ac:dyDescent="0.45">
      <c r="Z38" s="1">
        <v>24</v>
      </c>
      <c r="AA38">
        <v>50</v>
      </c>
      <c r="AB38">
        <v>0.85</v>
      </c>
      <c r="AC38">
        <f t="shared" si="9"/>
        <v>39.957142857142863</v>
      </c>
      <c r="AD38">
        <f t="shared" si="9"/>
        <v>30.214285714285715</v>
      </c>
      <c r="AE38">
        <f t="shared" si="9"/>
        <v>36.74285714285714</v>
      </c>
      <c r="AF38">
        <f t="shared" si="9"/>
        <v>41.071428571428569</v>
      </c>
    </row>
    <row r="39" spans="1:32" x14ac:dyDescent="0.4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I39" s="3" t="s">
        <v>45</v>
      </c>
      <c r="K39" t="s">
        <v>25</v>
      </c>
      <c r="L39" t="s">
        <v>26</v>
      </c>
      <c r="N39" t="s">
        <v>27</v>
      </c>
      <c r="P39" s="3"/>
      <c r="Q39" s="3" t="s">
        <v>3</v>
      </c>
      <c r="R39" s="3"/>
      <c r="S39" s="3" t="s">
        <v>4</v>
      </c>
      <c r="T39" s="3"/>
      <c r="U39" s="3" t="s">
        <v>5</v>
      </c>
      <c r="V39" s="3"/>
      <c r="W39" s="3" t="s">
        <v>6</v>
      </c>
      <c r="Z39" s="1">
        <v>25</v>
      </c>
      <c r="AA39">
        <v>100</v>
      </c>
      <c r="AB39">
        <v>0</v>
      </c>
      <c r="AC39">
        <f t="shared" si="9"/>
        <v>42.714285714285715</v>
      </c>
      <c r="AD39">
        <f t="shared" si="9"/>
        <v>39.928571428571431</v>
      </c>
      <c r="AE39">
        <f t="shared" si="9"/>
        <v>34.199999999999996</v>
      </c>
      <c r="AF39">
        <f>AVERAGE(G29,G65,G101,G137,G173,G209)</f>
        <v>48.616666666666667</v>
      </c>
    </row>
    <row r="40" spans="1:32" x14ac:dyDescent="0.45">
      <c r="A40" s="1">
        <v>0</v>
      </c>
      <c r="B40">
        <v>0</v>
      </c>
      <c r="C40">
        <v>0</v>
      </c>
      <c r="D40">
        <v>55.7</v>
      </c>
      <c r="E40">
        <v>57.2</v>
      </c>
      <c r="F40">
        <v>51.1</v>
      </c>
      <c r="G40">
        <v>54.3</v>
      </c>
      <c r="I40">
        <f>_xlfn.STDEV.P(D40:G40)</f>
        <v>2.253192179997082</v>
      </c>
      <c r="J40">
        <v>2</v>
      </c>
      <c r="K40">
        <f>_xlfn.STDEV.P(D40:G44)</f>
        <v>3.3243194792318023</v>
      </c>
      <c r="L40">
        <f>_xlfn.STDEV.P(D40:G40,D45:G45,D50:G50,D55:G55,D60:G60,D65:G65)</f>
        <v>5.420408963660706</v>
      </c>
      <c r="M40">
        <v>0</v>
      </c>
      <c r="N40">
        <f>AVERAGE(D40:G40)</f>
        <v>54.575000000000003</v>
      </c>
      <c r="P40" s="5">
        <f>_xlfn.STDEV.P(D40:D44)</f>
        <v>0.66753277073114459</v>
      </c>
      <c r="Q40">
        <f>_xlfn.STDEV.P(D40,D45,D50,D55,D60,D65)</f>
        <v>3.2416131100974326</v>
      </c>
      <c r="R40" s="5">
        <f>_xlfn.STDEV.P(E40:E44)</f>
        <v>1.107429455992571</v>
      </c>
      <c r="S40">
        <f>_xlfn.STDEV.P(E40,E45,E50,E55,E60,E65)</f>
        <v>4.6294948128518536</v>
      </c>
      <c r="T40" s="5">
        <f>_xlfn.STDEV.P(F40:F44)</f>
        <v>1.8846750383023596</v>
      </c>
      <c r="U40">
        <f>_xlfn.STDEV.P(F40,F45,F50,F55,F60,F65)</f>
        <v>1.1557825631723879</v>
      </c>
      <c r="V40" s="5">
        <f>_xlfn.STDEV.P(G40:G44)</f>
        <v>0.63686733312362698</v>
      </c>
      <c r="W40">
        <f>_xlfn.STDEV.P(G40,G45,G50,G55,G60,G65)</f>
        <v>2.9814239699997191</v>
      </c>
      <c r="Z40" s="1">
        <v>26</v>
      </c>
      <c r="AA40">
        <v>100</v>
      </c>
      <c r="AB40">
        <v>0.2</v>
      </c>
      <c r="AC40">
        <f t="shared" si="9"/>
        <v>42.628571428571426</v>
      </c>
      <c r="AD40">
        <f t="shared" si="9"/>
        <v>39.300000000000004</v>
      </c>
      <c r="AE40">
        <f t="shared" si="9"/>
        <v>36.714285714285715</v>
      </c>
      <c r="AF40">
        <f>AVERAGE(G30,G66,G102,G138,G174,G210)</f>
        <v>49.550000000000004</v>
      </c>
    </row>
    <row r="41" spans="1:32" x14ac:dyDescent="0.45">
      <c r="A41" s="1">
        <v>1</v>
      </c>
      <c r="B41">
        <v>0</v>
      </c>
      <c r="C41">
        <v>0.2</v>
      </c>
      <c r="D41">
        <v>56.7</v>
      </c>
      <c r="E41">
        <v>55.6</v>
      </c>
      <c r="F41">
        <v>45.7</v>
      </c>
      <c r="G41">
        <v>54.7</v>
      </c>
      <c r="I41">
        <f t="shared" ref="I41:I69" si="15">_xlfn.STDEV.P(D41:G41)</f>
        <v>4.3734282891114153</v>
      </c>
      <c r="J41">
        <v>5</v>
      </c>
      <c r="K41">
        <f>_xlfn.STDEV.P(D45:G49)</f>
        <v>3.5302230807698267</v>
      </c>
      <c r="L41">
        <f>_xlfn.STDEV.P(D41:G41,D46:G46,D51:G51,D56:G56,D61:G61,D66:G66)</f>
        <v>4.9781867934017914</v>
      </c>
      <c r="M41">
        <v>0.2</v>
      </c>
      <c r="N41">
        <f t="shared" ref="N41:N69" si="16">AVERAGE(D41:G41)</f>
        <v>53.174999999999997</v>
      </c>
      <c r="P41" s="5">
        <f>_xlfn.STDEV.P(D45:D49)</f>
        <v>1.181524439019356</v>
      </c>
      <c r="Q41">
        <f t="shared" ref="Q41:Q44" si="17">_xlfn.STDEV.P(D41,D46,D51,D56,D61,D66)</f>
        <v>2.6285293733695796</v>
      </c>
      <c r="R41" s="5">
        <f>_xlfn.STDEV.P(E45:E49)</f>
        <v>0.91869472622846893</v>
      </c>
      <c r="S41">
        <f t="shared" ref="S41:S44" si="18">_xlfn.STDEV.P(E41,E46,E51,E56,E61,E66)</f>
        <v>5.4391839665727639</v>
      </c>
      <c r="T41" s="5">
        <f>_xlfn.STDEV.P(F45:F49)</f>
        <v>1.4905032707109365</v>
      </c>
      <c r="U41">
        <f t="shared" ref="U41:U44" si="19">_xlfn.STDEV.P(F41,F46,F51,F56,F61,F66)</f>
        <v>2.2050447211388287</v>
      </c>
      <c r="V41" s="5">
        <f>_xlfn.STDEV.P(G45:G49)</f>
        <v>0.58855755878248628</v>
      </c>
      <c r="W41">
        <f t="shared" ref="W41:W44" si="20">_xlfn.STDEV.P(G41,G46,G51,G56,G61,G66)</f>
        <v>2.6030430909482338</v>
      </c>
      <c r="Z41" s="1">
        <v>27</v>
      </c>
      <c r="AA41">
        <v>100</v>
      </c>
      <c r="AB41">
        <v>0.45</v>
      </c>
      <c r="AC41">
        <f t="shared" si="9"/>
        <v>42.071428571428569</v>
      </c>
      <c r="AD41">
        <f t="shared" si="9"/>
        <v>38.557142857142857</v>
      </c>
      <c r="AE41">
        <f t="shared" si="9"/>
        <v>36.271428571428565</v>
      </c>
      <c r="AF41">
        <f>AVERAGE(G31,G67,G103,G139,G175,G211)</f>
        <v>47.233333333333341</v>
      </c>
    </row>
    <row r="42" spans="1:32" x14ac:dyDescent="0.45">
      <c r="A42" s="1">
        <v>2</v>
      </c>
      <c r="B42">
        <v>0</v>
      </c>
      <c r="C42">
        <v>0.45</v>
      </c>
      <c r="D42">
        <v>56.5</v>
      </c>
      <c r="E42">
        <v>55</v>
      </c>
      <c r="F42">
        <v>50.2</v>
      </c>
      <c r="G42">
        <v>55.5</v>
      </c>
      <c r="I42">
        <f t="shared" si="15"/>
        <v>2.4279621084357959</v>
      </c>
      <c r="J42">
        <v>10</v>
      </c>
      <c r="K42">
        <f>_xlfn.STDEV.P(D50:G54)</f>
        <v>3.1768655936315593</v>
      </c>
      <c r="L42">
        <f t="shared" ref="L42:L44" si="21">_xlfn.STDEV.P(D42:G42,D47:G47,D52:G52,D57:G57,D62:G62,D67:G67)</f>
        <v>4.5023585640071913</v>
      </c>
      <c r="M42">
        <v>0.45</v>
      </c>
      <c r="N42">
        <f t="shared" si="16"/>
        <v>54.3</v>
      </c>
      <c r="P42" s="5">
        <f>_xlfn.STDEV.P(D50:D54)</f>
        <v>1.163786922078093</v>
      </c>
      <c r="Q42">
        <f t="shared" si="17"/>
        <v>3.0433899228035548</v>
      </c>
      <c r="R42" s="5">
        <f>_xlfn.STDEV.P(E50:E54)</f>
        <v>1.4170391667134681</v>
      </c>
      <c r="S42">
        <f t="shared" si="18"/>
        <v>3.9479952718647819</v>
      </c>
      <c r="T42" s="5">
        <f>_xlfn.STDEV.P(F50:F54)</f>
        <v>1.4961283367412026</v>
      </c>
      <c r="U42">
        <f t="shared" si="19"/>
        <v>0.66499791144200082</v>
      </c>
      <c r="V42" s="5">
        <f>_xlfn.STDEV.P(G50:G54)</f>
        <v>1.0011992808627066</v>
      </c>
      <c r="W42">
        <f t="shared" si="20"/>
        <v>3.085854824841896</v>
      </c>
      <c r="Z42" s="1">
        <v>28</v>
      </c>
      <c r="AA42">
        <v>100</v>
      </c>
      <c r="AB42">
        <v>0.65</v>
      </c>
      <c r="AC42">
        <f t="shared" si="9"/>
        <v>41.614285714285707</v>
      </c>
      <c r="AD42">
        <f t="shared" si="9"/>
        <v>39.157142857142851</v>
      </c>
      <c r="AE42">
        <f t="shared" si="9"/>
        <v>36.485714285714288</v>
      </c>
      <c r="AF42">
        <f>AVERAGE(G32,G68,G104,G140,G176,G212)</f>
        <v>48.6</v>
      </c>
    </row>
    <row r="43" spans="1:32" x14ac:dyDescent="0.45">
      <c r="A43" s="1">
        <v>3</v>
      </c>
      <c r="B43">
        <v>0</v>
      </c>
      <c r="C43">
        <v>0.65</v>
      </c>
      <c r="D43">
        <v>57</v>
      </c>
      <c r="E43">
        <v>58.1</v>
      </c>
      <c r="F43">
        <v>47.9</v>
      </c>
      <c r="G43">
        <v>54</v>
      </c>
      <c r="I43">
        <f t="shared" si="15"/>
        <v>3.9613760235554523</v>
      </c>
      <c r="J43">
        <v>20</v>
      </c>
      <c r="K43">
        <f>_xlfn.STDEV.P(D55:G59)</f>
        <v>5.0000874992343878</v>
      </c>
      <c r="L43">
        <f t="shared" si="21"/>
        <v>4.006730448743574</v>
      </c>
      <c r="M43">
        <v>0.65</v>
      </c>
      <c r="N43">
        <f t="shared" si="16"/>
        <v>54.25</v>
      </c>
      <c r="P43" s="5">
        <f>_xlfn.STDEV.P(D55:D59)</f>
        <v>0.88769364084688529</v>
      </c>
      <c r="Q43">
        <f t="shared" si="17"/>
        <v>2.3121058222610253</v>
      </c>
      <c r="R43" s="5">
        <f>_xlfn.STDEV.P(E55:E59)</f>
        <v>1.9322525714823093</v>
      </c>
      <c r="S43">
        <f t="shared" si="18"/>
        <v>3.0335164779875887</v>
      </c>
      <c r="T43" s="5">
        <f>_xlfn.STDEV.P(F55:F59)</f>
        <v>1.5666524822052903</v>
      </c>
      <c r="U43">
        <f t="shared" si="19"/>
        <v>1.5026827860714842</v>
      </c>
      <c r="V43" s="5">
        <f>_xlfn.STDEV.P(G55:G59)</f>
        <v>0.73593477971896404</v>
      </c>
      <c r="W43">
        <f t="shared" si="20"/>
        <v>2.3213980461973542</v>
      </c>
      <c r="Z43" s="1">
        <v>29</v>
      </c>
      <c r="AA43">
        <v>100</v>
      </c>
      <c r="AB43">
        <v>0.85</v>
      </c>
      <c r="AC43">
        <f t="shared" si="9"/>
        <v>40.6</v>
      </c>
      <c r="AD43">
        <f t="shared" si="9"/>
        <v>37.571428571428569</v>
      </c>
      <c r="AE43">
        <f t="shared" si="9"/>
        <v>37.171428571428571</v>
      </c>
      <c r="AF43">
        <f>AVERAGE(G33,G69,G105,G141,G177,G213)</f>
        <v>47.099999999999994</v>
      </c>
    </row>
    <row r="44" spans="1:32" x14ac:dyDescent="0.45">
      <c r="A44" s="1">
        <v>4</v>
      </c>
      <c r="B44">
        <v>0</v>
      </c>
      <c r="C44">
        <v>0.85</v>
      </c>
      <c r="D44">
        <v>55.2</v>
      </c>
      <c r="E44">
        <v>56.3</v>
      </c>
      <c r="F44">
        <v>49.1</v>
      </c>
      <c r="G44">
        <v>55.6</v>
      </c>
      <c r="I44">
        <f t="shared" si="15"/>
        <v>2.8848743473503307</v>
      </c>
      <c r="J44">
        <v>50</v>
      </c>
      <c r="K44">
        <f>_xlfn.STDEV.P(D61:G64)</f>
        <v>5.4405882034941788</v>
      </c>
      <c r="L44">
        <f t="shared" si="21"/>
        <v>3.3457580937991054</v>
      </c>
      <c r="M44">
        <v>0.85</v>
      </c>
      <c r="N44">
        <f t="shared" si="16"/>
        <v>54.05</v>
      </c>
      <c r="P44" s="5">
        <f>_xlfn.STDEV.P(D60:D64)</f>
        <v>1.8126224096595518</v>
      </c>
      <c r="Q44">
        <f t="shared" si="17"/>
        <v>2.4628912548736963</v>
      </c>
      <c r="R44" s="5">
        <f>_xlfn.STDEV.P(E60:E64)</f>
        <v>4.0046972419897138</v>
      </c>
      <c r="S44">
        <f t="shared" si="18"/>
        <v>2.3942639787625764</v>
      </c>
      <c r="T44" s="5">
        <f>_xlfn.STDEV.P(F60:F64)</f>
        <v>1.2000000000000006</v>
      </c>
      <c r="U44">
        <f t="shared" si="19"/>
        <v>1.2239507978491426</v>
      </c>
      <c r="V44" s="5">
        <f>_xlfn.STDEV.P(G60:G64)</f>
        <v>1.3151425778218866</v>
      </c>
      <c r="W44">
        <f t="shared" si="20"/>
        <v>2.9685855217594801</v>
      </c>
    </row>
    <row r="45" spans="1:32" x14ac:dyDescent="0.45">
      <c r="A45" s="1">
        <v>5</v>
      </c>
      <c r="B45">
        <v>5</v>
      </c>
      <c r="C45">
        <v>0</v>
      </c>
      <c r="D45">
        <v>59.6</v>
      </c>
      <c r="E45">
        <v>54.4</v>
      </c>
      <c r="F45">
        <v>48.4</v>
      </c>
      <c r="G45">
        <v>58.1</v>
      </c>
      <c r="I45">
        <f t="shared" si="15"/>
        <v>4.3193604850718366</v>
      </c>
      <c r="J45">
        <v>100</v>
      </c>
      <c r="K45">
        <f>_xlfn.STDEV.P(D65:G69)</f>
        <v>3.4804597397470354</v>
      </c>
      <c r="N45">
        <f t="shared" si="16"/>
        <v>55.125</v>
      </c>
      <c r="P45" s="5">
        <f>_xlfn.STDEV.P(D65:D69)</f>
        <v>1.7499714283381889</v>
      </c>
      <c r="R45" s="5">
        <f>_xlfn.STDEV.P(E65:E69)</f>
        <v>0.88679197109581498</v>
      </c>
      <c r="T45" s="5">
        <f>_xlfn.STDEV.P(F65:F69)</f>
        <v>1.1842297074469967</v>
      </c>
      <c r="V45" s="5">
        <f>_xlfn.STDEV.P(G65:G69)</f>
        <v>1.0334408546211054</v>
      </c>
    </row>
    <row r="46" spans="1:32" x14ac:dyDescent="0.45">
      <c r="A46" s="1">
        <v>6</v>
      </c>
      <c r="B46">
        <v>5</v>
      </c>
      <c r="C46">
        <v>0.2</v>
      </c>
      <c r="D46">
        <v>56.9</v>
      </c>
      <c r="E46">
        <v>53.4</v>
      </c>
      <c r="F46">
        <v>51.9</v>
      </c>
      <c r="G46">
        <v>56.6</v>
      </c>
      <c r="I46">
        <f t="shared" si="15"/>
        <v>2.1201415047114196</v>
      </c>
      <c r="K46">
        <f>AVERAGE(K40:K45)</f>
        <v>3.9920905993514655</v>
      </c>
      <c r="N46">
        <f t="shared" si="16"/>
        <v>54.699999999999996</v>
      </c>
      <c r="P46" s="5">
        <f>AVERAGE(P40:P45)</f>
        <v>1.2438552684455366</v>
      </c>
      <c r="Q46">
        <f>AVERAGE(Q40:Q44)</f>
        <v>2.7377058966810575</v>
      </c>
      <c r="R46" s="5">
        <f>AVERAGE(R40:R45)</f>
        <v>1.711150855583724</v>
      </c>
      <c r="S46">
        <f>AVERAGE(S40:S44)</f>
        <v>3.8888909016079132</v>
      </c>
      <c r="T46" s="5">
        <f>AVERAGE(T40:T45)</f>
        <v>1.4703648059011309</v>
      </c>
      <c r="U46">
        <f>AVERAGE(U40:U44)</f>
        <v>1.3504917559347689</v>
      </c>
      <c r="V46" s="5">
        <f>AVERAGE(V40:V45)</f>
        <v>0.88519039748846262</v>
      </c>
      <c r="W46">
        <f>AVERAGE(W40:W44)</f>
        <v>2.7920610907493364</v>
      </c>
    </row>
    <row r="47" spans="1:32" x14ac:dyDescent="0.45">
      <c r="A47" s="1">
        <v>7</v>
      </c>
      <c r="B47">
        <v>5</v>
      </c>
      <c r="C47">
        <v>0.45</v>
      </c>
      <c r="D47">
        <v>58.7</v>
      </c>
      <c r="E47">
        <v>55.5</v>
      </c>
      <c r="F47">
        <v>49.4</v>
      </c>
      <c r="G47">
        <v>58</v>
      </c>
      <c r="I47">
        <f t="shared" si="15"/>
        <v>3.6626493143624885</v>
      </c>
      <c r="N47">
        <f t="shared" si="16"/>
        <v>55.4</v>
      </c>
      <c r="P47" s="5">
        <f>_xlfn.STDEV.P(P40:P45)</f>
        <v>0.41811968521020748</v>
      </c>
      <c r="Q47">
        <f>_xlfn.STDEV.P(Q40:Q44)</f>
        <v>0.35098240055591157</v>
      </c>
      <c r="R47" s="5">
        <f>_xlfn.STDEV.P(R40:R45)</f>
        <v>1.085339923450295</v>
      </c>
      <c r="S47">
        <f>_xlfn.STDEV.P(S40:S44)</f>
        <v>1.0882068838496937</v>
      </c>
      <c r="T47" s="5">
        <f>_xlfn.STDEV.P(T40:T45)</f>
        <v>0.23698242740900019</v>
      </c>
      <c r="U47">
        <f>_xlfn.STDEV.P(U40:U44)</f>
        <v>0.50542041404161886</v>
      </c>
      <c r="V47" s="5">
        <f>_xlfn.STDEV.P(V40:V45)</f>
        <v>0.25567810529560592</v>
      </c>
      <c r="W47">
        <f>_xlfn.STDEV.P(W40:W44)</f>
        <v>0.28656079240861249</v>
      </c>
    </row>
    <row r="48" spans="1:32" x14ac:dyDescent="0.45">
      <c r="A48" s="1">
        <v>8</v>
      </c>
      <c r="B48">
        <v>5</v>
      </c>
      <c r="C48">
        <v>0.65</v>
      </c>
      <c r="D48">
        <v>56.4</v>
      </c>
      <c r="E48">
        <v>52.8</v>
      </c>
      <c r="F48">
        <v>47.5</v>
      </c>
      <c r="G48">
        <v>57.1</v>
      </c>
      <c r="I48">
        <f t="shared" si="15"/>
        <v>3.8029593739612837</v>
      </c>
      <c r="K48" cm="1">
        <f t="array" ref="K48">INDEX(LINEST(K40:K45),1)</f>
        <v>0.23814338789577291</v>
      </c>
      <c r="L48" cm="1">
        <f t="array" ref="L48">INDEX(LINEST(L40:L44),1)</f>
        <v>-0.51207580843814171</v>
      </c>
      <c r="N48">
        <f t="shared" si="16"/>
        <v>53.449999999999996</v>
      </c>
      <c r="P48" s="5"/>
      <c r="R48" s="5"/>
      <c r="T48" s="5"/>
      <c r="V48" s="5"/>
    </row>
    <row r="49" spans="1:32" x14ac:dyDescent="0.45">
      <c r="A49" s="1">
        <v>9</v>
      </c>
      <c r="B49">
        <v>5</v>
      </c>
      <c r="C49">
        <v>0.85</v>
      </c>
      <c r="D49">
        <v>57.4</v>
      </c>
      <c r="E49">
        <v>53.9</v>
      </c>
      <c r="F49">
        <v>49.9</v>
      </c>
      <c r="G49">
        <v>57</v>
      </c>
      <c r="I49">
        <f t="shared" si="15"/>
        <v>3.0070749907509793</v>
      </c>
      <c r="N49">
        <f t="shared" si="16"/>
        <v>54.55</v>
      </c>
      <c r="P49" s="5"/>
      <c r="R49" s="5"/>
      <c r="T49" s="5"/>
      <c r="V49" s="5"/>
    </row>
    <row r="50" spans="1:32" x14ac:dyDescent="0.45">
      <c r="A50" s="1">
        <v>10</v>
      </c>
      <c r="B50">
        <v>10</v>
      </c>
      <c r="C50">
        <v>0</v>
      </c>
      <c r="D50">
        <v>53.7</v>
      </c>
      <c r="E50">
        <v>59.3</v>
      </c>
      <c r="F50">
        <v>48.1</v>
      </c>
      <c r="G50">
        <v>52.1</v>
      </c>
      <c r="I50">
        <f t="shared" si="15"/>
        <v>4.019950248448354</v>
      </c>
      <c r="N50">
        <f t="shared" si="16"/>
        <v>53.3</v>
      </c>
      <c r="P50" s="5"/>
      <c r="R50" s="5"/>
      <c r="T50" s="5"/>
      <c r="V50" s="5"/>
    </row>
    <row r="51" spans="1:32" x14ac:dyDescent="0.45">
      <c r="A51" s="1">
        <v>11</v>
      </c>
      <c r="B51">
        <v>10</v>
      </c>
      <c r="C51">
        <v>0.2</v>
      </c>
      <c r="D51">
        <v>53</v>
      </c>
      <c r="E51">
        <v>58.7</v>
      </c>
      <c r="F51">
        <v>52.4</v>
      </c>
      <c r="G51">
        <v>52.9</v>
      </c>
      <c r="I51">
        <f t="shared" si="15"/>
        <v>2.5792440753057879</v>
      </c>
      <c r="K51" t="s">
        <v>25</v>
      </c>
      <c r="L51" t="s">
        <v>26</v>
      </c>
      <c r="N51">
        <f t="shared" si="16"/>
        <v>54.25</v>
      </c>
      <c r="P51" s="3" t="s">
        <v>25</v>
      </c>
      <c r="Q51" s="3" t="s">
        <v>26</v>
      </c>
      <c r="R51" s="3" t="s">
        <v>25</v>
      </c>
      <c r="S51" s="3" t="s">
        <v>26</v>
      </c>
      <c r="T51" s="3" t="s">
        <v>25</v>
      </c>
      <c r="U51" s="3" t="s">
        <v>26</v>
      </c>
      <c r="V51" s="3" t="s">
        <v>25</v>
      </c>
      <c r="W51" s="3" t="s">
        <v>26</v>
      </c>
    </row>
    <row r="52" spans="1:32" x14ac:dyDescent="0.45">
      <c r="A52" s="1">
        <v>12</v>
      </c>
      <c r="B52">
        <v>10</v>
      </c>
      <c r="C52">
        <v>0.45</v>
      </c>
      <c r="D52">
        <v>51.4</v>
      </c>
      <c r="E52">
        <v>58.1</v>
      </c>
      <c r="F52">
        <v>49.1</v>
      </c>
      <c r="G52">
        <v>51.4</v>
      </c>
      <c r="I52">
        <f t="shared" si="15"/>
        <v>3.3667491739064856</v>
      </c>
      <c r="J52">
        <v>2</v>
      </c>
      <c r="K52">
        <f>AVERAGE(D40:G44)</f>
        <v>54.069999999999993</v>
      </c>
      <c r="L52">
        <f>AVERAGE(D40:G40,D45:G45,D50:G50,D55:G55,D60:G60,D65:G65)</f>
        <v>55.600000000000016</v>
      </c>
      <c r="M52">
        <v>0</v>
      </c>
      <c r="N52">
        <f t="shared" si="16"/>
        <v>52.5</v>
      </c>
      <c r="P52" s="5">
        <f>AVERAGE(D40:D44)</f>
        <v>56.220000000000006</v>
      </c>
      <c r="Q52">
        <f>AVERAGE(D40,D45,D50,D55,D60,D65)</f>
        <v>57.416666666666664</v>
      </c>
      <c r="R52" s="5">
        <f>AVERAGE(E40:E44)</f>
        <v>56.44</v>
      </c>
      <c r="S52">
        <f>AVERAGE(E40,E45,E50,E55,E60,E65)</f>
        <v>60.466666666666661</v>
      </c>
      <c r="T52" s="5">
        <f>AVERAGE(F40:F44)</f>
        <v>48.8</v>
      </c>
      <c r="U52">
        <f>AVERAGE(F40,F45,F50,F55,F60,F65)</f>
        <v>48.65</v>
      </c>
      <c r="V52" s="5">
        <f>AVERAGE(G40:G44)</f>
        <v>54.820000000000007</v>
      </c>
      <c r="W52">
        <f>AVERAGE(G40,G45,G50,G55,G60,G65)</f>
        <v>55.866666666666667</v>
      </c>
    </row>
    <row r="53" spans="1:32" x14ac:dyDescent="0.45">
      <c r="A53" s="1">
        <v>13</v>
      </c>
      <c r="B53">
        <v>10</v>
      </c>
      <c r="C53">
        <v>0.65</v>
      </c>
      <c r="D53">
        <v>53.1</v>
      </c>
      <c r="E53">
        <v>56.3</v>
      </c>
      <c r="F53">
        <v>48.9</v>
      </c>
      <c r="G53">
        <v>52</v>
      </c>
      <c r="I53">
        <f t="shared" si="15"/>
        <v>2.6451606756490231</v>
      </c>
      <c r="J53">
        <v>5</v>
      </c>
      <c r="K53">
        <f>AVERAGE(D45:G49)</f>
        <v>54.644999999999996</v>
      </c>
      <c r="L53">
        <f>AVERAGE(D41:G41,D46:G46,D51:G51,D56:G56,D61:G61,D66:G66)</f>
        <v>55.73749999999999</v>
      </c>
      <c r="M53">
        <v>0.2</v>
      </c>
      <c r="N53">
        <f t="shared" si="16"/>
        <v>52.575000000000003</v>
      </c>
      <c r="P53" s="5">
        <f>AVERAGE(D45:D49)</f>
        <v>57.8</v>
      </c>
      <c r="Q53">
        <f t="shared" ref="Q53:Q56" si="22">AVERAGE(D41,D46,D51,D56,D61,D66)</f>
        <v>57.04999999999999</v>
      </c>
      <c r="R53" s="5">
        <f>AVERAGE(E45:E49)</f>
        <v>54</v>
      </c>
      <c r="S53">
        <f t="shared" ref="S53:S56" si="23">AVERAGE(E41,E46,E51,E56,E61,E66)</f>
        <v>59.816666666666663</v>
      </c>
      <c r="T53" s="5">
        <f>AVERAGE(F45:F49)</f>
        <v>49.42</v>
      </c>
      <c r="U53">
        <f t="shared" ref="U53:U56" si="24">AVERAGE(F41,F46,F51,F56,F61,F66)</f>
        <v>50.033333333333331</v>
      </c>
      <c r="V53" s="5">
        <f>AVERAGE(G45:G49)</f>
        <v>57.359999999999992</v>
      </c>
      <c r="W53">
        <f t="shared" ref="W53:W56" si="25">AVERAGE(G41,G46,G51,G56,G61,G66)</f>
        <v>56.050000000000011</v>
      </c>
    </row>
    <row r="54" spans="1:32" x14ac:dyDescent="0.45">
      <c r="A54" s="1">
        <v>14</v>
      </c>
      <c r="B54">
        <v>10</v>
      </c>
      <c r="C54">
        <v>0.85</v>
      </c>
      <c r="D54">
        <v>50.6</v>
      </c>
      <c r="E54">
        <v>55.6</v>
      </c>
      <c r="F54">
        <v>50.3</v>
      </c>
      <c r="G54">
        <v>49.9</v>
      </c>
      <c r="I54">
        <f t="shared" si="15"/>
        <v>2.3227139298673878</v>
      </c>
      <c r="J54">
        <v>10</v>
      </c>
      <c r="K54">
        <f>AVERAGE(D50:G54)</f>
        <v>52.844999999999992</v>
      </c>
      <c r="L54">
        <f t="shared" ref="L54:L56" si="26">AVERAGE(D42:G42,D47:G47,D52:G52,D57:G57,D62:G62,D67:G67)</f>
        <v>55.104166666666657</v>
      </c>
      <c r="M54">
        <v>0.45</v>
      </c>
      <c r="N54">
        <f t="shared" si="16"/>
        <v>51.6</v>
      </c>
      <c r="P54" s="5">
        <f>AVERAGE(D50:D54)</f>
        <v>52.36</v>
      </c>
      <c r="Q54">
        <f t="shared" si="22"/>
        <v>56.033333333333331</v>
      </c>
      <c r="R54" s="5">
        <f>AVERAGE(E50:E54)</f>
        <v>57.6</v>
      </c>
      <c r="S54">
        <f t="shared" si="23"/>
        <v>59.29999999999999</v>
      </c>
      <c r="T54" s="5">
        <f>AVERAGE(F50:F54)</f>
        <v>49.760000000000005</v>
      </c>
      <c r="U54">
        <f t="shared" si="24"/>
        <v>49.833333333333336</v>
      </c>
      <c r="V54" s="5">
        <f>AVERAGE(G50:G54)</f>
        <v>51.660000000000004</v>
      </c>
      <c r="W54">
        <f t="shared" si="25"/>
        <v>55.25</v>
      </c>
    </row>
    <row r="55" spans="1:32" x14ac:dyDescent="0.45">
      <c r="A55" s="1">
        <v>15</v>
      </c>
      <c r="B55">
        <v>20</v>
      </c>
      <c r="C55">
        <v>0</v>
      </c>
      <c r="D55">
        <v>53.5</v>
      </c>
      <c r="E55">
        <v>65</v>
      </c>
      <c r="F55">
        <v>48.4</v>
      </c>
      <c r="G55">
        <v>52.9</v>
      </c>
      <c r="I55">
        <f t="shared" si="15"/>
        <v>6.1280094647445944</v>
      </c>
      <c r="J55">
        <v>20</v>
      </c>
      <c r="K55">
        <f>AVERAGE(D55:G59)</f>
        <v>54.774999999999999</v>
      </c>
      <c r="L55">
        <f t="shared" si="26"/>
        <v>54.716666666666661</v>
      </c>
      <c r="M55">
        <v>0.65</v>
      </c>
      <c r="N55">
        <f t="shared" si="16"/>
        <v>54.95</v>
      </c>
      <c r="P55" s="5">
        <f>AVERAGE(D55:D59)</f>
        <v>53.6</v>
      </c>
      <c r="Q55">
        <f t="shared" si="22"/>
        <v>56.150000000000006</v>
      </c>
      <c r="R55" s="5">
        <f>AVERAGE(E55:E59)</f>
        <v>62.820000000000007</v>
      </c>
      <c r="S55">
        <f t="shared" si="23"/>
        <v>58.133333333333333</v>
      </c>
      <c r="T55" s="5">
        <f>AVERAGE(F55:F59)</f>
        <v>50.160000000000004</v>
      </c>
      <c r="U55">
        <f t="shared" si="24"/>
        <v>49.416666666666664</v>
      </c>
      <c r="V55" s="5">
        <f>AVERAGE(G55:G59)</f>
        <v>52.52</v>
      </c>
      <c r="W55">
        <f t="shared" si="25"/>
        <v>55.166666666666657</v>
      </c>
    </row>
    <row r="56" spans="1:32" x14ac:dyDescent="0.45">
      <c r="A56" s="1">
        <v>16</v>
      </c>
      <c r="B56">
        <v>20</v>
      </c>
      <c r="C56">
        <v>0.2</v>
      </c>
      <c r="D56">
        <v>55.3</v>
      </c>
      <c r="E56">
        <v>64.3</v>
      </c>
      <c r="F56">
        <v>49.2</v>
      </c>
      <c r="G56">
        <v>53.5</v>
      </c>
      <c r="I56">
        <f t="shared" si="15"/>
        <v>5.5033512517374339</v>
      </c>
      <c r="J56">
        <v>50</v>
      </c>
      <c r="K56">
        <f>AVERAGE(D60:G64)</f>
        <v>58.184999999999988</v>
      </c>
      <c r="L56">
        <f t="shared" si="26"/>
        <v>54.541666666666636</v>
      </c>
      <c r="M56">
        <v>0.85</v>
      </c>
      <c r="N56">
        <f t="shared" si="16"/>
        <v>55.575000000000003</v>
      </c>
      <c r="P56" s="5">
        <f>AVERAGE(D60:D64)</f>
        <v>59.48</v>
      </c>
      <c r="Q56">
        <f t="shared" si="22"/>
        <v>54.949999999999996</v>
      </c>
      <c r="R56" s="5">
        <f>AVERAGE(E60:E64)</f>
        <v>64.680000000000007</v>
      </c>
      <c r="S56">
        <f t="shared" si="23"/>
        <v>57.449999999999996</v>
      </c>
      <c r="T56" s="5">
        <f>AVERAGE(F60:F64)</f>
        <v>49.599999999999994</v>
      </c>
      <c r="U56">
        <f t="shared" si="24"/>
        <v>50.81666666666667</v>
      </c>
      <c r="V56" s="5">
        <f>AVERAGE(G60:G64)</f>
        <v>58.980000000000004</v>
      </c>
      <c r="W56">
        <f t="shared" si="25"/>
        <v>54.95000000000001</v>
      </c>
    </row>
    <row r="57" spans="1:32" x14ac:dyDescent="0.45">
      <c r="A57" s="1">
        <v>17</v>
      </c>
      <c r="B57">
        <v>20</v>
      </c>
      <c r="C57">
        <v>0.45</v>
      </c>
      <c r="D57">
        <v>52.8</v>
      </c>
      <c r="E57">
        <v>63.8</v>
      </c>
      <c r="F57">
        <v>49.4</v>
      </c>
      <c r="G57">
        <v>51.4</v>
      </c>
      <c r="I57">
        <f t="shared" si="15"/>
        <v>5.5881571201962021</v>
      </c>
      <c r="J57">
        <v>100</v>
      </c>
      <c r="K57">
        <f>AVERAGE(D65:G69)</f>
        <v>56.319999999999993</v>
      </c>
      <c r="L57">
        <f>AVERAGE((L56-L55), (L55-L54), (L54-L53), (L53-L52))</f>
        <v>-0.26458333333334494</v>
      </c>
      <c r="N57">
        <f t="shared" si="16"/>
        <v>54.35</v>
      </c>
      <c r="P57" s="5">
        <f>AVERAGE(D65:D69)</f>
        <v>58.46</v>
      </c>
      <c r="R57" s="5">
        <f>AVERAGE(E65:E69)</f>
        <v>58.660000000000004</v>
      </c>
      <c r="T57" s="5">
        <f>AVERAGE(F65:F69)</f>
        <v>50.760000000000005</v>
      </c>
      <c r="V57" s="5">
        <f>AVERAGE(G65:G69)</f>
        <v>57.4</v>
      </c>
    </row>
    <row r="58" spans="1:32" x14ac:dyDescent="0.45">
      <c r="A58" s="1">
        <v>18</v>
      </c>
      <c r="B58">
        <v>20</v>
      </c>
      <c r="C58">
        <v>0.65</v>
      </c>
      <c r="D58">
        <v>53.4</v>
      </c>
      <c r="E58">
        <v>60.5</v>
      </c>
      <c r="F58">
        <v>51</v>
      </c>
      <c r="G58">
        <v>52.8</v>
      </c>
      <c r="I58">
        <f t="shared" si="15"/>
        <v>3.6168874740583239</v>
      </c>
      <c r="K58">
        <f>AVERAGE(K52:K57)</f>
        <v>55.139999999999993</v>
      </c>
      <c r="N58">
        <f t="shared" si="16"/>
        <v>54.424999999999997</v>
      </c>
      <c r="P58" s="5">
        <f>AVERAGE(P52:P57)</f>
        <v>56.319999999999993</v>
      </c>
      <c r="Q58">
        <f>AVERAGE(Q52:Q56)</f>
        <v>56.320000000000007</v>
      </c>
      <c r="R58" s="5">
        <f>AVERAGE(R52:R57)</f>
        <v>59.033333333333339</v>
      </c>
      <c r="S58">
        <f>AVERAGE(S52:S56)</f>
        <v>59.033333333333324</v>
      </c>
      <c r="T58" s="5">
        <f>AVERAGE(T52:T57)</f>
        <v>49.75</v>
      </c>
      <c r="U58">
        <f>AVERAGE(U52:U56)</f>
        <v>49.75</v>
      </c>
      <c r="V58" s="5">
        <f>AVERAGE(V52:V57)</f>
        <v>55.456666666666671</v>
      </c>
      <c r="W58">
        <f>AVERAGE(W52:W56)</f>
        <v>55.456666666666671</v>
      </c>
      <c r="AA58" s="1" t="s">
        <v>1</v>
      </c>
      <c r="AB58" s="1" t="s">
        <v>2</v>
      </c>
      <c r="AC58" s="1" t="s">
        <v>3</v>
      </c>
      <c r="AD58" s="1" t="s">
        <v>4</v>
      </c>
      <c r="AE58" s="1" t="s">
        <v>5</v>
      </c>
      <c r="AF58" s="1" t="s">
        <v>6</v>
      </c>
    </row>
    <row r="59" spans="1:32" x14ac:dyDescent="0.45">
      <c r="A59" s="1">
        <v>19</v>
      </c>
      <c r="B59">
        <v>20</v>
      </c>
      <c r="C59">
        <v>0.85</v>
      </c>
      <c r="D59">
        <v>53</v>
      </c>
      <c r="E59">
        <v>60.5</v>
      </c>
      <c r="F59">
        <v>52.8</v>
      </c>
      <c r="G59">
        <v>52</v>
      </c>
      <c r="I59">
        <f t="shared" si="15"/>
        <v>3.4412025514346003</v>
      </c>
      <c r="N59">
        <f t="shared" si="16"/>
        <v>54.575000000000003</v>
      </c>
      <c r="P59" s="5">
        <f>_xlfn.STDEV.P(P52:P57)</f>
        <v>2.5770008407707841</v>
      </c>
      <c r="Q59">
        <f>_xlfn.STDEV.P(Q52:Q56)</f>
        <v>0.8629664600151673</v>
      </c>
      <c r="R59" s="5">
        <f>_xlfn.STDEV.P(R52:R57)</f>
        <v>3.6623611084775507</v>
      </c>
      <c r="S59">
        <f>_xlfn.STDEV.P(S52:S56)</f>
        <v>1.1005554153345574</v>
      </c>
      <c r="T59" s="5">
        <f>_xlfn.STDEV.P(T52:T57)</f>
        <v>0.60857757653948263</v>
      </c>
      <c r="U59">
        <f>_xlfn.STDEV.P(U52:U56)</f>
        <v>0.71359808171142425</v>
      </c>
      <c r="V59" s="5">
        <f>_xlfn.STDEV.P(V52:V57)</f>
        <v>2.6850553480742647</v>
      </c>
      <c r="W59">
        <f>_xlfn.STDEV.P(W52:W56)</f>
        <v>0.42512743187582613</v>
      </c>
      <c r="Z59" s="1">
        <v>0</v>
      </c>
      <c r="AA59">
        <v>2</v>
      </c>
      <c r="AB59">
        <v>0</v>
      </c>
      <c r="AC59">
        <f>AVERAGE(D4,D40,D76,D148,D220)</f>
        <v>25.919999999999998</v>
      </c>
      <c r="AD59">
        <f t="shared" ref="AD59:AF74" si="27">AVERAGE(E4,E40,E76,E148,E220)</f>
        <v>33.262</v>
      </c>
      <c r="AE59">
        <f t="shared" si="27"/>
        <v>31.78</v>
      </c>
      <c r="AF59">
        <f t="shared" si="27"/>
        <v>28.139999999999997</v>
      </c>
    </row>
    <row r="60" spans="1:32" x14ac:dyDescent="0.45">
      <c r="A60" s="1">
        <v>20</v>
      </c>
      <c r="B60">
        <v>50</v>
      </c>
      <c r="C60">
        <v>0</v>
      </c>
      <c r="D60">
        <v>61.5</v>
      </c>
      <c r="E60">
        <v>68</v>
      </c>
      <c r="F60">
        <v>47.4</v>
      </c>
      <c r="G60">
        <v>60.4</v>
      </c>
      <c r="I60">
        <f t="shared" si="15"/>
        <v>7.4724075772136187</v>
      </c>
      <c r="N60">
        <f t="shared" si="16"/>
        <v>59.325000000000003</v>
      </c>
      <c r="P60" s="5"/>
      <c r="R60" s="5"/>
      <c r="T60" s="5"/>
      <c r="V60" s="5"/>
      <c r="Z60" s="1">
        <v>1</v>
      </c>
      <c r="AA60">
        <v>2</v>
      </c>
      <c r="AB60">
        <v>0.2</v>
      </c>
      <c r="AC60">
        <f t="shared" ref="AC60:AF88" si="28">AVERAGE(D5,D41,D77,D149,D221)</f>
        <v>25.26</v>
      </c>
      <c r="AD60">
        <f t="shared" si="27"/>
        <v>33.440000000000005</v>
      </c>
      <c r="AE60">
        <f t="shared" si="27"/>
        <v>30.159999999999997</v>
      </c>
      <c r="AF60">
        <f t="shared" si="27"/>
        <v>29.24</v>
      </c>
    </row>
    <row r="61" spans="1:32" x14ac:dyDescent="0.45">
      <c r="A61" s="1">
        <v>21</v>
      </c>
      <c r="B61">
        <v>50</v>
      </c>
      <c r="C61">
        <v>0.2</v>
      </c>
      <c r="D61">
        <v>61.2</v>
      </c>
      <c r="E61">
        <v>69.400000000000006</v>
      </c>
      <c r="F61">
        <v>50.2</v>
      </c>
      <c r="G61">
        <v>60</v>
      </c>
      <c r="I61">
        <f t="shared" si="15"/>
        <v>6.8132224387583351</v>
      </c>
      <c r="N61">
        <f t="shared" si="16"/>
        <v>60.2</v>
      </c>
      <c r="P61" s="5" cm="1">
        <f t="array" ref="P61">INDEX(LINEST(P52:P57), 1)</f>
        <v>0.49942857142857078</v>
      </c>
      <c r="Q61" s="5" cm="1">
        <f t="array" ref="Q61">INDEX(LINEST(Q52:Q56), 1)</f>
        <v>-0.58333333333333204</v>
      </c>
      <c r="R61" s="5" cm="1">
        <f t="array" ref="R61">INDEX(LINEST(R52:R57), 1)</f>
        <v>1.3817142857142872</v>
      </c>
      <c r="S61" s="5" cm="1">
        <f t="array" ref="S61">INDEX(LINEST(S52:S56), 1)</f>
        <v>-0.77166666666666583</v>
      </c>
      <c r="T61" s="5" cm="1">
        <f t="array" ref="T61">INDEX(LINEST(T52:T57), 1)</f>
        <v>0.30685714285714338</v>
      </c>
      <c r="U61" s="5" cm="1">
        <f t="array" ref="U61">INDEX(LINEST(U52:U56), 1)</f>
        <v>0.37166666666666748</v>
      </c>
      <c r="V61" s="5" cm="1">
        <f t="array" ref="V61">INDEX(LINEST(V52:V57), 1)</f>
        <v>0.53200000000000003</v>
      </c>
      <c r="W61" s="5" cm="1">
        <f t="array" ref="W61">INDEX(LINEST(W52:W56), 1)</f>
        <v>-0.27166666666666683</v>
      </c>
      <c r="Z61" s="1">
        <v>2</v>
      </c>
      <c r="AA61">
        <v>2</v>
      </c>
      <c r="AB61">
        <v>0.45</v>
      </c>
      <c r="AC61">
        <f t="shared" si="28"/>
        <v>25.82</v>
      </c>
      <c r="AD61">
        <f t="shared" si="27"/>
        <v>33.14</v>
      </c>
      <c r="AE61">
        <f t="shared" si="27"/>
        <v>31.639999999999997</v>
      </c>
      <c r="AF61">
        <f t="shared" si="27"/>
        <v>29.28</v>
      </c>
    </row>
    <row r="62" spans="1:32" x14ac:dyDescent="0.45">
      <c r="A62" s="1">
        <v>22</v>
      </c>
      <c r="B62">
        <v>50</v>
      </c>
      <c r="C62">
        <v>0.45</v>
      </c>
      <c r="D62">
        <v>60</v>
      </c>
      <c r="E62">
        <v>65.400000000000006</v>
      </c>
      <c r="F62">
        <v>49.8</v>
      </c>
      <c r="G62">
        <v>59.7</v>
      </c>
      <c r="I62">
        <f t="shared" si="15"/>
        <v>5.6299977797508971</v>
      </c>
      <c r="K62" cm="1">
        <f t="array" ref="K62">INDEX(LINEST(K52:K57),1)</f>
        <v>0.6799999999999996</v>
      </c>
      <c r="L62" cm="1">
        <f t="array" ref="L62">INDEX(LINEST(L52:L56),1)</f>
        <v>-0.31375000000000874</v>
      </c>
      <c r="N62">
        <f t="shared" si="16"/>
        <v>58.724999999999994</v>
      </c>
      <c r="Z62" s="1">
        <v>3</v>
      </c>
      <c r="AA62">
        <v>2</v>
      </c>
      <c r="AB62">
        <v>0.65</v>
      </c>
      <c r="AC62">
        <f t="shared" si="28"/>
        <v>26.5</v>
      </c>
      <c r="AD62">
        <f t="shared" si="27"/>
        <v>33.46</v>
      </c>
      <c r="AE62">
        <f t="shared" si="27"/>
        <v>30.999999999999993</v>
      </c>
      <c r="AF62">
        <f t="shared" si="27"/>
        <v>29.179999999999996</v>
      </c>
    </row>
    <row r="63" spans="1:32" x14ac:dyDescent="0.45">
      <c r="A63" s="1">
        <v>23</v>
      </c>
      <c r="B63">
        <v>50</v>
      </c>
      <c r="C63">
        <v>0.65</v>
      </c>
      <c r="D63">
        <v>57.2</v>
      </c>
      <c r="E63">
        <v>62.3</v>
      </c>
      <c r="F63">
        <v>49.6</v>
      </c>
      <c r="G63">
        <v>57.2</v>
      </c>
      <c r="I63">
        <f t="shared" si="15"/>
        <v>4.5334175850014065</v>
      </c>
      <c r="N63">
        <f t="shared" si="16"/>
        <v>56.575000000000003</v>
      </c>
      <c r="Z63" s="1">
        <v>4</v>
      </c>
      <c r="AA63">
        <v>2</v>
      </c>
      <c r="AB63">
        <v>0.85</v>
      </c>
      <c r="AC63">
        <f t="shared" si="28"/>
        <v>25.78</v>
      </c>
      <c r="AD63">
        <f t="shared" si="27"/>
        <v>32.239999999999995</v>
      </c>
      <c r="AE63">
        <f t="shared" si="27"/>
        <v>30.339999999999996</v>
      </c>
      <c r="AF63">
        <f t="shared" si="27"/>
        <v>29.740000000000002</v>
      </c>
    </row>
    <row r="64" spans="1:32" x14ac:dyDescent="0.45">
      <c r="A64" s="1">
        <v>24</v>
      </c>
      <c r="B64">
        <v>50</v>
      </c>
      <c r="C64">
        <v>0.85</v>
      </c>
      <c r="D64">
        <v>57.5</v>
      </c>
      <c r="E64">
        <v>58.3</v>
      </c>
      <c r="F64">
        <v>51</v>
      </c>
      <c r="G64">
        <v>57.6</v>
      </c>
      <c r="I64">
        <f t="shared" si="15"/>
        <v>2.9605742686174921</v>
      </c>
      <c r="N64">
        <f t="shared" si="16"/>
        <v>56.1</v>
      </c>
      <c r="Z64" s="1">
        <v>5</v>
      </c>
      <c r="AA64">
        <v>5</v>
      </c>
      <c r="AB64">
        <v>0</v>
      </c>
      <c r="AC64">
        <f t="shared" si="28"/>
        <v>38.78</v>
      </c>
      <c r="AD64">
        <f t="shared" si="27"/>
        <v>37.239999999999995</v>
      </c>
      <c r="AE64">
        <f t="shared" si="27"/>
        <v>31.919999999999998</v>
      </c>
      <c r="AF64">
        <f t="shared" si="27"/>
        <v>35.78</v>
      </c>
    </row>
    <row r="65" spans="1:32" x14ac:dyDescent="0.45">
      <c r="A65" s="1">
        <v>25</v>
      </c>
      <c r="B65">
        <v>100</v>
      </c>
      <c r="C65">
        <v>0</v>
      </c>
      <c r="D65">
        <v>60.5</v>
      </c>
      <c r="E65">
        <v>58.9</v>
      </c>
      <c r="F65">
        <v>48.5</v>
      </c>
      <c r="G65">
        <v>57.4</v>
      </c>
      <c r="I65">
        <f t="shared" si="15"/>
        <v>4.6488573864983209</v>
      </c>
      <c r="N65">
        <f t="shared" si="16"/>
        <v>56.325000000000003</v>
      </c>
      <c r="Z65" s="1">
        <v>6</v>
      </c>
      <c r="AA65">
        <v>5</v>
      </c>
      <c r="AB65">
        <v>0.2</v>
      </c>
      <c r="AC65">
        <f t="shared" si="28"/>
        <v>37.92</v>
      </c>
      <c r="AD65">
        <f t="shared" si="27"/>
        <v>36.679999999999993</v>
      </c>
      <c r="AE65">
        <f t="shared" si="27"/>
        <v>34.880000000000003</v>
      </c>
      <c r="AF65">
        <f t="shared" si="27"/>
        <v>35.239999999999995</v>
      </c>
    </row>
    <row r="66" spans="1:32" x14ac:dyDescent="0.45">
      <c r="A66" s="1">
        <v>26</v>
      </c>
      <c r="B66">
        <v>100</v>
      </c>
      <c r="C66">
        <v>0.2</v>
      </c>
      <c r="D66">
        <v>59.2</v>
      </c>
      <c r="E66">
        <v>57.5</v>
      </c>
      <c r="F66">
        <v>50.8</v>
      </c>
      <c r="G66">
        <v>58.6</v>
      </c>
      <c r="I66">
        <f t="shared" si="15"/>
        <v>3.3610824149371901</v>
      </c>
      <c r="N66">
        <f t="shared" si="16"/>
        <v>56.524999999999999</v>
      </c>
      <c r="Z66" s="1">
        <v>7</v>
      </c>
      <c r="AA66">
        <v>5</v>
      </c>
      <c r="AB66">
        <v>0.45</v>
      </c>
      <c r="AC66">
        <f t="shared" si="28"/>
        <v>38.880000000000003</v>
      </c>
      <c r="AD66">
        <f t="shared" si="27"/>
        <v>38.18</v>
      </c>
      <c r="AE66">
        <f t="shared" si="27"/>
        <v>33.06</v>
      </c>
      <c r="AF66">
        <f t="shared" si="27"/>
        <v>36.1</v>
      </c>
    </row>
    <row r="67" spans="1:32" x14ac:dyDescent="0.45">
      <c r="A67" s="1">
        <v>27</v>
      </c>
      <c r="B67">
        <v>100</v>
      </c>
      <c r="C67">
        <v>0.45</v>
      </c>
      <c r="D67">
        <v>56.8</v>
      </c>
      <c r="E67">
        <v>58</v>
      </c>
      <c r="F67">
        <v>51.1</v>
      </c>
      <c r="G67">
        <v>55.5</v>
      </c>
      <c r="I67">
        <f t="shared" si="15"/>
        <v>2.6081602711489942</v>
      </c>
      <c r="N67">
        <f t="shared" si="16"/>
        <v>55.35</v>
      </c>
      <c r="Z67" s="1">
        <v>8</v>
      </c>
      <c r="AA67">
        <v>5</v>
      </c>
      <c r="AB67">
        <v>0.65</v>
      </c>
      <c r="AC67">
        <f t="shared" si="28"/>
        <v>37.42</v>
      </c>
      <c r="AD67">
        <f t="shared" si="27"/>
        <v>35.880000000000003</v>
      </c>
      <c r="AE67">
        <f t="shared" si="27"/>
        <v>32.36</v>
      </c>
      <c r="AF67">
        <f t="shared" si="27"/>
        <v>35.64</v>
      </c>
    </row>
    <row r="68" spans="1:32" x14ac:dyDescent="0.45">
      <c r="A68" s="1">
        <v>28</v>
      </c>
      <c r="B68">
        <v>100</v>
      </c>
      <c r="C68">
        <v>0.65</v>
      </c>
      <c r="D68">
        <v>59.8</v>
      </c>
      <c r="E68">
        <v>58.8</v>
      </c>
      <c r="F68">
        <v>51.6</v>
      </c>
      <c r="G68">
        <v>57.9</v>
      </c>
      <c r="I68">
        <f t="shared" si="15"/>
        <v>3.2034161453048822</v>
      </c>
      <c r="N68">
        <f t="shared" si="16"/>
        <v>57.024999999999999</v>
      </c>
      <c r="Z68" s="1">
        <v>9</v>
      </c>
      <c r="AA68">
        <v>5</v>
      </c>
      <c r="AB68">
        <v>0.85</v>
      </c>
      <c r="AC68">
        <f t="shared" si="28"/>
        <v>38.96</v>
      </c>
      <c r="AD68">
        <f t="shared" si="27"/>
        <v>37.54</v>
      </c>
      <c r="AE68">
        <f t="shared" si="27"/>
        <v>33.379999999999995</v>
      </c>
      <c r="AF68">
        <f t="shared" si="27"/>
        <v>35.940000000000005</v>
      </c>
    </row>
    <row r="69" spans="1:32" x14ac:dyDescent="0.45">
      <c r="A69" s="1">
        <v>29</v>
      </c>
      <c r="B69">
        <v>100</v>
      </c>
      <c r="C69">
        <v>0.85</v>
      </c>
      <c r="D69">
        <v>56</v>
      </c>
      <c r="E69">
        <v>60.1</v>
      </c>
      <c r="F69">
        <v>51.8</v>
      </c>
      <c r="G69">
        <v>57.6</v>
      </c>
      <c r="I69">
        <f t="shared" si="15"/>
        <v>3.018588246183969</v>
      </c>
      <c r="N69">
        <f t="shared" si="16"/>
        <v>56.374999999999993</v>
      </c>
      <c r="Z69" s="1">
        <v>10</v>
      </c>
      <c r="AA69">
        <v>10</v>
      </c>
      <c r="AB69">
        <v>0</v>
      </c>
      <c r="AC69">
        <f t="shared" si="28"/>
        <v>43.5</v>
      </c>
      <c r="AD69">
        <f t="shared" si="27"/>
        <v>40.899999999999991</v>
      </c>
      <c r="AE69">
        <f t="shared" si="27"/>
        <v>40.86</v>
      </c>
      <c r="AF69">
        <f t="shared" si="27"/>
        <v>39.980000000000004</v>
      </c>
    </row>
    <row r="70" spans="1:32" x14ac:dyDescent="0.45">
      <c r="Z70" s="1">
        <v>11</v>
      </c>
      <c r="AA70">
        <v>10</v>
      </c>
      <c r="AB70">
        <v>0.2</v>
      </c>
      <c r="AC70">
        <f t="shared" si="28"/>
        <v>42.22</v>
      </c>
      <c r="AD70">
        <f t="shared" si="27"/>
        <v>42.14</v>
      </c>
      <c r="AE70">
        <f t="shared" si="27"/>
        <v>44.540000000000006</v>
      </c>
      <c r="AF70">
        <f t="shared" si="27"/>
        <v>40.619999999999997</v>
      </c>
    </row>
    <row r="71" spans="1:32" x14ac:dyDescent="0.45">
      <c r="Z71" s="1">
        <v>12</v>
      </c>
      <c r="AA71">
        <v>10</v>
      </c>
      <c r="AB71">
        <v>0.45</v>
      </c>
      <c r="AC71">
        <f t="shared" si="28"/>
        <v>40.119999999999997</v>
      </c>
      <c r="AD71">
        <f t="shared" si="27"/>
        <v>42.660000000000004</v>
      </c>
      <c r="AE71">
        <f t="shared" si="27"/>
        <v>41.58</v>
      </c>
      <c r="AF71">
        <f t="shared" si="27"/>
        <v>39.1</v>
      </c>
    </row>
    <row r="72" spans="1:32" x14ac:dyDescent="0.45">
      <c r="Z72" s="1">
        <v>13</v>
      </c>
      <c r="AA72">
        <v>10</v>
      </c>
      <c r="AB72">
        <v>0.65</v>
      </c>
      <c r="AC72">
        <f t="shared" si="28"/>
        <v>41.720000000000006</v>
      </c>
      <c r="AD72">
        <f t="shared" si="27"/>
        <v>41.980000000000004</v>
      </c>
      <c r="AE72">
        <f t="shared" si="27"/>
        <v>42.08</v>
      </c>
      <c r="AF72">
        <f t="shared" si="27"/>
        <v>39.299999999999997</v>
      </c>
    </row>
    <row r="73" spans="1:32" x14ac:dyDescent="0.45">
      <c r="A73" s="1">
        <v>0</v>
      </c>
      <c r="B73" t="s">
        <v>8</v>
      </c>
      <c r="Z73" s="1">
        <v>14</v>
      </c>
      <c r="AA73">
        <v>10</v>
      </c>
      <c r="AB73">
        <v>0.85</v>
      </c>
      <c r="AC73">
        <f t="shared" si="28"/>
        <v>39.899999999999991</v>
      </c>
      <c r="AD73">
        <f t="shared" si="27"/>
        <v>41.720000000000006</v>
      </c>
      <c r="AE73">
        <f t="shared" si="27"/>
        <v>43.339999999999996</v>
      </c>
      <c r="AF73">
        <f t="shared" si="27"/>
        <v>38.14</v>
      </c>
    </row>
    <row r="74" spans="1:32" x14ac:dyDescent="0.45">
      <c r="Z74" s="1">
        <v>15</v>
      </c>
      <c r="AA74">
        <v>20</v>
      </c>
      <c r="AB74">
        <v>0</v>
      </c>
      <c r="AC74">
        <f t="shared" si="28"/>
        <v>53.059999999999988</v>
      </c>
      <c r="AD74">
        <f t="shared" si="27"/>
        <v>48.76</v>
      </c>
      <c r="AE74">
        <f t="shared" si="27"/>
        <v>47.999999999999993</v>
      </c>
      <c r="AF74">
        <f t="shared" si="27"/>
        <v>52.819999999999993</v>
      </c>
    </row>
    <row r="75" spans="1:32" x14ac:dyDescent="0.4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I75" s="3" t="s">
        <v>45</v>
      </c>
      <c r="K75" t="s">
        <v>25</v>
      </c>
      <c r="L75" t="s">
        <v>26</v>
      </c>
      <c r="N75" t="s">
        <v>27</v>
      </c>
      <c r="P75" s="3"/>
      <c r="Q75" s="3" t="s">
        <v>3</v>
      </c>
      <c r="R75" s="3"/>
      <c r="S75" s="3" t="s">
        <v>4</v>
      </c>
      <c r="T75" s="3"/>
      <c r="U75" s="3" t="s">
        <v>5</v>
      </c>
      <c r="V75" s="3"/>
      <c r="W75" s="3" t="s">
        <v>6</v>
      </c>
      <c r="Z75" s="1">
        <v>16</v>
      </c>
      <c r="AA75">
        <v>20</v>
      </c>
      <c r="AB75">
        <v>0.2</v>
      </c>
      <c r="AC75">
        <f t="shared" si="28"/>
        <v>54.680000000000007</v>
      </c>
      <c r="AD75">
        <f t="shared" si="28"/>
        <v>49.02</v>
      </c>
      <c r="AE75">
        <f t="shared" si="28"/>
        <v>49.339999999999996</v>
      </c>
      <c r="AF75">
        <f t="shared" si="28"/>
        <v>52.740000000000009</v>
      </c>
    </row>
    <row r="76" spans="1:32" x14ac:dyDescent="0.45">
      <c r="A76" s="1">
        <v>0</v>
      </c>
      <c r="B76">
        <v>0</v>
      </c>
      <c r="C76">
        <v>0</v>
      </c>
      <c r="D76">
        <v>54.8</v>
      </c>
      <c r="E76">
        <v>50.7</v>
      </c>
      <c r="F76">
        <v>52.8</v>
      </c>
      <c r="G76">
        <v>55.5</v>
      </c>
      <c r="I76">
        <f>_xlfn.STDEV.P(D76:G76)</f>
        <v>1.8714967272212888</v>
      </c>
      <c r="J76">
        <v>2</v>
      </c>
      <c r="K76">
        <f>_xlfn.STDEV.P(D76:G80)</f>
        <v>2.4879911575405571</v>
      </c>
      <c r="L76">
        <f>_xlfn.STDEV.P(D76:G76,D81:G81,D86:G86,D91:G91,D96:G96,D101:G101)</f>
        <v>5.6417528304596205</v>
      </c>
      <c r="M76">
        <v>0</v>
      </c>
      <c r="N76">
        <f>AVERAGE(D76:G76)</f>
        <v>53.45</v>
      </c>
      <c r="P76" s="5">
        <f>_xlfn.STDEV.P(D76:D80)</f>
        <v>1.5818975946628142</v>
      </c>
      <c r="Q76">
        <f>_xlfn.STDEV.P(D76,D81,D86,D91,D96,D101)</f>
        <v>2.3233715922244453</v>
      </c>
      <c r="R76" s="5">
        <f>_xlfn.STDEV.P(E76:E80)</f>
        <v>1.9458674158328471</v>
      </c>
      <c r="S76">
        <f>_xlfn.STDEV.P(E76,E81,E86,E91,E96,E101)</f>
        <v>6.6314067553992961</v>
      </c>
      <c r="T76" s="5">
        <f>_xlfn.STDEV.P(F76:F80)</f>
        <v>1.977473135089324</v>
      </c>
      <c r="U76">
        <f>_xlfn.STDEV.P(F76,F81,F86,F91,F96,F101)</f>
        <v>1.8408935028645426</v>
      </c>
      <c r="V76" s="5">
        <f>_xlfn.STDEV.P(G76:G80)</f>
        <v>0.98914104151025717</v>
      </c>
      <c r="W76">
        <f>_xlfn.STDEV.P(G76,G81,G86,G91,G96,G101)</f>
        <v>2.4982771841588929</v>
      </c>
      <c r="Z76" s="1">
        <v>17</v>
      </c>
      <c r="AA76">
        <v>20</v>
      </c>
      <c r="AB76">
        <v>0.45</v>
      </c>
      <c r="AC76">
        <f t="shared" si="28"/>
        <v>52.620000000000005</v>
      </c>
      <c r="AD76">
        <f t="shared" si="28"/>
        <v>47.58</v>
      </c>
      <c r="AE76">
        <f t="shared" si="28"/>
        <v>49.64</v>
      </c>
      <c r="AF76">
        <f t="shared" si="28"/>
        <v>51.708000000000006</v>
      </c>
    </row>
    <row r="77" spans="1:32" x14ac:dyDescent="0.45">
      <c r="A77" s="1">
        <v>1</v>
      </c>
      <c r="B77">
        <v>0</v>
      </c>
      <c r="C77">
        <v>0.2</v>
      </c>
      <c r="D77">
        <v>51.6</v>
      </c>
      <c r="E77">
        <v>53.6</v>
      </c>
      <c r="F77">
        <v>48.4</v>
      </c>
      <c r="G77">
        <v>57.3</v>
      </c>
      <c r="I77">
        <f t="shared" ref="I77:I105" si="29">_xlfn.STDEV.P(D77:G77)</f>
        <v>3.2275183965393595</v>
      </c>
      <c r="J77">
        <v>5</v>
      </c>
      <c r="K77">
        <f>_xlfn.STDEV.P(D81:G85)</f>
        <v>3.4400726736509504</v>
      </c>
      <c r="L77">
        <f>_xlfn.STDEV.P(D77:G77,D82:G82,D87:G87,D92:G92,D97:G97,D102:G102)</f>
        <v>5.1069380231428516</v>
      </c>
      <c r="M77">
        <v>0.2</v>
      </c>
      <c r="N77">
        <f t="shared" ref="N77:N105" si="30">AVERAGE(D77:G77)</f>
        <v>52.724999999999994</v>
      </c>
      <c r="P77" s="5">
        <f>_xlfn.STDEV.P(D81:D85)</f>
        <v>1.0400000000000011</v>
      </c>
      <c r="Q77">
        <f t="shared" ref="Q77:Q80" si="31">_xlfn.STDEV.P(D77,D82,D87,D92,D97,D102)</f>
        <v>3.8372805764267781</v>
      </c>
      <c r="R77" s="5">
        <f>_xlfn.STDEV.P(E81:E85)</f>
        <v>0.84237758754610748</v>
      </c>
      <c r="S77">
        <f t="shared" ref="S77:S80" si="32">_xlfn.STDEV.P(E77,E82,E87,E92,E97,E102)</f>
        <v>5.5216996175694542</v>
      </c>
      <c r="T77" s="5">
        <f>_xlfn.STDEV.P(F81:F85)</f>
        <v>1.5530614926653747</v>
      </c>
      <c r="U77">
        <f t="shared" ref="U77:U80" si="33">_xlfn.STDEV.P(F77,F82,F87,F92,F97,F102)</f>
        <v>1.0366881026722667</v>
      </c>
      <c r="V77" s="5">
        <f>_xlfn.STDEV.P(G81:G85)</f>
        <v>1.0818502669038814</v>
      </c>
      <c r="W77">
        <f t="shared" ref="W77:W80" si="34">_xlfn.STDEV.P(G77,G82,G87,G92,G97,G102)</f>
        <v>2.5991451586157233</v>
      </c>
      <c r="Z77" s="1">
        <v>18</v>
      </c>
      <c r="AA77">
        <v>20</v>
      </c>
      <c r="AB77">
        <v>0.65</v>
      </c>
      <c r="AC77">
        <f t="shared" si="28"/>
        <v>52.720000000000006</v>
      </c>
      <c r="AD77">
        <f t="shared" si="28"/>
        <v>46.52</v>
      </c>
      <c r="AE77">
        <f t="shared" si="28"/>
        <v>50.160000000000004</v>
      </c>
      <c r="AF77">
        <f t="shared" si="28"/>
        <v>51.94</v>
      </c>
    </row>
    <row r="78" spans="1:32" x14ac:dyDescent="0.45">
      <c r="A78" s="1">
        <v>2</v>
      </c>
      <c r="B78">
        <v>0</v>
      </c>
      <c r="C78">
        <v>0.45</v>
      </c>
      <c r="D78">
        <v>54</v>
      </c>
      <c r="E78">
        <v>55.2</v>
      </c>
      <c r="F78">
        <v>52.4</v>
      </c>
      <c r="G78">
        <v>55.9</v>
      </c>
      <c r="I78">
        <f t="shared" si="29"/>
        <v>1.3273563952458292</v>
      </c>
      <c r="J78">
        <v>10</v>
      </c>
      <c r="K78">
        <f>_xlfn.STDEV.P(D86:G90)</f>
        <v>2.1022071734251115</v>
      </c>
      <c r="L78">
        <f t="shared" ref="L78:L80" si="35">_xlfn.STDEV.P(D78:G78,D83:G83,D88:G88,D93:G93,D98:G98,D103:G103)</f>
        <v>4.2294519608205601</v>
      </c>
      <c r="M78">
        <v>0.45</v>
      </c>
      <c r="N78">
        <f t="shared" si="30"/>
        <v>54.375</v>
      </c>
      <c r="P78" s="5">
        <f>_xlfn.STDEV.P(D86:D90)</f>
        <v>1.2122705968553387</v>
      </c>
      <c r="Q78">
        <f t="shared" si="31"/>
        <v>3.834782334834085</v>
      </c>
      <c r="R78" s="5">
        <f>_xlfn.STDEV.P(E86:E90)</f>
        <v>0.54918120870983922</v>
      </c>
      <c r="S78">
        <f t="shared" si="32"/>
        <v>3.4609327580228344</v>
      </c>
      <c r="T78" s="5">
        <f>_xlfn.STDEV.P(F86:F90)</f>
        <v>0.72663608498339793</v>
      </c>
      <c r="U78">
        <f t="shared" si="33"/>
        <v>0.8919392106839763</v>
      </c>
      <c r="V78" s="5">
        <f>_xlfn.STDEV.P(G86:G90)</f>
        <v>0.82121860670591262</v>
      </c>
      <c r="W78">
        <f t="shared" si="34"/>
        <v>3.4286780737382339</v>
      </c>
      <c r="Z78" s="1">
        <v>19</v>
      </c>
      <c r="AA78">
        <v>20</v>
      </c>
      <c r="AB78">
        <v>0.85</v>
      </c>
      <c r="AC78">
        <f t="shared" si="28"/>
        <v>51.019999999999996</v>
      </c>
      <c r="AD78">
        <f t="shared" si="28"/>
        <v>45.22</v>
      </c>
      <c r="AE78">
        <f t="shared" si="28"/>
        <v>49.96</v>
      </c>
      <c r="AF78">
        <f t="shared" si="28"/>
        <v>51.320000000000007</v>
      </c>
    </row>
    <row r="79" spans="1:32" x14ac:dyDescent="0.45">
      <c r="A79" s="1">
        <v>3</v>
      </c>
      <c r="B79">
        <v>0</v>
      </c>
      <c r="C79">
        <v>0.65</v>
      </c>
      <c r="D79">
        <v>56.4</v>
      </c>
      <c r="E79">
        <v>54.9</v>
      </c>
      <c r="F79">
        <v>51.8</v>
      </c>
      <c r="G79">
        <v>55.8</v>
      </c>
      <c r="I79">
        <f t="shared" si="29"/>
        <v>1.7711225254058516</v>
      </c>
      <c r="J79">
        <v>20</v>
      </c>
      <c r="K79">
        <f>_xlfn.STDEV.P(D91:G95)</f>
        <v>4.8117434470262443</v>
      </c>
      <c r="L79">
        <f t="shared" si="35"/>
        <v>3.1828942760045025</v>
      </c>
      <c r="M79">
        <v>0.65</v>
      </c>
      <c r="N79">
        <f t="shared" si="30"/>
        <v>54.724999999999994</v>
      </c>
      <c r="P79" s="5">
        <f>_xlfn.STDEV.P(D91:D95)</f>
        <v>1.6752313273097534</v>
      </c>
      <c r="Q79">
        <f t="shared" si="31"/>
        <v>1.6899211026948362</v>
      </c>
      <c r="R79" s="5">
        <f>_xlfn.STDEV.P(E91:E95)</f>
        <v>3.7231169737197356</v>
      </c>
      <c r="S79">
        <f t="shared" si="32"/>
        <v>2.5595681059289861</v>
      </c>
      <c r="T79" s="5">
        <f>_xlfn.STDEV.P(F91:F95)</f>
        <v>0.91214034007930966</v>
      </c>
      <c r="U79">
        <f t="shared" si="33"/>
        <v>1.3503086067019399</v>
      </c>
      <c r="V79" s="5">
        <f>_xlfn.STDEV.P(G91:G95)</f>
        <v>0.58855755878248517</v>
      </c>
      <c r="W79">
        <f t="shared" si="34"/>
        <v>2.1061418122560815</v>
      </c>
      <c r="Z79" s="1">
        <v>20</v>
      </c>
      <c r="AA79">
        <v>50</v>
      </c>
      <c r="AB79">
        <v>0</v>
      </c>
      <c r="AC79">
        <f t="shared" si="28"/>
        <v>47.379999999999995</v>
      </c>
      <c r="AD79">
        <f t="shared" si="28"/>
        <v>46.36</v>
      </c>
      <c r="AE79">
        <f t="shared" si="28"/>
        <v>38.36</v>
      </c>
      <c r="AF79">
        <f t="shared" si="28"/>
        <v>47.32</v>
      </c>
    </row>
    <row r="80" spans="1:32" x14ac:dyDescent="0.45">
      <c r="A80" s="1">
        <v>4</v>
      </c>
      <c r="B80">
        <v>0</v>
      </c>
      <c r="C80">
        <v>0.85</v>
      </c>
      <c r="D80">
        <v>55</v>
      </c>
      <c r="E80">
        <v>50.8</v>
      </c>
      <c r="F80">
        <v>48.3</v>
      </c>
      <c r="G80">
        <v>54.2</v>
      </c>
      <c r="I80">
        <f t="shared" si="29"/>
        <v>2.6901440481877565</v>
      </c>
      <c r="J80">
        <v>50</v>
      </c>
      <c r="K80">
        <f>_xlfn.STDEV.P(D97:G100)</f>
        <v>4.7689056331091288</v>
      </c>
      <c r="L80">
        <f t="shared" si="35"/>
        <v>3.4653017144575191</v>
      </c>
      <c r="M80">
        <v>0.85</v>
      </c>
      <c r="N80">
        <f t="shared" si="30"/>
        <v>52.075000000000003</v>
      </c>
      <c r="P80" s="5">
        <f>_xlfn.STDEV.P(D96:D100)</f>
        <v>2.6164097538420839</v>
      </c>
      <c r="Q80">
        <f t="shared" si="31"/>
        <v>2.2010729706718544</v>
      </c>
      <c r="R80" s="5">
        <f>_xlfn.STDEV.P(E96:E100)</f>
        <v>4.4557378737982321</v>
      </c>
      <c r="S80">
        <f t="shared" si="32"/>
        <v>3.2422557305404252</v>
      </c>
      <c r="T80" s="5">
        <f>_xlfn.STDEV.P(F96:F100)</f>
        <v>1.5874507866387557</v>
      </c>
      <c r="U80">
        <f t="shared" si="33"/>
        <v>1.3997023493109779</v>
      </c>
      <c r="V80" s="5">
        <f>_xlfn.STDEV.P(G96:G100)</f>
        <v>1.2009995836801926</v>
      </c>
      <c r="W80">
        <f t="shared" si="34"/>
        <v>2.9139987798365472</v>
      </c>
      <c r="Z80" s="1">
        <v>21</v>
      </c>
      <c r="AA80">
        <v>50</v>
      </c>
      <c r="AB80">
        <v>0.2</v>
      </c>
      <c r="AC80">
        <f t="shared" si="28"/>
        <v>48.08</v>
      </c>
      <c r="AD80">
        <f t="shared" si="28"/>
        <v>47.44</v>
      </c>
      <c r="AE80">
        <f t="shared" si="28"/>
        <v>40.06</v>
      </c>
      <c r="AF80">
        <f t="shared" si="28"/>
        <v>47.879999999999995</v>
      </c>
    </row>
    <row r="81" spans="1:32" x14ac:dyDescent="0.45">
      <c r="A81" s="1">
        <v>5</v>
      </c>
      <c r="B81">
        <v>5</v>
      </c>
      <c r="C81">
        <v>0</v>
      </c>
      <c r="D81">
        <v>57.1</v>
      </c>
      <c r="E81">
        <v>56.3</v>
      </c>
      <c r="F81">
        <v>47.1</v>
      </c>
      <c r="G81">
        <v>57.2</v>
      </c>
      <c r="I81">
        <f t="shared" si="29"/>
        <v>4.2434508362887859</v>
      </c>
      <c r="J81">
        <v>100</v>
      </c>
      <c r="K81">
        <f>_xlfn.STDEV.P(D101:G105)</f>
        <v>4.6476230483979659</v>
      </c>
      <c r="N81">
        <f t="shared" si="30"/>
        <v>54.424999999999997</v>
      </c>
      <c r="P81" s="5">
        <f>_xlfn.STDEV.P(D101:D105)</f>
        <v>1.8829763673503725</v>
      </c>
      <c r="R81" s="5">
        <f>_xlfn.STDEV.P(E101:E105)</f>
        <v>1.7939899665271255</v>
      </c>
      <c r="T81" s="5">
        <f>_xlfn.STDEV.P(F101:F105)</f>
        <v>1.1651609330903607</v>
      </c>
      <c r="V81" s="5">
        <f>_xlfn.STDEV.P(G101:G105)</f>
        <v>0.79246451024635733</v>
      </c>
      <c r="Z81" s="1">
        <v>22</v>
      </c>
      <c r="AA81">
        <v>50</v>
      </c>
      <c r="AB81">
        <v>0.45</v>
      </c>
      <c r="AC81">
        <f t="shared" si="28"/>
        <v>48.36</v>
      </c>
      <c r="AD81">
        <f t="shared" si="28"/>
        <v>44.4</v>
      </c>
      <c r="AE81">
        <f t="shared" si="28"/>
        <v>40.840000000000003</v>
      </c>
      <c r="AF81">
        <f t="shared" si="28"/>
        <v>48.06</v>
      </c>
    </row>
    <row r="82" spans="1:32" x14ac:dyDescent="0.45">
      <c r="A82" s="1">
        <v>6</v>
      </c>
      <c r="B82">
        <v>5</v>
      </c>
      <c r="C82">
        <v>0.2</v>
      </c>
      <c r="D82">
        <v>57.2</v>
      </c>
      <c r="E82">
        <v>55.2</v>
      </c>
      <c r="F82">
        <v>51.6</v>
      </c>
      <c r="G82">
        <v>56</v>
      </c>
      <c r="I82">
        <f t="shared" si="29"/>
        <v>2.0880613017821101</v>
      </c>
      <c r="K82">
        <f>AVERAGE(K76:K81)</f>
        <v>3.7097571888583261</v>
      </c>
      <c r="N82">
        <f t="shared" si="30"/>
        <v>55</v>
      </c>
      <c r="P82" s="5">
        <f>AVERAGE(P76:P81)</f>
        <v>1.6681309400033939</v>
      </c>
      <c r="Q82">
        <f>AVERAGE(Q76:Q80)</f>
        <v>2.7772857153703994</v>
      </c>
      <c r="R82" s="5">
        <f>AVERAGE(R76:R81)</f>
        <v>2.2183785043556479</v>
      </c>
      <c r="S82">
        <f>AVERAGE(S76:S80)</f>
        <v>4.2831725934921989</v>
      </c>
      <c r="T82" s="5">
        <f>AVERAGE(T76:T81)</f>
        <v>1.3203204620910871</v>
      </c>
      <c r="U82">
        <f>AVERAGE(U76:U80)</f>
        <v>1.3039063544467406</v>
      </c>
      <c r="V82" s="5">
        <f>AVERAGE(V76:V81)</f>
        <v>0.91237192797151423</v>
      </c>
      <c r="W82">
        <f>AVERAGE(W76:W80)</f>
        <v>2.7092482017210959</v>
      </c>
      <c r="Z82" s="1">
        <v>23</v>
      </c>
      <c r="AA82">
        <v>50</v>
      </c>
      <c r="AB82">
        <v>0.65</v>
      </c>
      <c r="AC82">
        <f t="shared" si="28"/>
        <v>45.3</v>
      </c>
      <c r="AD82">
        <f t="shared" si="28"/>
        <v>42.04</v>
      </c>
      <c r="AE82">
        <f t="shared" si="28"/>
        <v>40.42</v>
      </c>
      <c r="AF82">
        <f t="shared" si="28"/>
        <v>45.3</v>
      </c>
    </row>
    <row r="83" spans="1:32" x14ac:dyDescent="0.45">
      <c r="A83" s="1">
        <v>7</v>
      </c>
      <c r="B83">
        <v>5</v>
      </c>
      <c r="C83">
        <v>0.45</v>
      </c>
      <c r="D83">
        <v>58.5</v>
      </c>
      <c r="E83">
        <v>55.6</v>
      </c>
      <c r="F83">
        <v>49.5</v>
      </c>
      <c r="G83">
        <v>58.8</v>
      </c>
      <c r="I83">
        <f t="shared" si="29"/>
        <v>3.736977388210958</v>
      </c>
      <c r="N83">
        <f t="shared" si="30"/>
        <v>55.599999999999994</v>
      </c>
      <c r="P83" s="5">
        <f>_xlfn.STDEV.P(P76:P81)</f>
        <v>0.50912261162715888</v>
      </c>
      <c r="Q83">
        <f>_xlfn.STDEV.P(Q76:Q80)</f>
        <v>0.89020325374450682</v>
      </c>
      <c r="R83" s="5">
        <f>_xlfn.STDEV.P(R76:R81)</f>
        <v>1.426182601006196</v>
      </c>
      <c r="S83">
        <f>_xlfn.STDEV.P(S76:S80)</f>
        <v>1.5348323400733561</v>
      </c>
      <c r="T83" s="5">
        <f>_xlfn.STDEV.P(T76:T81)</f>
        <v>0.42827624735706016</v>
      </c>
      <c r="U83">
        <f>_xlfn.STDEV.P(U76:U80)</f>
        <v>0.32887923644819039</v>
      </c>
      <c r="V83" s="5">
        <f>_xlfn.STDEV.P(V76:V81)</f>
        <v>0.20226417968309074</v>
      </c>
      <c r="W83">
        <f>_xlfn.STDEV.P(W76:W80)</f>
        <v>0.4426897124070141</v>
      </c>
      <c r="Z83" s="1">
        <v>24</v>
      </c>
      <c r="AA83">
        <v>50</v>
      </c>
      <c r="AB83">
        <v>0.85</v>
      </c>
      <c r="AC83">
        <f t="shared" si="28"/>
        <v>45.08</v>
      </c>
      <c r="AD83">
        <f t="shared" si="28"/>
        <v>39.14</v>
      </c>
      <c r="AE83">
        <f t="shared" si="28"/>
        <v>41.44</v>
      </c>
      <c r="AF83">
        <f t="shared" si="28"/>
        <v>46.28</v>
      </c>
    </row>
    <row r="84" spans="1:32" x14ac:dyDescent="0.45">
      <c r="A84" s="1">
        <v>8</v>
      </c>
      <c r="B84">
        <v>5</v>
      </c>
      <c r="C84">
        <v>0.65</v>
      </c>
      <c r="D84">
        <v>55.3</v>
      </c>
      <c r="E84">
        <v>53.8</v>
      </c>
      <c r="F84">
        <v>47.8</v>
      </c>
      <c r="G84">
        <v>56.3</v>
      </c>
      <c r="I84">
        <f t="shared" si="29"/>
        <v>3.2977264895682299</v>
      </c>
      <c r="K84" cm="1">
        <f t="array" ref="K84">INDEX(LINEST(K76:K81),1)</f>
        <v>0.49983413160750617</v>
      </c>
      <c r="L84" cm="1">
        <f t="array" ref="L84">INDEX(LINEST(L76:L80),1)</f>
        <v>-0.62769459791425508</v>
      </c>
      <c r="N84">
        <f t="shared" si="30"/>
        <v>53.3</v>
      </c>
      <c r="P84" s="5"/>
      <c r="R84" s="5"/>
      <c r="T84" s="5"/>
      <c r="V84" s="5"/>
      <c r="Z84" s="1">
        <v>25</v>
      </c>
      <c r="AA84">
        <v>100</v>
      </c>
      <c r="AB84">
        <v>0</v>
      </c>
      <c r="AC84">
        <f t="shared" si="28"/>
        <v>48.399999999999991</v>
      </c>
      <c r="AD84">
        <f t="shared" si="28"/>
        <v>46.48</v>
      </c>
      <c r="AE84">
        <f t="shared" si="28"/>
        <v>38.459999999999994</v>
      </c>
      <c r="AF84">
        <f t="shared" si="28"/>
        <v>47.36</v>
      </c>
    </row>
    <row r="85" spans="1:32" x14ac:dyDescent="0.45">
      <c r="A85" s="1">
        <v>9</v>
      </c>
      <c r="B85">
        <v>5</v>
      </c>
      <c r="C85">
        <v>0.85</v>
      </c>
      <c r="D85">
        <v>56.5</v>
      </c>
      <c r="E85">
        <v>54.7</v>
      </c>
      <c r="F85">
        <v>49</v>
      </c>
      <c r="G85">
        <v>55.9</v>
      </c>
      <c r="I85">
        <f t="shared" si="29"/>
        <v>2.9726881773909621</v>
      </c>
      <c r="N85">
        <f t="shared" si="30"/>
        <v>54.024999999999999</v>
      </c>
      <c r="P85" s="5"/>
      <c r="R85" s="5"/>
      <c r="T85" s="5"/>
      <c r="V85" s="5"/>
      <c r="Z85" s="1">
        <v>26</v>
      </c>
      <c r="AA85">
        <v>100</v>
      </c>
      <c r="AB85">
        <v>0.2</v>
      </c>
      <c r="AC85">
        <f t="shared" si="28"/>
        <v>48.14</v>
      </c>
      <c r="AD85">
        <f t="shared" si="28"/>
        <v>45.620000000000005</v>
      </c>
      <c r="AE85">
        <f t="shared" si="28"/>
        <v>40.980000000000004</v>
      </c>
      <c r="AF85">
        <f t="shared" si="28"/>
        <v>47.739999999999995</v>
      </c>
    </row>
    <row r="86" spans="1:32" x14ac:dyDescent="0.45">
      <c r="A86" s="1">
        <v>10</v>
      </c>
      <c r="B86">
        <v>10</v>
      </c>
      <c r="C86">
        <v>0</v>
      </c>
      <c r="D86">
        <v>54.5</v>
      </c>
      <c r="E86">
        <v>55.3</v>
      </c>
      <c r="F86">
        <v>49.1</v>
      </c>
      <c r="G86">
        <v>52.7</v>
      </c>
      <c r="I86">
        <f t="shared" si="29"/>
        <v>2.3874672772626631</v>
      </c>
      <c r="N86">
        <f t="shared" si="30"/>
        <v>52.900000000000006</v>
      </c>
      <c r="P86" s="5"/>
      <c r="R86" s="5"/>
      <c r="T86" s="5"/>
      <c r="V86" s="5"/>
      <c r="Z86" s="1">
        <v>27</v>
      </c>
      <c r="AA86">
        <v>100</v>
      </c>
      <c r="AB86">
        <v>0.45</v>
      </c>
      <c r="AC86">
        <f t="shared" si="28"/>
        <v>47.7</v>
      </c>
      <c r="AD86">
        <f t="shared" si="28"/>
        <v>44.820000000000007</v>
      </c>
      <c r="AE86">
        <f t="shared" si="28"/>
        <v>40.94</v>
      </c>
      <c r="AF86">
        <f t="shared" si="28"/>
        <v>45.739999999999995</v>
      </c>
    </row>
    <row r="87" spans="1:32" x14ac:dyDescent="0.45">
      <c r="A87" s="1">
        <v>11</v>
      </c>
      <c r="B87">
        <v>10</v>
      </c>
      <c r="C87">
        <v>0.2</v>
      </c>
      <c r="D87">
        <v>54.3</v>
      </c>
      <c r="E87">
        <v>55.9</v>
      </c>
      <c r="F87">
        <v>51</v>
      </c>
      <c r="G87">
        <v>53.4</v>
      </c>
      <c r="I87">
        <f t="shared" si="29"/>
        <v>1.7727097901235831</v>
      </c>
      <c r="K87" t="s">
        <v>25</v>
      </c>
      <c r="L87" t="s">
        <v>26</v>
      </c>
      <c r="N87">
        <f t="shared" si="30"/>
        <v>53.65</v>
      </c>
      <c r="P87" s="3" t="s">
        <v>25</v>
      </c>
      <c r="Q87" s="3" t="s">
        <v>26</v>
      </c>
      <c r="R87" s="3" t="s">
        <v>25</v>
      </c>
      <c r="S87" s="3" t="s">
        <v>26</v>
      </c>
      <c r="T87" s="3" t="s">
        <v>25</v>
      </c>
      <c r="U87" s="3" t="s">
        <v>26</v>
      </c>
      <c r="V87" s="3" t="s">
        <v>25</v>
      </c>
      <c r="W87" s="3" t="s">
        <v>26</v>
      </c>
      <c r="Z87" s="1">
        <v>28</v>
      </c>
      <c r="AA87">
        <v>100</v>
      </c>
      <c r="AB87">
        <v>0.65</v>
      </c>
      <c r="AC87">
        <f t="shared" si="28"/>
        <v>46.679999999999993</v>
      </c>
      <c r="AD87">
        <f t="shared" si="28"/>
        <v>45.7</v>
      </c>
      <c r="AE87">
        <f t="shared" si="28"/>
        <v>41.180000000000007</v>
      </c>
      <c r="AF87">
        <f t="shared" si="28"/>
        <v>46.62</v>
      </c>
    </row>
    <row r="88" spans="1:32" x14ac:dyDescent="0.45">
      <c r="A88" s="1">
        <v>12</v>
      </c>
      <c r="B88">
        <v>10</v>
      </c>
      <c r="C88">
        <v>0.45</v>
      </c>
      <c r="D88">
        <v>51.8</v>
      </c>
      <c r="E88">
        <v>55.4</v>
      </c>
      <c r="F88">
        <v>50.7</v>
      </c>
      <c r="G88">
        <v>51.9</v>
      </c>
      <c r="I88">
        <f t="shared" si="29"/>
        <v>1.7670597047072283</v>
      </c>
      <c r="J88">
        <v>2</v>
      </c>
      <c r="K88">
        <f>AVERAGE(D76:G80)</f>
        <v>53.469999999999992</v>
      </c>
      <c r="L88">
        <f>AVERAGE(D76:G76,D81:G81,D86:G86,D91:G91,D96:G96,D101:G101)</f>
        <v>55.475000000000001</v>
      </c>
      <c r="M88">
        <v>0</v>
      </c>
      <c r="N88">
        <f t="shared" si="30"/>
        <v>52.449999999999996</v>
      </c>
      <c r="P88" s="5">
        <f>AVERAGE(D76:D80)</f>
        <v>54.36</v>
      </c>
      <c r="Q88">
        <f>AVERAGE(D76,D81,D86,D91,D96,D101)</f>
        <v>56.816666666666663</v>
      </c>
      <c r="R88" s="5">
        <f>AVERAGE(E76:E80)</f>
        <v>53.04</v>
      </c>
      <c r="S88">
        <f>AVERAGE(E76,E81,E86,E91,E96,E101)</f>
        <v>60.333333333333336</v>
      </c>
      <c r="T88" s="5">
        <f>AVERAGE(F76:F80)</f>
        <v>50.739999999999995</v>
      </c>
      <c r="U88">
        <f>AVERAGE(F76,F81,F86,F91,F96,F101)</f>
        <v>48.933333333333337</v>
      </c>
      <c r="V88" s="5">
        <f>AVERAGE(G76:G80)</f>
        <v>55.739999999999995</v>
      </c>
      <c r="W88">
        <f>AVERAGE(G76,G81,G86,G91,G96,G101)</f>
        <v>55.81666666666667</v>
      </c>
      <c r="Z88" s="1">
        <v>29</v>
      </c>
      <c r="AA88">
        <v>100</v>
      </c>
      <c r="AB88">
        <v>0.85</v>
      </c>
      <c r="AC88">
        <f t="shared" si="28"/>
        <v>45.66</v>
      </c>
      <c r="AD88">
        <f t="shared" si="28"/>
        <v>44.4</v>
      </c>
      <c r="AE88">
        <f t="shared" si="28"/>
        <v>41.86</v>
      </c>
      <c r="AF88">
        <f t="shared" si="28"/>
        <v>45.42</v>
      </c>
    </row>
    <row r="89" spans="1:32" x14ac:dyDescent="0.45">
      <c r="A89" s="1">
        <v>13</v>
      </c>
      <c r="B89">
        <v>10</v>
      </c>
      <c r="C89">
        <v>0.65</v>
      </c>
      <c r="D89">
        <v>52.9</v>
      </c>
      <c r="E89">
        <v>54.4</v>
      </c>
      <c r="F89">
        <v>49.5</v>
      </c>
      <c r="G89">
        <v>52.7</v>
      </c>
      <c r="I89">
        <f t="shared" si="29"/>
        <v>1.7851820635442197</v>
      </c>
      <c r="J89">
        <v>5</v>
      </c>
      <c r="K89">
        <f>AVERAGE(D81:G85)</f>
        <v>54.469999999999992</v>
      </c>
      <c r="L89">
        <f>AVERAGE(D77:G77,D82:G82,D87:G87,D92:G92,D97:G97,D102:G102)</f>
        <v>56.120833333333337</v>
      </c>
      <c r="M89">
        <v>0.2</v>
      </c>
      <c r="N89">
        <f t="shared" si="30"/>
        <v>52.375</v>
      </c>
      <c r="P89" s="5">
        <f>AVERAGE(D81:D85)</f>
        <v>56.92</v>
      </c>
      <c r="Q89">
        <f t="shared" ref="Q89:Q92" si="36">AVERAGE(D77,D82,D87,D92,D97,D102)</f>
        <v>57.383333333333333</v>
      </c>
      <c r="R89" s="5">
        <f>AVERAGE(E81:E85)</f>
        <v>55.11999999999999</v>
      </c>
      <c r="S89">
        <f t="shared" ref="S89:S92" si="37">AVERAGE(E77,E82,E87,E92,E97,E102)</f>
        <v>60.25</v>
      </c>
      <c r="T89" s="5">
        <f>AVERAGE(F81:F85)</f>
        <v>49</v>
      </c>
      <c r="U89">
        <f t="shared" ref="U89:U92" si="38">AVERAGE(F77,F82,F87,F92,F97,F102)</f>
        <v>50.416666666666664</v>
      </c>
      <c r="V89" s="5">
        <f>AVERAGE(G81:G85)</f>
        <v>56.839999999999996</v>
      </c>
      <c r="W89">
        <f t="shared" ref="W89:W92" si="39">AVERAGE(G77,G82,G87,G92,G97,G102)</f>
        <v>56.43333333333333</v>
      </c>
    </row>
    <row r="90" spans="1:32" x14ac:dyDescent="0.45">
      <c r="A90" s="1">
        <v>14</v>
      </c>
      <c r="B90">
        <v>10</v>
      </c>
      <c r="C90">
        <v>0.85</v>
      </c>
      <c r="D90">
        <v>51.6</v>
      </c>
      <c r="E90">
        <v>55.9</v>
      </c>
      <c r="F90">
        <v>49.7</v>
      </c>
      <c r="G90">
        <v>51</v>
      </c>
      <c r="I90">
        <f t="shared" si="29"/>
        <v>2.326478024826367</v>
      </c>
      <c r="J90">
        <v>10</v>
      </c>
      <c r="K90">
        <f>AVERAGE(D86:G90)</f>
        <v>52.685000000000002</v>
      </c>
      <c r="L90">
        <f t="shared" ref="L90:L92" si="40">AVERAGE(D78:G78,D83:G83,D88:G88,D93:G93,D98:G98,D103:G103)</f>
        <v>55.591666666666676</v>
      </c>
      <c r="M90">
        <v>0.45</v>
      </c>
      <c r="N90">
        <f t="shared" si="30"/>
        <v>52.05</v>
      </c>
      <c r="P90" s="5">
        <f>AVERAGE(D86:D90)</f>
        <v>53.02</v>
      </c>
      <c r="Q90">
        <f t="shared" si="36"/>
        <v>56.666666666666664</v>
      </c>
      <c r="R90" s="5">
        <f>AVERAGE(E86:E90)</f>
        <v>55.379999999999995</v>
      </c>
      <c r="S90">
        <f t="shared" si="37"/>
        <v>58.616666666666667</v>
      </c>
      <c r="T90" s="5">
        <f>AVERAGE(F86:F90)</f>
        <v>50</v>
      </c>
      <c r="U90">
        <f t="shared" si="38"/>
        <v>50.933333333333337</v>
      </c>
      <c r="V90" s="5">
        <f>AVERAGE(G86:G90)</f>
        <v>52.339999999999996</v>
      </c>
      <c r="W90">
        <f t="shared" si="39"/>
        <v>56.15</v>
      </c>
    </row>
    <row r="91" spans="1:32" x14ac:dyDescent="0.45">
      <c r="A91" s="1">
        <v>15</v>
      </c>
      <c r="B91">
        <v>20</v>
      </c>
      <c r="C91">
        <v>0</v>
      </c>
      <c r="D91">
        <v>54.8</v>
      </c>
      <c r="E91">
        <v>65.8</v>
      </c>
      <c r="F91">
        <v>48.7</v>
      </c>
      <c r="G91">
        <v>52.5</v>
      </c>
      <c r="I91">
        <f t="shared" si="29"/>
        <v>6.3602279833351432</v>
      </c>
      <c r="J91">
        <v>20</v>
      </c>
      <c r="K91">
        <f>AVERAGE(D91:G95)</f>
        <v>54.575000000000003</v>
      </c>
      <c r="L91">
        <f t="shared" si="40"/>
        <v>54.520833333333336</v>
      </c>
      <c r="M91">
        <v>0.65</v>
      </c>
      <c r="N91">
        <f t="shared" si="30"/>
        <v>55.45</v>
      </c>
      <c r="P91" s="5">
        <f>AVERAGE(D91:D95)</f>
        <v>54.239999999999995</v>
      </c>
      <c r="Q91">
        <f t="shared" si="36"/>
        <v>55.45000000000001</v>
      </c>
      <c r="R91" s="5">
        <f>AVERAGE(E91:E95)</f>
        <v>61.620000000000005</v>
      </c>
      <c r="S91">
        <f t="shared" si="37"/>
        <v>56.783333333333339</v>
      </c>
      <c r="T91" s="5">
        <f>AVERAGE(F91:F95)</f>
        <v>50.1</v>
      </c>
      <c r="U91">
        <f t="shared" si="38"/>
        <v>50.29999999999999</v>
      </c>
      <c r="V91" s="5">
        <f>AVERAGE(G91:G95)</f>
        <v>52.339999999999996</v>
      </c>
      <c r="W91">
        <f t="shared" si="39"/>
        <v>55.550000000000004</v>
      </c>
    </row>
    <row r="92" spans="1:32" x14ac:dyDescent="0.45">
      <c r="A92" s="1">
        <v>16</v>
      </c>
      <c r="B92">
        <v>20</v>
      </c>
      <c r="C92">
        <v>0.2</v>
      </c>
      <c r="D92">
        <v>57</v>
      </c>
      <c r="E92">
        <v>65.7</v>
      </c>
      <c r="F92">
        <v>49.9</v>
      </c>
      <c r="G92">
        <v>53</v>
      </c>
      <c r="I92">
        <f t="shared" si="29"/>
        <v>5.9300084316972068</v>
      </c>
      <c r="J92">
        <v>50</v>
      </c>
      <c r="K92">
        <f>AVERAGE(D96:G100)</f>
        <v>58.065000000000012</v>
      </c>
      <c r="L92">
        <f t="shared" si="40"/>
        <v>53.979166666666679</v>
      </c>
      <c r="M92">
        <v>0.85</v>
      </c>
      <c r="N92">
        <f t="shared" si="30"/>
        <v>56.4</v>
      </c>
      <c r="P92" s="5">
        <f>AVERAGE(D96:D100)</f>
        <v>58.720000000000006</v>
      </c>
      <c r="Q92">
        <f t="shared" si="36"/>
        <v>54.716666666666669</v>
      </c>
      <c r="R92" s="5">
        <f>AVERAGE(E96:E100)</f>
        <v>63.679999999999993</v>
      </c>
      <c r="S92">
        <f t="shared" si="37"/>
        <v>56.333333333333336</v>
      </c>
      <c r="T92" s="5">
        <f>AVERAGE(F96:F100)</f>
        <v>50.6</v>
      </c>
      <c r="U92">
        <f t="shared" si="38"/>
        <v>50.050000000000004</v>
      </c>
      <c r="V92" s="5">
        <f>AVERAGE(G96:G100)</f>
        <v>59.260000000000005</v>
      </c>
      <c r="W92">
        <f t="shared" si="39"/>
        <v>54.81666666666667</v>
      </c>
    </row>
    <row r="93" spans="1:32" x14ac:dyDescent="0.45">
      <c r="A93" s="1">
        <v>17</v>
      </c>
      <c r="B93">
        <v>20</v>
      </c>
      <c r="C93">
        <v>0.45</v>
      </c>
      <c r="D93">
        <v>53.2</v>
      </c>
      <c r="E93">
        <v>61.7</v>
      </c>
      <c r="F93">
        <v>50.5</v>
      </c>
      <c r="G93">
        <v>51.6</v>
      </c>
      <c r="I93">
        <f t="shared" si="29"/>
        <v>4.4070965498840629</v>
      </c>
      <c r="J93">
        <v>100</v>
      </c>
      <c r="K93">
        <f>AVERAGE(D101:G105)</f>
        <v>57.56</v>
      </c>
      <c r="L93">
        <f>AVERAGE((L92-L91), (L91-L90), (L90-L89), (L89-L88))</f>
        <v>-0.37395833333333073</v>
      </c>
      <c r="N93">
        <f t="shared" si="30"/>
        <v>54.25</v>
      </c>
      <c r="P93" s="5">
        <f>AVERAGE(D101:D105)</f>
        <v>59.98</v>
      </c>
      <c r="R93" s="5">
        <f>AVERAGE(E101:E105)</f>
        <v>61.94</v>
      </c>
      <c r="T93" s="5">
        <f>AVERAGE(F101:F105)</f>
        <v>50.320000000000007</v>
      </c>
      <c r="V93" s="5">
        <f>AVERAGE(G101:G105)</f>
        <v>58</v>
      </c>
    </row>
    <row r="94" spans="1:32" x14ac:dyDescent="0.45">
      <c r="A94" s="1">
        <v>18</v>
      </c>
      <c r="B94">
        <v>20</v>
      </c>
      <c r="C94">
        <v>0.65</v>
      </c>
      <c r="D94">
        <v>54.2</v>
      </c>
      <c r="E94">
        <v>57.9</v>
      </c>
      <c r="F94">
        <v>51.5</v>
      </c>
      <c r="G94">
        <v>52.9</v>
      </c>
      <c r="I94">
        <f t="shared" si="29"/>
        <v>2.3794694786863726</v>
      </c>
      <c r="K94">
        <f>AVERAGE(K88:K93)</f>
        <v>55.137499999999996</v>
      </c>
      <c r="N94">
        <f t="shared" si="30"/>
        <v>54.125</v>
      </c>
      <c r="P94" s="5">
        <f>AVERAGE(P88:P93)</f>
        <v>56.206666666666678</v>
      </c>
      <c r="Q94">
        <f>AVERAGE(Q88:Q92)</f>
        <v>56.206666666666663</v>
      </c>
      <c r="R94" s="5">
        <f>AVERAGE(R88:R93)</f>
        <v>58.463333333333331</v>
      </c>
      <c r="S94">
        <f>AVERAGE(S88:S92)</f>
        <v>58.463333333333331</v>
      </c>
      <c r="T94" s="5">
        <f>AVERAGE(T88:T93)</f>
        <v>50.126666666666665</v>
      </c>
      <c r="U94">
        <f>AVERAGE(U88:U92)</f>
        <v>50.126666666666665</v>
      </c>
      <c r="V94" s="5">
        <f>AVERAGE(V88:V93)</f>
        <v>55.75333333333333</v>
      </c>
      <c r="W94">
        <f>AVERAGE(W88:W92)</f>
        <v>55.753333333333345</v>
      </c>
    </row>
    <row r="95" spans="1:32" x14ac:dyDescent="0.45">
      <c r="A95" s="1">
        <v>19</v>
      </c>
      <c r="B95">
        <v>20</v>
      </c>
      <c r="C95">
        <v>0.85</v>
      </c>
      <c r="D95">
        <v>52</v>
      </c>
      <c r="E95">
        <v>57</v>
      </c>
      <c r="F95">
        <v>49.9</v>
      </c>
      <c r="G95">
        <v>51.7</v>
      </c>
      <c r="I95">
        <f t="shared" si="29"/>
        <v>2.6367593746870419</v>
      </c>
      <c r="N95">
        <f t="shared" si="30"/>
        <v>52.650000000000006</v>
      </c>
      <c r="P95" s="5">
        <f>_xlfn.STDEV.P(P88:P93)</f>
        <v>2.5329999780672896</v>
      </c>
      <c r="Q95">
        <f>_xlfn.STDEV.P(Q88:Q92)</f>
        <v>0.97579597138836971</v>
      </c>
      <c r="R95" s="5">
        <f>_xlfn.STDEV.P(R88:R93)</f>
        <v>4.0694539628254258</v>
      </c>
      <c r="S95">
        <f>_xlfn.STDEV.P(S88:S92)</f>
        <v>1.6776107348779614</v>
      </c>
      <c r="T95" s="5">
        <f>_xlfn.STDEV.P(T88:T93)</f>
        <v>0.56623512980229496</v>
      </c>
      <c r="U95">
        <f>_xlfn.STDEV.P(U88:U92)</f>
        <v>0.66253721069503246</v>
      </c>
      <c r="V95" s="5">
        <f>_xlfn.STDEV.P(V88:V93)</f>
        <v>2.6402945963576809</v>
      </c>
      <c r="W95">
        <f>_xlfn.STDEV.P(W88:W92)</f>
        <v>0.55541776068909265</v>
      </c>
    </row>
    <row r="96" spans="1:32" x14ac:dyDescent="0.45">
      <c r="A96" s="1">
        <v>20</v>
      </c>
      <c r="B96">
        <v>50</v>
      </c>
      <c r="C96">
        <v>0</v>
      </c>
      <c r="D96">
        <v>59.4</v>
      </c>
      <c r="E96">
        <v>69.400000000000006</v>
      </c>
      <c r="F96">
        <v>47.9</v>
      </c>
      <c r="G96">
        <v>58.9</v>
      </c>
      <c r="I96">
        <f t="shared" si="29"/>
        <v>7.6075620273514399</v>
      </c>
      <c r="N96">
        <f t="shared" si="30"/>
        <v>58.900000000000006</v>
      </c>
      <c r="P96" s="5"/>
      <c r="R96" s="5"/>
      <c r="T96" s="5"/>
      <c r="V96" s="5"/>
    </row>
    <row r="97" spans="1:23" x14ac:dyDescent="0.45">
      <c r="A97" s="1">
        <v>21</v>
      </c>
      <c r="B97">
        <v>50</v>
      </c>
      <c r="C97">
        <v>0.2</v>
      </c>
      <c r="D97">
        <v>61.5</v>
      </c>
      <c r="E97">
        <v>67.599999999999994</v>
      </c>
      <c r="F97">
        <v>50.6</v>
      </c>
      <c r="G97">
        <v>59.9</v>
      </c>
      <c r="I97">
        <f t="shared" si="29"/>
        <v>6.0897454790820307</v>
      </c>
      <c r="N97">
        <f t="shared" si="30"/>
        <v>59.9</v>
      </c>
      <c r="P97" s="5" cm="1">
        <f t="array" ref="P97">INDEX(LINEST(P88:P93), 1)</f>
        <v>0.99199999999999988</v>
      </c>
      <c r="Q97" s="5" cm="1">
        <f t="array" ref="Q97">INDEX(LINEST(Q88:Q92), 1)</f>
        <v>-0.61333333333333107</v>
      </c>
      <c r="R97" s="5" cm="1">
        <f t="array" ref="R97">INDEX(LINEST(R88:R93), 1)</f>
        <v>2.1834285714285726</v>
      </c>
      <c r="S97" s="5" cm="1">
        <f t="array" ref="S97">INDEX(LINEST(S88:S92), 1)</f>
        <v>-1.1466666666666656</v>
      </c>
      <c r="T97" s="5" cm="1">
        <f t="array" ref="T97">INDEX(LINEST(T88:T93), 1)</f>
        <v>8.0000000000001972E-2</v>
      </c>
      <c r="U97" s="5" cm="1">
        <f t="array" ref="U97">INDEX(LINEST(U88:U92), 1)</f>
        <v>0.211666666666666</v>
      </c>
      <c r="V97" s="5" cm="1">
        <f t="array" ref="V97">INDEX(LINEST(V88:V93), 1)</f>
        <v>0.53028571428571569</v>
      </c>
      <c r="W97" s="5" cm="1">
        <f t="array" ref="W97">INDEX(LINEST(W88:W92), 1)</f>
        <v>-0.28833333333333255</v>
      </c>
    </row>
    <row r="98" spans="1:23" x14ac:dyDescent="0.45">
      <c r="A98" s="1">
        <v>22</v>
      </c>
      <c r="B98">
        <v>50</v>
      </c>
      <c r="C98">
        <v>0.45</v>
      </c>
      <c r="D98">
        <v>61.4</v>
      </c>
      <c r="E98">
        <v>64.099999999999994</v>
      </c>
      <c r="F98">
        <v>51.5</v>
      </c>
      <c r="G98">
        <v>60.8</v>
      </c>
      <c r="I98">
        <f t="shared" si="29"/>
        <v>4.7552602452442061</v>
      </c>
      <c r="K98" cm="1">
        <f t="array" ref="K98">INDEX(LINEST(K88:K93),1)</f>
        <v>0.94642857142857462</v>
      </c>
      <c r="L98" cm="1">
        <f t="array" ref="L98">INDEX(LINEST(L88:L92),1)</f>
        <v>-0.4591666666666645</v>
      </c>
      <c r="N98">
        <f t="shared" si="30"/>
        <v>59.45</v>
      </c>
    </row>
    <row r="99" spans="1:23" x14ac:dyDescent="0.45">
      <c r="A99" s="1">
        <v>23</v>
      </c>
      <c r="B99">
        <v>50</v>
      </c>
      <c r="C99">
        <v>0.65</v>
      </c>
      <c r="D99">
        <v>55.6</v>
      </c>
      <c r="E99">
        <v>59.1</v>
      </c>
      <c r="F99">
        <v>50.3</v>
      </c>
      <c r="G99">
        <v>57.2</v>
      </c>
      <c r="I99">
        <f t="shared" si="29"/>
        <v>3.2745228660065901</v>
      </c>
      <c r="N99">
        <f t="shared" si="30"/>
        <v>55.55</v>
      </c>
    </row>
    <row r="100" spans="1:23" x14ac:dyDescent="0.45">
      <c r="A100" s="1">
        <v>24</v>
      </c>
      <c r="B100">
        <v>50</v>
      </c>
      <c r="C100">
        <v>0.85</v>
      </c>
      <c r="D100">
        <v>55.7</v>
      </c>
      <c r="E100">
        <v>58.2</v>
      </c>
      <c r="F100">
        <v>52.7</v>
      </c>
      <c r="G100">
        <v>59.5</v>
      </c>
      <c r="I100">
        <f t="shared" si="29"/>
        <v>2.5965120835459241</v>
      </c>
      <c r="N100">
        <f t="shared" si="30"/>
        <v>56.525000000000006</v>
      </c>
    </row>
    <row r="101" spans="1:23" x14ac:dyDescent="0.45">
      <c r="A101" s="1">
        <v>25</v>
      </c>
      <c r="B101">
        <v>100</v>
      </c>
      <c r="C101">
        <v>0</v>
      </c>
      <c r="D101">
        <v>60.3</v>
      </c>
      <c r="E101">
        <v>64.5</v>
      </c>
      <c r="F101">
        <v>48</v>
      </c>
      <c r="G101">
        <v>58.1</v>
      </c>
      <c r="I101">
        <f t="shared" si="29"/>
        <v>6.067279044184458</v>
      </c>
      <c r="N101">
        <f t="shared" si="30"/>
        <v>57.725000000000001</v>
      </c>
    </row>
    <row r="102" spans="1:23" x14ac:dyDescent="0.45">
      <c r="A102" s="1">
        <v>26</v>
      </c>
      <c r="B102">
        <v>100</v>
      </c>
      <c r="C102">
        <v>0.2</v>
      </c>
      <c r="D102">
        <v>62.7</v>
      </c>
      <c r="E102">
        <v>63.5</v>
      </c>
      <c r="F102">
        <v>51</v>
      </c>
      <c r="G102">
        <v>59</v>
      </c>
      <c r="I102">
        <f t="shared" si="29"/>
        <v>4.9479793855674057</v>
      </c>
      <c r="N102">
        <f t="shared" si="30"/>
        <v>59.05</v>
      </c>
    </row>
    <row r="103" spans="1:23" x14ac:dyDescent="0.45">
      <c r="A103" s="1">
        <v>27</v>
      </c>
      <c r="B103">
        <v>100</v>
      </c>
      <c r="C103">
        <v>0.45</v>
      </c>
      <c r="D103">
        <v>61.1</v>
      </c>
      <c r="E103">
        <v>59.7</v>
      </c>
      <c r="F103">
        <v>51</v>
      </c>
      <c r="G103">
        <v>57.9</v>
      </c>
      <c r="I103">
        <f t="shared" si="29"/>
        <v>3.8790301622957259</v>
      </c>
      <c r="N103">
        <f t="shared" si="30"/>
        <v>57.425000000000004</v>
      </c>
    </row>
    <row r="104" spans="1:23" x14ac:dyDescent="0.45">
      <c r="A104" s="1">
        <v>28</v>
      </c>
      <c r="B104">
        <v>100</v>
      </c>
      <c r="C104">
        <v>0.65</v>
      </c>
      <c r="D104">
        <v>58.3</v>
      </c>
      <c r="E104">
        <v>60.6</v>
      </c>
      <c r="F104">
        <v>50.9</v>
      </c>
      <c r="G104">
        <v>58.4</v>
      </c>
      <c r="I104">
        <f t="shared" si="29"/>
        <v>3.6677649870186619</v>
      </c>
      <c r="N104">
        <f t="shared" si="30"/>
        <v>57.050000000000004</v>
      </c>
    </row>
    <row r="105" spans="1:23" x14ac:dyDescent="0.45">
      <c r="A105" s="1">
        <v>29</v>
      </c>
      <c r="B105">
        <v>100</v>
      </c>
      <c r="C105">
        <v>0.85</v>
      </c>
      <c r="D105">
        <v>57.5</v>
      </c>
      <c r="E105">
        <v>61.4</v>
      </c>
      <c r="F105">
        <v>50.7</v>
      </c>
      <c r="G105">
        <v>56.6</v>
      </c>
      <c r="I105">
        <f t="shared" si="29"/>
        <v>3.8291643997091569</v>
      </c>
      <c r="N105">
        <f t="shared" si="30"/>
        <v>56.550000000000004</v>
      </c>
    </row>
    <row r="109" spans="1:23" x14ac:dyDescent="0.45">
      <c r="A109" s="1">
        <v>0</v>
      </c>
      <c r="B109" t="s">
        <v>9</v>
      </c>
    </row>
    <row r="111" spans="1:23" x14ac:dyDescent="0.4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I111" s="3" t="s">
        <v>45</v>
      </c>
      <c r="K111" t="s">
        <v>25</v>
      </c>
      <c r="L111" t="s">
        <v>26</v>
      </c>
      <c r="N111" t="s">
        <v>27</v>
      </c>
      <c r="P111" s="3"/>
      <c r="Q111" s="3" t="s">
        <v>3</v>
      </c>
      <c r="R111" s="3"/>
      <c r="S111" s="3" t="s">
        <v>4</v>
      </c>
      <c r="T111" s="3"/>
      <c r="U111" s="3" t="s">
        <v>5</v>
      </c>
      <c r="V111" s="3"/>
      <c r="W111" s="3" t="s">
        <v>6</v>
      </c>
    </row>
    <row r="112" spans="1:23" x14ac:dyDescent="0.4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24.068806172212934</v>
      </c>
      <c r="M112">
        <v>0</v>
      </c>
      <c r="N112">
        <f>AVERAGE(D112:G112)</f>
        <v>0</v>
      </c>
      <c r="P112" s="5">
        <f>_xlfn.STDEV.P(D112:D116)</f>
        <v>0</v>
      </c>
      <c r="Q112">
        <f>_xlfn.STDEV.P(D112,D117,D122,D127,D132,D137)</f>
        <v>24.664667711796433</v>
      </c>
      <c r="R112" s="5">
        <f>_xlfn.STDEV.P(E112:E116)</f>
        <v>0</v>
      </c>
      <c r="S112">
        <f>_xlfn.STDEV.P(E112,E117,E122,E127,E132,E137)</f>
        <v>18.410934251145434</v>
      </c>
      <c r="T112" s="5">
        <f>_xlfn.STDEV.P(F112:F116)</f>
        <v>0</v>
      </c>
      <c r="U112">
        <f>_xlfn.STDEV.P(F112,F117,F122,F127,F132,F137)</f>
        <v>21.635676555171557</v>
      </c>
      <c r="V112" s="5">
        <f>_xlfn.STDEV.P(G112:G116)</f>
        <v>0</v>
      </c>
      <c r="W112">
        <f>_xlfn.STDEV.P(G112,G117,G122,G127,G132,G137)</f>
        <v>25.751855380837235</v>
      </c>
    </row>
    <row r="113" spans="1:23" x14ac:dyDescent="0.4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41" si="41">_xlfn.STDEV.P(D113:G113)</f>
        <v>0</v>
      </c>
      <c r="J113">
        <v>5</v>
      </c>
      <c r="K113">
        <f>_xlfn.STDEV.P(D117:G121)</f>
        <v>0.91775541404014593</v>
      </c>
      <c r="L113">
        <f>_xlfn.STDEV.P(D113:G113,D118:G118,D123:G123,D128:G128,D133:G133,D138:G138)</f>
        <v>24.885184961248637</v>
      </c>
      <c r="M113">
        <v>0.2</v>
      </c>
      <c r="N113">
        <f t="shared" ref="N113:N141" si="42">AVERAGE(D113:G113)</f>
        <v>0</v>
      </c>
      <c r="P113" s="5">
        <f>_xlfn.STDEV.P(D117:D121)</f>
        <v>0.38262252939418034</v>
      </c>
      <c r="Q113">
        <f t="shared" ref="Q113:Q116" si="43">_xlfn.STDEV.P(D113,D118,D123,D128,D133,D138)</f>
        <v>25.247689663280738</v>
      </c>
      <c r="R113" s="5">
        <f>_xlfn.STDEV.P(E117:E121)</f>
        <v>0</v>
      </c>
      <c r="S113">
        <f t="shared" ref="S113:S116" si="44">_xlfn.STDEV.P(E113,E118,E123,E128,E133,E138)</f>
        <v>18.31760689124598</v>
      </c>
      <c r="T113" s="5">
        <f>_xlfn.STDEV.P(F117:F121)</f>
        <v>0</v>
      </c>
      <c r="U113">
        <f t="shared" ref="U113:U116" si="45">_xlfn.STDEV.P(F113,F118,F123,F128,F133,F138)</f>
        <v>22.731384325054503</v>
      </c>
      <c r="V113" s="5">
        <f>_xlfn.STDEV.P(G117:G121)</f>
        <v>0.33105890714493719</v>
      </c>
      <c r="W113">
        <f t="shared" ref="W113:W116" si="46">_xlfn.STDEV.P(G113,G118,G123,G128,G133,G138)</f>
        <v>26.856434155627497</v>
      </c>
    </row>
    <row r="114" spans="1:23" x14ac:dyDescent="0.4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1"/>
        <v>0</v>
      </c>
      <c r="J114">
        <v>10</v>
      </c>
      <c r="K114">
        <f>_xlfn.STDEV.P(D122:G126)</f>
        <v>9.0208369899915617</v>
      </c>
      <c r="L114">
        <f t="shared" ref="L114:L116" si="47">_xlfn.STDEV.P(D114:G114,D119:G119,D124:G124,D129:G129,D134:G134,D139:G139)</f>
        <v>24.335462235639206</v>
      </c>
      <c r="M114">
        <v>0.45</v>
      </c>
      <c r="N114">
        <f t="shared" si="42"/>
        <v>0</v>
      </c>
      <c r="P114" s="5">
        <f>_xlfn.STDEV.P(D122:D126)</f>
        <v>3.4976563581918794</v>
      </c>
      <c r="Q114">
        <f t="shared" si="43"/>
        <v>25.523583865384843</v>
      </c>
      <c r="R114" s="5">
        <f>_xlfn.STDEV.P(E122:E126)</f>
        <v>0</v>
      </c>
      <c r="S114">
        <f t="shared" si="44"/>
        <v>16.809289759600855</v>
      </c>
      <c r="T114" s="5">
        <f>_xlfn.STDEV.P(F122:F126)</f>
        <v>1.2649110640673524</v>
      </c>
      <c r="U114">
        <f t="shared" si="45"/>
        <v>22.315645981139685</v>
      </c>
      <c r="V114" s="5">
        <f>_xlfn.STDEV.P(G122:G126)</f>
        <v>0.5775811631277461</v>
      </c>
      <c r="W114">
        <f t="shared" si="46"/>
        <v>25.539343287476196</v>
      </c>
    </row>
    <row r="115" spans="1:23" x14ac:dyDescent="0.4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1"/>
        <v>0</v>
      </c>
      <c r="J115">
        <v>20</v>
      </c>
      <c r="K115">
        <f>_xlfn.STDEV.P(D127:G131)</f>
        <v>21.934818782018688</v>
      </c>
      <c r="L115">
        <f t="shared" si="47"/>
        <v>24.240443420495058</v>
      </c>
      <c r="M115">
        <v>0.65</v>
      </c>
      <c r="N115">
        <f t="shared" si="42"/>
        <v>0</v>
      </c>
      <c r="P115" s="5">
        <f>_xlfn.STDEV.P(D127:D131)</f>
        <v>1.1620671237067175</v>
      </c>
      <c r="Q115">
        <f t="shared" si="43"/>
        <v>24.378177855523891</v>
      </c>
      <c r="R115" s="5">
        <f>_xlfn.STDEV.P(E127:E131)</f>
        <v>0.1095445115010332</v>
      </c>
      <c r="S115">
        <f t="shared" si="44"/>
        <v>17.170387946177055</v>
      </c>
      <c r="T115" s="5">
        <f>_xlfn.STDEV.P(F127:F131)</f>
        <v>0.86486993241758603</v>
      </c>
      <c r="U115">
        <f t="shared" si="45"/>
        <v>22.725071812623359</v>
      </c>
      <c r="V115" s="5">
        <f>_xlfn.STDEV.P(G127:G131)</f>
        <v>1.2759310326189262</v>
      </c>
      <c r="W115">
        <f t="shared" si="46"/>
        <v>25.891740424742057</v>
      </c>
    </row>
    <row r="116" spans="1:23" x14ac:dyDescent="0.4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1"/>
        <v>0</v>
      </c>
      <c r="J116">
        <v>50</v>
      </c>
      <c r="K116">
        <f>_xlfn.STDEV.P(D133:G136)</f>
        <v>15.871746713893835</v>
      </c>
      <c r="L116">
        <f t="shared" si="47"/>
        <v>23.787370817655884</v>
      </c>
      <c r="M116">
        <v>0.85</v>
      </c>
      <c r="N116">
        <f t="shared" si="42"/>
        <v>0</v>
      </c>
      <c r="P116" s="5">
        <f>_xlfn.STDEV.P(D132:D136)</f>
        <v>1.9873600579663468</v>
      </c>
      <c r="Q116">
        <f t="shared" si="43"/>
        <v>23.850046587422476</v>
      </c>
      <c r="R116" s="5">
        <f>_xlfn.STDEV.P(E132:E136)</f>
        <v>5.4612819007994862</v>
      </c>
      <c r="S116">
        <f t="shared" si="44"/>
        <v>15.205965569107702</v>
      </c>
      <c r="T116" s="5">
        <f>_xlfn.STDEV.P(F132:F136)</f>
        <v>1.4650597257449944</v>
      </c>
      <c r="U116">
        <f t="shared" si="45"/>
        <v>22.747631134301045</v>
      </c>
      <c r="V116" s="5">
        <f>_xlfn.STDEV.P(G132:G136)</f>
        <v>1.57022291411124</v>
      </c>
      <c r="W116">
        <f t="shared" si="46"/>
        <v>25.349402798137515</v>
      </c>
    </row>
    <row r="117" spans="1:23" x14ac:dyDescent="0.45">
      <c r="A117" s="1">
        <v>5</v>
      </c>
      <c r="B117">
        <v>5</v>
      </c>
      <c r="C117">
        <v>0</v>
      </c>
      <c r="D117">
        <v>2.2999999999999998</v>
      </c>
      <c r="E117">
        <v>0</v>
      </c>
      <c r="F117">
        <v>0</v>
      </c>
      <c r="G117">
        <v>1</v>
      </c>
      <c r="I117">
        <f t="shared" si="41"/>
        <v>0.94439133837620504</v>
      </c>
      <c r="J117">
        <v>100</v>
      </c>
      <c r="K117">
        <f>_xlfn.STDEV.P(D137:G141)</f>
        <v>5.127377497317708</v>
      </c>
      <c r="N117">
        <f t="shared" si="42"/>
        <v>0.82499999999999996</v>
      </c>
      <c r="P117" s="5">
        <f>_xlfn.STDEV.P(D137:D141)</f>
        <v>0.8318653737234174</v>
      </c>
      <c r="R117" s="5">
        <f>_xlfn.STDEV.P(E137:E141)</f>
        <v>2.2342784070030306</v>
      </c>
      <c r="T117" s="5">
        <f>_xlfn.STDEV.P(F137:F141)</f>
        <v>1.687127736717051</v>
      </c>
      <c r="V117" s="5">
        <f>_xlfn.STDEV.P(G137:G141)</f>
        <v>1.7431006855600741</v>
      </c>
    </row>
    <row r="118" spans="1:23" x14ac:dyDescent="0.45">
      <c r="A118" s="1">
        <v>6</v>
      </c>
      <c r="B118">
        <v>5</v>
      </c>
      <c r="C118">
        <v>0.2</v>
      </c>
      <c r="D118">
        <v>2.4</v>
      </c>
      <c r="E118">
        <v>0</v>
      </c>
      <c r="F118">
        <v>0</v>
      </c>
      <c r="G118">
        <v>1.3</v>
      </c>
      <c r="I118">
        <f t="shared" si="41"/>
        <v>1.003431612019474</v>
      </c>
      <c r="K118">
        <f>AVERAGE(K112:K117)</f>
        <v>8.8120892328769909</v>
      </c>
      <c r="N118">
        <f t="shared" si="42"/>
        <v>0.92500000000000004</v>
      </c>
      <c r="P118" s="5">
        <f>AVERAGE(P112:P117)</f>
        <v>1.3102619071637569</v>
      </c>
      <c r="Q118">
        <f>AVERAGE(Q112:Q116)</f>
        <v>24.732833136681677</v>
      </c>
      <c r="R118" s="5">
        <f>AVERAGE(R112:R117)</f>
        <v>1.3008508032172583</v>
      </c>
      <c r="S118">
        <f>AVERAGE(S112:S116)</f>
        <v>17.182836883455405</v>
      </c>
      <c r="T118" s="5">
        <f>AVERAGE(T112:T117)</f>
        <v>0.88032807649116396</v>
      </c>
      <c r="U118">
        <f>AVERAGE(U112:U116)</f>
        <v>22.43108196165803</v>
      </c>
      <c r="V118" s="5">
        <f>AVERAGE(V112:V117)</f>
        <v>0.91631578376048728</v>
      </c>
      <c r="W118">
        <f>AVERAGE(W112:W116)</f>
        <v>25.877755209364096</v>
      </c>
    </row>
    <row r="119" spans="1:23" x14ac:dyDescent="0.45">
      <c r="A119" s="1">
        <v>7</v>
      </c>
      <c r="B119">
        <v>5</v>
      </c>
      <c r="C119">
        <v>0.45</v>
      </c>
      <c r="D119">
        <v>1.4</v>
      </c>
      <c r="E119">
        <v>0</v>
      </c>
      <c r="F119">
        <v>0</v>
      </c>
      <c r="G119">
        <v>0.5</v>
      </c>
      <c r="I119">
        <f t="shared" si="41"/>
        <v>0.5717298313014636</v>
      </c>
      <c r="N119">
        <f t="shared" si="42"/>
        <v>0.47499999999999998</v>
      </c>
      <c r="P119" s="5">
        <f>_xlfn.STDEV.P(P112:P117)</f>
        <v>1.1598334943583966</v>
      </c>
      <c r="Q119">
        <f>_xlfn.STDEV.P(Q112:Q116)</f>
        <v>0.60001715693504964</v>
      </c>
      <c r="R119" s="5">
        <f>_xlfn.STDEV.P(R112:R117)</f>
        <v>2.0279843493238197</v>
      </c>
      <c r="S119">
        <f>_xlfn.STDEV.P(S112:S116)</f>
        <v>1.1699263855797408</v>
      </c>
      <c r="T119" s="5">
        <f>_xlfn.STDEV.P(T112:T117)</f>
        <v>0.66969332116128633</v>
      </c>
      <c r="U119">
        <f>_xlfn.STDEV.P(U112:U116)</f>
        <v>0.42960683116059595</v>
      </c>
      <c r="V119" s="5">
        <f>_xlfn.STDEV.P(V112:V117)</f>
        <v>0.65030663364657171</v>
      </c>
      <c r="W119">
        <f>_xlfn.STDEV.P(W112:W116)</f>
        <v>0.5229794895129839</v>
      </c>
    </row>
    <row r="120" spans="1:23" x14ac:dyDescent="0.45">
      <c r="A120" s="1">
        <v>8</v>
      </c>
      <c r="B120">
        <v>5</v>
      </c>
      <c r="C120">
        <v>0.65</v>
      </c>
      <c r="D120">
        <v>2.2999999999999998</v>
      </c>
      <c r="E120">
        <v>0</v>
      </c>
      <c r="F120">
        <v>0</v>
      </c>
      <c r="G120">
        <v>0.7</v>
      </c>
      <c r="I120" s="8">
        <f t="shared" si="41"/>
        <v>0.93941471140279675</v>
      </c>
      <c r="K120" cm="1">
        <f t="array" ref="K120">INDEX(LINEST(K112:K117),1)</f>
        <v>2.3832240908050495</v>
      </c>
      <c r="L120" cm="1">
        <f t="array" ref="L120">INDEX(LINEST(L112:L116),1)</f>
        <v>-0.12076122498676793</v>
      </c>
      <c r="N120">
        <f t="shared" si="42"/>
        <v>0.75</v>
      </c>
      <c r="P120" s="5"/>
      <c r="R120" s="5"/>
      <c r="T120" s="5"/>
      <c r="V120" s="5"/>
    </row>
    <row r="121" spans="1:23" x14ac:dyDescent="0.45">
      <c r="A121" s="1">
        <v>9</v>
      </c>
      <c r="B121">
        <v>5</v>
      </c>
      <c r="C121">
        <v>0.85</v>
      </c>
      <c r="D121">
        <v>2.4</v>
      </c>
      <c r="E121">
        <v>0</v>
      </c>
      <c r="F121">
        <v>0</v>
      </c>
      <c r="G121">
        <v>0.4</v>
      </c>
      <c r="I121">
        <f t="shared" si="41"/>
        <v>0.99498743710661997</v>
      </c>
      <c r="N121">
        <f t="shared" si="42"/>
        <v>0.7</v>
      </c>
      <c r="P121" s="5"/>
      <c r="R121" s="5"/>
      <c r="T121" s="5"/>
      <c r="V121" s="5"/>
    </row>
    <row r="122" spans="1:23" x14ac:dyDescent="0.45">
      <c r="A122" s="1">
        <v>10</v>
      </c>
      <c r="B122">
        <v>10</v>
      </c>
      <c r="C122">
        <v>0</v>
      </c>
      <c r="D122">
        <v>25.6</v>
      </c>
      <c r="E122">
        <v>0</v>
      </c>
      <c r="F122">
        <v>16.2</v>
      </c>
      <c r="G122">
        <v>12.5</v>
      </c>
      <c r="I122">
        <f t="shared" si="41"/>
        <v>9.1777924905720152</v>
      </c>
      <c r="N122">
        <f t="shared" si="42"/>
        <v>13.574999999999999</v>
      </c>
      <c r="P122" s="5"/>
      <c r="R122" s="5"/>
      <c r="T122" s="5"/>
      <c r="V122" s="5"/>
    </row>
    <row r="123" spans="1:23" x14ac:dyDescent="0.45">
      <c r="A123" s="1">
        <v>11</v>
      </c>
      <c r="B123">
        <v>10</v>
      </c>
      <c r="C123">
        <v>0.2</v>
      </c>
      <c r="D123">
        <v>26.4</v>
      </c>
      <c r="E123">
        <v>0</v>
      </c>
      <c r="F123">
        <v>20.100000000000001</v>
      </c>
      <c r="G123">
        <v>11.2</v>
      </c>
      <c r="I123">
        <f t="shared" si="41"/>
        <v>9.9258186060395044</v>
      </c>
      <c r="K123" t="s">
        <v>25</v>
      </c>
      <c r="L123" t="s">
        <v>26</v>
      </c>
      <c r="N123">
        <f t="shared" si="42"/>
        <v>14.425000000000001</v>
      </c>
      <c r="P123" s="3" t="s">
        <v>25</v>
      </c>
      <c r="Q123" s="3" t="s">
        <v>26</v>
      </c>
      <c r="R123" s="3" t="s">
        <v>25</v>
      </c>
      <c r="S123" s="3" t="s">
        <v>26</v>
      </c>
      <c r="T123" s="3" t="s">
        <v>25</v>
      </c>
      <c r="U123" s="3" t="s">
        <v>26</v>
      </c>
      <c r="V123" s="3" t="s">
        <v>25</v>
      </c>
      <c r="W123" s="3" t="s">
        <v>26</v>
      </c>
    </row>
    <row r="124" spans="1:23" x14ac:dyDescent="0.45">
      <c r="A124" s="1">
        <v>12</v>
      </c>
      <c r="B124">
        <v>10</v>
      </c>
      <c r="C124">
        <v>0.45</v>
      </c>
      <c r="D124">
        <v>17</v>
      </c>
      <c r="E124">
        <v>0</v>
      </c>
      <c r="F124">
        <v>18</v>
      </c>
      <c r="G124">
        <v>12.2</v>
      </c>
      <c r="I124">
        <f t="shared" si="41"/>
        <v>7.1568149340331537</v>
      </c>
      <c r="J124">
        <v>2</v>
      </c>
      <c r="K124">
        <f>AVERAGE(D112:G116)</f>
        <v>0</v>
      </c>
      <c r="L124">
        <f>AVERAGE(D112:G112,D117:G117,D122:G122,D127:G127,D132:G132,D137:G137)</f>
        <v>25.291666666666668</v>
      </c>
      <c r="M124">
        <v>0</v>
      </c>
      <c r="N124">
        <f t="shared" si="42"/>
        <v>11.8</v>
      </c>
      <c r="P124" s="5">
        <f>AVERAGE(D112:D116)</f>
        <v>0</v>
      </c>
      <c r="Q124">
        <f>AVERAGE(D112,D117,D122,D127,D132,D137)</f>
        <v>32.449999999999996</v>
      </c>
      <c r="R124" s="5">
        <f>AVERAGE(E112:E116)</f>
        <v>0</v>
      </c>
      <c r="S124">
        <f>AVERAGE(E112,E117,E122,E127,E132,E137)</f>
        <v>12.450000000000001</v>
      </c>
      <c r="T124" s="5">
        <f>AVERAGE(F112:F116)</f>
        <v>0</v>
      </c>
      <c r="U124">
        <f>AVERAGE(F112,F117,F122,F127,F132,F137)</f>
        <v>26.349999999999998</v>
      </c>
      <c r="V124" s="5">
        <f>AVERAGE(G112:G116)</f>
        <v>0</v>
      </c>
      <c r="W124">
        <f>AVERAGE(G112,G117,G122,G127,G132,G137)</f>
        <v>29.916666666666668</v>
      </c>
    </row>
    <row r="125" spans="1:23" x14ac:dyDescent="0.45">
      <c r="A125" s="1">
        <v>13</v>
      </c>
      <c r="B125">
        <v>10</v>
      </c>
      <c r="C125">
        <v>0.65</v>
      </c>
      <c r="D125">
        <v>26</v>
      </c>
      <c r="E125">
        <v>0</v>
      </c>
      <c r="F125">
        <v>17.399999999999999</v>
      </c>
      <c r="G125">
        <v>11</v>
      </c>
      <c r="I125">
        <f t="shared" si="41"/>
        <v>9.4857788293845449</v>
      </c>
      <c r="J125">
        <v>5</v>
      </c>
      <c r="K125">
        <f>AVERAGE(D117:G121)</f>
        <v>0.73499999999999999</v>
      </c>
      <c r="L125">
        <f>AVERAGE(D113:G113,D118:G118,D123:G123,D128:G128,D133:G133,D138:G138)</f>
        <v>26.208333333333332</v>
      </c>
      <c r="M125">
        <v>0.2</v>
      </c>
      <c r="N125">
        <f t="shared" si="42"/>
        <v>13.6</v>
      </c>
      <c r="P125" s="5">
        <f>AVERAGE(D117:D121)</f>
        <v>2.1599999999999997</v>
      </c>
      <c r="Q125">
        <f t="shared" ref="Q125:Q128" si="48">AVERAGE(D113,D118,D123,D128,D133,D138)</f>
        <v>33.35</v>
      </c>
      <c r="R125" s="5">
        <f>AVERAGE(E117:E121)</f>
        <v>0</v>
      </c>
      <c r="S125">
        <f t="shared" ref="S125:S128" si="49">AVERAGE(E113,E118,E123,E128,E133,E138)</f>
        <v>12.416666666666666</v>
      </c>
      <c r="T125" s="5">
        <f>AVERAGE(F117:F121)</f>
        <v>0</v>
      </c>
      <c r="U125">
        <f t="shared" ref="U125:U128" si="50">AVERAGE(F113,F118,F123,F128,F133,F138)</f>
        <v>28.349999999999998</v>
      </c>
      <c r="V125" s="5">
        <f>AVERAGE(G117:G121)</f>
        <v>0.78</v>
      </c>
      <c r="W125">
        <f t="shared" ref="W125:W128" si="51">AVERAGE(G113,G118,G123,G128,G133,G138)</f>
        <v>30.716666666666669</v>
      </c>
    </row>
    <row r="126" spans="1:23" x14ac:dyDescent="0.45">
      <c r="A126" s="1">
        <v>14</v>
      </c>
      <c r="B126">
        <v>10</v>
      </c>
      <c r="C126">
        <v>0.85</v>
      </c>
      <c r="D126">
        <v>24.1</v>
      </c>
      <c r="E126">
        <v>0</v>
      </c>
      <c r="F126">
        <v>17.8</v>
      </c>
      <c r="G126">
        <v>11.5</v>
      </c>
      <c r="I126">
        <f t="shared" si="41"/>
        <v>8.9023873202641539</v>
      </c>
      <c r="J126">
        <v>10</v>
      </c>
      <c r="K126">
        <f>AVERAGE(D122:G126)</f>
        <v>13.35</v>
      </c>
      <c r="L126">
        <f t="shared" ref="L126:L128" si="52">AVERAGE(D114:G114,D119:G119,D124:G124,D129:G129,D134:G134,D139:G139)</f>
        <v>24.483333333333338</v>
      </c>
      <c r="M126">
        <v>0.45</v>
      </c>
      <c r="N126">
        <f t="shared" si="42"/>
        <v>13.350000000000001</v>
      </c>
      <c r="P126" s="5">
        <f>AVERAGE(D122:D126)</f>
        <v>23.82</v>
      </c>
      <c r="Q126">
        <f t="shared" si="48"/>
        <v>31</v>
      </c>
      <c r="R126" s="5">
        <f>AVERAGE(E122:E126)</f>
        <v>0</v>
      </c>
      <c r="S126">
        <f t="shared" si="49"/>
        <v>10.033333333333333</v>
      </c>
      <c r="T126" s="5">
        <f>AVERAGE(F122:F126)</f>
        <v>17.899999999999999</v>
      </c>
      <c r="U126">
        <f t="shared" si="50"/>
        <v>27.483333333333334</v>
      </c>
      <c r="V126" s="5">
        <f>AVERAGE(G122:G126)</f>
        <v>11.68</v>
      </c>
      <c r="W126">
        <f t="shared" si="51"/>
        <v>29.416666666666668</v>
      </c>
    </row>
    <row r="127" spans="1:23" x14ac:dyDescent="0.45">
      <c r="A127" s="1">
        <v>15</v>
      </c>
      <c r="B127">
        <v>20</v>
      </c>
      <c r="C127">
        <v>0</v>
      </c>
      <c r="D127">
        <v>51</v>
      </c>
      <c r="E127">
        <v>0.3</v>
      </c>
      <c r="F127">
        <v>47.7</v>
      </c>
      <c r="G127">
        <v>53.8</v>
      </c>
      <c r="I127">
        <f t="shared" si="41"/>
        <v>21.987837547153198</v>
      </c>
      <c r="J127">
        <v>20</v>
      </c>
      <c r="K127">
        <f>AVERAGE(D127:G131)</f>
        <v>38.134999999999998</v>
      </c>
      <c r="L127">
        <f t="shared" si="52"/>
        <v>25.141666666666669</v>
      </c>
      <c r="M127">
        <v>0.65</v>
      </c>
      <c r="N127">
        <f t="shared" si="42"/>
        <v>38.200000000000003</v>
      </c>
      <c r="P127" s="5">
        <f>AVERAGE(D127:D131)</f>
        <v>52.140000000000008</v>
      </c>
      <c r="Q127">
        <f t="shared" si="48"/>
        <v>32.266666666666666</v>
      </c>
      <c r="R127" s="5">
        <f>AVERAGE(E127:E131)</f>
        <v>0.3</v>
      </c>
      <c r="S127">
        <f t="shared" si="49"/>
        <v>11.066666666666668</v>
      </c>
      <c r="T127" s="5">
        <f>AVERAGE(F127:F131)</f>
        <v>47.9</v>
      </c>
      <c r="U127">
        <f t="shared" si="50"/>
        <v>27.766666666666669</v>
      </c>
      <c r="V127" s="5">
        <f>AVERAGE(G127:G131)</f>
        <v>52.2</v>
      </c>
      <c r="W127">
        <f t="shared" si="51"/>
        <v>29.466666666666669</v>
      </c>
    </row>
    <row r="128" spans="1:23" x14ac:dyDescent="0.45">
      <c r="A128" s="1">
        <v>16</v>
      </c>
      <c r="B128">
        <v>20</v>
      </c>
      <c r="C128">
        <v>0.2</v>
      </c>
      <c r="D128">
        <v>54.2</v>
      </c>
      <c r="E128">
        <v>0.5</v>
      </c>
      <c r="F128">
        <v>46.5</v>
      </c>
      <c r="G128">
        <v>53.4</v>
      </c>
      <c r="I128">
        <f t="shared" si="41"/>
        <v>22.228416497807491</v>
      </c>
      <c r="J128">
        <v>50</v>
      </c>
      <c r="K128">
        <f>AVERAGE(D132:G136)</f>
        <v>46.355000000000004</v>
      </c>
      <c r="L128">
        <f t="shared" si="52"/>
        <v>24.4375</v>
      </c>
      <c r="M128">
        <v>0.85</v>
      </c>
      <c r="N128">
        <f t="shared" si="42"/>
        <v>38.65</v>
      </c>
      <c r="P128" s="5">
        <f>AVERAGE(D132:D136)</f>
        <v>57.519999999999996</v>
      </c>
      <c r="Q128">
        <f t="shared" si="48"/>
        <v>31.383333333333329</v>
      </c>
      <c r="R128" s="5">
        <f>AVERAGE(E132:E136)</f>
        <v>20.979999999999997</v>
      </c>
      <c r="S128">
        <f t="shared" si="49"/>
        <v>9.5166666666666675</v>
      </c>
      <c r="T128" s="5">
        <f>AVERAGE(F132:F136)</f>
        <v>49.839999999999996</v>
      </c>
      <c r="U128">
        <f t="shared" si="50"/>
        <v>27.883333333333336</v>
      </c>
      <c r="V128" s="5">
        <f>AVERAGE(G132:G136)</f>
        <v>57.08</v>
      </c>
      <c r="W128">
        <f t="shared" si="51"/>
        <v>28.966666666666669</v>
      </c>
    </row>
    <row r="129" spans="1:23" x14ac:dyDescent="0.45">
      <c r="A129" s="1">
        <v>17</v>
      </c>
      <c r="B129">
        <v>20</v>
      </c>
      <c r="C129">
        <v>0.45</v>
      </c>
      <c r="D129">
        <v>52.6</v>
      </c>
      <c r="E129">
        <v>0.2</v>
      </c>
      <c r="F129">
        <v>47.7</v>
      </c>
      <c r="G129">
        <v>52</v>
      </c>
      <c r="I129">
        <f t="shared" si="41"/>
        <v>21.977417386945174</v>
      </c>
      <c r="J129">
        <v>100</v>
      </c>
      <c r="K129">
        <f>AVERAGE(D137:G141)</f>
        <v>52.1</v>
      </c>
      <c r="L129">
        <f>AVERAGE((L128-L127), (L127-L126), (L126-L125), (L125-L124))</f>
        <v>-0.21354166666666696</v>
      </c>
      <c r="N129">
        <f t="shared" si="42"/>
        <v>38.125</v>
      </c>
      <c r="P129" s="5">
        <f>AVERAGE(D137:D141)</f>
        <v>56.9</v>
      </c>
      <c r="R129" s="5">
        <f>AVERAGE(E137:E141)</f>
        <v>45.3</v>
      </c>
      <c r="T129" s="5">
        <f>AVERAGE(F137:F141)</f>
        <v>49.760000000000005</v>
      </c>
      <c r="V129" s="5">
        <f>AVERAGE(G137:G141)</f>
        <v>56.44</v>
      </c>
    </row>
    <row r="130" spans="1:23" x14ac:dyDescent="0.45">
      <c r="A130" s="1">
        <v>18</v>
      </c>
      <c r="B130">
        <v>20</v>
      </c>
      <c r="C130">
        <v>0.65</v>
      </c>
      <c r="D130">
        <v>51.3</v>
      </c>
      <c r="E130">
        <v>0.2</v>
      </c>
      <c r="F130">
        <v>49</v>
      </c>
      <c r="G130">
        <v>51.5</v>
      </c>
      <c r="I130">
        <f t="shared" si="41"/>
        <v>21.84593783750196</v>
      </c>
      <c r="K130">
        <f>AVERAGE(K124:K129)</f>
        <v>25.112500000000001</v>
      </c>
      <c r="N130">
        <f t="shared" si="42"/>
        <v>38</v>
      </c>
      <c r="P130" s="5">
        <f>AVERAGE(P124:P129)</f>
        <v>32.089999999999996</v>
      </c>
      <c r="Q130">
        <f>AVERAGE(Q124:Q128)</f>
        <v>32.089999999999996</v>
      </c>
      <c r="R130" s="5">
        <f>AVERAGE(R124:R129)</f>
        <v>11.096666666666666</v>
      </c>
      <c r="S130">
        <f>AVERAGE(S124:S128)</f>
        <v>11.096666666666668</v>
      </c>
      <c r="T130" s="5">
        <f>AVERAGE(T124:T129)</f>
        <v>27.566666666666663</v>
      </c>
      <c r="U130">
        <f>AVERAGE(U124:U128)</f>
        <v>27.56666666666667</v>
      </c>
      <c r="V130" s="5">
        <f>AVERAGE(V124:V129)</f>
        <v>29.696666666666669</v>
      </c>
      <c r="W130">
        <f>AVERAGE(W124:W128)</f>
        <v>29.696666666666669</v>
      </c>
    </row>
    <row r="131" spans="1:23" x14ac:dyDescent="0.45">
      <c r="A131" s="1">
        <v>19</v>
      </c>
      <c r="B131">
        <v>20</v>
      </c>
      <c r="C131">
        <v>0.85</v>
      </c>
      <c r="D131">
        <v>51.6</v>
      </c>
      <c r="E131">
        <v>0.3</v>
      </c>
      <c r="F131">
        <v>48.6</v>
      </c>
      <c r="G131">
        <v>50.3</v>
      </c>
      <c r="I131">
        <f t="shared" si="41"/>
        <v>21.619088787458178</v>
      </c>
      <c r="N131">
        <f t="shared" si="42"/>
        <v>37.700000000000003</v>
      </c>
      <c r="P131" s="5">
        <f>_xlfn.STDEV.P(P124:P129)</f>
        <v>24.692068227131831</v>
      </c>
      <c r="Q131">
        <f>_xlfn.STDEV.P(Q124:Q128)</f>
        <v>0.82896186750524237</v>
      </c>
      <c r="R131" s="5">
        <f>_xlfn.STDEV.P(R124:R129)</f>
        <v>17.095439612819423</v>
      </c>
      <c r="S131">
        <f>_xlfn.STDEV.P(S124:S128)</f>
        <v>1.2001573970849799</v>
      </c>
      <c r="T131" s="5">
        <f>_xlfn.STDEV.P(T124:T129)</f>
        <v>22.41791148960035</v>
      </c>
      <c r="U131">
        <f>_xlfn.STDEV.P(U124:U128)</f>
        <v>0.66949400462007358</v>
      </c>
      <c r="V131" s="5">
        <f>_xlfn.STDEV.P(V124:V129)</f>
        <v>25.86541685124925</v>
      </c>
      <c r="W131">
        <f>_xlfn.STDEV.P(W124:W128)</f>
        <v>0.59211485372349848</v>
      </c>
    </row>
    <row r="132" spans="1:23" x14ac:dyDescent="0.45">
      <c r="A132" s="1">
        <v>20</v>
      </c>
      <c r="B132">
        <v>50</v>
      </c>
      <c r="C132">
        <v>0</v>
      </c>
      <c r="D132">
        <v>58.8</v>
      </c>
      <c r="E132">
        <v>27.3</v>
      </c>
      <c r="F132">
        <v>47.1</v>
      </c>
      <c r="G132">
        <v>57.3</v>
      </c>
      <c r="I132">
        <f t="shared" si="41"/>
        <v>12.568487379155838</v>
      </c>
      <c r="N132">
        <f t="shared" si="42"/>
        <v>47.625</v>
      </c>
      <c r="P132" s="5"/>
      <c r="R132" s="5"/>
      <c r="T132" s="5"/>
      <c r="V132" s="5"/>
    </row>
    <row r="133" spans="1:23" x14ac:dyDescent="0.45">
      <c r="A133" s="1">
        <v>21</v>
      </c>
      <c r="B133">
        <v>50</v>
      </c>
      <c r="C133">
        <v>0.2</v>
      </c>
      <c r="D133">
        <v>59.4</v>
      </c>
      <c r="E133">
        <v>27</v>
      </c>
      <c r="F133">
        <v>51.4</v>
      </c>
      <c r="G133">
        <v>59.8</v>
      </c>
      <c r="I133">
        <f t="shared" si="41"/>
        <v>13.359640713731755</v>
      </c>
      <c r="N133">
        <f t="shared" si="42"/>
        <v>49.400000000000006</v>
      </c>
      <c r="P133" s="5" cm="1">
        <f t="array" ref="P133">INDEX(LINEST(P124:P129), 1)</f>
        <v>13.682857142857141</v>
      </c>
      <c r="Q133" s="5" cm="1">
        <f t="array" ref="Q133">INDEX(LINEST(Q124:Q128), 1)</f>
        <v>-0.32166666666666671</v>
      </c>
      <c r="R133" s="5" cm="1">
        <f t="array" ref="R133">INDEX(LINEST(R124:R129), 1)</f>
        <v>8.2782857142857118</v>
      </c>
      <c r="S133" s="5" cm="1">
        <f t="array" ref="S133">INDEX(LINEST(S124:S128), 1)</f>
        <v>-0.72166666666666657</v>
      </c>
      <c r="T133" s="5" cm="1">
        <f t="array" ref="T133">INDEX(LINEST(T124:T129), 1)</f>
        <v>12.237714285714286</v>
      </c>
      <c r="U133" s="5" cm="1">
        <f t="array" ref="U133">INDEX(LINEST(U124:U128), 1)</f>
        <v>0.24833333333333485</v>
      </c>
      <c r="V133" s="5" cm="1">
        <f t="array" ref="V133">INDEX(LINEST(V124:V129), 1)</f>
        <v>14.046285714285718</v>
      </c>
      <c r="W133" s="5" cm="1">
        <f t="array" ref="W133">INDEX(LINEST(W124:W128), 1)</f>
        <v>-0.31499999999999972</v>
      </c>
    </row>
    <row r="134" spans="1:23" x14ac:dyDescent="0.45">
      <c r="A134" s="1">
        <v>22</v>
      </c>
      <c r="B134">
        <v>50</v>
      </c>
      <c r="C134">
        <v>0.45</v>
      </c>
      <c r="D134">
        <v>59</v>
      </c>
      <c r="E134">
        <v>14.2</v>
      </c>
      <c r="F134">
        <v>50</v>
      </c>
      <c r="G134">
        <v>57.1</v>
      </c>
      <c r="I134">
        <f t="shared" si="41"/>
        <v>18.138546661736701</v>
      </c>
      <c r="K134" cm="1">
        <f t="array" ref="K134">INDEX(LINEST(K124:K129),1)</f>
        <v>12.061285714285717</v>
      </c>
      <c r="L134" cm="1">
        <f t="array" ref="L134">INDEX(LINEST(L124:L128),1)</f>
        <v>-0.27749999999999986</v>
      </c>
      <c r="N134">
        <f t="shared" si="42"/>
        <v>45.075000000000003</v>
      </c>
    </row>
    <row r="135" spans="1:23" x14ac:dyDescent="0.45">
      <c r="A135" s="1">
        <v>23</v>
      </c>
      <c r="B135">
        <v>50</v>
      </c>
      <c r="C135">
        <v>0.65</v>
      </c>
      <c r="D135">
        <v>56.1</v>
      </c>
      <c r="E135">
        <v>20.6</v>
      </c>
      <c r="F135">
        <v>50.7</v>
      </c>
      <c r="G135">
        <v>55.1</v>
      </c>
      <c r="I135">
        <f t="shared" si="41"/>
        <v>14.590300716571949</v>
      </c>
      <c r="N135">
        <f t="shared" si="42"/>
        <v>45.625</v>
      </c>
    </row>
    <row r="136" spans="1:23" x14ac:dyDescent="0.45">
      <c r="A136" s="1">
        <v>24</v>
      </c>
      <c r="B136">
        <v>50</v>
      </c>
      <c r="C136">
        <v>0.85</v>
      </c>
      <c r="D136">
        <v>54.3</v>
      </c>
      <c r="E136">
        <v>15.8</v>
      </c>
      <c r="F136">
        <v>50</v>
      </c>
      <c r="G136">
        <v>56.1</v>
      </c>
      <c r="I136">
        <f t="shared" si="41"/>
        <v>16.46002733898095</v>
      </c>
      <c r="N136">
        <f t="shared" si="42"/>
        <v>44.05</v>
      </c>
    </row>
    <row r="137" spans="1:23" x14ac:dyDescent="0.45">
      <c r="A137" s="1">
        <v>25</v>
      </c>
      <c r="B137">
        <v>100</v>
      </c>
      <c r="C137">
        <v>0</v>
      </c>
      <c r="D137">
        <v>57</v>
      </c>
      <c r="E137">
        <v>47.1</v>
      </c>
      <c r="F137">
        <v>47.1</v>
      </c>
      <c r="G137">
        <v>54.9</v>
      </c>
      <c r="I137">
        <f t="shared" si="41"/>
        <v>4.486855803343806</v>
      </c>
      <c r="N137">
        <f t="shared" si="42"/>
        <v>51.524999999999999</v>
      </c>
    </row>
    <row r="138" spans="1:23" x14ac:dyDescent="0.45">
      <c r="A138" s="1">
        <v>26</v>
      </c>
      <c r="B138">
        <v>100</v>
      </c>
      <c r="C138">
        <v>0.2</v>
      </c>
      <c r="D138">
        <v>57.7</v>
      </c>
      <c r="E138">
        <v>47</v>
      </c>
      <c r="F138">
        <v>52.1</v>
      </c>
      <c r="G138">
        <v>58.6</v>
      </c>
      <c r="I138">
        <f t="shared" si="41"/>
        <v>4.6735960458730288</v>
      </c>
      <c r="N138">
        <f t="shared" si="42"/>
        <v>53.85</v>
      </c>
    </row>
    <row r="139" spans="1:23" x14ac:dyDescent="0.45">
      <c r="A139" s="1">
        <v>27</v>
      </c>
      <c r="B139">
        <v>100</v>
      </c>
      <c r="C139">
        <v>0.45</v>
      </c>
      <c r="D139">
        <v>56</v>
      </c>
      <c r="E139">
        <v>45.8</v>
      </c>
      <c r="F139">
        <v>49.2</v>
      </c>
      <c r="G139">
        <v>54.7</v>
      </c>
      <c r="I139">
        <f t="shared" si="41"/>
        <v>4.1306022563301843</v>
      </c>
      <c r="N139">
        <f t="shared" si="42"/>
        <v>51.424999999999997</v>
      </c>
    </row>
    <row r="140" spans="1:23" x14ac:dyDescent="0.45">
      <c r="A140" s="1">
        <v>28</v>
      </c>
      <c r="B140">
        <v>100</v>
      </c>
      <c r="C140">
        <v>0.65</v>
      </c>
      <c r="D140">
        <v>57.9</v>
      </c>
      <c r="E140">
        <v>45.6</v>
      </c>
      <c r="F140">
        <v>49.5</v>
      </c>
      <c r="G140">
        <v>58.5</v>
      </c>
      <c r="I140">
        <f t="shared" si="41"/>
        <v>5.5047138890227627</v>
      </c>
      <c r="N140" s="8">
        <f t="shared" si="42"/>
        <v>52.875</v>
      </c>
    </row>
    <row r="141" spans="1:23" x14ac:dyDescent="0.45">
      <c r="A141" s="1">
        <v>29</v>
      </c>
      <c r="B141">
        <v>100</v>
      </c>
      <c r="C141">
        <v>0.85</v>
      </c>
      <c r="D141">
        <v>55.9</v>
      </c>
      <c r="E141">
        <v>41</v>
      </c>
      <c r="F141">
        <v>50.9</v>
      </c>
      <c r="G141">
        <v>55.5</v>
      </c>
      <c r="I141">
        <f t="shared" si="41"/>
        <v>6.003072130167963</v>
      </c>
      <c r="N141">
        <f t="shared" si="42"/>
        <v>50.825000000000003</v>
      </c>
    </row>
    <row r="145" spans="1:23" x14ac:dyDescent="0.45">
      <c r="A145" s="1">
        <v>0</v>
      </c>
      <c r="B145" t="s">
        <v>10</v>
      </c>
    </row>
    <row r="147" spans="1:23" x14ac:dyDescent="0.4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I147" s="3" t="s">
        <v>45</v>
      </c>
      <c r="K147" t="s">
        <v>25</v>
      </c>
      <c r="L147" t="s">
        <v>26</v>
      </c>
      <c r="N147" t="s">
        <v>27</v>
      </c>
      <c r="P147" s="3"/>
      <c r="Q147" s="3" t="s">
        <v>3</v>
      </c>
      <c r="R147" s="3"/>
      <c r="S147" s="3" t="s">
        <v>4</v>
      </c>
      <c r="T147" s="3"/>
      <c r="U147" s="3" t="s">
        <v>5</v>
      </c>
      <c r="V147" s="3"/>
      <c r="W147" s="3" t="s">
        <v>6</v>
      </c>
    </row>
    <row r="148" spans="1:23" x14ac:dyDescent="0.45">
      <c r="A148" s="1">
        <v>0</v>
      </c>
      <c r="B148">
        <v>0</v>
      </c>
      <c r="C148">
        <v>0</v>
      </c>
      <c r="D148">
        <v>6.4</v>
      </c>
      <c r="E148">
        <v>46.4</v>
      </c>
      <c r="F148">
        <v>44.6</v>
      </c>
      <c r="G148">
        <v>17.5</v>
      </c>
      <c r="I148">
        <f>_xlfn.STDEV.P(D148:G148)</f>
        <v>17.239688947309922</v>
      </c>
      <c r="J148">
        <v>2</v>
      </c>
      <c r="K148">
        <f>_xlfn.STDEV.P(D148:G152)</f>
        <v>16.26232686302917</v>
      </c>
      <c r="L148">
        <f>_xlfn.STDEV.P(D148:G148,D153:G153,D158:G158,D163:G163,D168:G168,D173:G173)</f>
        <v>13.337822161057657</v>
      </c>
      <c r="M148">
        <v>0</v>
      </c>
      <c r="N148">
        <f>AVERAGE(D148:G148)</f>
        <v>28.725000000000001</v>
      </c>
      <c r="P148" s="5">
        <f>_xlfn.STDEV.P(D148:D152)</f>
        <v>0.60464865831324599</v>
      </c>
      <c r="Q148">
        <f>_xlfn.STDEV.P(D148,D153,D158,D163,D168,D173)</f>
        <v>19.134908471749291</v>
      </c>
      <c r="R148" s="5">
        <f>_xlfn.STDEV.P(E148:E152)</f>
        <v>2.332895196960207</v>
      </c>
      <c r="S148">
        <f>_xlfn.STDEV.P(E148,E153,E158,E163,E168,E173)</f>
        <v>6.172519744804366</v>
      </c>
      <c r="T148" s="5">
        <f>_xlfn.STDEV.P(F148:F152)</f>
        <v>0.61967733539318615</v>
      </c>
      <c r="U148">
        <f>_xlfn.STDEV.P(F148,F153,F158,F163,F168,F173)</f>
        <v>1.14564392373896</v>
      </c>
      <c r="V148" s="5">
        <f>_xlfn.STDEV.P(G148:G152)</f>
        <v>2.7988569095257452</v>
      </c>
      <c r="W148">
        <f>_xlfn.STDEV.P(G148,G153,G158,G163,G168,G173)</f>
        <v>15.073781505942343</v>
      </c>
    </row>
    <row r="149" spans="1:23" x14ac:dyDescent="0.45">
      <c r="A149" s="1">
        <v>1</v>
      </c>
      <c r="B149">
        <v>0</v>
      </c>
      <c r="C149">
        <v>0.2</v>
      </c>
      <c r="D149">
        <v>5</v>
      </c>
      <c r="E149">
        <v>43.6</v>
      </c>
      <c r="F149">
        <v>45.5</v>
      </c>
      <c r="G149">
        <v>20.2</v>
      </c>
      <c r="I149">
        <f t="shared" ref="I149:I177" si="53">_xlfn.STDEV.P(D149:G149)</f>
        <v>16.868072652203036</v>
      </c>
      <c r="J149">
        <v>5</v>
      </c>
      <c r="K149">
        <f>_xlfn.STDEV.P(D153:G157)</f>
        <v>3.1616886310957319</v>
      </c>
      <c r="L149">
        <f>_xlfn.STDEV.P(D149:G149,D154:G154,D159:G159,D164:G164,D169:G169,D174:G174)</f>
        <v>13.239680861167146</v>
      </c>
      <c r="M149">
        <v>0.2</v>
      </c>
      <c r="N149">
        <f t="shared" ref="N149:N177" si="54">AVERAGE(D149:G149)</f>
        <v>28.574999999999999</v>
      </c>
      <c r="P149" s="5">
        <f>_xlfn.STDEV.P(D153:D157)</f>
        <v>0.62801273872430496</v>
      </c>
      <c r="Q149">
        <f t="shared" ref="Q149:Q152" si="55">_xlfn.STDEV.P(D149,D154,D159,D164,D169,D174)</f>
        <v>20.071843186137354</v>
      </c>
      <c r="R149" s="5">
        <f>_xlfn.STDEV.P(E153:E157)</f>
        <v>1.0217631819555848</v>
      </c>
      <c r="S149">
        <f t="shared" ref="S149:S152" si="56">_xlfn.STDEV.P(E149,E154,E159,E164,E169,E174)</f>
        <v>7.2120269919997959</v>
      </c>
      <c r="T149" s="5">
        <f>_xlfn.STDEV.P(F153:F157)</f>
        <v>1.5157836257197146</v>
      </c>
      <c r="U149">
        <f t="shared" ref="U149:U152" si="57">_xlfn.STDEV.P(F149,F154,F159,F164,F169,F174)</f>
        <v>2.3237900077244507</v>
      </c>
      <c r="V149" s="5">
        <f>_xlfn.STDEV.P(G153:G157)</f>
        <v>0.88769364084688518</v>
      </c>
      <c r="W149">
        <f t="shared" ref="W149:W152" si="58">_xlfn.STDEV.P(G149,G154,G159,G164,G169,G174)</f>
        <v>14.132399733315745</v>
      </c>
    </row>
    <row r="150" spans="1:23" x14ac:dyDescent="0.45">
      <c r="A150" s="1">
        <v>2</v>
      </c>
      <c r="B150">
        <v>0</v>
      </c>
      <c r="C150">
        <v>0.45</v>
      </c>
      <c r="D150">
        <v>5.4</v>
      </c>
      <c r="E150">
        <v>41.8</v>
      </c>
      <c r="F150">
        <v>44.6</v>
      </c>
      <c r="G150">
        <v>21.9</v>
      </c>
      <c r="I150">
        <f t="shared" si="53"/>
        <v>15.91577440780059</v>
      </c>
      <c r="J150">
        <v>10</v>
      </c>
      <c r="K150">
        <f>_xlfn.STDEV.P(D158:G162)</f>
        <v>3.1339112942136689</v>
      </c>
      <c r="L150">
        <f t="shared" ref="L150:L152" si="59">_xlfn.STDEV.P(D150:G150,D155:G155,D160:G160,D165:G165,D170:G170,D175:G175)</f>
        <v>12.822438557293069</v>
      </c>
      <c r="M150">
        <v>0.45</v>
      </c>
      <c r="N150">
        <f t="shared" si="54"/>
        <v>28.424999999999997</v>
      </c>
      <c r="P150" s="5">
        <f>_xlfn.STDEV.P(D158:D162)</f>
        <v>1.0917875251164961</v>
      </c>
      <c r="Q150">
        <f t="shared" si="55"/>
        <v>19.818061347052971</v>
      </c>
      <c r="R150" s="5">
        <f>_xlfn.STDEV.P(E158:E162)</f>
        <v>0.90994505328618602</v>
      </c>
      <c r="S150">
        <f t="shared" si="56"/>
        <v>6.9854610919155853</v>
      </c>
      <c r="T150" s="5">
        <f>_xlfn.STDEV.P(F158:F162)</f>
        <v>1.4945233353815524</v>
      </c>
      <c r="U150">
        <f t="shared" si="57"/>
        <v>2.5432372196780135</v>
      </c>
      <c r="V150" s="5">
        <f>_xlfn.STDEV.P(G158:G162)</f>
        <v>0.4874423042781576</v>
      </c>
      <c r="W150">
        <f t="shared" si="58"/>
        <v>13.146788792536203</v>
      </c>
    </row>
    <row r="151" spans="1:23" x14ac:dyDescent="0.45">
      <c r="A151" s="1">
        <v>3</v>
      </c>
      <c r="B151">
        <v>0</v>
      </c>
      <c r="C151">
        <v>0.65</v>
      </c>
      <c r="D151">
        <v>4.7</v>
      </c>
      <c r="E151">
        <v>39.299999999999997</v>
      </c>
      <c r="F151">
        <v>44.2</v>
      </c>
      <c r="G151">
        <v>21.9</v>
      </c>
      <c r="I151">
        <f t="shared" si="53"/>
        <v>15.567012398016525</v>
      </c>
      <c r="J151">
        <v>20</v>
      </c>
      <c r="K151">
        <f>_xlfn.STDEV.P(D163:G167)</f>
        <v>4.2291252050512762</v>
      </c>
      <c r="L151">
        <f t="shared" si="59"/>
        <v>12.490239939648895</v>
      </c>
      <c r="M151">
        <v>0.65</v>
      </c>
      <c r="N151">
        <f t="shared" si="54"/>
        <v>27.524999999999999</v>
      </c>
      <c r="P151" s="5">
        <f>_xlfn.STDEV.P(D163:D167)</f>
        <v>1.9973983077994244</v>
      </c>
      <c r="Q151">
        <f t="shared" si="55"/>
        <v>19.059621367347955</v>
      </c>
      <c r="R151" s="5">
        <f>_xlfn.STDEV.P(E163:E167)</f>
        <v>2.4421302176583461</v>
      </c>
      <c r="S151">
        <f t="shared" si="56"/>
        <v>7.521672390868642</v>
      </c>
      <c r="T151" s="5">
        <f>_xlfn.STDEV.P(F163:F167)</f>
        <v>1.3455110553243319</v>
      </c>
      <c r="U151">
        <f t="shared" si="57"/>
        <v>2.5893478372405316</v>
      </c>
      <c r="V151" s="5">
        <f>_xlfn.STDEV.P(G163:G167)</f>
        <v>0.94318608980412755</v>
      </c>
      <c r="W151">
        <f t="shared" si="58"/>
        <v>12.768548599325374</v>
      </c>
    </row>
    <row r="152" spans="1:23" x14ac:dyDescent="0.45">
      <c r="A152" s="1">
        <v>4</v>
      </c>
      <c r="B152">
        <v>0</v>
      </c>
      <c r="C152">
        <v>0.85</v>
      </c>
      <c r="D152">
        <v>4.9000000000000004</v>
      </c>
      <c r="E152">
        <v>42.1</v>
      </c>
      <c r="F152">
        <v>43.6</v>
      </c>
      <c r="G152">
        <v>26.1</v>
      </c>
      <c r="I152">
        <f t="shared" si="53"/>
        <v>15.603425104764664</v>
      </c>
      <c r="J152">
        <v>50</v>
      </c>
      <c r="K152">
        <f>_xlfn.STDEV.P(D169:G172)</f>
        <v>4.7316091343220652</v>
      </c>
      <c r="L152">
        <f t="shared" si="59"/>
        <v>11.91623542343252</v>
      </c>
      <c r="M152">
        <v>0.85</v>
      </c>
      <c r="N152">
        <f t="shared" si="54"/>
        <v>29.174999999999997</v>
      </c>
      <c r="P152" s="5">
        <f>_xlfn.STDEV.P(D168:D172)</f>
        <v>2.4576411454889011</v>
      </c>
      <c r="Q152">
        <f t="shared" si="55"/>
        <v>18.919955661211855</v>
      </c>
      <c r="R152" s="5">
        <f>_xlfn.STDEV.P(E168:E172)</f>
        <v>3.6362618167563241</v>
      </c>
      <c r="S152">
        <f t="shared" si="56"/>
        <v>6.2015231104051036</v>
      </c>
      <c r="T152" s="5">
        <f>_xlfn.STDEV.P(F168:F172)</f>
        <v>1.7080983578236941</v>
      </c>
      <c r="U152">
        <f t="shared" si="57"/>
        <v>3.0749887081996823</v>
      </c>
      <c r="V152" s="5">
        <f>_xlfn.STDEV.P(G168:G172)</f>
        <v>1.7186040847152673</v>
      </c>
      <c r="W152">
        <f t="shared" si="58"/>
        <v>11.161205132063492</v>
      </c>
    </row>
    <row r="153" spans="1:23" x14ac:dyDescent="0.45">
      <c r="A153" s="1">
        <v>5</v>
      </c>
      <c r="B153">
        <v>5</v>
      </c>
      <c r="C153">
        <v>0</v>
      </c>
      <c r="D153">
        <v>56.2</v>
      </c>
      <c r="E153">
        <v>58.2</v>
      </c>
      <c r="F153">
        <v>47.4</v>
      </c>
      <c r="G153">
        <v>56.2</v>
      </c>
      <c r="I153">
        <f t="shared" si="53"/>
        <v>4.1797129088012754</v>
      </c>
      <c r="J153">
        <v>100</v>
      </c>
      <c r="K153">
        <f>_xlfn.STDEV.P(D173:G177)</f>
        <v>4.4005993909920962</v>
      </c>
      <c r="N153">
        <f t="shared" si="54"/>
        <v>54.5</v>
      </c>
      <c r="P153" s="5">
        <f>_xlfn.STDEV.P(D173:D177)</f>
        <v>1.9895728184713422</v>
      </c>
      <c r="R153" s="5">
        <f>_xlfn.STDEV.P(E173:E177)</f>
        <v>0.88904443083571316</v>
      </c>
      <c r="T153" s="5">
        <f>_xlfn.STDEV.P(F173:F177)</f>
        <v>2.1260291625469288</v>
      </c>
      <c r="V153" s="5">
        <f>_xlfn.STDEV.P(G173:G177)</f>
        <v>1.7895250766614041</v>
      </c>
    </row>
    <row r="154" spans="1:23" x14ac:dyDescent="0.45">
      <c r="A154" s="1">
        <v>6</v>
      </c>
      <c r="B154">
        <v>5</v>
      </c>
      <c r="C154">
        <v>0.2</v>
      </c>
      <c r="D154">
        <v>55.4</v>
      </c>
      <c r="E154">
        <v>55.8</v>
      </c>
      <c r="F154">
        <v>51.2</v>
      </c>
      <c r="G154">
        <v>54.9</v>
      </c>
      <c r="I154">
        <f t="shared" si="53"/>
        <v>1.8321776660575229</v>
      </c>
      <c r="K154">
        <f>AVERAGE(K148:K153)</f>
        <v>5.9865434197840015</v>
      </c>
      <c r="N154">
        <f t="shared" si="54"/>
        <v>54.324999999999996</v>
      </c>
      <c r="P154" s="5">
        <f>AVERAGE(P148:P153)</f>
        <v>1.461510198985619</v>
      </c>
      <c r="Q154">
        <f>AVERAGE(Q148:Q152)</f>
        <v>19.400878006699887</v>
      </c>
      <c r="R154" s="5">
        <f>AVERAGE(R148:R153)</f>
        <v>1.8720066495753935</v>
      </c>
      <c r="S154">
        <f>AVERAGE(S148:S152)</f>
        <v>6.8186406659986982</v>
      </c>
      <c r="T154" s="5">
        <f>AVERAGE(T148:T153)</f>
        <v>1.4682704786982346</v>
      </c>
      <c r="U154">
        <f>AVERAGE(U148:U152)</f>
        <v>2.3354015393163272</v>
      </c>
      <c r="V154" s="5">
        <f>AVERAGE(V148:V153)</f>
        <v>1.4375513509719313</v>
      </c>
      <c r="W154">
        <f>AVERAGE(W148:W152)</f>
        <v>13.256544752636628</v>
      </c>
    </row>
    <row r="155" spans="1:23" x14ac:dyDescent="0.45">
      <c r="A155" s="1">
        <v>7</v>
      </c>
      <c r="B155">
        <v>5</v>
      </c>
      <c r="C155">
        <v>0.45</v>
      </c>
      <c r="D155">
        <v>56</v>
      </c>
      <c r="E155">
        <v>56.7</v>
      </c>
      <c r="F155">
        <v>50.2</v>
      </c>
      <c r="G155">
        <v>56.3</v>
      </c>
      <c r="I155">
        <f t="shared" si="53"/>
        <v>2.6673957336698271</v>
      </c>
      <c r="N155">
        <f t="shared" si="54"/>
        <v>54.8</v>
      </c>
      <c r="P155" s="5">
        <f>_xlfn.STDEV.P(P148:P153)</f>
        <v>0.72156399919042935</v>
      </c>
      <c r="Q155">
        <f>_xlfn.STDEV.P(Q148:Q152)</f>
        <v>0.45666582996739102</v>
      </c>
      <c r="R155" s="5">
        <f>_xlfn.STDEV.P(R148:R153)</f>
        <v>1.0218240735463435</v>
      </c>
      <c r="S155">
        <f>_xlfn.STDEV.P(S148:S152)</f>
        <v>0.54316512855450649</v>
      </c>
      <c r="T155" s="5">
        <f>_xlfn.STDEV.P(T148:T153)</f>
        <v>0.45245456646672239</v>
      </c>
      <c r="U155">
        <f>_xlfn.STDEV.P(U148:U152)</f>
        <v>0.64347984958784243</v>
      </c>
      <c r="V155" s="5">
        <f>_xlfn.STDEV.P(V148:V153)</f>
        <v>0.76435993701840321</v>
      </c>
      <c r="W155">
        <f>_xlfn.STDEV.P(W148:W152)</f>
        <v>1.3198565154374344</v>
      </c>
    </row>
    <row r="156" spans="1:23" x14ac:dyDescent="0.45">
      <c r="A156" s="1">
        <v>8</v>
      </c>
      <c r="B156">
        <v>5</v>
      </c>
      <c r="C156">
        <v>0.65</v>
      </c>
      <c r="D156">
        <v>54.9</v>
      </c>
      <c r="E156">
        <v>55.2</v>
      </c>
      <c r="F156">
        <v>47.5</v>
      </c>
      <c r="G156">
        <v>55.2</v>
      </c>
      <c r="I156">
        <f t="shared" si="53"/>
        <v>3.293174760015023</v>
      </c>
      <c r="K156" cm="1">
        <f t="array" ref="K156">INDEX(LINEST(K148:K153),1)</f>
        <v>-1.5286760554191077</v>
      </c>
      <c r="L156" cm="1">
        <f t="array" ref="L156">INDEX(LINEST(L148:L152),1)</f>
        <v>-0.35926143967685259</v>
      </c>
      <c r="N156">
        <f t="shared" si="54"/>
        <v>53.2</v>
      </c>
      <c r="P156" s="5"/>
      <c r="R156" s="5"/>
      <c r="T156" s="5"/>
      <c r="V156" s="5"/>
    </row>
    <row r="157" spans="1:23" x14ac:dyDescent="0.45">
      <c r="A157" s="1">
        <v>9</v>
      </c>
      <c r="B157">
        <v>5</v>
      </c>
      <c r="C157">
        <v>0.85</v>
      </c>
      <c r="D157">
        <v>56.7</v>
      </c>
      <c r="E157">
        <v>56.1</v>
      </c>
      <c r="F157">
        <v>49.8</v>
      </c>
      <c r="G157">
        <v>57.4</v>
      </c>
      <c r="I157">
        <f t="shared" si="53"/>
        <v>3.0372685096974896</v>
      </c>
      <c r="N157">
        <f t="shared" si="54"/>
        <v>55.000000000000007</v>
      </c>
      <c r="P157" s="5"/>
      <c r="R157" s="5"/>
      <c r="T157" s="5"/>
      <c r="V157" s="5"/>
    </row>
    <row r="158" spans="1:23" x14ac:dyDescent="0.45">
      <c r="A158" s="1">
        <v>10</v>
      </c>
      <c r="B158">
        <v>10</v>
      </c>
      <c r="C158">
        <v>0</v>
      </c>
      <c r="D158">
        <v>54.5</v>
      </c>
      <c r="E158">
        <v>57.3</v>
      </c>
      <c r="F158">
        <v>47.6</v>
      </c>
      <c r="G158">
        <v>53.2</v>
      </c>
      <c r="I158">
        <f t="shared" si="53"/>
        <v>3.5302266216207694</v>
      </c>
      <c r="N158">
        <f t="shared" si="54"/>
        <v>53.150000000000006</v>
      </c>
      <c r="P158" s="5"/>
      <c r="R158" s="5"/>
      <c r="T158" s="5"/>
      <c r="V158" s="5"/>
    </row>
    <row r="159" spans="1:23" x14ac:dyDescent="0.45">
      <c r="A159" s="1">
        <v>11</v>
      </c>
      <c r="B159">
        <v>10</v>
      </c>
      <c r="C159">
        <v>0.2</v>
      </c>
      <c r="D159">
        <v>56.7</v>
      </c>
      <c r="E159">
        <v>56.9</v>
      </c>
      <c r="F159">
        <v>52.2</v>
      </c>
      <c r="G159">
        <v>54.1</v>
      </c>
      <c r="I159">
        <f t="shared" si="53"/>
        <v>1.9459894655418863</v>
      </c>
      <c r="K159" t="s">
        <v>25</v>
      </c>
      <c r="L159" t="s">
        <v>26</v>
      </c>
      <c r="N159">
        <f t="shared" si="54"/>
        <v>54.975000000000001</v>
      </c>
      <c r="P159" s="3" t="s">
        <v>25</v>
      </c>
      <c r="Q159" s="3" t="s">
        <v>26</v>
      </c>
      <c r="R159" s="3" t="s">
        <v>25</v>
      </c>
      <c r="S159" s="3" t="s">
        <v>26</v>
      </c>
      <c r="T159" s="3" t="s">
        <v>25</v>
      </c>
      <c r="U159" s="3" t="s">
        <v>26</v>
      </c>
      <c r="V159" s="3" t="s">
        <v>25</v>
      </c>
      <c r="W159" s="3" t="s">
        <v>26</v>
      </c>
    </row>
    <row r="160" spans="1:23" x14ac:dyDescent="0.45">
      <c r="A160" s="1">
        <v>12</v>
      </c>
      <c r="B160">
        <v>10</v>
      </c>
      <c r="C160">
        <v>0.45</v>
      </c>
      <c r="D160">
        <v>53.3</v>
      </c>
      <c r="E160">
        <v>59</v>
      </c>
      <c r="F160">
        <v>49.9</v>
      </c>
      <c r="G160">
        <v>53.1</v>
      </c>
      <c r="I160">
        <f t="shared" si="53"/>
        <v>3.2782426694800986</v>
      </c>
      <c r="J160">
        <v>2</v>
      </c>
      <c r="K160">
        <f>AVERAGE(D148:G152)</f>
        <v>28.484999999999996</v>
      </c>
      <c r="L160">
        <f>AVERAGE(D148:G148,D153:G153,D158:G158,D163:G163,D168:G168,D173:G173)</f>
        <v>51.349999999999994</v>
      </c>
      <c r="M160">
        <v>0</v>
      </c>
      <c r="N160">
        <f t="shared" si="54"/>
        <v>53.824999999999996</v>
      </c>
      <c r="P160" s="5">
        <f>AVERAGE(D148:D152)</f>
        <v>5.2799999999999994</v>
      </c>
      <c r="Q160">
        <f>AVERAGE(D148,D153,D158,D163,D168,D173)</f>
        <v>48.916666666666664</v>
      </c>
      <c r="R160" s="5">
        <f>AVERAGE(E148:E152)</f>
        <v>42.64</v>
      </c>
      <c r="S160">
        <f>AVERAGE(E148,E153,E158,E163,E168,E173)</f>
        <v>58.699999999999996</v>
      </c>
      <c r="T160" s="5">
        <f>AVERAGE(F148:F152)</f>
        <v>44.499999999999993</v>
      </c>
      <c r="U160">
        <f>AVERAGE(F148,F153,F158,F163,F168,F173)</f>
        <v>47.050000000000004</v>
      </c>
      <c r="V160" s="5">
        <f>AVERAGE(G148:G152)</f>
        <v>21.52</v>
      </c>
      <c r="W160">
        <f>AVERAGE(G148,G153,G158,G163,G168,G173)</f>
        <v>50.733333333333327</v>
      </c>
    </row>
    <row r="161" spans="1:23" x14ac:dyDescent="0.45">
      <c r="A161" s="1">
        <v>13</v>
      </c>
      <c r="B161">
        <v>10</v>
      </c>
      <c r="C161">
        <v>0.65</v>
      </c>
      <c r="D161">
        <v>54.7</v>
      </c>
      <c r="E161">
        <v>57</v>
      </c>
      <c r="F161">
        <v>49.2</v>
      </c>
      <c r="G161">
        <v>53.1</v>
      </c>
      <c r="I161">
        <f t="shared" si="53"/>
        <v>2.8434134416225851</v>
      </c>
      <c r="J161">
        <v>5</v>
      </c>
      <c r="K161">
        <f>AVERAGE(D153:G157)</f>
        <v>54.365000000000009</v>
      </c>
      <c r="L161">
        <f>AVERAGE(D149:G149,D154:G154,D159:G159,D164:G164,D169:G169,D174:G174)</f>
        <v>52.045833333333341</v>
      </c>
      <c r="M161">
        <v>0.2</v>
      </c>
      <c r="N161">
        <f t="shared" si="54"/>
        <v>53.5</v>
      </c>
      <c r="P161" s="5">
        <f>AVERAGE(D153:D157)</f>
        <v>55.839999999999996</v>
      </c>
      <c r="Q161">
        <f t="shared" ref="Q161:Q164" si="60">AVERAGE(D149,D154,D159,D164,D169,D174)</f>
        <v>49.666666666666664</v>
      </c>
      <c r="R161" s="5">
        <f>AVERAGE(E153:E157)</f>
        <v>56.4</v>
      </c>
      <c r="S161">
        <f t="shared" ref="S161:S164" si="61">AVERAGE(E149,E154,E159,E164,E169,E174)</f>
        <v>57.5</v>
      </c>
      <c r="T161" s="5">
        <f>AVERAGE(F153:F157)</f>
        <v>49.220000000000006</v>
      </c>
      <c r="U161">
        <f t="shared" ref="U161:U164" si="62">AVERAGE(F149,F154,F159,F164,F169,F174)</f>
        <v>49.800000000000004</v>
      </c>
      <c r="V161" s="5">
        <f>AVERAGE(G153:G157)</f>
        <v>55.999999999999986</v>
      </c>
      <c r="W161">
        <f t="shared" ref="W161:W164" si="63">AVERAGE(G149,G154,G159,G164,G169,G174)</f>
        <v>51.216666666666661</v>
      </c>
    </row>
    <row r="162" spans="1:23" x14ac:dyDescent="0.45">
      <c r="A162" s="1">
        <v>14</v>
      </c>
      <c r="B162">
        <v>10</v>
      </c>
      <c r="C162">
        <v>0.85</v>
      </c>
      <c r="D162">
        <v>54.8</v>
      </c>
      <c r="E162">
        <v>58.8</v>
      </c>
      <c r="F162">
        <v>49.2</v>
      </c>
      <c r="G162">
        <v>52.6</v>
      </c>
      <c r="I162">
        <f t="shared" si="53"/>
        <v>3.4853263835686872</v>
      </c>
      <c r="J162">
        <v>10</v>
      </c>
      <c r="K162">
        <f>AVERAGE(D158:G162)</f>
        <v>53.859999999999992</v>
      </c>
      <c r="L162">
        <f t="shared" ref="L162:L164" si="64">AVERAGE(D150:G150,D155:G155,D160:G160,D165:G165,D170:G170,D175:G175)</f>
        <v>51.641666666666659</v>
      </c>
      <c r="M162">
        <v>0.45</v>
      </c>
      <c r="N162">
        <f t="shared" si="54"/>
        <v>53.85</v>
      </c>
      <c r="P162" s="5">
        <f>AVERAGE(D158:D162)</f>
        <v>54.8</v>
      </c>
      <c r="Q162">
        <f t="shared" si="60"/>
        <v>49.166666666666664</v>
      </c>
      <c r="R162" s="5">
        <f>AVERAGE(E158:E162)</f>
        <v>57.8</v>
      </c>
      <c r="S162">
        <f t="shared" si="61"/>
        <v>56.800000000000004</v>
      </c>
      <c r="T162" s="5">
        <f>AVERAGE(F158:F162)</f>
        <v>49.620000000000005</v>
      </c>
      <c r="U162">
        <f t="shared" si="62"/>
        <v>49.816666666666663</v>
      </c>
      <c r="V162" s="5">
        <f>AVERAGE(G158:G162)</f>
        <v>53.220000000000006</v>
      </c>
      <c r="W162">
        <f t="shared" si="63"/>
        <v>50.783333333333331</v>
      </c>
    </row>
    <row r="163" spans="1:23" x14ac:dyDescent="0.45">
      <c r="A163" s="1">
        <v>15</v>
      </c>
      <c r="B163">
        <v>20</v>
      </c>
      <c r="C163">
        <v>0</v>
      </c>
      <c r="D163">
        <v>57.1</v>
      </c>
      <c r="E163">
        <v>63</v>
      </c>
      <c r="F163">
        <v>48.2</v>
      </c>
      <c r="G163">
        <v>56.8</v>
      </c>
      <c r="I163">
        <f t="shared" si="53"/>
        <v>5.2770138335994519</v>
      </c>
      <c r="J163">
        <v>20</v>
      </c>
      <c r="K163">
        <f>AVERAGE(D163:G167)</f>
        <v>55.05</v>
      </c>
      <c r="L163">
        <f t="shared" si="64"/>
        <v>50.412499999999994</v>
      </c>
      <c r="M163">
        <v>0.65</v>
      </c>
      <c r="N163">
        <f t="shared" si="54"/>
        <v>56.275000000000006</v>
      </c>
      <c r="P163" s="5">
        <f>AVERAGE(D163:D167)</f>
        <v>56.780000000000008</v>
      </c>
      <c r="Q163">
        <f t="shared" si="60"/>
        <v>47.25</v>
      </c>
      <c r="R163" s="5">
        <f>AVERAGE(E163:E167)</f>
        <v>59.2</v>
      </c>
      <c r="S163">
        <f t="shared" si="61"/>
        <v>55.166666666666664</v>
      </c>
      <c r="T163" s="5">
        <f>AVERAGE(F163:F167)</f>
        <v>48.84</v>
      </c>
      <c r="U163">
        <f t="shared" si="62"/>
        <v>49.083333333333336</v>
      </c>
      <c r="V163" s="5">
        <f>AVERAGE(G163:G167)</f>
        <v>55.379999999999995</v>
      </c>
      <c r="W163">
        <f t="shared" si="63"/>
        <v>50.15</v>
      </c>
    </row>
    <row r="164" spans="1:23" x14ac:dyDescent="0.45">
      <c r="A164" s="1">
        <v>16</v>
      </c>
      <c r="B164">
        <v>20</v>
      </c>
      <c r="C164">
        <v>0.2</v>
      </c>
      <c r="D164">
        <v>60.2</v>
      </c>
      <c r="E164">
        <v>60.3</v>
      </c>
      <c r="F164">
        <v>48.5</v>
      </c>
      <c r="G164">
        <v>56.2</v>
      </c>
      <c r="I164">
        <f t="shared" si="53"/>
        <v>4.7973951265243935</v>
      </c>
      <c r="J164">
        <v>50</v>
      </c>
      <c r="K164">
        <f>AVERAGE(D168:G172)</f>
        <v>57.454999999999998</v>
      </c>
      <c r="L164">
        <f t="shared" si="64"/>
        <v>50.54999999999999</v>
      </c>
      <c r="M164">
        <v>0.85</v>
      </c>
      <c r="N164">
        <f t="shared" si="54"/>
        <v>56.3</v>
      </c>
      <c r="P164" s="5">
        <f>AVERAGE(D168:D172)</f>
        <v>57.7</v>
      </c>
      <c r="Q164">
        <f t="shared" si="60"/>
        <v>47.116666666666667</v>
      </c>
      <c r="R164" s="5">
        <f>AVERAGE(E168:E172)</f>
        <v>62.56</v>
      </c>
      <c r="S164">
        <f t="shared" si="61"/>
        <v>55.366666666666667</v>
      </c>
      <c r="T164" s="5">
        <f>AVERAGE(F168:F172)</f>
        <v>50.28</v>
      </c>
      <c r="U164">
        <f t="shared" si="62"/>
        <v>48.966666666666669</v>
      </c>
      <c r="V164" s="5">
        <f>AVERAGE(G168:G172)</f>
        <v>59.280000000000008</v>
      </c>
      <c r="W164">
        <f t="shared" si="63"/>
        <v>50.75</v>
      </c>
    </row>
    <row r="165" spans="1:23" x14ac:dyDescent="0.45">
      <c r="A165" s="1">
        <v>17</v>
      </c>
      <c r="B165">
        <v>20</v>
      </c>
      <c r="C165">
        <v>0.45</v>
      </c>
      <c r="D165">
        <v>56.7</v>
      </c>
      <c r="E165">
        <v>59.4</v>
      </c>
      <c r="F165">
        <v>49.8</v>
      </c>
      <c r="G165">
        <v>54.8</v>
      </c>
      <c r="I165">
        <f t="shared" si="53"/>
        <v>3.5074028853269774</v>
      </c>
      <c r="J165">
        <v>100</v>
      </c>
      <c r="K165">
        <f>AVERAGE(D173:G177)</f>
        <v>57.984999999999999</v>
      </c>
      <c r="L165">
        <f>AVERAGE((L164-L163), (L163-L162), (L162-L161), (L161-L160))</f>
        <v>-0.20000000000000107</v>
      </c>
      <c r="N165">
        <f t="shared" si="54"/>
        <v>55.174999999999997</v>
      </c>
      <c r="P165" s="5">
        <f>AVERAGE(D173:D177)</f>
        <v>60.14</v>
      </c>
      <c r="R165" s="5">
        <f>AVERAGE(E173:E177)</f>
        <v>61.640000000000008</v>
      </c>
      <c r="T165" s="5">
        <f>AVERAGE(F173:F177)</f>
        <v>51.2</v>
      </c>
      <c r="V165" s="5">
        <f>AVERAGE(G173:G177)</f>
        <v>58.96</v>
      </c>
    </row>
    <row r="166" spans="1:23" x14ac:dyDescent="0.45">
      <c r="A166" s="1">
        <v>18</v>
      </c>
      <c r="B166">
        <v>20</v>
      </c>
      <c r="C166">
        <v>0.65</v>
      </c>
      <c r="D166">
        <v>55.8</v>
      </c>
      <c r="E166">
        <v>57.4</v>
      </c>
      <c r="F166">
        <v>50.8</v>
      </c>
      <c r="G166">
        <v>54.7</v>
      </c>
      <c r="I166">
        <f t="shared" si="53"/>
        <v>2.4345174059759773</v>
      </c>
      <c r="K166">
        <f>AVERAGE(K160:K165)</f>
        <v>51.199999999999996</v>
      </c>
      <c r="N166">
        <f t="shared" si="54"/>
        <v>54.674999999999997</v>
      </c>
      <c r="P166" s="5">
        <f>AVERAGE(P160:P165)</f>
        <v>48.423333333333325</v>
      </c>
      <c r="Q166">
        <f>AVERAGE(Q160:Q164)</f>
        <v>48.423333333333332</v>
      </c>
      <c r="R166" s="5">
        <f>AVERAGE(R160:R165)</f>
        <v>56.706666666666656</v>
      </c>
      <c r="S166">
        <f>AVERAGE(S160:S164)</f>
        <v>56.706666666666663</v>
      </c>
      <c r="T166" s="5">
        <f>AVERAGE(T160:T165)</f>
        <v>48.943333333333335</v>
      </c>
      <c r="U166">
        <f>AVERAGE(U160:U164)</f>
        <v>48.943333333333342</v>
      </c>
      <c r="V166" s="5">
        <f>AVERAGE(V160:V165)</f>
        <v>50.726666666666659</v>
      </c>
      <c r="W166">
        <f>AVERAGE(W160:W164)</f>
        <v>50.726666666666667</v>
      </c>
    </row>
    <row r="167" spans="1:23" x14ac:dyDescent="0.45">
      <c r="A167" s="1">
        <v>19</v>
      </c>
      <c r="B167">
        <v>20</v>
      </c>
      <c r="C167">
        <v>0.85</v>
      </c>
      <c r="D167">
        <v>54.1</v>
      </c>
      <c r="E167">
        <v>55.9</v>
      </c>
      <c r="F167">
        <v>46.9</v>
      </c>
      <c r="G167">
        <v>54.4</v>
      </c>
      <c r="I167">
        <f t="shared" si="53"/>
        <v>3.4881047862700458</v>
      </c>
      <c r="N167">
        <f t="shared" si="54"/>
        <v>52.825000000000003</v>
      </c>
      <c r="P167" s="5">
        <f>_xlfn.STDEV.P(P160:P165)</f>
        <v>19.365720286687594</v>
      </c>
      <c r="Q167">
        <f>_xlfn.STDEV.P(Q160:Q164)</f>
        <v>1.0417186653688102</v>
      </c>
      <c r="R167" s="5">
        <f>_xlfn.STDEV.P(R160:R165)</f>
        <v>6.6329547630667491</v>
      </c>
      <c r="S167">
        <f>_xlfn.STDEV.P(S160:S164)</f>
        <v>1.325040879872516</v>
      </c>
      <c r="T167" s="5">
        <f>_xlfn.STDEV.P(T160:T165)</f>
        <v>2.127891496816094</v>
      </c>
      <c r="U167">
        <f>_xlfn.STDEV.P(U160:U164)</f>
        <v>1.0100935050226221</v>
      </c>
      <c r="V167" s="5">
        <f>_xlfn.STDEV.P(V160:V165)</f>
        <v>13.226582661023572</v>
      </c>
      <c r="W167">
        <f>_xlfn.STDEV.P(W160:W164)</f>
        <v>0.33954217541991472</v>
      </c>
    </row>
    <row r="168" spans="1:23" x14ac:dyDescent="0.45">
      <c r="A168" s="1">
        <v>20</v>
      </c>
      <c r="B168">
        <v>50</v>
      </c>
      <c r="C168">
        <v>0</v>
      </c>
      <c r="D168">
        <v>57.7</v>
      </c>
      <c r="E168">
        <v>65.599999999999994</v>
      </c>
      <c r="F168">
        <v>47.4</v>
      </c>
      <c r="G168">
        <v>59.6</v>
      </c>
      <c r="I168">
        <f t="shared" si="53"/>
        <v>6.5583439220584188</v>
      </c>
      <c r="N168">
        <f t="shared" si="54"/>
        <v>57.574999999999996</v>
      </c>
      <c r="P168" s="5"/>
      <c r="R168" s="5"/>
      <c r="T168" s="5"/>
      <c r="V168" s="5"/>
    </row>
    <row r="169" spans="1:23" x14ac:dyDescent="0.45">
      <c r="A169" s="1">
        <v>21</v>
      </c>
      <c r="B169">
        <v>50</v>
      </c>
      <c r="C169">
        <v>0.2</v>
      </c>
      <c r="D169">
        <v>59.8</v>
      </c>
      <c r="E169">
        <v>67.2</v>
      </c>
      <c r="F169">
        <v>49.5</v>
      </c>
      <c r="G169">
        <v>61.2</v>
      </c>
      <c r="I169">
        <f t="shared" si="53"/>
        <v>6.3688205344475151</v>
      </c>
      <c r="N169">
        <f t="shared" si="54"/>
        <v>59.424999999999997</v>
      </c>
      <c r="P169" s="5" cm="1">
        <f t="array" ref="P169">INDEX(LINEST(P160:P165), 1)</f>
        <v>8.0531428571428609</v>
      </c>
      <c r="Q169" s="5" cm="1">
        <f t="array" ref="Q169">INDEX(LINEST(Q160:Q164), 1)</f>
        <v>-0.60166666666666579</v>
      </c>
      <c r="R169" s="5" cm="1">
        <f t="array" ref="R169">INDEX(LINEST(R160:R165), 1)</f>
        <v>3.2822857142857167</v>
      </c>
      <c r="S169" s="5" cm="1">
        <f t="array" ref="S169">INDEX(LINEST(S160:S164), 1)</f>
        <v>-0.89999999999999913</v>
      </c>
      <c r="T169" s="5" cm="1">
        <f t="array" ref="T169">INDEX(LINEST(T160:T165), 1)</f>
        <v>1.0257142857142867</v>
      </c>
      <c r="U169" s="5" cm="1">
        <f t="array" ref="U169">INDEX(LINEST(U160:U164), 1)</f>
        <v>0.31166666666666604</v>
      </c>
      <c r="V169" s="5" cm="1">
        <f t="array" ref="V169">INDEX(LINEST(V160:V165), 1)</f>
        <v>5.6914285714285731</v>
      </c>
      <c r="W169" s="5" cm="1">
        <f t="array" ref="W169">INDEX(LINEST(W160:W164), 1)</f>
        <v>-0.10333333333333172</v>
      </c>
    </row>
    <row r="170" spans="1:23" x14ac:dyDescent="0.45">
      <c r="A170" s="1">
        <v>22</v>
      </c>
      <c r="B170">
        <v>50</v>
      </c>
      <c r="C170">
        <v>0.45</v>
      </c>
      <c r="D170">
        <v>61</v>
      </c>
      <c r="E170">
        <v>63.2</v>
      </c>
      <c r="F170">
        <v>52.4</v>
      </c>
      <c r="G170">
        <v>61</v>
      </c>
      <c r="I170">
        <f t="shared" si="53"/>
        <v>4.1400483088968913</v>
      </c>
      <c r="K170" cm="1">
        <f t="array" ref="K170">INDEX(LINEST(K160:K165),1)</f>
        <v>4.5131428571428573</v>
      </c>
      <c r="L170" cm="1">
        <f t="array" ref="L170">INDEX(LINEST(L160:L164),1)</f>
        <v>-0.32333333333333542</v>
      </c>
      <c r="N170">
        <f t="shared" si="54"/>
        <v>59.4</v>
      </c>
    </row>
    <row r="171" spans="1:23" x14ac:dyDescent="0.45">
      <c r="A171" s="1">
        <v>23</v>
      </c>
      <c r="B171">
        <v>50</v>
      </c>
      <c r="C171">
        <v>0.65</v>
      </c>
      <c r="D171">
        <v>55.4</v>
      </c>
      <c r="E171">
        <v>58.8</v>
      </c>
      <c r="F171">
        <v>51.1</v>
      </c>
      <c r="G171">
        <v>57</v>
      </c>
      <c r="I171">
        <f t="shared" si="53"/>
        <v>2.8498903487678247</v>
      </c>
      <c r="N171">
        <f t="shared" si="54"/>
        <v>55.574999999999996</v>
      </c>
    </row>
    <row r="172" spans="1:23" x14ac:dyDescent="0.45">
      <c r="A172" s="1">
        <v>24</v>
      </c>
      <c r="B172">
        <v>50</v>
      </c>
      <c r="C172">
        <v>0.85</v>
      </c>
      <c r="D172">
        <v>54.6</v>
      </c>
      <c r="E172">
        <v>58</v>
      </c>
      <c r="F172">
        <v>51</v>
      </c>
      <c r="G172">
        <v>57.6</v>
      </c>
      <c r="I172">
        <f t="shared" si="53"/>
        <v>2.8089143810376282</v>
      </c>
      <c r="N172">
        <f t="shared" si="54"/>
        <v>55.3</v>
      </c>
    </row>
    <row r="173" spans="1:23" x14ac:dyDescent="0.45">
      <c r="A173" s="1">
        <v>25</v>
      </c>
      <c r="B173">
        <v>100</v>
      </c>
      <c r="C173">
        <v>0</v>
      </c>
      <c r="D173">
        <v>61.6</v>
      </c>
      <c r="E173">
        <v>61.7</v>
      </c>
      <c r="F173">
        <v>47.1</v>
      </c>
      <c r="G173">
        <v>61.1</v>
      </c>
      <c r="I173">
        <f t="shared" si="53"/>
        <v>6.2251004007967552</v>
      </c>
      <c r="N173">
        <f t="shared" si="54"/>
        <v>57.875</v>
      </c>
    </row>
    <row r="174" spans="1:23" x14ac:dyDescent="0.45">
      <c r="A174" s="1">
        <v>26</v>
      </c>
      <c r="B174">
        <v>100</v>
      </c>
      <c r="C174">
        <v>0.2</v>
      </c>
      <c r="D174">
        <v>60.9</v>
      </c>
      <c r="E174">
        <v>61.2</v>
      </c>
      <c r="F174">
        <v>51.9</v>
      </c>
      <c r="G174">
        <v>60.7</v>
      </c>
      <c r="I174">
        <f t="shared" si="53"/>
        <v>3.9155938246963271</v>
      </c>
      <c r="N174">
        <f t="shared" si="54"/>
        <v>58.674999999999997</v>
      </c>
    </row>
    <row r="175" spans="1:23" x14ac:dyDescent="0.45">
      <c r="A175" s="1">
        <v>27</v>
      </c>
      <c r="B175">
        <v>100</v>
      </c>
      <c r="C175">
        <v>0.45</v>
      </c>
      <c r="D175">
        <v>62.6</v>
      </c>
      <c r="E175">
        <v>60.7</v>
      </c>
      <c r="F175">
        <v>52</v>
      </c>
      <c r="G175">
        <v>57.6</v>
      </c>
      <c r="I175">
        <f t="shared" si="53"/>
        <v>4.0127141687391603</v>
      </c>
      <c r="N175">
        <f t="shared" si="54"/>
        <v>58.225000000000001</v>
      </c>
    </row>
    <row r="176" spans="1:23" x14ac:dyDescent="0.45">
      <c r="A176" s="1">
        <v>28</v>
      </c>
      <c r="B176">
        <v>100</v>
      </c>
      <c r="C176">
        <v>0.65</v>
      </c>
      <c r="D176">
        <v>58</v>
      </c>
      <c r="E176">
        <v>63.3</v>
      </c>
      <c r="F176">
        <v>51.7</v>
      </c>
      <c r="G176">
        <v>59</v>
      </c>
      <c r="I176">
        <f t="shared" si="53"/>
        <v>4.1466854233230643</v>
      </c>
      <c r="N176" s="6">
        <f t="shared" si="54"/>
        <v>58</v>
      </c>
    </row>
    <row r="177" spans="1:23" x14ac:dyDescent="0.45">
      <c r="A177" s="1">
        <v>29</v>
      </c>
      <c r="B177">
        <v>100</v>
      </c>
      <c r="C177">
        <v>0.85</v>
      </c>
      <c r="D177">
        <v>57.6</v>
      </c>
      <c r="E177">
        <v>61.3</v>
      </c>
      <c r="F177">
        <v>53.3</v>
      </c>
      <c r="G177">
        <v>56.4</v>
      </c>
      <c r="I177">
        <f t="shared" si="53"/>
        <v>2.8640006983239372</v>
      </c>
      <c r="N177">
        <f t="shared" si="54"/>
        <v>57.15</v>
      </c>
    </row>
    <row r="181" spans="1:23" x14ac:dyDescent="0.45">
      <c r="A181" s="1">
        <v>0</v>
      </c>
      <c r="B181" t="s">
        <v>11</v>
      </c>
    </row>
    <row r="183" spans="1:23" x14ac:dyDescent="0.4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I183" s="3" t="s">
        <v>45</v>
      </c>
      <c r="K183" t="s">
        <v>25</v>
      </c>
      <c r="L183" t="s">
        <v>26</v>
      </c>
      <c r="N183" t="s">
        <v>27</v>
      </c>
      <c r="P183" s="3"/>
      <c r="Q183" s="3" t="s">
        <v>3</v>
      </c>
      <c r="R183" s="3"/>
      <c r="S183" s="3" t="s">
        <v>4</v>
      </c>
      <c r="T183" s="3"/>
      <c r="U183" s="3" t="s">
        <v>5</v>
      </c>
      <c r="V183" s="3"/>
      <c r="W183" s="3" t="s">
        <v>6</v>
      </c>
    </row>
    <row r="184" spans="1:23" x14ac:dyDescent="0.45">
      <c r="A184" s="1">
        <v>0</v>
      </c>
      <c r="B184">
        <v>0</v>
      </c>
      <c r="C184">
        <v>0</v>
      </c>
      <c r="D184">
        <v>57.9</v>
      </c>
      <c r="E184">
        <v>57</v>
      </c>
      <c r="F184">
        <v>52.5</v>
      </c>
      <c r="G184">
        <v>56.3</v>
      </c>
      <c r="I184">
        <f>_xlfn.STDEV.P(D184:G184)</f>
        <v>2.0571521577170704</v>
      </c>
      <c r="J184">
        <v>2</v>
      </c>
      <c r="K184">
        <f>_xlfn.STDEV.P(D184:G188)</f>
        <v>3.5718902558729329</v>
      </c>
      <c r="L184">
        <f>_xlfn.STDEV.P(D184:G184,D189:G189,D194:G194,D199:G199)</f>
        <v>3.1687684910703089</v>
      </c>
      <c r="M184">
        <v>0</v>
      </c>
      <c r="N184">
        <f>AVERAGE(D184:G184)</f>
        <v>55.924999999999997</v>
      </c>
      <c r="P184" s="5">
        <f>_xlfn.STDEV.P(D184:D188)</f>
        <v>0.54184868736576275</v>
      </c>
      <c r="Q184">
        <f>_xlfn.STDEV.P(D184,D189,D194,D199)</f>
        <v>2.4550967394381829</v>
      </c>
      <c r="R184" s="5">
        <f>_xlfn.STDEV.P(E184:E188)</f>
        <v>1.0011992808627073</v>
      </c>
      <c r="S184">
        <f>_xlfn.STDEV.P(E184,E189,E194,E199)</f>
        <v>2.0916500663351898</v>
      </c>
      <c r="T184" s="5">
        <f>_xlfn.STDEV.P(F184:F188)</f>
        <v>2.1228283020536556</v>
      </c>
      <c r="U184">
        <f>_xlfn.STDEV.P(F184,F189,F194,F199)</f>
        <v>2.3930890079560356</v>
      </c>
      <c r="V184" s="5">
        <f>_xlfn.STDEV.P(G184:G188)</f>
        <v>1.1696153213770766</v>
      </c>
      <c r="W184">
        <f>_xlfn.STDEV.P(G184,G189,G194,G199)</f>
        <v>2.1924586655168672</v>
      </c>
    </row>
    <row r="185" spans="1:23" x14ac:dyDescent="0.45">
      <c r="A185" s="1">
        <v>1</v>
      </c>
      <c r="B185">
        <v>0</v>
      </c>
      <c r="C185">
        <v>0.2</v>
      </c>
      <c r="D185">
        <v>58.9</v>
      </c>
      <c r="E185">
        <v>56.3</v>
      </c>
      <c r="F185">
        <v>46.3</v>
      </c>
      <c r="G185">
        <v>54.9</v>
      </c>
      <c r="I185">
        <f t="shared" ref="I185:I198" si="65">_xlfn.STDEV.P(D185:G185)</f>
        <v>4.72652091923859</v>
      </c>
      <c r="J185">
        <v>5</v>
      </c>
      <c r="K185">
        <f>_xlfn.STDEV.P(D189:G193)</f>
        <v>1.8662529303392932</v>
      </c>
      <c r="L185">
        <f t="shared" ref="L185:L187" si="66">_xlfn.STDEV.P(D185:G185,D190:G190,D195:G195,D200:G200)</f>
        <v>3.1873713209320305</v>
      </c>
      <c r="M185">
        <v>0.2</v>
      </c>
      <c r="N185">
        <f t="shared" ref="N185:N213" si="67">AVERAGE(D185:G185)</f>
        <v>54.1</v>
      </c>
      <c r="P185" s="5">
        <f>_xlfn.STDEV.P(D189:D193)</f>
        <v>0.72663608498339871</v>
      </c>
      <c r="Q185">
        <f t="shared" ref="Q185:Q188" si="68">_xlfn.STDEV.P(D185,D190,D195,D200)</f>
        <v>2.8469281690973505</v>
      </c>
      <c r="R185" s="5">
        <f>_xlfn.STDEV.P(E189:E193)</f>
        <v>0.87498571416909365</v>
      </c>
      <c r="S185">
        <f t="shared" ref="S185:S188" si="69">_xlfn.STDEV.P(E185,E190,E195,E200)</f>
        <v>1.5449514555480364</v>
      </c>
      <c r="T185" s="5">
        <f>_xlfn.STDEV.P(F189:F193)</f>
        <v>1.4770240350109411</v>
      </c>
      <c r="U185">
        <f t="shared" ref="U185:U188" si="70">_xlfn.STDEV.P(F185,F190,F195,F200)</f>
        <v>2.1283796653792781</v>
      </c>
      <c r="V185" s="5">
        <f>_xlfn.STDEV.P(G189:G193)</f>
        <v>0.8255906976220132</v>
      </c>
      <c r="W185">
        <f t="shared" ref="W185:W188" si="71">_xlfn.STDEV.P(G185,G190,G195,G200)</f>
        <v>2.1805962487356529</v>
      </c>
    </row>
    <row r="186" spans="1:23" x14ac:dyDescent="0.45">
      <c r="A186" s="1">
        <v>2</v>
      </c>
      <c r="B186">
        <v>0</v>
      </c>
      <c r="C186">
        <v>0.45</v>
      </c>
      <c r="D186">
        <v>57.4</v>
      </c>
      <c r="E186">
        <v>58.2</v>
      </c>
      <c r="F186">
        <v>51.1</v>
      </c>
      <c r="G186">
        <v>56.7</v>
      </c>
      <c r="I186">
        <f t="shared" si="65"/>
        <v>2.7932955446926844</v>
      </c>
      <c r="J186">
        <v>10</v>
      </c>
      <c r="K186">
        <f>_xlfn.STDEV.P(D194:G198)</f>
        <v>2.4288886347463521</v>
      </c>
      <c r="L186">
        <f t="shared" si="66"/>
        <v>2.884630608934184</v>
      </c>
      <c r="M186">
        <v>0.45</v>
      </c>
      <c r="N186">
        <f t="shared" si="67"/>
        <v>55.849999999999994</v>
      </c>
      <c r="P186" s="5">
        <f>_xlfn.STDEV.P(D194:D198)</f>
        <v>2.1802752119858635</v>
      </c>
      <c r="Q186">
        <f t="shared" si="68"/>
        <v>2.8324018076537087</v>
      </c>
      <c r="R186" s="5">
        <f>_xlfn.STDEV.P(E194:E198)</f>
        <v>1.0571660229122022</v>
      </c>
      <c r="S186">
        <f t="shared" si="69"/>
        <v>2.9043071462915235</v>
      </c>
      <c r="T186" s="5">
        <f>_xlfn.STDEV.P(F194:F198)</f>
        <v>1.100181803158006</v>
      </c>
      <c r="U186">
        <f t="shared" si="70"/>
        <v>1.14564392373896</v>
      </c>
      <c r="V186" s="5">
        <f>_xlfn.STDEV.P(G194:G198)</f>
        <v>1.1551623262554918</v>
      </c>
      <c r="W186">
        <f t="shared" si="71"/>
        <v>2.4500000000000015</v>
      </c>
    </row>
    <row r="187" spans="1:23" x14ac:dyDescent="0.45">
      <c r="A187" s="1">
        <v>3</v>
      </c>
      <c r="B187">
        <v>0</v>
      </c>
      <c r="C187">
        <v>0.65</v>
      </c>
      <c r="D187">
        <v>58.2</v>
      </c>
      <c r="E187">
        <v>58.6</v>
      </c>
      <c r="F187">
        <v>49</v>
      </c>
      <c r="G187">
        <v>55.7</v>
      </c>
      <c r="I187">
        <f t="shared" si="65"/>
        <v>3.844720405959321</v>
      </c>
      <c r="J187">
        <v>20</v>
      </c>
      <c r="K187">
        <f>_xlfn.STDEV.P(D199:G203)</f>
        <v>1.7819844976879011</v>
      </c>
      <c r="L187">
        <f t="shared" si="66"/>
        <v>3.5545250649700026</v>
      </c>
      <c r="M187">
        <v>0.65</v>
      </c>
      <c r="N187">
        <f t="shared" si="67"/>
        <v>55.375</v>
      </c>
      <c r="P187" s="5">
        <f>_xlfn.STDEV.P(D199:D203)</f>
        <v>0.88090862182181084</v>
      </c>
      <c r="Q187">
        <f t="shared" si="68"/>
        <v>2.7060118255469634</v>
      </c>
      <c r="R187" s="5">
        <f>_xlfn.STDEV.P(E199:E203)</f>
        <v>1.0486181383134667</v>
      </c>
      <c r="S187">
        <f t="shared" si="69"/>
        <v>2.5311805546029311</v>
      </c>
      <c r="T187" s="5">
        <f>_xlfn.STDEV.P(F199:F203)</f>
        <v>1.0476640682967047</v>
      </c>
      <c r="U187">
        <f t="shared" si="70"/>
        <v>1.1510864433221348</v>
      </c>
      <c r="V187" s="5">
        <f>_xlfn.STDEV.P(G199:G203)</f>
        <v>0.5019960159204454</v>
      </c>
      <c r="W187">
        <f t="shared" si="71"/>
        <v>1.7356554957709796</v>
      </c>
    </row>
    <row r="188" spans="1:23" x14ac:dyDescent="0.45">
      <c r="A188" s="1">
        <v>4</v>
      </c>
      <c r="B188">
        <v>0</v>
      </c>
      <c r="C188">
        <v>0.85</v>
      </c>
      <c r="D188">
        <v>57.5</v>
      </c>
      <c r="E188">
        <v>56.1</v>
      </c>
      <c r="F188">
        <v>48.8</v>
      </c>
      <c r="G188">
        <v>53.4</v>
      </c>
      <c r="I188">
        <f t="shared" si="65"/>
        <v>3.3185087012090251</v>
      </c>
      <c r="J188">
        <v>50</v>
      </c>
      <c r="L188">
        <f t="shared" ref="L188" si="72">_xlfn.STDEV.P(D188:G188,D193:G193,D198:G198,D203:G203,D208:G208,D213:G213)</f>
        <v>24.382605562020149</v>
      </c>
      <c r="M188">
        <v>0.85</v>
      </c>
      <c r="N188">
        <f t="shared" si="67"/>
        <v>53.949999999999996</v>
      </c>
      <c r="P188" s="5"/>
      <c r="Q188">
        <f t="shared" si="68"/>
        <v>3.2007811546558451</v>
      </c>
      <c r="R188" s="5"/>
      <c r="S188">
        <f t="shared" si="69"/>
        <v>2.5657296720426341</v>
      </c>
      <c r="T188" s="5"/>
      <c r="U188">
        <f t="shared" si="70"/>
        <v>1.2539936203984461</v>
      </c>
      <c r="V188" s="5"/>
      <c r="W188">
        <f t="shared" si="71"/>
        <v>1.1453711188955296</v>
      </c>
    </row>
    <row r="189" spans="1:23" x14ac:dyDescent="0.45">
      <c r="A189" s="1">
        <v>5</v>
      </c>
      <c r="B189">
        <v>5</v>
      </c>
      <c r="C189">
        <v>0</v>
      </c>
      <c r="D189">
        <v>53.3</v>
      </c>
      <c r="E189">
        <v>52.9</v>
      </c>
      <c r="F189">
        <v>47.9</v>
      </c>
      <c r="G189">
        <v>54.1</v>
      </c>
      <c r="I189">
        <f t="shared" si="65"/>
        <v>2.4346457647879709</v>
      </c>
      <c r="J189">
        <v>100</v>
      </c>
      <c r="N189">
        <f t="shared" si="67"/>
        <v>52.05</v>
      </c>
      <c r="P189" s="5"/>
      <c r="R189" s="5"/>
      <c r="T189" s="5"/>
      <c r="V189" s="5"/>
    </row>
    <row r="190" spans="1:23" x14ac:dyDescent="0.45">
      <c r="A190" s="1">
        <v>6</v>
      </c>
      <c r="B190">
        <v>5</v>
      </c>
      <c r="C190">
        <v>0.2</v>
      </c>
      <c r="D190">
        <v>54</v>
      </c>
      <c r="E190">
        <v>53.6</v>
      </c>
      <c r="F190">
        <v>51.7</v>
      </c>
      <c r="G190">
        <v>54.7</v>
      </c>
      <c r="I190">
        <f t="shared" si="65"/>
        <v>1.1113055385446431</v>
      </c>
      <c r="K190">
        <f>AVERAGE(K184:K189)</f>
        <v>2.4122540796616199</v>
      </c>
      <c r="N190" s="6">
        <f t="shared" si="67"/>
        <v>53.5</v>
      </c>
      <c r="P190" s="5">
        <f>AVERAGE(P184:P189)</f>
        <v>1.0824171515392089</v>
      </c>
      <c r="Q190">
        <f>AVERAGE(Q184:Q188)</f>
        <v>2.8082439392784098</v>
      </c>
      <c r="R190" s="5">
        <f>AVERAGE(R184:R189)</f>
        <v>0.99549228906436737</v>
      </c>
      <c r="S190">
        <f>AVERAGE(S184:S188)</f>
        <v>2.3275637789640631</v>
      </c>
      <c r="T190" s="5">
        <f>AVERAGE(T184:T189)</f>
        <v>1.4369245521298268</v>
      </c>
      <c r="U190">
        <f>AVERAGE(U184:U188)</f>
        <v>1.6144385321589709</v>
      </c>
      <c r="V190" s="5">
        <f>AVERAGE(V184:V189)</f>
        <v>0.91309109029375679</v>
      </c>
      <c r="W190">
        <f>AVERAGE(W184:W188)</f>
        <v>1.9408163057838059</v>
      </c>
    </row>
    <row r="191" spans="1:23" x14ac:dyDescent="0.45">
      <c r="A191" s="1">
        <v>7</v>
      </c>
      <c r="B191">
        <v>5</v>
      </c>
      <c r="C191">
        <v>0.45</v>
      </c>
      <c r="D191">
        <v>53</v>
      </c>
      <c r="E191">
        <v>53.2</v>
      </c>
      <c r="F191">
        <v>50.6</v>
      </c>
      <c r="G191">
        <v>54</v>
      </c>
      <c r="I191">
        <f t="shared" si="65"/>
        <v>1.2688577540449517</v>
      </c>
      <c r="N191">
        <f t="shared" si="67"/>
        <v>52.7</v>
      </c>
      <c r="P191" s="5">
        <f>_xlfn.STDEV.P(P184:P189)</f>
        <v>0.64511480377816988</v>
      </c>
      <c r="Q191">
        <f>_xlfn.STDEV.P(Q184:Q188)</f>
        <v>0.2413834656849497</v>
      </c>
      <c r="R191" s="5">
        <f>_xlfn.STDEV.P(R184:R189)</f>
        <v>7.2767454355549863E-2</v>
      </c>
      <c r="S191">
        <f>_xlfn.STDEV.P(S184:S188)</f>
        <v>0.46881830686795256</v>
      </c>
      <c r="T191" s="5">
        <f>_xlfn.STDEV.P(T184:T189)</f>
        <v>0.42924099464811055</v>
      </c>
      <c r="U191">
        <f>_xlfn.STDEV.P(U184:U188)</f>
        <v>0.53568948643817005</v>
      </c>
      <c r="V191" s="5">
        <f>_xlfn.STDEV.P(V184:V189)</f>
        <v>0.27434405556920555</v>
      </c>
      <c r="W191">
        <f>_xlfn.STDEV.P(W184:W188)</f>
        <v>0.45932784283527039</v>
      </c>
    </row>
    <row r="192" spans="1:23" x14ac:dyDescent="0.45">
      <c r="A192" s="1">
        <v>8</v>
      </c>
      <c r="B192">
        <v>5</v>
      </c>
      <c r="C192">
        <v>0.65</v>
      </c>
      <c r="D192">
        <v>53.4</v>
      </c>
      <c r="E192">
        <v>53.5</v>
      </c>
      <c r="F192">
        <v>48.2</v>
      </c>
      <c r="G192">
        <v>54.3</v>
      </c>
      <c r="I192">
        <f t="shared" si="65"/>
        <v>2.4212600025606483</v>
      </c>
      <c r="K192" cm="1">
        <f t="array" ref="K192">INDEX(LINEST(K184:K187),1)</f>
        <v>-0.48070815701480357</v>
      </c>
      <c r="L192" cm="1">
        <f t="array" ref="L192">INDEX(LINEST(L184:L188),1)</f>
        <v>4.2794827885937643</v>
      </c>
      <c r="N192">
        <f t="shared" si="67"/>
        <v>52.350000000000009</v>
      </c>
      <c r="P192" s="5"/>
      <c r="R192" s="5"/>
      <c r="T192" s="5"/>
      <c r="V192" s="5"/>
    </row>
    <row r="193" spans="1:23" x14ac:dyDescent="0.45">
      <c r="A193" s="1">
        <v>9</v>
      </c>
      <c r="B193">
        <v>5</v>
      </c>
      <c r="C193">
        <v>0.85</v>
      </c>
      <c r="D193">
        <v>51.8</v>
      </c>
      <c r="E193">
        <v>51.2</v>
      </c>
      <c r="F193">
        <v>50.5</v>
      </c>
      <c r="G193">
        <v>52.3</v>
      </c>
      <c r="I193">
        <f t="shared" si="65"/>
        <v>0.672681202353684</v>
      </c>
      <c r="N193">
        <f t="shared" si="67"/>
        <v>51.45</v>
      </c>
      <c r="P193" s="5"/>
      <c r="R193" s="5"/>
      <c r="T193" s="5"/>
      <c r="V193" s="5"/>
    </row>
    <row r="194" spans="1:23" x14ac:dyDescent="0.45">
      <c r="A194" s="1">
        <v>10</v>
      </c>
      <c r="B194">
        <v>10</v>
      </c>
      <c r="C194">
        <v>0</v>
      </c>
      <c r="D194">
        <v>53.9</v>
      </c>
      <c r="E194">
        <v>53.2</v>
      </c>
      <c r="F194">
        <v>48.8</v>
      </c>
      <c r="G194">
        <v>54.6</v>
      </c>
      <c r="I194">
        <f t="shared" si="65"/>
        <v>2.2631559822513356</v>
      </c>
      <c r="N194">
        <f t="shared" si="67"/>
        <v>52.624999999999993</v>
      </c>
      <c r="P194" s="5"/>
      <c r="R194" s="5"/>
      <c r="T194" s="5"/>
      <c r="V194" s="5"/>
    </row>
    <row r="195" spans="1:23" x14ac:dyDescent="0.45">
      <c r="A195" s="1">
        <v>11</v>
      </c>
      <c r="B195">
        <v>10</v>
      </c>
      <c r="C195">
        <v>0.2</v>
      </c>
      <c r="D195">
        <v>56</v>
      </c>
      <c r="E195">
        <v>53.6</v>
      </c>
      <c r="F195">
        <v>50.7</v>
      </c>
      <c r="G195">
        <v>56.8</v>
      </c>
      <c r="I195">
        <f t="shared" si="65"/>
        <v>2.3763154251908545</v>
      </c>
      <c r="K195" t="s">
        <v>25</v>
      </c>
      <c r="L195" t="s">
        <v>26</v>
      </c>
      <c r="N195">
        <f t="shared" si="67"/>
        <v>54.275000000000006</v>
      </c>
      <c r="P195" s="3" t="s">
        <v>25</v>
      </c>
      <c r="Q195" s="3" t="s">
        <v>26</v>
      </c>
      <c r="R195" s="3" t="s">
        <v>25</v>
      </c>
      <c r="S195" s="3" t="s">
        <v>26</v>
      </c>
      <c r="T195" s="3" t="s">
        <v>25</v>
      </c>
      <c r="U195" s="3" t="s">
        <v>26</v>
      </c>
      <c r="V195" s="3" t="s">
        <v>25</v>
      </c>
      <c r="W195" s="3" t="s">
        <v>26</v>
      </c>
    </row>
    <row r="196" spans="1:23" x14ac:dyDescent="0.45">
      <c r="A196" s="1">
        <v>12</v>
      </c>
      <c r="B196">
        <v>10</v>
      </c>
      <c r="C196">
        <v>0.45</v>
      </c>
      <c r="D196">
        <v>50.9</v>
      </c>
      <c r="E196">
        <v>51.3</v>
      </c>
      <c r="F196">
        <v>49.6</v>
      </c>
      <c r="G196">
        <v>54.4</v>
      </c>
      <c r="I196">
        <f t="shared" si="65"/>
        <v>1.7613914953808529</v>
      </c>
      <c r="J196">
        <v>2</v>
      </c>
      <c r="K196">
        <f>AVERAGE(D184:G188)</f>
        <v>55.040000000000006</v>
      </c>
      <c r="L196">
        <f>AVERAGE(D184:G184,D189:G189,D194:G194,D199:G199)</f>
        <v>52.562499999999993</v>
      </c>
      <c r="M196">
        <v>0</v>
      </c>
      <c r="N196">
        <f t="shared" si="67"/>
        <v>51.55</v>
      </c>
      <c r="P196" s="5">
        <f>AVERAGE(D184:D188)</f>
        <v>57.98</v>
      </c>
      <c r="Q196">
        <f>AVERAGE(D184,D189,D194,D199)</f>
        <v>54.05</v>
      </c>
      <c r="R196" s="5">
        <f>AVERAGE(E184:E188)</f>
        <v>57.239999999999995</v>
      </c>
      <c r="S196">
        <f>AVERAGE(E184,E189,E194,E199)</f>
        <v>53.600000000000009</v>
      </c>
      <c r="T196" s="5">
        <f>AVERAGE(F184:F188)</f>
        <v>49.54</v>
      </c>
      <c r="U196">
        <f>AVERAGE(F184,F189,F194,F199)</f>
        <v>48.774999999999999</v>
      </c>
      <c r="V196" s="5">
        <f>AVERAGE(G184:G188)</f>
        <v>55.399999999999991</v>
      </c>
      <c r="W196">
        <f>AVERAGE(G184,G189,G194,G199)</f>
        <v>53.825000000000003</v>
      </c>
    </row>
    <row r="197" spans="1:23" x14ac:dyDescent="0.45">
      <c r="A197" s="1">
        <v>13</v>
      </c>
      <c r="B197">
        <v>10</v>
      </c>
      <c r="C197">
        <v>0.65</v>
      </c>
      <c r="D197">
        <v>55.7</v>
      </c>
      <c r="E197">
        <v>53.2</v>
      </c>
      <c r="F197">
        <v>48.1</v>
      </c>
      <c r="G197">
        <v>55.6</v>
      </c>
      <c r="I197">
        <f t="shared" si="65"/>
        <v>3.0826125283596708</v>
      </c>
      <c r="J197">
        <v>5</v>
      </c>
      <c r="K197">
        <f>AVERAGE(D189:G193)</f>
        <v>52.410000000000004</v>
      </c>
      <c r="L197">
        <f t="shared" ref="L197:L200" si="73">AVERAGE(D185:G185,D190:G190,D195:G195,D200:G200)</f>
        <v>53.09375</v>
      </c>
      <c r="M197">
        <v>0.2</v>
      </c>
      <c r="N197">
        <f t="shared" si="67"/>
        <v>53.15</v>
      </c>
      <c r="P197" s="5">
        <f>AVERAGE(D189:D193)</f>
        <v>53.1</v>
      </c>
      <c r="Q197">
        <f t="shared" ref="Q197:Q200" si="74">AVERAGE(D185,D190,D195,D200)</f>
        <v>55</v>
      </c>
      <c r="R197" s="5">
        <f>AVERAGE(E189:E193)</f>
        <v>52.879999999999995</v>
      </c>
      <c r="S197">
        <f t="shared" ref="S197:S200" si="75">AVERAGE(E185,E190,E195,E200)</f>
        <v>53.875</v>
      </c>
      <c r="T197" s="5">
        <f>AVERAGE(F189:F193)</f>
        <v>49.779999999999994</v>
      </c>
      <c r="U197">
        <f t="shared" ref="U197:U200" si="76">AVERAGE(F185,F190,F195,F200)</f>
        <v>49.199999999999996</v>
      </c>
      <c r="V197" s="5">
        <f>AVERAGE(G189:G193)</f>
        <v>53.88000000000001</v>
      </c>
      <c r="W197">
        <f t="shared" ref="W197:W200" si="77">AVERAGE(G185,G190,G195,G200)</f>
        <v>54.3</v>
      </c>
    </row>
    <row r="198" spans="1:23" x14ac:dyDescent="0.45">
      <c r="A198" s="1">
        <v>14</v>
      </c>
      <c r="B198">
        <v>10</v>
      </c>
      <c r="C198">
        <v>0.85</v>
      </c>
      <c r="D198">
        <v>51.1</v>
      </c>
      <c r="E198">
        <v>51.1</v>
      </c>
      <c r="F198">
        <v>51</v>
      </c>
      <c r="G198">
        <v>53.4</v>
      </c>
      <c r="I198">
        <f t="shared" si="65"/>
        <v>1.0111874208078333</v>
      </c>
      <c r="J198">
        <v>10</v>
      </c>
      <c r="K198">
        <f>AVERAGE(D194:G198)</f>
        <v>52.650000000000013</v>
      </c>
      <c r="L198">
        <f t="shared" si="73"/>
        <v>52.462499999999999</v>
      </c>
      <c r="M198">
        <v>0.45</v>
      </c>
      <c r="N198">
        <f t="shared" si="67"/>
        <v>51.65</v>
      </c>
      <c r="P198" s="5">
        <f>AVERAGE(D194:D198)</f>
        <v>53.52</v>
      </c>
      <c r="Q198">
        <f t="shared" si="74"/>
        <v>52.85</v>
      </c>
      <c r="R198" s="5">
        <f>AVERAGE(E194:E198)</f>
        <v>52.480000000000004</v>
      </c>
      <c r="S198">
        <f t="shared" si="75"/>
        <v>53.4</v>
      </c>
      <c r="T198" s="5">
        <f>AVERAGE(F194:F198)</f>
        <v>49.64</v>
      </c>
      <c r="U198">
        <f t="shared" si="76"/>
        <v>49.85</v>
      </c>
      <c r="V198" s="5">
        <f>AVERAGE(G194:G198)</f>
        <v>54.96</v>
      </c>
      <c r="W198">
        <f t="shared" si="77"/>
        <v>53.75</v>
      </c>
    </row>
    <row r="199" spans="1:23" x14ac:dyDescent="0.45">
      <c r="A199" s="1">
        <v>15</v>
      </c>
      <c r="B199">
        <v>20</v>
      </c>
      <c r="C199">
        <v>0</v>
      </c>
      <c r="D199">
        <v>51.1</v>
      </c>
      <c r="E199">
        <v>51.3</v>
      </c>
      <c r="F199">
        <v>45.9</v>
      </c>
      <c r="G199">
        <v>50.3</v>
      </c>
      <c r="I199">
        <f>_xlfn.STDEV.P(D199:F199)</f>
        <v>2.4997777679003566</v>
      </c>
      <c r="J199">
        <v>20</v>
      </c>
      <c r="K199">
        <f>AVERAGE(D199:G203)</f>
        <v>49.812499999999993</v>
      </c>
      <c r="L199">
        <f t="shared" si="73"/>
        <v>52.731249999999996</v>
      </c>
      <c r="M199">
        <v>0.65</v>
      </c>
      <c r="N199">
        <f t="shared" si="67"/>
        <v>49.650000000000006</v>
      </c>
      <c r="P199" s="5">
        <f>AVERAGE(D199:D203)</f>
        <v>50.4</v>
      </c>
      <c r="Q199">
        <f t="shared" si="74"/>
        <v>54.550000000000004</v>
      </c>
      <c r="R199" s="5">
        <f>AVERAGE(E199:E203)</f>
        <v>51.07</v>
      </c>
      <c r="S199">
        <f t="shared" si="75"/>
        <v>54.325000000000003</v>
      </c>
      <c r="T199" s="5">
        <f>AVERAGE(F199:F203)</f>
        <v>47.18</v>
      </c>
      <c r="U199">
        <f t="shared" si="76"/>
        <v>47.800000000000004</v>
      </c>
      <c r="V199" s="5">
        <f>AVERAGE(G199:G203)</f>
        <v>50.6</v>
      </c>
      <c r="W199">
        <f t="shared" si="77"/>
        <v>54.25</v>
      </c>
    </row>
    <row r="200" spans="1:23" x14ac:dyDescent="0.45">
      <c r="A200" s="1">
        <v>16</v>
      </c>
      <c r="B200">
        <v>20</v>
      </c>
      <c r="C200">
        <v>0.2</v>
      </c>
      <c r="D200">
        <v>51.1</v>
      </c>
      <c r="E200">
        <v>52</v>
      </c>
      <c r="F200">
        <v>48.1</v>
      </c>
      <c r="G200">
        <v>50.8</v>
      </c>
      <c r="I200">
        <f t="shared" ref="I200:I213" si="78">_xlfn.STDEV.P(D200:F200)</f>
        <v>1.6673332000533063</v>
      </c>
      <c r="J200">
        <v>50</v>
      </c>
      <c r="L200">
        <f t="shared" si="73"/>
        <v>51.540624999999991</v>
      </c>
      <c r="M200">
        <v>0.85</v>
      </c>
      <c r="N200">
        <f t="shared" si="67"/>
        <v>50.5</v>
      </c>
      <c r="P200" s="5"/>
      <c r="Q200">
        <f t="shared" si="74"/>
        <v>52.3</v>
      </c>
      <c r="R200" s="5"/>
      <c r="S200">
        <f t="shared" si="75"/>
        <v>51.887500000000003</v>
      </c>
      <c r="T200" s="5"/>
      <c r="U200">
        <f t="shared" si="76"/>
        <v>49.550000000000004</v>
      </c>
      <c r="V200" s="5"/>
      <c r="W200">
        <f t="shared" si="77"/>
        <v>52.424999999999997</v>
      </c>
    </row>
    <row r="201" spans="1:23" x14ac:dyDescent="0.45">
      <c r="A201" s="1">
        <v>17</v>
      </c>
      <c r="B201">
        <v>20</v>
      </c>
      <c r="C201">
        <v>0.45</v>
      </c>
      <c r="D201">
        <v>50.1</v>
      </c>
      <c r="E201">
        <v>50.9</v>
      </c>
      <c r="F201">
        <v>48.1</v>
      </c>
      <c r="G201">
        <v>49.9</v>
      </c>
      <c r="I201">
        <f t="shared" si="78"/>
        <v>1.1775681155103785</v>
      </c>
      <c r="J201">
        <v>100</v>
      </c>
      <c r="L201">
        <f>AVERAGE((L200-L199), (L199-L198), (L198-L197), (L197-L196))</f>
        <v>-0.25546875000000036</v>
      </c>
      <c r="N201">
        <f t="shared" si="67"/>
        <v>49.75</v>
      </c>
      <c r="P201" s="5"/>
      <c r="R201" s="5"/>
      <c r="T201" s="5"/>
      <c r="V201" s="5"/>
    </row>
    <row r="202" spans="1:23" x14ac:dyDescent="0.45">
      <c r="A202" s="1">
        <v>18</v>
      </c>
      <c r="B202">
        <v>20</v>
      </c>
      <c r="C202">
        <v>0.65</v>
      </c>
      <c r="D202">
        <v>50.9</v>
      </c>
      <c r="E202">
        <v>52</v>
      </c>
      <c r="F202">
        <v>45.9</v>
      </c>
      <c r="G202">
        <v>51.4</v>
      </c>
      <c r="I202">
        <f t="shared" si="78"/>
        <v>2.6545558322752734</v>
      </c>
      <c r="K202">
        <f>AVERAGE(K196:K201)</f>
        <v>52.478125000000006</v>
      </c>
      <c r="N202">
        <f t="shared" si="67"/>
        <v>50.050000000000004</v>
      </c>
      <c r="P202" s="5">
        <f>AVERAGE(P196:P201)</f>
        <v>53.75</v>
      </c>
      <c r="Q202">
        <f>AVERAGE(Q196:Q200)</f>
        <v>53.75</v>
      </c>
      <c r="R202" s="5">
        <f>AVERAGE(R196:R201)</f>
        <v>53.417499999999997</v>
      </c>
      <c r="S202">
        <f>AVERAGE(S196:S200)</f>
        <v>53.417499999999997</v>
      </c>
      <c r="T202" s="5">
        <f>AVERAGE(T196:T201)</f>
        <v>49.034999999999997</v>
      </c>
      <c r="U202">
        <f>AVERAGE(U196:U200)</f>
        <v>49.035000000000004</v>
      </c>
      <c r="V202" s="5">
        <f>AVERAGE(V196:V201)</f>
        <v>53.71</v>
      </c>
      <c r="W202">
        <f>AVERAGE(W196:W200)</f>
        <v>53.71</v>
      </c>
    </row>
    <row r="203" spans="1:23" x14ac:dyDescent="0.45">
      <c r="A203" s="1">
        <v>19</v>
      </c>
      <c r="B203">
        <v>20</v>
      </c>
      <c r="C203">
        <v>0.85</v>
      </c>
      <c r="D203">
        <v>48.8</v>
      </c>
      <c r="E203">
        <v>49.15</v>
      </c>
      <c r="F203">
        <v>47.9</v>
      </c>
      <c r="G203">
        <v>50.6</v>
      </c>
      <c r="I203">
        <f t="shared" si="78"/>
        <v>0.52651896663104358</v>
      </c>
      <c r="N203">
        <f t="shared" si="67"/>
        <v>49.112499999999997</v>
      </c>
      <c r="P203" s="5">
        <f>_xlfn.STDEV.P(P196:P201)</f>
        <v>2.7198713204855842</v>
      </c>
      <c r="Q203">
        <f>_xlfn.STDEV.P(Q196:Q200)</f>
        <v>1.0202940752547778</v>
      </c>
      <c r="R203" s="5">
        <f>_xlfn.STDEV.P(R196:R201)</f>
        <v>2.3070584626315802</v>
      </c>
      <c r="S203">
        <f>_xlfn.STDEV.P(S196:S200)</f>
        <v>0.82551499077848367</v>
      </c>
      <c r="T203" s="5">
        <f>_xlfn.STDEV.P(T196:T201)</f>
        <v>1.0743719095359847</v>
      </c>
      <c r="U203">
        <f>_xlfn.STDEV.P(U196:U200)</f>
        <v>0.71407282541768735</v>
      </c>
      <c r="V203" s="5">
        <f>_xlfn.STDEV.P(V196:V201)</f>
        <v>1.8788028103023457</v>
      </c>
      <c r="W203">
        <f>_xlfn.STDEV.P(W196:W200)</f>
        <v>0.67908026035219204</v>
      </c>
    </row>
    <row r="204" spans="1:23" x14ac:dyDescent="0.45">
      <c r="A204" s="1">
        <v>20</v>
      </c>
      <c r="B204">
        <v>50</v>
      </c>
      <c r="C204">
        <v>0</v>
      </c>
      <c r="D204">
        <v>0</v>
      </c>
      <c r="E204">
        <v>0</v>
      </c>
      <c r="F204">
        <v>0</v>
      </c>
      <c r="G204">
        <v>0</v>
      </c>
      <c r="I204">
        <f t="shared" si="78"/>
        <v>0</v>
      </c>
      <c r="N204">
        <f t="shared" si="67"/>
        <v>0</v>
      </c>
      <c r="P204" s="5"/>
      <c r="R204" s="5"/>
      <c r="T204" s="5"/>
      <c r="V204" s="5"/>
    </row>
    <row r="205" spans="1:23" x14ac:dyDescent="0.45">
      <c r="A205" s="1">
        <v>21</v>
      </c>
      <c r="B205">
        <v>50</v>
      </c>
      <c r="C205">
        <v>0.2</v>
      </c>
      <c r="D205">
        <v>0</v>
      </c>
      <c r="E205">
        <v>0</v>
      </c>
      <c r="F205">
        <v>0</v>
      </c>
      <c r="G205">
        <v>0</v>
      </c>
      <c r="I205">
        <f t="shared" si="78"/>
        <v>0</v>
      </c>
      <c r="N205">
        <f t="shared" si="67"/>
        <v>0</v>
      </c>
      <c r="P205" s="5" cm="1">
        <f t="array" ref="P205">INDEX(LINEST(P196:P199), 1)</f>
        <v>-2.2319999999999993</v>
      </c>
      <c r="Q205" s="5" cm="1">
        <f t="array" ref="Q205">INDEX(LINEST(Q196:Q200), 1)</f>
        <v>-0.39499999999999957</v>
      </c>
      <c r="R205" s="5" cm="1">
        <f t="array" ref="R205">INDEX(LINEST(R196:R199), 1)</f>
        <v>-1.8909999999999971</v>
      </c>
      <c r="S205" s="5" cm="1">
        <f t="array" ref="S205">INDEX(LINEST(S196:S200), 1)</f>
        <v>-0.29750000000000082</v>
      </c>
      <c r="T205" s="5" cm="1">
        <f t="array" ref="T205">INDEX(LINEST(T196:T199), 1)</f>
        <v>-0.7219999999999992</v>
      </c>
      <c r="U205" s="5" cm="1">
        <f t="array" ref="U205">INDEX(LINEST(U196:U200), 1)</f>
        <v>1.5000000000001993E-2</v>
      </c>
      <c r="V205" s="5" cm="1">
        <f t="array" ref="V205">INDEX(LINEST(V196:V199), 1)</f>
        <v>-1.3319999999999981</v>
      </c>
      <c r="W205" s="5" cm="1">
        <f t="array" ref="W205">INDEX(LINEST(W196:W200), 1)</f>
        <v>-0.28500000000000075</v>
      </c>
    </row>
    <row r="206" spans="1:23" x14ac:dyDescent="0.45">
      <c r="A206" s="1">
        <v>22</v>
      </c>
      <c r="B206">
        <v>50</v>
      </c>
      <c r="C206">
        <v>0.45</v>
      </c>
      <c r="D206">
        <v>0</v>
      </c>
      <c r="E206">
        <v>0</v>
      </c>
      <c r="F206">
        <v>0</v>
      </c>
      <c r="G206">
        <v>0</v>
      </c>
      <c r="I206">
        <f t="shared" si="78"/>
        <v>0</v>
      </c>
      <c r="K206" cm="1">
        <f t="array" ref="K206">INDEX(LINEST(K196:K199),1)</f>
        <v>-1.5442500000000032</v>
      </c>
      <c r="L206" s="6" cm="1">
        <f t="array" ref="L206">INDEX(LINEST(L196:L200),1)</f>
        <v>-0.24062500000000073</v>
      </c>
      <c r="N206">
        <f t="shared" si="67"/>
        <v>0</v>
      </c>
    </row>
    <row r="207" spans="1:23" x14ac:dyDescent="0.45">
      <c r="A207" s="1">
        <v>23</v>
      </c>
      <c r="B207">
        <v>50</v>
      </c>
      <c r="C207">
        <v>0.65</v>
      </c>
      <c r="D207">
        <v>0</v>
      </c>
      <c r="E207">
        <v>0</v>
      </c>
      <c r="F207">
        <v>0</v>
      </c>
      <c r="G207">
        <v>0</v>
      </c>
      <c r="I207">
        <f t="shared" si="78"/>
        <v>0</v>
      </c>
      <c r="N207">
        <f t="shared" si="67"/>
        <v>0</v>
      </c>
    </row>
    <row r="208" spans="1:23" x14ac:dyDescent="0.45">
      <c r="A208" s="1">
        <v>24</v>
      </c>
      <c r="B208">
        <v>50</v>
      </c>
      <c r="C208">
        <v>0.85</v>
      </c>
      <c r="D208">
        <v>0</v>
      </c>
      <c r="E208">
        <v>0</v>
      </c>
      <c r="F208">
        <v>0</v>
      </c>
      <c r="G208">
        <v>0</v>
      </c>
      <c r="I208">
        <f t="shared" si="78"/>
        <v>0</v>
      </c>
      <c r="N208">
        <f t="shared" si="67"/>
        <v>0</v>
      </c>
    </row>
    <row r="209" spans="1:23" x14ac:dyDescent="0.45">
      <c r="A209" s="1">
        <v>25</v>
      </c>
      <c r="B209">
        <v>100</v>
      </c>
      <c r="C209">
        <v>0</v>
      </c>
      <c r="D209">
        <v>0</v>
      </c>
      <c r="E209">
        <v>0</v>
      </c>
      <c r="F209">
        <v>0</v>
      </c>
      <c r="G209">
        <v>0</v>
      </c>
      <c r="I209">
        <f t="shared" si="78"/>
        <v>0</v>
      </c>
      <c r="N209">
        <f t="shared" si="67"/>
        <v>0</v>
      </c>
    </row>
    <row r="210" spans="1:23" x14ac:dyDescent="0.45">
      <c r="A210" s="1">
        <v>26</v>
      </c>
      <c r="B210">
        <v>100</v>
      </c>
      <c r="C210">
        <v>0.2</v>
      </c>
      <c r="D210">
        <v>0</v>
      </c>
      <c r="E210">
        <v>0</v>
      </c>
      <c r="F210">
        <v>0</v>
      </c>
      <c r="G210">
        <v>0</v>
      </c>
      <c r="I210">
        <f t="shared" si="78"/>
        <v>0</v>
      </c>
      <c r="N210">
        <f t="shared" si="67"/>
        <v>0</v>
      </c>
    </row>
    <row r="211" spans="1:23" x14ac:dyDescent="0.45">
      <c r="A211" s="1">
        <v>27</v>
      </c>
      <c r="B211">
        <v>100</v>
      </c>
      <c r="C211">
        <v>0.45</v>
      </c>
      <c r="D211">
        <v>0</v>
      </c>
      <c r="E211">
        <v>0</v>
      </c>
      <c r="F211">
        <v>0</v>
      </c>
      <c r="G211">
        <v>0</v>
      </c>
      <c r="I211">
        <f t="shared" si="78"/>
        <v>0</v>
      </c>
      <c r="N211">
        <f t="shared" si="67"/>
        <v>0</v>
      </c>
    </row>
    <row r="212" spans="1:23" x14ac:dyDescent="0.45">
      <c r="A212" s="1">
        <v>28</v>
      </c>
      <c r="B212">
        <v>100</v>
      </c>
      <c r="C212">
        <v>0.65</v>
      </c>
      <c r="D212">
        <v>0</v>
      </c>
      <c r="E212">
        <v>0</v>
      </c>
      <c r="F212">
        <v>0</v>
      </c>
      <c r="G212">
        <v>0</v>
      </c>
      <c r="I212">
        <f t="shared" si="78"/>
        <v>0</v>
      </c>
      <c r="N212">
        <f t="shared" si="67"/>
        <v>0</v>
      </c>
    </row>
    <row r="213" spans="1:23" x14ac:dyDescent="0.45">
      <c r="A213" s="1">
        <v>29</v>
      </c>
      <c r="B213">
        <v>100</v>
      </c>
      <c r="C213">
        <v>0.85</v>
      </c>
      <c r="D213">
        <v>0</v>
      </c>
      <c r="E213">
        <v>0</v>
      </c>
      <c r="F213">
        <v>0</v>
      </c>
      <c r="G213">
        <v>0</v>
      </c>
      <c r="I213">
        <f t="shared" si="78"/>
        <v>0</v>
      </c>
      <c r="N213">
        <f t="shared" si="67"/>
        <v>0</v>
      </c>
    </row>
    <row r="217" spans="1:23" x14ac:dyDescent="0.45">
      <c r="A217" s="1">
        <v>0</v>
      </c>
      <c r="B217" t="s">
        <v>12</v>
      </c>
    </row>
    <row r="218" spans="1:23" x14ac:dyDescent="0.45">
      <c r="P218" t="s">
        <v>29</v>
      </c>
    </row>
    <row r="219" spans="1:23" x14ac:dyDescent="0.4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I219" s="3" t="s">
        <v>45</v>
      </c>
      <c r="K219" t="s">
        <v>25</v>
      </c>
      <c r="L219" t="s">
        <v>26</v>
      </c>
      <c r="N219" t="s">
        <v>27</v>
      </c>
      <c r="P219" s="3"/>
      <c r="Q219" s="3" t="s">
        <v>3</v>
      </c>
      <c r="R219" s="3"/>
      <c r="S219" s="3" t="s">
        <v>4</v>
      </c>
      <c r="T219" s="3"/>
      <c r="U219" s="3" t="s">
        <v>5</v>
      </c>
      <c r="V219" s="3"/>
      <c r="W219" s="3" t="s">
        <v>6</v>
      </c>
    </row>
    <row r="220" spans="1:23" x14ac:dyDescent="0.45">
      <c r="A220" s="1">
        <v>0</v>
      </c>
      <c r="B220">
        <v>0</v>
      </c>
      <c r="C220">
        <v>0</v>
      </c>
      <c r="D220">
        <v>12.7</v>
      </c>
      <c r="E220">
        <v>12.01</v>
      </c>
      <c r="F220">
        <v>10.4</v>
      </c>
      <c r="G220">
        <v>13.4</v>
      </c>
      <c r="I220">
        <f>_xlfn.STDEV.P(D220:G220)</f>
        <v>1.1118762296227038</v>
      </c>
      <c r="J220">
        <v>2</v>
      </c>
      <c r="K220">
        <f>_xlfn.STDEV.P(D220:G224)</f>
        <v>1.3295430606039151</v>
      </c>
      <c r="L220">
        <f>_xlfn.STDEV.P(D220:G220,D225:G225,D230:G230,D235:G235)</f>
        <v>13.943189071527899</v>
      </c>
      <c r="M220">
        <v>0</v>
      </c>
      <c r="N220">
        <f>AVERAGE(D220:G220)</f>
        <v>12.1275</v>
      </c>
      <c r="P220" s="5">
        <f>_xlfn.STDEV.P(D220:D224)</f>
        <v>0.5455272678794344</v>
      </c>
      <c r="Q220">
        <f>_xlfn.STDEV.P(D220,D225,D230,D235)</f>
        <v>12.651679730375728</v>
      </c>
      <c r="R220" s="5">
        <f>_xlfn.STDEV.P(E220:E224)</f>
        <v>1.2279804558705323</v>
      </c>
      <c r="S220">
        <f>_xlfn.STDEV.P(E220,E225,E230,E235)</f>
        <v>13.728665949392166</v>
      </c>
      <c r="T220" s="5">
        <f>_xlfn.STDEV.P(F220:F224)</f>
        <v>0.29257477676655563</v>
      </c>
      <c r="U220">
        <f>_xlfn.STDEV.P(F220,F225,F230,F235)</f>
        <v>14.06171664484817</v>
      </c>
      <c r="V220" s="5">
        <f>_xlfn.STDEV.P(G220:G224)</f>
        <v>0.52915026221291772</v>
      </c>
      <c r="W220">
        <f>_xlfn.STDEV.P(G220,G225,G230,G235)</f>
        <v>14.792967078987227</v>
      </c>
    </row>
    <row r="221" spans="1:23" x14ac:dyDescent="0.45">
      <c r="A221" s="1">
        <v>1</v>
      </c>
      <c r="B221">
        <v>0</v>
      </c>
      <c r="C221">
        <v>0.2</v>
      </c>
      <c r="D221">
        <v>13</v>
      </c>
      <c r="E221">
        <v>14.4</v>
      </c>
      <c r="F221">
        <v>11.2</v>
      </c>
      <c r="G221">
        <v>14</v>
      </c>
      <c r="I221">
        <f t="shared" ref="I221:I229" si="79">_xlfn.STDEV.P(D221:G221)</f>
        <v>1.2359207094308278</v>
      </c>
      <c r="J221">
        <v>5</v>
      </c>
      <c r="K221">
        <f>_xlfn.STDEV.P(D225:G229)</f>
        <v>5.0811514443086629</v>
      </c>
      <c r="L221">
        <f t="shared" ref="L221:L223" si="80">_xlfn.STDEV.P(D221:G221,D226:G226,D231:G231,D236:G236)</f>
        <v>14.481646520251067</v>
      </c>
      <c r="M221">
        <v>0.2</v>
      </c>
      <c r="N221">
        <f t="shared" ref="N221:N249" si="81">AVERAGE(D221:G221)</f>
        <v>13.149999999999999</v>
      </c>
      <c r="P221" s="5">
        <f>_xlfn.STDEV.P(D225:D229)</f>
        <v>1.5587174214718975</v>
      </c>
      <c r="Q221">
        <f t="shared" ref="Q221:Q224" si="82">_xlfn.STDEV.P(D221,D226,D231,D236)</f>
        <v>12.889797321913173</v>
      </c>
      <c r="R221" s="5">
        <f>_xlfn.STDEV.P(E225:E229)</f>
        <v>2.5557777681167906</v>
      </c>
      <c r="S221">
        <f t="shared" ref="S221:S224" si="83">_xlfn.STDEV.P(E221,E226,E231,E236)</f>
        <v>14.159360861281851</v>
      </c>
      <c r="T221" s="5">
        <f>_xlfn.STDEV.P(F225:F229)</f>
        <v>1.1859173664298877</v>
      </c>
      <c r="U221">
        <f t="shared" ref="U221:U224" si="84">_xlfn.STDEV.P(F221,F226,F231,F236)</f>
        <v>15.11512074050354</v>
      </c>
      <c r="V221" s="5">
        <f>_xlfn.STDEV.P(G225:G229)</f>
        <v>0.94657276529594048</v>
      </c>
      <c r="W221">
        <f t="shared" ref="W221:W224" si="85">_xlfn.STDEV.P(G221,G226,G231,G236)</f>
        <v>14.717230547898616</v>
      </c>
    </row>
    <row r="222" spans="1:23" x14ac:dyDescent="0.45">
      <c r="A222" s="1">
        <v>2</v>
      </c>
      <c r="B222">
        <v>0</v>
      </c>
      <c r="C222">
        <v>0.45</v>
      </c>
      <c r="D222">
        <v>13.2</v>
      </c>
      <c r="E222">
        <v>13.7</v>
      </c>
      <c r="F222">
        <v>11</v>
      </c>
      <c r="G222">
        <v>13.1</v>
      </c>
      <c r="I222">
        <f t="shared" si="79"/>
        <v>1.0356157588603987</v>
      </c>
      <c r="J222">
        <v>10</v>
      </c>
      <c r="K222">
        <f>_xlfn.STDEV.P(D230:G234)</f>
        <v>5.8535801011004995</v>
      </c>
      <c r="L222">
        <f t="shared" si="80"/>
        <v>14.416920397574511</v>
      </c>
      <c r="M222">
        <v>0.45</v>
      </c>
      <c r="N222">
        <f t="shared" si="81"/>
        <v>12.75</v>
      </c>
      <c r="P222" s="5">
        <f>_xlfn.STDEV.P(D230:D234)</f>
        <v>2.4204131878668966</v>
      </c>
      <c r="Q222">
        <f t="shared" si="82"/>
        <v>13.077557111326255</v>
      </c>
      <c r="R222" s="5">
        <f>_xlfn.STDEV.P(E230:E234)</f>
        <v>3.2165820368832501</v>
      </c>
      <c r="S222">
        <f t="shared" si="83"/>
        <v>13.640266676278729</v>
      </c>
      <c r="T222" s="5">
        <f>_xlfn.STDEV.P(F230:F234)</f>
        <v>2.4011663832396133</v>
      </c>
      <c r="U222">
        <f t="shared" si="84"/>
        <v>14.515078366994786</v>
      </c>
      <c r="V222" s="5">
        <f>_xlfn.STDEV.P(G230:G234)</f>
        <v>0.14966629547095864</v>
      </c>
      <c r="W222">
        <f t="shared" si="85"/>
        <v>15.050404479614494</v>
      </c>
    </row>
    <row r="223" spans="1:23" x14ac:dyDescent="0.45">
      <c r="A223" s="1">
        <v>3</v>
      </c>
      <c r="B223">
        <v>0</v>
      </c>
      <c r="C223">
        <v>0.65</v>
      </c>
      <c r="D223">
        <v>14.2</v>
      </c>
      <c r="E223">
        <v>15</v>
      </c>
      <c r="F223">
        <v>11.1</v>
      </c>
      <c r="G223">
        <v>14.2</v>
      </c>
      <c r="I223">
        <f t="shared" si="79"/>
        <v>1.4939461168328669</v>
      </c>
      <c r="J223">
        <v>20</v>
      </c>
      <c r="K223">
        <f>_xlfn.STDEV.P(D235:G239)</f>
        <v>1.3904804924917142</v>
      </c>
      <c r="L223">
        <f t="shared" si="80"/>
        <v>14.48678276913131</v>
      </c>
      <c r="M223">
        <v>0.65</v>
      </c>
      <c r="N223">
        <f t="shared" si="81"/>
        <v>13.625</v>
      </c>
      <c r="P223" s="5">
        <f>_xlfn.STDEV.P(D235:D239)</f>
        <v>1.1637869220780932</v>
      </c>
      <c r="Q223">
        <f t="shared" si="82"/>
        <v>13.443771792172013</v>
      </c>
      <c r="R223" s="5">
        <f>_xlfn.STDEV.P(E235:E239)</f>
        <v>1.2416118556134992</v>
      </c>
      <c r="S223">
        <f t="shared" si="83"/>
        <v>15.220873825112665</v>
      </c>
      <c r="T223" s="5">
        <f>_xlfn.STDEV.P(F235:F239)</f>
        <v>1.516575088810312</v>
      </c>
      <c r="U223">
        <f t="shared" si="84"/>
        <v>13.60450293101516</v>
      </c>
      <c r="V223" s="5">
        <f>_xlfn.STDEV.P(G235:G239)</f>
        <v>0.78827406401580824</v>
      </c>
      <c r="W223">
        <f t="shared" si="85"/>
        <v>14.543469324751911</v>
      </c>
    </row>
    <row r="224" spans="1:23" x14ac:dyDescent="0.45">
      <c r="A224" s="1">
        <v>4</v>
      </c>
      <c r="B224">
        <v>0</v>
      </c>
      <c r="C224">
        <v>0.85</v>
      </c>
      <c r="D224">
        <v>13.8</v>
      </c>
      <c r="E224">
        <v>12</v>
      </c>
      <c r="F224">
        <v>10.7</v>
      </c>
      <c r="G224">
        <v>12.8</v>
      </c>
      <c r="I224">
        <f t="shared" si="79"/>
        <v>1.1344051304538434</v>
      </c>
      <c r="J224">
        <v>50</v>
      </c>
      <c r="L224">
        <f t="shared" ref="L224" si="86">_xlfn.STDEV.P(D224:G224,D229:G229,D234:G234,D239:G239,D244:G244,D249:G249)</f>
        <v>17.253542309399023</v>
      </c>
      <c r="M224">
        <v>0.85</v>
      </c>
      <c r="N224">
        <f t="shared" si="81"/>
        <v>12.324999999999999</v>
      </c>
      <c r="P224" s="5"/>
      <c r="Q224">
        <f t="shared" si="82"/>
        <v>11.76698240841721</v>
      </c>
      <c r="R224" s="5"/>
      <c r="S224">
        <f t="shared" si="83"/>
        <v>13.486011270942946</v>
      </c>
      <c r="T224" s="5"/>
      <c r="U224">
        <f t="shared" si="84"/>
        <v>15.407039787058384</v>
      </c>
      <c r="V224" s="5"/>
      <c r="W224">
        <f t="shared" si="85"/>
        <v>13.951075227379432</v>
      </c>
    </row>
    <row r="225" spans="1:23" x14ac:dyDescent="0.45">
      <c r="A225" s="1">
        <v>5</v>
      </c>
      <c r="B225">
        <v>5</v>
      </c>
      <c r="C225">
        <v>0</v>
      </c>
      <c r="D225">
        <v>18.5</v>
      </c>
      <c r="E225">
        <v>17.3</v>
      </c>
      <c r="F225">
        <v>16.7</v>
      </c>
      <c r="G225">
        <v>7.4</v>
      </c>
      <c r="I225">
        <f t="shared" si="79"/>
        <v>4.4211847959568482</v>
      </c>
      <c r="J225">
        <v>100</v>
      </c>
      <c r="N225">
        <f t="shared" si="81"/>
        <v>14.975</v>
      </c>
      <c r="P225" s="5"/>
      <c r="R225" s="5"/>
      <c r="T225" s="5"/>
      <c r="V225" s="5"/>
    </row>
    <row r="226" spans="1:23" x14ac:dyDescent="0.45">
      <c r="A226" s="1">
        <v>6</v>
      </c>
      <c r="B226">
        <v>5</v>
      </c>
      <c r="C226">
        <v>0.2</v>
      </c>
      <c r="D226">
        <v>19.2</v>
      </c>
      <c r="E226">
        <v>19</v>
      </c>
      <c r="F226">
        <v>19</v>
      </c>
      <c r="G226">
        <v>8.6999999999999993</v>
      </c>
      <c r="I226">
        <f t="shared" si="79"/>
        <v>4.4896408542332154</v>
      </c>
      <c r="K226">
        <f>AVERAGE(K220:K225)</f>
        <v>3.4136887746261984</v>
      </c>
      <c r="N226" s="6">
        <f t="shared" si="81"/>
        <v>16.475000000000001</v>
      </c>
      <c r="P226" s="5">
        <f>AVERAGE(P220:P225)</f>
        <v>1.4221111998240803</v>
      </c>
      <c r="Q226">
        <f>AVERAGE(Q220:Q224)</f>
        <v>12.765957672840875</v>
      </c>
      <c r="R226" s="5">
        <f>AVERAGE(R220:R225)</f>
        <v>2.0604880291210179</v>
      </c>
      <c r="S226">
        <f>AVERAGE(S220:S224)</f>
        <v>14.04703571660167</v>
      </c>
      <c r="T226" s="5">
        <f>AVERAGE(T220:T225)</f>
        <v>1.349058403811592</v>
      </c>
      <c r="U226">
        <f>AVERAGE(U220:U224)</f>
        <v>14.540691694084009</v>
      </c>
      <c r="V226" s="5">
        <f>AVERAGE(V220:V225)</f>
        <v>0.60341584674890625</v>
      </c>
      <c r="W226">
        <f>AVERAGE(W220:W224)</f>
        <v>14.611029331726334</v>
      </c>
    </row>
    <row r="227" spans="1:23" x14ac:dyDescent="0.45">
      <c r="A227" s="1">
        <v>7</v>
      </c>
      <c r="B227">
        <v>5</v>
      </c>
      <c r="C227">
        <v>0.45</v>
      </c>
      <c r="D227">
        <v>20.8</v>
      </c>
      <c r="E227">
        <v>23.1</v>
      </c>
      <c r="F227">
        <v>16</v>
      </c>
      <c r="G227">
        <v>7.4</v>
      </c>
      <c r="I227">
        <f t="shared" si="79"/>
        <v>6.014305861859695</v>
      </c>
      <c r="N227">
        <f t="shared" si="81"/>
        <v>16.825000000000003</v>
      </c>
      <c r="P227" s="5">
        <f>_xlfn.STDEV.P(P220:P225)</f>
        <v>0.68014684836064176</v>
      </c>
      <c r="Q227">
        <f>_xlfn.STDEV.P(Q220:Q224)</f>
        <v>0.56264970917539803</v>
      </c>
      <c r="R227" s="5">
        <f>_xlfn.STDEV.P(R220:R225)</f>
        <v>0.85812183391928265</v>
      </c>
      <c r="S227">
        <f>_xlfn.STDEV.P(S220:S224)</f>
        <v>0.62802573714539012</v>
      </c>
      <c r="T227" s="5">
        <f>_xlfn.STDEV.P(T220:T225)</f>
        <v>0.75461342626892247</v>
      </c>
      <c r="U227">
        <f>_xlfn.STDEV.P(U220:U224)</f>
        <v>0.66136983420507223</v>
      </c>
      <c r="V227" s="5">
        <f>_xlfn.STDEV.P(V220:V225)</f>
        <v>0.30138565973234521</v>
      </c>
      <c r="W227">
        <f>_xlfn.STDEV.P(W220:W224)</f>
        <v>0.36811257440171441</v>
      </c>
    </row>
    <row r="228" spans="1:23" x14ac:dyDescent="0.45">
      <c r="A228" s="1">
        <v>8</v>
      </c>
      <c r="B228">
        <v>5</v>
      </c>
      <c r="C228">
        <v>0.65</v>
      </c>
      <c r="D228">
        <v>19.899999999999999</v>
      </c>
      <c r="E228">
        <v>17.600000000000001</v>
      </c>
      <c r="F228">
        <v>18.8</v>
      </c>
      <c r="G228">
        <v>9.6</v>
      </c>
      <c r="I228">
        <f t="shared" si="79"/>
        <v>4.0517743026975381</v>
      </c>
      <c r="K228" cm="1">
        <f t="array" ref="K228">INDEX(LINEST(K220:K223),1)</f>
        <v>9.5524095245523091E-2</v>
      </c>
      <c r="L228" cm="1">
        <f t="array" ref="L228">INDEX(LINEST(L220:L224),1)</f>
        <v>0.66258427246224916</v>
      </c>
      <c r="N228">
        <f t="shared" si="81"/>
        <v>16.474999999999998</v>
      </c>
      <c r="P228" s="5"/>
      <c r="R228" s="5"/>
      <c r="T228" s="5"/>
      <c r="V228" s="5"/>
    </row>
    <row r="229" spans="1:23" x14ac:dyDescent="0.45">
      <c r="A229" s="1">
        <v>9</v>
      </c>
      <c r="B229">
        <v>5</v>
      </c>
      <c r="C229">
        <v>0.85</v>
      </c>
      <c r="D229">
        <v>23</v>
      </c>
      <c r="E229">
        <v>23</v>
      </c>
      <c r="F229">
        <v>18.2</v>
      </c>
      <c r="G229">
        <v>9.4</v>
      </c>
      <c r="I229">
        <f t="shared" si="79"/>
        <v>5.5533773507659205</v>
      </c>
      <c r="N229">
        <f t="shared" si="81"/>
        <v>18.400000000000002</v>
      </c>
      <c r="P229" s="5"/>
      <c r="R229" s="5"/>
      <c r="T229" s="5"/>
      <c r="V229" s="5"/>
    </row>
    <row r="230" spans="1:23" x14ac:dyDescent="0.45">
      <c r="A230" s="1">
        <v>10</v>
      </c>
      <c r="B230">
        <v>10</v>
      </c>
      <c r="C230">
        <v>0</v>
      </c>
      <c r="D230">
        <v>30.2</v>
      </c>
      <c r="E230">
        <v>32.6</v>
      </c>
      <c r="F230">
        <v>32.799999999999997</v>
      </c>
      <c r="G230">
        <v>24.3</v>
      </c>
      <c r="I230">
        <f>_xlfn.STDEV.P(D230:F230)</f>
        <v>1.18133634311129</v>
      </c>
      <c r="N230">
        <f t="shared" si="81"/>
        <v>29.974999999999998</v>
      </c>
      <c r="P230" s="5"/>
      <c r="R230" s="5"/>
      <c r="T230" s="5"/>
      <c r="V230" s="5"/>
    </row>
    <row r="231" spans="1:23" x14ac:dyDescent="0.45">
      <c r="A231" s="1">
        <v>11</v>
      </c>
      <c r="B231">
        <v>10</v>
      </c>
      <c r="C231">
        <v>0.2</v>
      </c>
      <c r="D231">
        <v>31.1</v>
      </c>
      <c r="E231">
        <v>39.200000000000003</v>
      </c>
      <c r="F231">
        <v>35.9</v>
      </c>
      <c r="G231">
        <v>23.9</v>
      </c>
      <c r="I231">
        <f t="shared" ref="I231:I249" si="87">_xlfn.STDEV.P(D231:F231)</f>
        <v>3.3256578296631782</v>
      </c>
      <c r="K231" t="s">
        <v>25</v>
      </c>
      <c r="L231" t="s">
        <v>26</v>
      </c>
      <c r="N231">
        <f t="shared" si="81"/>
        <v>32.525000000000006</v>
      </c>
      <c r="P231" s="3" t="s">
        <v>25</v>
      </c>
      <c r="Q231" s="3" t="s">
        <v>26</v>
      </c>
      <c r="R231" s="3" t="s">
        <v>25</v>
      </c>
      <c r="S231" s="3" t="s">
        <v>26</v>
      </c>
      <c r="T231" s="3" t="s">
        <v>25</v>
      </c>
      <c r="U231" s="3" t="s">
        <v>26</v>
      </c>
      <c r="V231" s="3" t="s">
        <v>25</v>
      </c>
      <c r="W231" s="3" t="s">
        <v>26</v>
      </c>
    </row>
    <row r="232" spans="1:23" x14ac:dyDescent="0.45">
      <c r="A232" s="1">
        <v>12</v>
      </c>
      <c r="B232">
        <v>10</v>
      </c>
      <c r="C232">
        <v>0.45</v>
      </c>
      <c r="D232">
        <v>29.1</v>
      </c>
      <c r="E232">
        <v>40.700000000000003</v>
      </c>
      <c r="F232">
        <v>32</v>
      </c>
      <c r="G232">
        <v>24.1</v>
      </c>
      <c r="I232">
        <f t="shared" si="87"/>
        <v>4.9290521964730232</v>
      </c>
      <c r="J232">
        <v>2</v>
      </c>
      <c r="K232">
        <f>AVERAGE(D220:G224)</f>
        <v>12.795499999999999</v>
      </c>
      <c r="L232">
        <f>AVERAGE(D220:G220,D225:G225,D230:G230,D235:G235)</f>
        <v>25.863125</v>
      </c>
      <c r="M232">
        <v>0</v>
      </c>
      <c r="N232">
        <f t="shared" si="81"/>
        <v>31.475000000000001</v>
      </c>
      <c r="P232" s="5">
        <f>AVERAGE(D220:D224)</f>
        <v>13.379999999999999</v>
      </c>
      <c r="Q232">
        <f>AVERAGE(D220,D225,D230,D235)</f>
        <v>26.799999999999997</v>
      </c>
      <c r="R232" s="5">
        <f>AVERAGE(E220:E224)</f>
        <v>13.422000000000001</v>
      </c>
      <c r="S232">
        <f>AVERAGE(E220,E225,E230,E235)</f>
        <v>27.252500000000001</v>
      </c>
      <c r="T232" s="5">
        <f>AVERAGE(F220:F224)</f>
        <v>10.88</v>
      </c>
      <c r="U232">
        <f>AVERAGE(F220,F225,F230,F235)</f>
        <v>26.574999999999999</v>
      </c>
      <c r="V232" s="5">
        <f>AVERAGE(G220:G224)</f>
        <v>13.5</v>
      </c>
      <c r="W232">
        <f>AVERAGE(G220,G225,G230,G235)</f>
        <v>22.825000000000003</v>
      </c>
    </row>
    <row r="233" spans="1:23" x14ac:dyDescent="0.45">
      <c r="A233" s="1">
        <v>13</v>
      </c>
      <c r="B233">
        <v>10</v>
      </c>
      <c r="C233">
        <v>0.65</v>
      </c>
      <c r="D233">
        <v>34.799999999999997</v>
      </c>
      <c r="E233">
        <v>41.9</v>
      </c>
      <c r="F233">
        <v>34</v>
      </c>
      <c r="G233">
        <v>23.9</v>
      </c>
      <c r="I233">
        <f t="shared" si="87"/>
        <v>3.5505868059613284</v>
      </c>
      <c r="J233">
        <v>5</v>
      </c>
      <c r="K233">
        <f>AVERAGE(D225:G229)</f>
        <v>16.63</v>
      </c>
      <c r="L233">
        <f t="shared" ref="L233:L236" si="88">AVERAGE(D221:G221,D226:G226,D231:G231,D236:G236)</f>
        <v>27.593750000000004</v>
      </c>
      <c r="M233">
        <v>0.2</v>
      </c>
      <c r="N233">
        <f t="shared" si="81"/>
        <v>33.65</v>
      </c>
      <c r="P233" s="5">
        <f>AVERAGE(D225:D229)</f>
        <v>20.28</v>
      </c>
      <c r="Q233">
        <f t="shared" ref="Q233:Q236" si="89">AVERAGE(D221,D226,D231,D236)</f>
        <v>27.524999999999999</v>
      </c>
      <c r="R233" s="5">
        <f>AVERAGE(E225:E229)</f>
        <v>20</v>
      </c>
      <c r="S233">
        <f t="shared" ref="S233:S236" si="90">AVERAGE(E221,E226,E231,E236)</f>
        <v>30.349999999999998</v>
      </c>
      <c r="T233" s="5">
        <f>AVERAGE(F225:F229)</f>
        <v>17.740000000000002</v>
      </c>
      <c r="U233">
        <f t="shared" ref="U233:U236" si="91">AVERAGE(F221,F226,F231,F236)</f>
        <v>29.074999999999999</v>
      </c>
      <c r="V233" s="5">
        <f>AVERAGE(G225:G229)</f>
        <v>8.5</v>
      </c>
      <c r="W233">
        <f t="shared" ref="W233:W236" si="92">AVERAGE(G221,G226,G231,G236)</f>
        <v>23.424999999999997</v>
      </c>
    </row>
    <row r="234" spans="1:23" x14ac:dyDescent="0.45">
      <c r="A234" s="1">
        <v>14</v>
      </c>
      <c r="B234">
        <v>10</v>
      </c>
      <c r="C234">
        <v>0.85</v>
      </c>
      <c r="D234">
        <v>27.6</v>
      </c>
      <c r="E234">
        <v>38.299999999999997</v>
      </c>
      <c r="F234">
        <v>38.700000000000003</v>
      </c>
      <c r="G234">
        <v>24.1</v>
      </c>
      <c r="I234">
        <f t="shared" si="87"/>
        <v>5.1409035090039135</v>
      </c>
      <c r="J234">
        <v>10</v>
      </c>
      <c r="K234">
        <f>AVERAGE(D230:G234)</f>
        <v>31.96</v>
      </c>
      <c r="L234">
        <f t="shared" si="88"/>
        <v>27.202500000000001</v>
      </c>
      <c r="M234">
        <v>0.45</v>
      </c>
      <c r="N234">
        <f t="shared" si="81"/>
        <v>32.175000000000004</v>
      </c>
      <c r="P234" s="5">
        <f>AVERAGE(D230:D234)</f>
        <v>30.560000000000002</v>
      </c>
      <c r="Q234">
        <f t="shared" si="89"/>
        <v>27.85</v>
      </c>
      <c r="R234" s="5">
        <f>AVERAGE(E230:E234)</f>
        <v>38.54</v>
      </c>
      <c r="S234">
        <f t="shared" si="90"/>
        <v>31.375</v>
      </c>
      <c r="T234" s="5">
        <f>AVERAGE(F230:F234)</f>
        <v>34.679999999999993</v>
      </c>
      <c r="U234">
        <f t="shared" si="91"/>
        <v>26.75</v>
      </c>
      <c r="V234" s="5">
        <f>AVERAGE(G230:G234)</f>
        <v>24.060000000000002</v>
      </c>
      <c r="W234">
        <f t="shared" si="92"/>
        <v>22.835000000000001</v>
      </c>
    </row>
    <row r="235" spans="1:23" x14ac:dyDescent="0.45">
      <c r="A235" s="1">
        <v>15</v>
      </c>
      <c r="B235">
        <v>20</v>
      </c>
      <c r="C235">
        <v>0</v>
      </c>
      <c r="D235">
        <v>45.8</v>
      </c>
      <c r="E235">
        <v>47.1</v>
      </c>
      <c r="F235">
        <v>46.4</v>
      </c>
      <c r="G235">
        <v>46.2</v>
      </c>
      <c r="I235">
        <f t="shared" si="87"/>
        <v>0.53124591501697604</v>
      </c>
      <c r="J235">
        <v>20</v>
      </c>
      <c r="K235">
        <f>AVERAGE(D235:G239)</f>
        <v>47.462000000000003</v>
      </c>
      <c r="L235">
        <f t="shared" si="88"/>
        <v>27.975000000000001</v>
      </c>
      <c r="M235">
        <v>0.65</v>
      </c>
      <c r="N235">
        <f t="shared" si="81"/>
        <v>46.375</v>
      </c>
      <c r="P235" s="5">
        <f>AVERAGE(D235:D239)</f>
        <v>47.139999999999993</v>
      </c>
      <c r="Q235">
        <f t="shared" si="89"/>
        <v>29.4</v>
      </c>
      <c r="R235" s="5">
        <f>AVERAGE(E235:E239)</f>
        <v>48.22</v>
      </c>
      <c r="S235">
        <f t="shared" si="90"/>
        <v>31.2</v>
      </c>
      <c r="T235" s="5">
        <f>AVERAGE(F235:F239)</f>
        <v>47.999999999999993</v>
      </c>
      <c r="U235">
        <f t="shared" si="91"/>
        <v>27.549999999999997</v>
      </c>
      <c r="V235" s="5">
        <f>AVERAGE(G235:G239)</f>
        <v>46.488000000000007</v>
      </c>
      <c r="W235">
        <f t="shared" si="92"/>
        <v>23.75</v>
      </c>
    </row>
    <row r="236" spans="1:23" x14ac:dyDescent="0.45">
      <c r="A236" s="1">
        <v>16</v>
      </c>
      <c r="B236">
        <v>20</v>
      </c>
      <c r="C236">
        <v>0.2</v>
      </c>
      <c r="D236">
        <v>46.8</v>
      </c>
      <c r="E236">
        <v>48.8</v>
      </c>
      <c r="F236">
        <v>50.2</v>
      </c>
      <c r="G236">
        <v>47.1</v>
      </c>
      <c r="I236">
        <f t="shared" si="87"/>
        <v>1.3952299690970922</v>
      </c>
      <c r="J236">
        <v>50</v>
      </c>
      <c r="L236">
        <f t="shared" si="88"/>
        <v>27.425000000000001</v>
      </c>
      <c r="M236">
        <v>0.85</v>
      </c>
      <c r="N236">
        <f t="shared" si="81"/>
        <v>48.225000000000001</v>
      </c>
      <c r="P236" s="5"/>
      <c r="Q236">
        <f t="shared" si="89"/>
        <v>27.625</v>
      </c>
      <c r="R236" s="5"/>
      <c r="S236">
        <f t="shared" si="90"/>
        <v>30.049999999999997</v>
      </c>
      <c r="T236" s="5"/>
      <c r="U236">
        <f t="shared" si="91"/>
        <v>29.174999999999997</v>
      </c>
      <c r="V236" s="5"/>
      <c r="W236">
        <f t="shared" si="92"/>
        <v>22.85</v>
      </c>
    </row>
    <row r="237" spans="1:23" x14ac:dyDescent="0.45">
      <c r="A237" s="1">
        <v>17</v>
      </c>
      <c r="B237">
        <v>20</v>
      </c>
      <c r="C237">
        <v>0.45</v>
      </c>
      <c r="D237">
        <v>48.3</v>
      </c>
      <c r="E237">
        <v>48</v>
      </c>
      <c r="F237">
        <v>48</v>
      </c>
      <c r="G237">
        <v>46.74</v>
      </c>
      <c r="I237">
        <f t="shared" si="87"/>
        <v>0.14142135623730817</v>
      </c>
      <c r="J237">
        <v>100</v>
      </c>
      <c r="L237">
        <f>AVERAGE((L236-L235), (L235-L234), (L234-L233), (L233-L232))</f>
        <v>0.39046875000000014</v>
      </c>
      <c r="N237">
        <f t="shared" si="81"/>
        <v>47.760000000000005</v>
      </c>
      <c r="P237" s="5"/>
      <c r="R237" s="5"/>
      <c r="T237" s="5"/>
      <c r="V237" s="5"/>
    </row>
    <row r="238" spans="1:23" x14ac:dyDescent="0.45">
      <c r="A238" s="1">
        <v>18</v>
      </c>
      <c r="B238">
        <v>20</v>
      </c>
      <c r="C238">
        <v>0.65</v>
      </c>
      <c r="D238">
        <v>48.7</v>
      </c>
      <c r="E238">
        <v>50.3</v>
      </c>
      <c r="F238">
        <v>46.3</v>
      </c>
      <c r="G238">
        <v>47.3</v>
      </c>
      <c r="I238">
        <f t="shared" si="87"/>
        <v>1.6438437341250607</v>
      </c>
      <c r="K238">
        <f>AVERAGE(K232:K237)</f>
        <v>27.211874999999999</v>
      </c>
      <c r="N238">
        <f t="shared" si="81"/>
        <v>48.150000000000006</v>
      </c>
      <c r="P238" s="5">
        <f>AVERAGE(P232:P237)</f>
        <v>27.839999999999996</v>
      </c>
      <c r="Q238">
        <f>AVERAGE(Q232:Q236)</f>
        <v>27.839999999999996</v>
      </c>
      <c r="R238" s="5">
        <f>AVERAGE(R232:R237)</f>
        <v>30.045499999999997</v>
      </c>
      <c r="S238">
        <f>AVERAGE(S232:S236)</f>
        <v>30.045499999999997</v>
      </c>
      <c r="T238" s="5">
        <f>AVERAGE(T232:T237)</f>
        <v>27.824999999999996</v>
      </c>
      <c r="U238">
        <f>AVERAGE(U232:U236)</f>
        <v>27.824999999999999</v>
      </c>
      <c r="V238" s="5">
        <f>AVERAGE(V232:V237)</f>
        <v>23.137</v>
      </c>
      <c r="W238">
        <f>AVERAGE(W232:W236)</f>
        <v>23.137</v>
      </c>
    </row>
    <row r="239" spans="1:23" x14ac:dyDescent="0.45">
      <c r="A239" s="1">
        <v>19</v>
      </c>
      <c r="B239">
        <v>20</v>
      </c>
      <c r="C239">
        <v>0.85</v>
      </c>
      <c r="D239">
        <v>46.1</v>
      </c>
      <c r="E239">
        <v>46.9</v>
      </c>
      <c r="F239">
        <v>49.1</v>
      </c>
      <c r="G239">
        <v>45.1</v>
      </c>
      <c r="I239">
        <f t="shared" si="87"/>
        <v>1.2684198393626969</v>
      </c>
      <c r="N239">
        <f t="shared" si="81"/>
        <v>46.8</v>
      </c>
      <c r="P239" s="5">
        <f>_xlfn.STDEV.P(P232:P237)</f>
        <v>12.709579064626812</v>
      </c>
      <c r="Q239">
        <f>_xlfn.STDEV.P(Q232:Q236)</f>
        <v>0.85565764181709991</v>
      </c>
      <c r="R239" s="5">
        <f>_xlfn.STDEV.P(R232:R237)</f>
        <v>13.961749559063154</v>
      </c>
      <c r="S239">
        <f>_xlfn.STDEV.P(S232:S236)</f>
        <v>1.4828371454748488</v>
      </c>
      <c r="T239" s="5">
        <f>_xlfn.STDEV.P(T232:T237)</f>
        <v>14.516041988090274</v>
      </c>
      <c r="U239">
        <f>_xlfn.STDEV.P(U232:U236)</f>
        <v>1.1116429282822786</v>
      </c>
      <c r="V239" s="5">
        <f>_xlfn.STDEV.P(V232:V237)</f>
        <v>14.605090448196483</v>
      </c>
      <c r="W239">
        <f>_xlfn.STDEV.P(W232:W236)</f>
        <v>0.38200261779207623</v>
      </c>
    </row>
    <row r="240" spans="1:23" x14ac:dyDescent="0.45">
      <c r="A240" s="1">
        <v>20</v>
      </c>
      <c r="B240">
        <v>50</v>
      </c>
      <c r="C240">
        <v>0</v>
      </c>
      <c r="D240">
        <v>0</v>
      </c>
      <c r="E240">
        <v>0</v>
      </c>
      <c r="F240">
        <v>0</v>
      </c>
      <c r="G240">
        <v>0</v>
      </c>
      <c r="I240">
        <f t="shared" si="87"/>
        <v>0</v>
      </c>
      <c r="N240">
        <f t="shared" si="81"/>
        <v>0</v>
      </c>
      <c r="P240" s="5"/>
      <c r="R240" s="5"/>
      <c r="T240" s="5"/>
      <c r="V240" s="5"/>
    </row>
    <row r="241" spans="1:25" x14ac:dyDescent="0.45">
      <c r="A241" s="1">
        <v>21</v>
      </c>
      <c r="B241">
        <v>50</v>
      </c>
      <c r="C241">
        <v>0.2</v>
      </c>
      <c r="D241">
        <v>0</v>
      </c>
      <c r="E241">
        <v>0</v>
      </c>
      <c r="F241">
        <v>0</v>
      </c>
      <c r="G241">
        <v>0</v>
      </c>
      <c r="I241">
        <f t="shared" si="87"/>
        <v>0</v>
      </c>
      <c r="N241">
        <f t="shared" si="81"/>
        <v>0</v>
      </c>
      <c r="P241" s="5" cm="1">
        <f t="array" ref="P241">INDEX(LINEST(P232:P235), 1)</f>
        <v>11.155999999999997</v>
      </c>
      <c r="Q241" s="5" cm="1">
        <f t="array" ref="Q241">INDEX(LINEST(Q232:Q236), 1)</f>
        <v>0.35250000000000054</v>
      </c>
      <c r="R241" s="5" cm="1">
        <f t="array" ref="R241">INDEX(LINEST(R232:R235), 1)</f>
        <v>12.293399999999998</v>
      </c>
      <c r="S241" s="5" cm="1">
        <f t="array" ref="S241">INDEX(LINEST(S232:S236), 1)</f>
        <v>0.6444999999999993</v>
      </c>
      <c r="T241" s="5" cm="1">
        <f t="array" ref="T241">INDEX(LINEST(T232:T235), 1)</f>
        <v>12.83</v>
      </c>
      <c r="U241" s="5" cm="1">
        <f t="array" ref="U241">INDEX(LINEST(U232:U236), 1)</f>
        <v>0.36749999999999927</v>
      </c>
      <c r="V241" s="5" cm="1">
        <f t="array" ref="V241">INDEX(LINEST(V232:V235), 1)</f>
        <v>11.452400000000003</v>
      </c>
      <c r="W241" s="5" cm="1">
        <f t="array" ref="W241">INDEX(LINEST(W232:W236), 1)</f>
        <v>3.7500000000000006E-2</v>
      </c>
      <c r="Y241" t="s">
        <v>33</v>
      </c>
    </row>
    <row r="242" spans="1:25" x14ac:dyDescent="0.45">
      <c r="A242" s="1">
        <v>22</v>
      </c>
      <c r="B242">
        <v>50</v>
      </c>
      <c r="C242">
        <v>0.45</v>
      </c>
      <c r="D242">
        <v>0</v>
      </c>
      <c r="E242">
        <v>0</v>
      </c>
      <c r="F242">
        <v>0</v>
      </c>
      <c r="G242">
        <v>0</v>
      </c>
      <c r="I242">
        <f t="shared" si="87"/>
        <v>0</v>
      </c>
      <c r="K242" cm="1">
        <f t="array" ref="K242">INDEX(LINEST(K232:K235),1)</f>
        <v>11.932950000000002</v>
      </c>
      <c r="L242" s="6" cm="1">
        <f t="array" ref="L242">INDEX(LINEST(L232:L236),1)</f>
        <v>0.35049999999999992</v>
      </c>
      <c r="N242">
        <f t="shared" si="81"/>
        <v>0</v>
      </c>
    </row>
    <row r="243" spans="1:25" x14ac:dyDescent="0.45">
      <c r="A243" s="1">
        <v>23</v>
      </c>
      <c r="B243">
        <v>50</v>
      </c>
      <c r="C243">
        <v>0.65</v>
      </c>
      <c r="D243">
        <v>0</v>
      </c>
      <c r="E243">
        <v>0</v>
      </c>
      <c r="F243">
        <v>0</v>
      </c>
      <c r="G243">
        <v>0</v>
      </c>
      <c r="I243">
        <f t="shared" si="87"/>
        <v>0</v>
      </c>
      <c r="N243">
        <f t="shared" si="81"/>
        <v>0</v>
      </c>
    </row>
    <row r="244" spans="1:25" x14ac:dyDescent="0.45">
      <c r="A244" s="1">
        <v>24</v>
      </c>
      <c r="B244">
        <v>50</v>
      </c>
      <c r="C244">
        <v>0.85</v>
      </c>
      <c r="D244">
        <v>0</v>
      </c>
      <c r="E244">
        <v>0</v>
      </c>
      <c r="F244">
        <v>0</v>
      </c>
      <c r="G244">
        <v>0</v>
      </c>
      <c r="I244">
        <f t="shared" si="87"/>
        <v>0</v>
      </c>
      <c r="N244">
        <f t="shared" si="81"/>
        <v>0</v>
      </c>
    </row>
    <row r="245" spans="1:25" x14ac:dyDescent="0.45">
      <c r="A245" s="1">
        <v>25</v>
      </c>
      <c r="B245">
        <v>100</v>
      </c>
      <c r="C245">
        <v>0</v>
      </c>
      <c r="D245">
        <v>0</v>
      </c>
      <c r="E245">
        <v>0</v>
      </c>
      <c r="F245">
        <v>0</v>
      </c>
      <c r="G245">
        <v>0</v>
      </c>
      <c r="I245">
        <f t="shared" si="87"/>
        <v>0</v>
      </c>
      <c r="N245">
        <f t="shared" si="81"/>
        <v>0</v>
      </c>
    </row>
    <row r="246" spans="1:25" x14ac:dyDescent="0.45">
      <c r="A246" s="1">
        <v>26</v>
      </c>
      <c r="B246">
        <v>100</v>
      </c>
      <c r="C246">
        <v>0.2</v>
      </c>
      <c r="D246">
        <v>0</v>
      </c>
      <c r="E246">
        <v>0</v>
      </c>
      <c r="F246">
        <v>0</v>
      </c>
      <c r="G246">
        <v>0</v>
      </c>
      <c r="I246">
        <f t="shared" si="87"/>
        <v>0</v>
      </c>
      <c r="N246">
        <f t="shared" si="81"/>
        <v>0</v>
      </c>
    </row>
    <row r="247" spans="1:25" x14ac:dyDescent="0.45">
      <c r="A247" s="1">
        <v>27</v>
      </c>
      <c r="B247">
        <v>100</v>
      </c>
      <c r="C247">
        <v>0.45</v>
      </c>
      <c r="D247">
        <v>0</v>
      </c>
      <c r="E247">
        <v>0</v>
      </c>
      <c r="F247">
        <v>0</v>
      </c>
      <c r="G247">
        <v>0</v>
      </c>
      <c r="I247">
        <f t="shared" si="87"/>
        <v>0</v>
      </c>
      <c r="N247">
        <f t="shared" si="81"/>
        <v>0</v>
      </c>
    </row>
    <row r="248" spans="1:25" x14ac:dyDescent="0.45">
      <c r="A248" s="1">
        <v>28</v>
      </c>
      <c r="B248">
        <v>100</v>
      </c>
      <c r="C248">
        <v>0.65</v>
      </c>
      <c r="D248">
        <v>0</v>
      </c>
      <c r="E248">
        <v>0</v>
      </c>
      <c r="F248">
        <v>0</v>
      </c>
      <c r="G248">
        <v>0</v>
      </c>
      <c r="I248">
        <f t="shared" si="87"/>
        <v>0</v>
      </c>
      <c r="N248">
        <f t="shared" si="81"/>
        <v>0</v>
      </c>
    </row>
    <row r="249" spans="1:25" x14ac:dyDescent="0.45">
      <c r="A249" s="1">
        <v>29</v>
      </c>
      <c r="B249">
        <v>100</v>
      </c>
      <c r="C249">
        <v>0.85</v>
      </c>
      <c r="D249">
        <v>0</v>
      </c>
      <c r="E249">
        <v>0</v>
      </c>
      <c r="F249">
        <v>0</v>
      </c>
      <c r="G249">
        <v>0</v>
      </c>
      <c r="I249">
        <f t="shared" si="87"/>
        <v>0</v>
      </c>
      <c r="N249">
        <f t="shared" si="81"/>
        <v>0</v>
      </c>
    </row>
  </sheetData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249"/>
  <sheetViews>
    <sheetView workbookViewId="0">
      <selection activeCell="C16" sqref="A1:XFD1048576"/>
    </sheetView>
  </sheetViews>
  <sheetFormatPr defaultRowHeight="14.25" x14ac:dyDescent="0.45"/>
  <sheetData>
    <row r="1" spans="1:7" x14ac:dyDescent="0.45">
      <c r="A1" s="1">
        <v>0</v>
      </c>
      <c r="B1" t="s">
        <v>0</v>
      </c>
    </row>
    <row r="3" spans="1:7" x14ac:dyDescent="0.4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</row>
    <row r="4" spans="1:7" x14ac:dyDescent="0.45">
      <c r="A4" s="1">
        <v>0</v>
      </c>
      <c r="B4">
        <v>2</v>
      </c>
      <c r="C4">
        <v>0</v>
      </c>
      <c r="D4">
        <v>100</v>
      </c>
      <c r="E4">
        <v>100</v>
      </c>
      <c r="F4">
        <v>100</v>
      </c>
      <c r="G4">
        <v>99.9</v>
      </c>
    </row>
    <row r="5" spans="1:7" x14ac:dyDescent="0.45">
      <c r="A5" s="1">
        <v>1</v>
      </c>
      <c r="B5">
        <v>2</v>
      </c>
      <c r="C5">
        <v>0.2</v>
      </c>
      <c r="D5">
        <v>99.9</v>
      </c>
      <c r="E5">
        <v>100</v>
      </c>
      <c r="F5">
        <v>100</v>
      </c>
      <c r="G5">
        <v>99.9</v>
      </c>
    </row>
    <row r="6" spans="1:7" x14ac:dyDescent="0.45">
      <c r="A6" s="1">
        <v>2</v>
      </c>
      <c r="B6">
        <v>2</v>
      </c>
      <c r="C6">
        <v>0.45</v>
      </c>
      <c r="D6">
        <v>99.9</v>
      </c>
      <c r="E6">
        <v>100</v>
      </c>
      <c r="F6">
        <v>100</v>
      </c>
      <c r="G6">
        <v>99.7</v>
      </c>
    </row>
    <row r="7" spans="1:7" x14ac:dyDescent="0.45">
      <c r="A7" s="1">
        <v>3</v>
      </c>
      <c r="B7">
        <v>2</v>
      </c>
      <c r="C7">
        <v>0.65</v>
      </c>
      <c r="D7">
        <v>99.7</v>
      </c>
      <c r="E7">
        <v>100</v>
      </c>
      <c r="F7">
        <v>100</v>
      </c>
      <c r="G7">
        <v>100</v>
      </c>
    </row>
    <row r="8" spans="1:7" x14ac:dyDescent="0.45">
      <c r="A8" s="1">
        <v>4</v>
      </c>
      <c r="B8">
        <v>2</v>
      </c>
      <c r="C8">
        <v>0.85</v>
      </c>
      <c r="D8">
        <v>99.8</v>
      </c>
      <c r="E8">
        <v>100</v>
      </c>
      <c r="F8">
        <v>100</v>
      </c>
      <c r="G8">
        <v>100</v>
      </c>
    </row>
    <row r="9" spans="1:7" x14ac:dyDescent="0.45">
      <c r="A9" s="1">
        <v>5</v>
      </c>
      <c r="B9">
        <v>5</v>
      </c>
      <c r="C9">
        <v>0</v>
      </c>
      <c r="D9">
        <v>95.9</v>
      </c>
      <c r="E9">
        <v>100</v>
      </c>
      <c r="F9">
        <v>99.8</v>
      </c>
      <c r="G9">
        <v>100</v>
      </c>
    </row>
    <row r="10" spans="1:7" x14ac:dyDescent="0.45">
      <c r="A10" s="1">
        <v>6</v>
      </c>
      <c r="B10">
        <v>5</v>
      </c>
      <c r="C10">
        <v>0.2</v>
      </c>
      <c r="D10">
        <v>98.1</v>
      </c>
      <c r="E10">
        <v>100</v>
      </c>
      <c r="F10">
        <v>99</v>
      </c>
      <c r="G10">
        <v>100</v>
      </c>
    </row>
    <row r="11" spans="1:7" x14ac:dyDescent="0.45">
      <c r="A11" s="1">
        <v>7</v>
      </c>
      <c r="B11">
        <v>5</v>
      </c>
      <c r="C11">
        <v>0.45</v>
      </c>
      <c r="D11">
        <v>99.1</v>
      </c>
      <c r="E11">
        <v>100</v>
      </c>
      <c r="F11">
        <v>99.6</v>
      </c>
      <c r="G11">
        <v>100</v>
      </c>
    </row>
    <row r="12" spans="1:7" x14ac:dyDescent="0.45">
      <c r="A12" s="1">
        <v>8</v>
      </c>
      <c r="B12">
        <v>5</v>
      </c>
      <c r="C12">
        <v>0.65</v>
      </c>
      <c r="D12">
        <v>99</v>
      </c>
      <c r="E12">
        <v>100</v>
      </c>
      <c r="F12">
        <v>99.7</v>
      </c>
      <c r="G12">
        <v>100</v>
      </c>
    </row>
    <row r="13" spans="1:7" x14ac:dyDescent="0.45">
      <c r="A13" s="1">
        <v>9</v>
      </c>
      <c r="B13">
        <v>5</v>
      </c>
      <c r="C13">
        <v>0.85</v>
      </c>
      <c r="D13">
        <v>98</v>
      </c>
      <c r="E13">
        <v>100</v>
      </c>
      <c r="F13">
        <v>99.6</v>
      </c>
      <c r="G13">
        <v>100</v>
      </c>
    </row>
    <row r="14" spans="1:7" x14ac:dyDescent="0.45">
      <c r="A14" s="1">
        <v>10</v>
      </c>
      <c r="B14">
        <v>10</v>
      </c>
      <c r="C14">
        <v>0</v>
      </c>
      <c r="D14">
        <v>53.3</v>
      </c>
      <c r="E14">
        <v>99.9</v>
      </c>
      <c r="F14">
        <v>44.9</v>
      </c>
      <c r="G14">
        <v>66.8</v>
      </c>
    </row>
    <row r="15" spans="1:7" x14ac:dyDescent="0.45">
      <c r="A15" s="1">
        <v>11</v>
      </c>
      <c r="B15">
        <v>10</v>
      </c>
      <c r="C15">
        <v>0.2</v>
      </c>
      <c r="D15">
        <v>70.2</v>
      </c>
      <c r="E15">
        <v>100</v>
      </c>
      <c r="F15">
        <v>35.700000000000003</v>
      </c>
      <c r="G15">
        <v>66.099999999999994</v>
      </c>
    </row>
    <row r="16" spans="1:7" x14ac:dyDescent="0.45">
      <c r="A16" s="1">
        <v>12</v>
      </c>
      <c r="B16">
        <v>10</v>
      </c>
      <c r="C16">
        <v>0.45</v>
      </c>
      <c r="D16">
        <v>72.3</v>
      </c>
      <c r="E16">
        <v>99.9</v>
      </c>
      <c r="F16">
        <v>43.5</v>
      </c>
      <c r="G16">
        <v>70.599999999999994</v>
      </c>
    </row>
    <row r="17" spans="1:7" x14ac:dyDescent="0.45">
      <c r="A17" s="1">
        <v>13</v>
      </c>
      <c r="B17">
        <v>10</v>
      </c>
      <c r="C17">
        <v>0.65</v>
      </c>
      <c r="D17">
        <v>72.5</v>
      </c>
      <c r="E17">
        <v>99.7</v>
      </c>
      <c r="F17">
        <v>42.8</v>
      </c>
      <c r="G17">
        <v>70.5</v>
      </c>
    </row>
    <row r="18" spans="1:7" x14ac:dyDescent="0.45">
      <c r="A18" s="1">
        <v>14</v>
      </c>
      <c r="B18">
        <v>10</v>
      </c>
      <c r="C18">
        <v>0.85</v>
      </c>
      <c r="D18">
        <v>70.8</v>
      </c>
      <c r="E18">
        <v>100</v>
      </c>
      <c r="F18">
        <v>39.6</v>
      </c>
      <c r="G18">
        <v>72.599999999999994</v>
      </c>
    </row>
    <row r="19" spans="1:7" x14ac:dyDescent="0.45">
      <c r="A19" s="1">
        <v>15</v>
      </c>
      <c r="B19">
        <v>20</v>
      </c>
      <c r="C19">
        <v>0</v>
      </c>
      <c r="D19">
        <v>0.7</v>
      </c>
      <c r="E19">
        <v>95.4</v>
      </c>
      <c r="F19">
        <v>0.5</v>
      </c>
      <c r="G19">
        <v>0.4</v>
      </c>
    </row>
    <row r="20" spans="1:7" x14ac:dyDescent="0.45">
      <c r="A20" s="1">
        <v>16</v>
      </c>
      <c r="B20">
        <v>20</v>
      </c>
      <c r="C20">
        <v>0.2</v>
      </c>
      <c r="D20">
        <v>1.2</v>
      </c>
      <c r="E20">
        <v>90.5</v>
      </c>
      <c r="F20">
        <v>0.7</v>
      </c>
      <c r="G20">
        <v>1.3</v>
      </c>
    </row>
    <row r="21" spans="1:7" x14ac:dyDescent="0.45">
      <c r="A21" s="1">
        <v>17</v>
      </c>
      <c r="B21">
        <v>20</v>
      </c>
      <c r="C21">
        <v>0.45</v>
      </c>
      <c r="D21">
        <v>1.5</v>
      </c>
      <c r="E21">
        <v>92.7</v>
      </c>
      <c r="F21">
        <v>0.7</v>
      </c>
      <c r="G21">
        <v>0.8</v>
      </c>
    </row>
    <row r="22" spans="1:7" x14ac:dyDescent="0.45">
      <c r="A22" s="1">
        <v>18</v>
      </c>
      <c r="B22">
        <v>20</v>
      </c>
      <c r="C22">
        <v>0.65</v>
      </c>
      <c r="D22">
        <v>0.9</v>
      </c>
      <c r="E22">
        <v>89</v>
      </c>
      <c r="F22">
        <v>0.5</v>
      </c>
      <c r="G22">
        <v>0.6</v>
      </c>
    </row>
    <row r="23" spans="1:7" x14ac:dyDescent="0.45">
      <c r="A23" s="1">
        <v>19</v>
      </c>
      <c r="B23">
        <v>20</v>
      </c>
      <c r="C23">
        <v>0.85</v>
      </c>
      <c r="D23">
        <v>1.7</v>
      </c>
      <c r="E23">
        <v>90.7</v>
      </c>
      <c r="F23">
        <v>0.2</v>
      </c>
      <c r="G23">
        <v>0.6</v>
      </c>
    </row>
    <row r="24" spans="1:7" x14ac:dyDescent="0.45">
      <c r="A24" s="1">
        <v>20</v>
      </c>
      <c r="B24">
        <v>50</v>
      </c>
      <c r="C24">
        <v>0</v>
      </c>
      <c r="D24">
        <v>0</v>
      </c>
      <c r="E24">
        <v>50.7</v>
      </c>
      <c r="F24">
        <v>0.2</v>
      </c>
      <c r="G24">
        <v>0.2</v>
      </c>
    </row>
    <row r="25" spans="1:7" x14ac:dyDescent="0.45">
      <c r="A25" s="1">
        <v>21</v>
      </c>
      <c r="B25">
        <v>50</v>
      </c>
      <c r="C25">
        <v>0.2</v>
      </c>
      <c r="D25">
        <v>0</v>
      </c>
      <c r="E25">
        <v>42.5</v>
      </c>
      <c r="F25">
        <v>0.1</v>
      </c>
      <c r="G25">
        <v>0.2</v>
      </c>
    </row>
    <row r="26" spans="1:7" x14ac:dyDescent="0.45">
      <c r="A26" s="1">
        <v>22</v>
      </c>
      <c r="B26">
        <v>50</v>
      </c>
      <c r="C26">
        <v>0.45</v>
      </c>
      <c r="D26">
        <v>0.3</v>
      </c>
      <c r="E26">
        <v>49.3</v>
      </c>
      <c r="F26">
        <v>0.2</v>
      </c>
      <c r="G26">
        <v>0.1</v>
      </c>
    </row>
    <row r="27" spans="1:7" x14ac:dyDescent="0.45">
      <c r="A27" s="1">
        <v>23</v>
      </c>
      <c r="B27">
        <v>50</v>
      </c>
      <c r="C27">
        <v>0.65</v>
      </c>
      <c r="D27">
        <v>0</v>
      </c>
      <c r="E27">
        <v>47.6</v>
      </c>
      <c r="F27">
        <v>0.1</v>
      </c>
      <c r="G27">
        <v>0.1</v>
      </c>
    </row>
    <row r="28" spans="1:7" x14ac:dyDescent="0.45">
      <c r="A28" s="1">
        <v>24</v>
      </c>
      <c r="B28">
        <v>50</v>
      </c>
      <c r="C28">
        <v>0.85</v>
      </c>
      <c r="D28">
        <v>0.1</v>
      </c>
      <c r="E28">
        <v>61.5</v>
      </c>
      <c r="F28">
        <v>0</v>
      </c>
      <c r="G28">
        <v>0.1</v>
      </c>
    </row>
    <row r="29" spans="1:7" x14ac:dyDescent="0.45">
      <c r="A29" s="1">
        <v>25</v>
      </c>
      <c r="B29">
        <v>100</v>
      </c>
      <c r="C29">
        <v>0</v>
      </c>
      <c r="D29">
        <v>0</v>
      </c>
      <c r="E29">
        <v>8.4</v>
      </c>
      <c r="F29">
        <v>0</v>
      </c>
      <c r="G29">
        <v>0</v>
      </c>
    </row>
    <row r="30" spans="1:7" x14ac:dyDescent="0.45">
      <c r="A30" s="1">
        <v>26</v>
      </c>
      <c r="B30">
        <v>100</v>
      </c>
      <c r="C30">
        <v>0.2</v>
      </c>
      <c r="D30">
        <v>0</v>
      </c>
      <c r="E30">
        <v>8.6999999999999993</v>
      </c>
      <c r="F30">
        <v>0</v>
      </c>
      <c r="G30">
        <v>0</v>
      </c>
    </row>
    <row r="31" spans="1:7" x14ac:dyDescent="0.45">
      <c r="A31" s="1">
        <v>27</v>
      </c>
      <c r="B31">
        <v>100</v>
      </c>
      <c r="C31">
        <v>0.45</v>
      </c>
      <c r="D31">
        <v>0</v>
      </c>
      <c r="E31">
        <v>8.6</v>
      </c>
      <c r="F31">
        <v>0</v>
      </c>
      <c r="G31">
        <v>0</v>
      </c>
    </row>
    <row r="32" spans="1:7" x14ac:dyDescent="0.45">
      <c r="A32" s="1">
        <v>28</v>
      </c>
      <c r="B32">
        <v>100</v>
      </c>
      <c r="C32">
        <v>0.65</v>
      </c>
      <c r="D32">
        <v>0</v>
      </c>
      <c r="E32">
        <v>13.6</v>
      </c>
      <c r="F32">
        <v>0</v>
      </c>
      <c r="G32">
        <v>0</v>
      </c>
    </row>
    <row r="33" spans="1:7" x14ac:dyDescent="0.45">
      <c r="A33" s="1">
        <v>29</v>
      </c>
      <c r="B33">
        <v>100</v>
      </c>
      <c r="C33">
        <v>0.85</v>
      </c>
      <c r="D33">
        <v>0</v>
      </c>
      <c r="E33">
        <v>19.600000000000001</v>
      </c>
      <c r="F33">
        <v>0.3</v>
      </c>
      <c r="G33">
        <v>0.1</v>
      </c>
    </row>
    <row r="37" spans="1:7" x14ac:dyDescent="0.45">
      <c r="A37" s="1">
        <v>0</v>
      </c>
      <c r="B37" t="s">
        <v>7</v>
      </c>
    </row>
    <row r="39" spans="1:7" x14ac:dyDescent="0.4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 x14ac:dyDescent="0.45">
      <c r="A40" s="1">
        <v>0</v>
      </c>
      <c r="B40">
        <v>0</v>
      </c>
      <c r="C40">
        <v>0</v>
      </c>
      <c r="D40">
        <v>3.5</v>
      </c>
      <c r="E40">
        <v>4</v>
      </c>
      <c r="F40">
        <v>3.1</v>
      </c>
      <c r="G40">
        <v>4.7</v>
      </c>
    </row>
    <row r="41" spans="1:7" x14ac:dyDescent="0.45">
      <c r="A41" s="1">
        <v>1</v>
      </c>
      <c r="B41">
        <v>0</v>
      </c>
      <c r="C41">
        <v>0.2</v>
      </c>
      <c r="D41">
        <v>3.7</v>
      </c>
      <c r="E41">
        <v>4.5</v>
      </c>
      <c r="F41">
        <v>3.5</v>
      </c>
      <c r="G41">
        <v>6.5</v>
      </c>
    </row>
    <row r="42" spans="1:7" x14ac:dyDescent="0.45">
      <c r="A42" s="1">
        <v>2</v>
      </c>
      <c r="B42">
        <v>0</v>
      </c>
      <c r="C42">
        <v>0.45</v>
      </c>
      <c r="D42">
        <v>5.5</v>
      </c>
      <c r="E42">
        <v>5.2</v>
      </c>
      <c r="F42">
        <v>4.7</v>
      </c>
      <c r="G42">
        <v>6.6</v>
      </c>
    </row>
    <row r="43" spans="1:7" x14ac:dyDescent="0.45">
      <c r="A43" s="1">
        <v>3</v>
      </c>
      <c r="B43">
        <v>0</v>
      </c>
      <c r="C43">
        <v>0.65</v>
      </c>
      <c r="D43">
        <v>6</v>
      </c>
      <c r="E43">
        <v>3.8</v>
      </c>
      <c r="F43">
        <v>3.9</v>
      </c>
      <c r="G43">
        <v>7.6</v>
      </c>
    </row>
    <row r="44" spans="1:7" x14ac:dyDescent="0.45">
      <c r="A44" s="1">
        <v>4</v>
      </c>
      <c r="B44">
        <v>0</v>
      </c>
      <c r="C44">
        <v>0.85</v>
      </c>
      <c r="D44">
        <v>5.8</v>
      </c>
      <c r="E44">
        <v>4.9000000000000004</v>
      </c>
      <c r="F44">
        <v>6.5</v>
      </c>
      <c r="G44">
        <v>6.6</v>
      </c>
    </row>
    <row r="45" spans="1:7" x14ac:dyDescent="0.45">
      <c r="A45" s="1">
        <v>5</v>
      </c>
      <c r="B45">
        <v>5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45">
      <c r="A46" s="1">
        <v>6</v>
      </c>
      <c r="B46">
        <v>5</v>
      </c>
      <c r="C46">
        <v>0.2</v>
      </c>
      <c r="D46">
        <v>0</v>
      </c>
      <c r="E46">
        <v>0</v>
      </c>
      <c r="F46">
        <v>0</v>
      </c>
      <c r="G46">
        <v>0</v>
      </c>
    </row>
    <row r="47" spans="1:7" x14ac:dyDescent="0.45">
      <c r="A47" s="1">
        <v>7</v>
      </c>
      <c r="B47">
        <v>5</v>
      </c>
      <c r="C47">
        <v>0.45</v>
      </c>
      <c r="D47">
        <v>0</v>
      </c>
      <c r="E47">
        <v>0</v>
      </c>
      <c r="F47">
        <v>0</v>
      </c>
      <c r="G47">
        <v>0</v>
      </c>
    </row>
    <row r="48" spans="1:7" x14ac:dyDescent="0.45">
      <c r="A48" s="1">
        <v>8</v>
      </c>
      <c r="B48">
        <v>5</v>
      </c>
      <c r="C48">
        <v>0.65</v>
      </c>
      <c r="D48">
        <v>0</v>
      </c>
      <c r="E48">
        <v>0</v>
      </c>
      <c r="F48">
        <v>0</v>
      </c>
      <c r="G48">
        <v>0</v>
      </c>
    </row>
    <row r="49" spans="1:7" x14ac:dyDescent="0.45">
      <c r="A49" s="1">
        <v>9</v>
      </c>
      <c r="B49">
        <v>5</v>
      </c>
      <c r="C49">
        <v>0.85</v>
      </c>
      <c r="D49">
        <v>0</v>
      </c>
      <c r="E49">
        <v>0</v>
      </c>
      <c r="F49">
        <v>0</v>
      </c>
      <c r="G49">
        <v>0</v>
      </c>
    </row>
    <row r="50" spans="1:7" x14ac:dyDescent="0.45">
      <c r="A50" s="1">
        <v>10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45">
      <c r="A51" s="1">
        <v>11</v>
      </c>
      <c r="B51">
        <v>10</v>
      </c>
      <c r="C51">
        <v>0.2</v>
      </c>
      <c r="D51">
        <v>0</v>
      </c>
      <c r="E51">
        <v>0</v>
      </c>
      <c r="F51">
        <v>0</v>
      </c>
      <c r="G51">
        <v>0</v>
      </c>
    </row>
    <row r="52" spans="1:7" x14ac:dyDescent="0.45">
      <c r="A52" s="1">
        <v>12</v>
      </c>
      <c r="B52">
        <v>10</v>
      </c>
      <c r="C52">
        <v>0.45</v>
      </c>
      <c r="D52">
        <v>0</v>
      </c>
      <c r="E52">
        <v>0</v>
      </c>
      <c r="F52">
        <v>0</v>
      </c>
      <c r="G52">
        <v>0</v>
      </c>
    </row>
    <row r="53" spans="1:7" x14ac:dyDescent="0.45">
      <c r="A53" s="1">
        <v>13</v>
      </c>
      <c r="B53">
        <v>10</v>
      </c>
      <c r="C53">
        <v>0.65</v>
      </c>
      <c r="D53">
        <v>0</v>
      </c>
      <c r="E53">
        <v>0</v>
      </c>
      <c r="F53">
        <v>0</v>
      </c>
      <c r="G53">
        <v>0</v>
      </c>
    </row>
    <row r="54" spans="1:7" x14ac:dyDescent="0.45">
      <c r="A54" s="1">
        <v>14</v>
      </c>
      <c r="B54">
        <v>10</v>
      </c>
      <c r="C54">
        <v>0.85</v>
      </c>
      <c r="D54">
        <v>0</v>
      </c>
      <c r="E54">
        <v>0</v>
      </c>
      <c r="F54">
        <v>0</v>
      </c>
      <c r="G54">
        <v>0</v>
      </c>
    </row>
    <row r="55" spans="1:7" x14ac:dyDescent="0.45">
      <c r="A55" s="1">
        <v>15</v>
      </c>
      <c r="B55">
        <v>20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45">
      <c r="A56" s="1">
        <v>16</v>
      </c>
      <c r="B56">
        <v>20</v>
      </c>
      <c r="C56">
        <v>0.2</v>
      </c>
      <c r="D56">
        <v>0</v>
      </c>
      <c r="E56">
        <v>0</v>
      </c>
      <c r="F56">
        <v>0</v>
      </c>
      <c r="G56">
        <v>0</v>
      </c>
    </row>
    <row r="57" spans="1:7" x14ac:dyDescent="0.45">
      <c r="A57" s="1">
        <v>17</v>
      </c>
      <c r="B57">
        <v>20</v>
      </c>
      <c r="C57">
        <v>0.45</v>
      </c>
      <c r="D57">
        <v>0</v>
      </c>
      <c r="E57">
        <v>0</v>
      </c>
      <c r="F57">
        <v>0</v>
      </c>
      <c r="G57">
        <v>0</v>
      </c>
    </row>
    <row r="58" spans="1:7" x14ac:dyDescent="0.45">
      <c r="A58" s="1">
        <v>18</v>
      </c>
      <c r="B58">
        <v>20</v>
      </c>
      <c r="C58">
        <v>0.65</v>
      </c>
      <c r="D58">
        <v>0</v>
      </c>
      <c r="E58">
        <v>0</v>
      </c>
      <c r="F58">
        <v>0</v>
      </c>
      <c r="G58">
        <v>0</v>
      </c>
    </row>
    <row r="59" spans="1:7" x14ac:dyDescent="0.45">
      <c r="A59" s="1">
        <v>19</v>
      </c>
      <c r="B59">
        <v>20</v>
      </c>
      <c r="C59">
        <v>0.85</v>
      </c>
      <c r="D59">
        <v>0</v>
      </c>
      <c r="E59">
        <v>0</v>
      </c>
      <c r="F59">
        <v>0</v>
      </c>
      <c r="G59">
        <v>0</v>
      </c>
    </row>
    <row r="60" spans="1:7" x14ac:dyDescent="0.4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45">
      <c r="A61" s="1">
        <v>21</v>
      </c>
      <c r="B61">
        <v>50</v>
      </c>
      <c r="C61">
        <v>0.2</v>
      </c>
      <c r="D61">
        <v>0</v>
      </c>
      <c r="E61">
        <v>0</v>
      </c>
      <c r="F61">
        <v>0</v>
      </c>
      <c r="G61">
        <v>0</v>
      </c>
    </row>
    <row r="62" spans="1:7" x14ac:dyDescent="0.45">
      <c r="A62" s="1">
        <v>22</v>
      </c>
      <c r="B62">
        <v>50</v>
      </c>
      <c r="C62">
        <v>0.45</v>
      </c>
      <c r="D62">
        <v>0</v>
      </c>
      <c r="E62">
        <v>0</v>
      </c>
      <c r="F62">
        <v>0</v>
      </c>
      <c r="G62">
        <v>0</v>
      </c>
    </row>
    <row r="63" spans="1:7" x14ac:dyDescent="0.45">
      <c r="A63" s="1">
        <v>23</v>
      </c>
      <c r="B63">
        <v>50</v>
      </c>
      <c r="C63">
        <v>0.65</v>
      </c>
      <c r="D63">
        <v>0</v>
      </c>
      <c r="E63">
        <v>0</v>
      </c>
      <c r="F63">
        <v>0</v>
      </c>
      <c r="G63">
        <v>0</v>
      </c>
    </row>
    <row r="64" spans="1:7" x14ac:dyDescent="0.45">
      <c r="A64" s="1">
        <v>24</v>
      </c>
      <c r="B64">
        <v>50</v>
      </c>
      <c r="C64">
        <v>0.85</v>
      </c>
      <c r="D64">
        <v>0</v>
      </c>
      <c r="E64">
        <v>0</v>
      </c>
      <c r="F64">
        <v>0</v>
      </c>
      <c r="G64">
        <v>0</v>
      </c>
    </row>
    <row r="65" spans="1:7" x14ac:dyDescent="0.4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45">
      <c r="A66" s="1">
        <v>26</v>
      </c>
      <c r="B66">
        <v>100</v>
      </c>
      <c r="C66">
        <v>0.2</v>
      </c>
      <c r="D66">
        <v>0</v>
      </c>
      <c r="E66">
        <v>0</v>
      </c>
      <c r="F66">
        <v>0</v>
      </c>
      <c r="G66">
        <v>0</v>
      </c>
    </row>
    <row r="67" spans="1:7" x14ac:dyDescent="0.4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0</v>
      </c>
    </row>
    <row r="68" spans="1:7" x14ac:dyDescent="0.4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0</v>
      </c>
    </row>
    <row r="69" spans="1:7" x14ac:dyDescent="0.4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0</v>
      </c>
    </row>
    <row r="73" spans="1:7" x14ac:dyDescent="0.45">
      <c r="A73" s="1">
        <v>0</v>
      </c>
      <c r="B73" t="s">
        <v>8</v>
      </c>
    </row>
    <row r="75" spans="1:7" x14ac:dyDescent="0.4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</row>
    <row r="76" spans="1:7" x14ac:dyDescent="0.45">
      <c r="A76" s="1">
        <v>0</v>
      </c>
      <c r="B76">
        <v>0</v>
      </c>
      <c r="C76">
        <v>0</v>
      </c>
      <c r="D76">
        <v>5.6</v>
      </c>
      <c r="E76">
        <v>6.8</v>
      </c>
      <c r="F76">
        <v>2.2000000000000002</v>
      </c>
      <c r="G76">
        <v>3</v>
      </c>
    </row>
    <row r="77" spans="1:7" x14ac:dyDescent="0.45">
      <c r="A77" s="1">
        <v>1</v>
      </c>
      <c r="B77">
        <v>0</v>
      </c>
      <c r="C77">
        <v>0.2</v>
      </c>
      <c r="D77">
        <v>6.8</v>
      </c>
      <c r="E77">
        <v>7.9</v>
      </c>
      <c r="F77">
        <v>2.4</v>
      </c>
      <c r="G77">
        <v>1.9</v>
      </c>
    </row>
    <row r="78" spans="1:7" x14ac:dyDescent="0.45">
      <c r="A78" s="1">
        <v>2</v>
      </c>
      <c r="B78">
        <v>0</v>
      </c>
      <c r="C78">
        <v>0.45</v>
      </c>
      <c r="D78">
        <v>6.1</v>
      </c>
      <c r="E78">
        <v>3.6</v>
      </c>
      <c r="F78">
        <v>2.1</v>
      </c>
      <c r="G78">
        <v>2.2000000000000002</v>
      </c>
    </row>
    <row r="79" spans="1:7" x14ac:dyDescent="0.45">
      <c r="A79" s="1">
        <v>3</v>
      </c>
      <c r="B79">
        <v>0</v>
      </c>
      <c r="C79">
        <v>0.65</v>
      </c>
      <c r="D79">
        <v>3.6</v>
      </c>
      <c r="E79">
        <v>8.1999999999999993</v>
      </c>
      <c r="F79">
        <v>3.6</v>
      </c>
      <c r="G79">
        <v>4.7</v>
      </c>
    </row>
    <row r="80" spans="1:7" x14ac:dyDescent="0.45">
      <c r="A80" s="1">
        <v>4</v>
      </c>
      <c r="B80">
        <v>0</v>
      </c>
      <c r="C80">
        <v>0.85</v>
      </c>
      <c r="D80">
        <v>4.5999999999999996</v>
      </c>
      <c r="E80">
        <v>13.3</v>
      </c>
      <c r="F80">
        <v>4.5999999999999996</v>
      </c>
      <c r="G80">
        <v>5.5</v>
      </c>
    </row>
    <row r="81" spans="1:7" x14ac:dyDescent="0.45">
      <c r="A81" s="1">
        <v>5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45">
      <c r="A82" s="1">
        <v>6</v>
      </c>
      <c r="B82">
        <v>5</v>
      </c>
      <c r="C82">
        <v>0.2</v>
      </c>
      <c r="D82">
        <v>0</v>
      </c>
      <c r="E82">
        <v>0</v>
      </c>
      <c r="F82">
        <v>0</v>
      </c>
      <c r="G82">
        <v>0</v>
      </c>
    </row>
    <row r="83" spans="1:7" x14ac:dyDescent="0.45">
      <c r="A83" s="1">
        <v>7</v>
      </c>
      <c r="B83">
        <v>5</v>
      </c>
      <c r="C83">
        <v>0.45</v>
      </c>
      <c r="D83">
        <v>0</v>
      </c>
      <c r="E83">
        <v>0</v>
      </c>
      <c r="F83">
        <v>0</v>
      </c>
      <c r="G83">
        <v>0</v>
      </c>
    </row>
    <row r="84" spans="1:7" x14ac:dyDescent="0.45">
      <c r="A84" s="1">
        <v>8</v>
      </c>
      <c r="B84">
        <v>5</v>
      </c>
      <c r="C84">
        <v>0.65</v>
      </c>
      <c r="D84">
        <v>0</v>
      </c>
      <c r="E84">
        <v>0</v>
      </c>
      <c r="F84">
        <v>0</v>
      </c>
      <c r="G84">
        <v>0</v>
      </c>
    </row>
    <row r="85" spans="1:7" x14ac:dyDescent="0.45">
      <c r="A85" s="1">
        <v>9</v>
      </c>
      <c r="B85">
        <v>5</v>
      </c>
      <c r="C85">
        <v>0.85</v>
      </c>
      <c r="D85">
        <v>0</v>
      </c>
      <c r="E85">
        <v>0</v>
      </c>
      <c r="F85">
        <v>0</v>
      </c>
      <c r="G85">
        <v>0</v>
      </c>
    </row>
    <row r="86" spans="1:7" x14ac:dyDescent="0.45">
      <c r="A86" s="1">
        <v>10</v>
      </c>
      <c r="B86">
        <v>10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45">
      <c r="A87" s="1">
        <v>11</v>
      </c>
      <c r="B87">
        <v>10</v>
      </c>
      <c r="C87">
        <v>0.2</v>
      </c>
      <c r="D87">
        <v>0</v>
      </c>
      <c r="E87">
        <v>0</v>
      </c>
      <c r="F87">
        <v>0</v>
      </c>
      <c r="G87">
        <v>0</v>
      </c>
    </row>
    <row r="88" spans="1:7" x14ac:dyDescent="0.45">
      <c r="A88" s="1">
        <v>12</v>
      </c>
      <c r="B88">
        <v>10</v>
      </c>
      <c r="C88">
        <v>0.45</v>
      </c>
      <c r="D88">
        <v>0</v>
      </c>
      <c r="E88">
        <v>0</v>
      </c>
      <c r="F88">
        <v>0</v>
      </c>
      <c r="G88">
        <v>0</v>
      </c>
    </row>
    <row r="89" spans="1:7" x14ac:dyDescent="0.45">
      <c r="A89" s="1">
        <v>13</v>
      </c>
      <c r="B89">
        <v>10</v>
      </c>
      <c r="C89">
        <v>0.65</v>
      </c>
      <c r="D89">
        <v>0</v>
      </c>
      <c r="E89">
        <v>0</v>
      </c>
      <c r="F89">
        <v>0</v>
      </c>
      <c r="G89">
        <v>0</v>
      </c>
    </row>
    <row r="90" spans="1:7" x14ac:dyDescent="0.45">
      <c r="A90" s="1">
        <v>14</v>
      </c>
      <c r="B90">
        <v>10</v>
      </c>
      <c r="C90">
        <v>0.85</v>
      </c>
      <c r="D90">
        <v>0</v>
      </c>
      <c r="E90">
        <v>0</v>
      </c>
      <c r="F90">
        <v>0</v>
      </c>
      <c r="G90">
        <v>0</v>
      </c>
    </row>
    <row r="91" spans="1:7" x14ac:dyDescent="0.45">
      <c r="A91" s="1">
        <v>15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45">
      <c r="A92" s="1">
        <v>16</v>
      </c>
      <c r="B92">
        <v>20</v>
      </c>
      <c r="C92">
        <v>0.2</v>
      </c>
      <c r="D92">
        <v>0</v>
      </c>
      <c r="E92">
        <v>0</v>
      </c>
      <c r="F92">
        <v>0</v>
      </c>
      <c r="G92">
        <v>0</v>
      </c>
    </row>
    <row r="93" spans="1:7" x14ac:dyDescent="0.45">
      <c r="A93" s="1">
        <v>17</v>
      </c>
      <c r="B93">
        <v>20</v>
      </c>
      <c r="C93">
        <v>0.45</v>
      </c>
      <c r="D93">
        <v>0</v>
      </c>
      <c r="E93">
        <v>0</v>
      </c>
      <c r="F93">
        <v>0</v>
      </c>
      <c r="G93">
        <v>0</v>
      </c>
    </row>
    <row r="94" spans="1:7" x14ac:dyDescent="0.45">
      <c r="A94" s="1">
        <v>18</v>
      </c>
      <c r="B94">
        <v>20</v>
      </c>
      <c r="C94">
        <v>0.65</v>
      </c>
      <c r="D94">
        <v>0</v>
      </c>
      <c r="E94">
        <v>0</v>
      </c>
      <c r="F94">
        <v>0</v>
      </c>
      <c r="G94">
        <v>0</v>
      </c>
    </row>
    <row r="95" spans="1:7" x14ac:dyDescent="0.45">
      <c r="A95" s="1">
        <v>19</v>
      </c>
      <c r="B95">
        <v>20</v>
      </c>
      <c r="C95">
        <v>0.85</v>
      </c>
      <c r="D95">
        <v>0</v>
      </c>
      <c r="E95">
        <v>0</v>
      </c>
      <c r="F95">
        <v>0</v>
      </c>
      <c r="G95">
        <v>0</v>
      </c>
    </row>
    <row r="96" spans="1:7" x14ac:dyDescent="0.45">
      <c r="A96" s="1">
        <v>20</v>
      </c>
      <c r="B96">
        <v>50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45">
      <c r="A97" s="1">
        <v>21</v>
      </c>
      <c r="B97">
        <v>50</v>
      </c>
      <c r="C97">
        <v>0.2</v>
      </c>
      <c r="D97">
        <v>0</v>
      </c>
      <c r="E97">
        <v>0</v>
      </c>
      <c r="F97">
        <v>0</v>
      </c>
      <c r="G97">
        <v>0</v>
      </c>
    </row>
    <row r="98" spans="1:7" x14ac:dyDescent="0.45">
      <c r="A98" s="1">
        <v>22</v>
      </c>
      <c r="B98">
        <v>50</v>
      </c>
      <c r="C98">
        <v>0.45</v>
      </c>
      <c r="D98">
        <v>0</v>
      </c>
      <c r="E98">
        <v>0</v>
      </c>
      <c r="F98">
        <v>0</v>
      </c>
      <c r="G98">
        <v>0</v>
      </c>
    </row>
    <row r="99" spans="1:7" x14ac:dyDescent="0.45">
      <c r="A99" s="1">
        <v>23</v>
      </c>
      <c r="B99">
        <v>50</v>
      </c>
      <c r="C99">
        <v>0.65</v>
      </c>
      <c r="D99">
        <v>0</v>
      </c>
      <c r="E99">
        <v>0</v>
      </c>
      <c r="F99">
        <v>0</v>
      </c>
      <c r="G99">
        <v>0</v>
      </c>
    </row>
    <row r="100" spans="1:7" x14ac:dyDescent="0.45">
      <c r="A100" s="1">
        <v>24</v>
      </c>
      <c r="B100">
        <v>50</v>
      </c>
      <c r="C100">
        <v>0.85</v>
      </c>
      <c r="D100">
        <v>0</v>
      </c>
      <c r="E100">
        <v>0</v>
      </c>
      <c r="F100">
        <v>0</v>
      </c>
      <c r="G100">
        <v>0</v>
      </c>
    </row>
    <row r="101" spans="1:7" x14ac:dyDescent="0.4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4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45">
      <c r="A103" s="1">
        <v>27</v>
      </c>
      <c r="B103">
        <v>100</v>
      </c>
      <c r="C103">
        <v>0.45</v>
      </c>
      <c r="D103">
        <v>0</v>
      </c>
      <c r="E103">
        <v>0</v>
      </c>
      <c r="F103">
        <v>0</v>
      </c>
      <c r="G103">
        <v>0</v>
      </c>
    </row>
    <row r="104" spans="1:7" x14ac:dyDescent="0.4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0</v>
      </c>
    </row>
    <row r="105" spans="1:7" x14ac:dyDescent="0.45">
      <c r="A105" s="1">
        <v>29</v>
      </c>
      <c r="B105">
        <v>100</v>
      </c>
      <c r="C105">
        <v>0.85</v>
      </c>
      <c r="D105">
        <v>0</v>
      </c>
      <c r="E105">
        <v>0</v>
      </c>
      <c r="F105">
        <v>0</v>
      </c>
      <c r="G105">
        <v>0</v>
      </c>
    </row>
    <row r="109" spans="1:7" x14ac:dyDescent="0.45">
      <c r="A109" s="1">
        <v>0</v>
      </c>
      <c r="B109" t="s">
        <v>9</v>
      </c>
    </row>
    <row r="111" spans="1:7" x14ac:dyDescent="0.4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</row>
    <row r="112" spans="1:7" x14ac:dyDescent="0.4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4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4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4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4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45">
      <c r="A117" s="1">
        <v>5</v>
      </c>
      <c r="B117">
        <v>5</v>
      </c>
      <c r="C117">
        <v>0</v>
      </c>
      <c r="D117">
        <v>95.6</v>
      </c>
      <c r="E117">
        <v>100</v>
      </c>
      <c r="F117">
        <v>100</v>
      </c>
      <c r="G117">
        <v>98.7</v>
      </c>
    </row>
    <row r="118" spans="1:7" x14ac:dyDescent="0.45">
      <c r="A118" s="1">
        <v>6</v>
      </c>
      <c r="B118">
        <v>5</v>
      </c>
      <c r="C118">
        <v>0.2</v>
      </c>
      <c r="D118">
        <v>96.3</v>
      </c>
      <c r="E118">
        <v>100</v>
      </c>
      <c r="F118">
        <v>99.9</v>
      </c>
      <c r="G118">
        <v>97.9</v>
      </c>
    </row>
    <row r="119" spans="1:7" x14ac:dyDescent="0.45">
      <c r="A119" s="1">
        <v>7</v>
      </c>
      <c r="B119">
        <v>5</v>
      </c>
      <c r="C119">
        <v>0.45</v>
      </c>
      <c r="D119">
        <v>96.3</v>
      </c>
      <c r="E119">
        <v>100</v>
      </c>
      <c r="F119">
        <v>100</v>
      </c>
      <c r="G119">
        <v>99.1</v>
      </c>
    </row>
    <row r="120" spans="1:7" x14ac:dyDescent="0.45">
      <c r="A120" s="1">
        <v>8</v>
      </c>
      <c r="B120">
        <v>5</v>
      </c>
      <c r="C120">
        <v>0.65</v>
      </c>
      <c r="D120">
        <v>94.6</v>
      </c>
      <c r="E120">
        <v>100</v>
      </c>
      <c r="F120">
        <v>100</v>
      </c>
      <c r="G120">
        <v>99</v>
      </c>
    </row>
    <row r="121" spans="1:7" x14ac:dyDescent="0.45">
      <c r="A121" s="1">
        <v>9</v>
      </c>
      <c r="B121">
        <v>5</v>
      </c>
      <c r="C121">
        <v>0.85</v>
      </c>
      <c r="D121">
        <v>95.5</v>
      </c>
      <c r="E121">
        <v>100</v>
      </c>
      <c r="F121">
        <v>100</v>
      </c>
      <c r="G121">
        <v>99.3</v>
      </c>
    </row>
    <row r="122" spans="1:7" x14ac:dyDescent="0.45">
      <c r="A122" s="1">
        <v>10</v>
      </c>
      <c r="B122">
        <v>10</v>
      </c>
      <c r="C122">
        <v>0</v>
      </c>
      <c r="D122">
        <v>53.2</v>
      </c>
      <c r="E122">
        <v>100</v>
      </c>
      <c r="F122">
        <v>65.900000000000006</v>
      </c>
      <c r="G122">
        <v>76.7</v>
      </c>
    </row>
    <row r="123" spans="1:7" x14ac:dyDescent="0.45">
      <c r="A123" s="1">
        <v>11</v>
      </c>
      <c r="B123">
        <v>10</v>
      </c>
      <c r="C123">
        <v>0.2</v>
      </c>
      <c r="D123">
        <v>49.4</v>
      </c>
      <c r="E123">
        <v>100</v>
      </c>
      <c r="F123">
        <v>59.7</v>
      </c>
      <c r="G123">
        <v>77.599999999999994</v>
      </c>
    </row>
    <row r="124" spans="1:7" x14ac:dyDescent="0.45">
      <c r="A124" s="1">
        <v>12</v>
      </c>
      <c r="B124">
        <v>10</v>
      </c>
      <c r="C124">
        <v>0.45</v>
      </c>
      <c r="D124">
        <v>66.8</v>
      </c>
      <c r="E124">
        <v>100</v>
      </c>
      <c r="F124">
        <v>66.8</v>
      </c>
      <c r="G124">
        <v>77.599999999999994</v>
      </c>
    </row>
    <row r="125" spans="1:7" x14ac:dyDescent="0.45">
      <c r="A125" s="1">
        <v>13</v>
      </c>
      <c r="B125">
        <v>10</v>
      </c>
      <c r="C125">
        <v>0.65</v>
      </c>
      <c r="D125">
        <v>49.4</v>
      </c>
      <c r="E125">
        <v>100</v>
      </c>
      <c r="F125">
        <v>66.3</v>
      </c>
      <c r="G125">
        <v>78.099999999999994</v>
      </c>
    </row>
    <row r="126" spans="1:7" x14ac:dyDescent="0.45">
      <c r="A126" s="1">
        <v>14</v>
      </c>
      <c r="B126">
        <v>10</v>
      </c>
      <c r="C126">
        <v>0.85</v>
      </c>
      <c r="D126">
        <v>53.8</v>
      </c>
      <c r="E126">
        <v>100</v>
      </c>
      <c r="F126">
        <v>63.8</v>
      </c>
      <c r="G126">
        <v>77.7</v>
      </c>
    </row>
    <row r="127" spans="1:7" x14ac:dyDescent="0.45">
      <c r="A127" s="1">
        <v>15</v>
      </c>
      <c r="B127">
        <v>20</v>
      </c>
      <c r="C127">
        <v>0</v>
      </c>
      <c r="D127">
        <v>2.5</v>
      </c>
      <c r="E127">
        <v>99.7</v>
      </c>
      <c r="F127">
        <v>2.5</v>
      </c>
      <c r="G127">
        <v>3.4</v>
      </c>
    </row>
    <row r="128" spans="1:7" x14ac:dyDescent="0.45">
      <c r="A128" s="1">
        <v>16</v>
      </c>
      <c r="B128">
        <v>20</v>
      </c>
      <c r="C128">
        <v>0.2</v>
      </c>
      <c r="D128">
        <v>2</v>
      </c>
      <c r="E128">
        <v>99.4</v>
      </c>
      <c r="F128">
        <v>2</v>
      </c>
      <c r="G128">
        <v>3.1</v>
      </c>
    </row>
    <row r="129" spans="1:7" x14ac:dyDescent="0.45">
      <c r="A129" s="1">
        <v>17</v>
      </c>
      <c r="B129">
        <v>20</v>
      </c>
      <c r="C129">
        <v>0.45</v>
      </c>
      <c r="D129">
        <v>1.7</v>
      </c>
      <c r="E129">
        <v>99.8</v>
      </c>
      <c r="F129">
        <v>3.8</v>
      </c>
      <c r="G129">
        <v>3.3</v>
      </c>
    </row>
    <row r="130" spans="1:7" x14ac:dyDescent="0.45">
      <c r="A130" s="1">
        <v>18</v>
      </c>
      <c r="B130">
        <v>20</v>
      </c>
      <c r="C130">
        <v>0.65</v>
      </c>
      <c r="D130">
        <v>1.2</v>
      </c>
      <c r="E130">
        <v>99.8</v>
      </c>
      <c r="F130">
        <v>2.4</v>
      </c>
      <c r="G130">
        <v>3.7</v>
      </c>
    </row>
    <row r="131" spans="1:7" x14ac:dyDescent="0.45">
      <c r="A131" s="1">
        <v>19</v>
      </c>
      <c r="B131">
        <v>20</v>
      </c>
      <c r="C131">
        <v>0.85</v>
      </c>
      <c r="D131">
        <v>3.5</v>
      </c>
      <c r="E131">
        <v>99.7</v>
      </c>
      <c r="F131">
        <v>3.2</v>
      </c>
      <c r="G131">
        <v>6</v>
      </c>
    </row>
    <row r="132" spans="1:7" x14ac:dyDescent="0.45">
      <c r="A132" s="1">
        <v>20</v>
      </c>
      <c r="B132">
        <v>50</v>
      </c>
      <c r="C132">
        <v>0</v>
      </c>
      <c r="D132">
        <v>0.1</v>
      </c>
      <c r="E132">
        <v>55.1</v>
      </c>
      <c r="F132">
        <v>0.3</v>
      </c>
      <c r="G132">
        <v>0.3</v>
      </c>
    </row>
    <row r="133" spans="1:7" x14ac:dyDescent="0.45">
      <c r="A133" s="1">
        <v>21</v>
      </c>
      <c r="B133">
        <v>50</v>
      </c>
      <c r="C133">
        <v>0.2</v>
      </c>
      <c r="D133">
        <v>0.2</v>
      </c>
      <c r="E133">
        <v>56.2</v>
      </c>
      <c r="F133">
        <v>0.3</v>
      </c>
      <c r="G133">
        <v>0.2</v>
      </c>
    </row>
    <row r="134" spans="1:7" x14ac:dyDescent="0.45">
      <c r="A134" s="1">
        <v>22</v>
      </c>
      <c r="B134">
        <v>50</v>
      </c>
      <c r="C134">
        <v>0.45</v>
      </c>
      <c r="D134">
        <v>0.1</v>
      </c>
      <c r="E134">
        <v>78.599999999999994</v>
      </c>
      <c r="F134">
        <v>0.3</v>
      </c>
      <c r="G134">
        <v>0.4</v>
      </c>
    </row>
    <row r="135" spans="1:7" x14ac:dyDescent="0.45">
      <c r="A135" s="1">
        <v>23</v>
      </c>
      <c r="B135">
        <v>50</v>
      </c>
      <c r="C135">
        <v>0.65</v>
      </c>
      <c r="D135">
        <v>0</v>
      </c>
      <c r="E135">
        <v>65.3</v>
      </c>
      <c r="F135">
        <v>0.3</v>
      </c>
      <c r="G135">
        <v>0.3</v>
      </c>
    </row>
    <row r="136" spans="1:7" x14ac:dyDescent="0.45">
      <c r="A136" s="1">
        <v>24</v>
      </c>
      <c r="B136">
        <v>50</v>
      </c>
      <c r="C136">
        <v>0.85</v>
      </c>
      <c r="D136">
        <v>0.1</v>
      </c>
      <c r="E136">
        <v>72.099999999999994</v>
      </c>
      <c r="F136">
        <v>0.5</v>
      </c>
      <c r="G136">
        <v>0.7</v>
      </c>
    </row>
    <row r="137" spans="1:7" x14ac:dyDescent="0.45">
      <c r="A137" s="1">
        <v>25</v>
      </c>
      <c r="B137">
        <v>100</v>
      </c>
      <c r="C137">
        <v>0</v>
      </c>
      <c r="D137">
        <v>0</v>
      </c>
      <c r="E137">
        <v>7.7</v>
      </c>
      <c r="F137">
        <v>0</v>
      </c>
      <c r="G137">
        <v>0</v>
      </c>
    </row>
    <row r="138" spans="1:7" x14ac:dyDescent="0.45">
      <c r="A138" s="1">
        <v>26</v>
      </c>
      <c r="B138">
        <v>100</v>
      </c>
      <c r="C138">
        <v>0.2</v>
      </c>
      <c r="D138">
        <v>0</v>
      </c>
      <c r="E138">
        <v>9.1</v>
      </c>
      <c r="F138">
        <v>0</v>
      </c>
      <c r="G138">
        <v>0</v>
      </c>
    </row>
    <row r="139" spans="1:7" x14ac:dyDescent="0.45">
      <c r="A139" s="1">
        <v>27</v>
      </c>
      <c r="B139">
        <v>100</v>
      </c>
      <c r="C139">
        <v>0.45</v>
      </c>
      <c r="D139">
        <v>0</v>
      </c>
      <c r="E139">
        <v>10.7</v>
      </c>
      <c r="F139">
        <v>0</v>
      </c>
      <c r="G139">
        <v>0</v>
      </c>
    </row>
    <row r="140" spans="1:7" x14ac:dyDescent="0.45">
      <c r="A140" s="1">
        <v>28</v>
      </c>
      <c r="B140">
        <v>100</v>
      </c>
      <c r="C140">
        <v>0.65</v>
      </c>
      <c r="D140">
        <v>0</v>
      </c>
      <c r="E140">
        <v>12.9</v>
      </c>
      <c r="F140">
        <v>0</v>
      </c>
      <c r="G140">
        <v>0</v>
      </c>
    </row>
    <row r="141" spans="1:7" x14ac:dyDescent="0.45">
      <c r="A141" s="1">
        <v>29</v>
      </c>
      <c r="B141">
        <v>100</v>
      </c>
      <c r="C141">
        <v>0.85</v>
      </c>
      <c r="D141">
        <v>0</v>
      </c>
      <c r="E141">
        <v>19.3</v>
      </c>
      <c r="F141">
        <v>0</v>
      </c>
      <c r="G141">
        <v>0</v>
      </c>
    </row>
    <row r="145" spans="1:7" x14ac:dyDescent="0.45">
      <c r="A145" s="1">
        <v>0</v>
      </c>
      <c r="B145" t="s">
        <v>10</v>
      </c>
    </row>
    <row r="147" spans="1:7" x14ac:dyDescent="0.4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</row>
    <row r="148" spans="1:7" x14ac:dyDescent="0.45">
      <c r="A148" s="1">
        <v>0</v>
      </c>
      <c r="B148">
        <v>0</v>
      </c>
      <c r="C148">
        <v>0</v>
      </c>
      <c r="D148">
        <v>91</v>
      </c>
      <c r="E148">
        <v>25</v>
      </c>
      <c r="F148">
        <v>10.7</v>
      </c>
      <c r="G148">
        <v>68.8</v>
      </c>
    </row>
    <row r="149" spans="1:7" x14ac:dyDescent="0.45">
      <c r="A149" s="1">
        <v>1</v>
      </c>
      <c r="B149">
        <v>0</v>
      </c>
      <c r="C149">
        <v>0.2</v>
      </c>
      <c r="D149">
        <v>92.5</v>
      </c>
      <c r="E149">
        <v>27.5</v>
      </c>
      <c r="F149">
        <v>10.6</v>
      </c>
      <c r="G149">
        <v>62.6</v>
      </c>
    </row>
    <row r="150" spans="1:7" x14ac:dyDescent="0.45">
      <c r="A150" s="1">
        <v>2</v>
      </c>
      <c r="B150">
        <v>0</v>
      </c>
      <c r="C150">
        <v>0.45</v>
      </c>
      <c r="D150">
        <v>92.6</v>
      </c>
      <c r="E150">
        <v>31.2</v>
      </c>
      <c r="F150">
        <v>14.3</v>
      </c>
      <c r="G150">
        <v>59.3</v>
      </c>
    </row>
    <row r="151" spans="1:7" x14ac:dyDescent="0.45">
      <c r="A151" s="1">
        <v>3</v>
      </c>
      <c r="B151">
        <v>0</v>
      </c>
      <c r="C151">
        <v>0.65</v>
      </c>
      <c r="D151">
        <v>93.3</v>
      </c>
      <c r="E151">
        <v>36.299999999999997</v>
      </c>
      <c r="F151">
        <v>9.5</v>
      </c>
      <c r="G151">
        <v>60.8</v>
      </c>
    </row>
    <row r="152" spans="1:7" x14ac:dyDescent="0.45">
      <c r="A152" s="1">
        <v>4</v>
      </c>
      <c r="B152">
        <v>0</v>
      </c>
      <c r="C152">
        <v>0.85</v>
      </c>
      <c r="D152">
        <v>92.1</v>
      </c>
      <c r="E152">
        <v>32.299999999999997</v>
      </c>
      <c r="F152">
        <v>13.8</v>
      </c>
      <c r="G152">
        <v>54.3</v>
      </c>
    </row>
    <row r="153" spans="1:7" x14ac:dyDescent="0.45">
      <c r="A153" s="1">
        <v>5</v>
      </c>
      <c r="B153">
        <v>5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45">
      <c r="A154" s="1">
        <v>6</v>
      </c>
      <c r="B154">
        <v>5</v>
      </c>
      <c r="C154">
        <v>0.2</v>
      </c>
      <c r="D154">
        <v>0</v>
      </c>
      <c r="E154">
        <v>0</v>
      </c>
      <c r="F154">
        <v>0</v>
      </c>
      <c r="G154">
        <v>0</v>
      </c>
    </row>
    <row r="155" spans="1:7" x14ac:dyDescent="0.45">
      <c r="A155" s="1">
        <v>7</v>
      </c>
      <c r="B155">
        <v>5</v>
      </c>
      <c r="C155">
        <v>0.45</v>
      </c>
      <c r="D155">
        <v>0</v>
      </c>
      <c r="E155">
        <v>0</v>
      </c>
      <c r="F155">
        <v>0</v>
      </c>
      <c r="G155">
        <v>0</v>
      </c>
    </row>
    <row r="156" spans="1:7" x14ac:dyDescent="0.45">
      <c r="A156" s="1">
        <v>8</v>
      </c>
      <c r="B156">
        <v>5</v>
      </c>
      <c r="C156">
        <v>0.65</v>
      </c>
      <c r="D156">
        <v>0</v>
      </c>
      <c r="E156">
        <v>0</v>
      </c>
      <c r="F156">
        <v>0</v>
      </c>
      <c r="G156">
        <v>0</v>
      </c>
    </row>
    <row r="157" spans="1:7" x14ac:dyDescent="0.45">
      <c r="A157" s="1">
        <v>9</v>
      </c>
      <c r="B157">
        <v>5</v>
      </c>
      <c r="C157">
        <v>0.85</v>
      </c>
      <c r="D157">
        <v>0</v>
      </c>
      <c r="E157">
        <v>0</v>
      </c>
      <c r="F157">
        <v>0</v>
      </c>
      <c r="G157">
        <v>0</v>
      </c>
    </row>
    <row r="158" spans="1:7" x14ac:dyDescent="0.45">
      <c r="A158" s="1">
        <v>10</v>
      </c>
      <c r="B158">
        <v>10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45">
      <c r="A159" s="1">
        <v>11</v>
      </c>
      <c r="B159">
        <v>10</v>
      </c>
      <c r="C159">
        <v>0.2</v>
      </c>
      <c r="D159">
        <v>0</v>
      </c>
      <c r="E159">
        <v>0</v>
      </c>
      <c r="F159">
        <v>0</v>
      </c>
      <c r="G159">
        <v>0</v>
      </c>
    </row>
    <row r="160" spans="1:7" x14ac:dyDescent="0.45">
      <c r="A160" s="1">
        <v>12</v>
      </c>
      <c r="B160">
        <v>10</v>
      </c>
      <c r="C160">
        <v>0.45</v>
      </c>
      <c r="D160">
        <v>0</v>
      </c>
      <c r="E160">
        <v>0</v>
      </c>
      <c r="F160">
        <v>0</v>
      </c>
      <c r="G160">
        <v>0</v>
      </c>
    </row>
    <row r="161" spans="1:7" x14ac:dyDescent="0.45">
      <c r="A161" s="1">
        <v>13</v>
      </c>
      <c r="B161">
        <v>10</v>
      </c>
      <c r="C161">
        <v>0.65</v>
      </c>
      <c r="D161">
        <v>0</v>
      </c>
      <c r="E161">
        <v>0</v>
      </c>
      <c r="F161">
        <v>0</v>
      </c>
      <c r="G161">
        <v>0</v>
      </c>
    </row>
    <row r="162" spans="1:7" x14ac:dyDescent="0.45">
      <c r="A162" s="1">
        <v>14</v>
      </c>
      <c r="B162">
        <v>10</v>
      </c>
      <c r="C162">
        <v>0.85</v>
      </c>
      <c r="D162">
        <v>0</v>
      </c>
      <c r="E162">
        <v>0</v>
      </c>
      <c r="F162">
        <v>0</v>
      </c>
      <c r="G162">
        <v>0</v>
      </c>
    </row>
    <row r="163" spans="1:7" x14ac:dyDescent="0.45">
      <c r="A163" s="1">
        <v>15</v>
      </c>
      <c r="B163">
        <v>20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45">
      <c r="A164" s="1">
        <v>16</v>
      </c>
      <c r="B164">
        <v>20</v>
      </c>
      <c r="C164">
        <v>0.2</v>
      </c>
      <c r="D164">
        <v>0</v>
      </c>
      <c r="E164">
        <v>0</v>
      </c>
      <c r="F164">
        <v>0</v>
      </c>
      <c r="G164">
        <v>0</v>
      </c>
    </row>
    <row r="165" spans="1:7" x14ac:dyDescent="0.45">
      <c r="A165" s="1">
        <v>17</v>
      </c>
      <c r="B165">
        <v>20</v>
      </c>
      <c r="C165">
        <v>0.45</v>
      </c>
      <c r="D165">
        <v>0</v>
      </c>
      <c r="E165">
        <v>0</v>
      </c>
      <c r="F165">
        <v>0</v>
      </c>
      <c r="G165">
        <v>0</v>
      </c>
    </row>
    <row r="166" spans="1:7" x14ac:dyDescent="0.4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0</v>
      </c>
      <c r="G166">
        <v>0</v>
      </c>
    </row>
    <row r="167" spans="1:7" x14ac:dyDescent="0.45">
      <c r="A167" s="1">
        <v>19</v>
      </c>
      <c r="B167">
        <v>20</v>
      </c>
      <c r="C167">
        <v>0.85</v>
      </c>
      <c r="D167">
        <v>0</v>
      </c>
      <c r="E167">
        <v>0</v>
      </c>
      <c r="F167">
        <v>0</v>
      </c>
      <c r="G167">
        <v>0</v>
      </c>
    </row>
    <row r="168" spans="1:7" x14ac:dyDescent="0.45">
      <c r="A168" s="1">
        <v>20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45">
      <c r="A169" s="1">
        <v>21</v>
      </c>
      <c r="B169">
        <v>50</v>
      </c>
      <c r="C169">
        <v>0.2</v>
      </c>
      <c r="D169">
        <v>0</v>
      </c>
      <c r="E169">
        <v>0</v>
      </c>
      <c r="F169">
        <v>0</v>
      </c>
      <c r="G169">
        <v>0</v>
      </c>
    </row>
    <row r="170" spans="1:7" x14ac:dyDescent="0.45">
      <c r="A170" s="1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</v>
      </c>
    </row>
    <row r="171" spans="1:7" x14ac:dyDescent="0.45">
      <c r="A171" s="1">
        <v>23</v>
      </c>
      <c r="B171">
        <v>50</v>
      </c>
      <c r="C171">
        <v>0.65</v>
      </c>
      <c r="D171">
        <v>0</v>
      </c>
      <c r="E171">
        <v>0</v>
      </c>
      <c r="F171">
        <v>0</v>
      </c>
      <c r="G171">
        <v>0</v>
      </c>
    </row>
    <row r="172" spans="1:7" x14ac:dyDescent="0.45">
      <c r="A172" s="1">
        <v>24</v>
      </c>
      <c r="B172">
        <v>50</v>
      </c>
      <c r="C172">
        <v>0.85</v>
      </c>
      <c r="D172">
        <v>0</v>
      </c>
      <c r="E172">
        <v>0</v>
      </c>
      <c r="F172">
        <v>0</v>
      </c>
      <c r="G172">
        <v>0</v>
      </c>
    </row>
    <row r="173" spans="1:7" x14ac:dyDescent="0.45">
      <c r="A173" s="1">
        <v>25</v>
      </c>
      <c r="B173">
        <v>100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45">
      <c r="A174" s="1">
        <v>26</v>
      </c>
      <c r="B174">
        <v>100</v>
      </c>
      <c r="C174">
        <v>0.2</v>
      </c>
      <c r="D174">
        <v>0</v>
      </c>
      <c r="E174">
        <v>0</v>
      </c>
      <c r="F174">
        <v>0</v>
      </c>
      <c r="G174">
        <v>0</v>
      </c>
    </row>
    <row r="175" spans="1:7" x14ac:dyDescent="0.45">
      <c r="A175" s="1">
        <v>27</v>
      </c>
      <c r="B175">
        <v>100</v>
      </c>
      <c r="C175">
        <v>0.45</v>
      </c>
      <c r="D175">
        <v>0</v>
      </c>
      <c r="E175">
        <v>0</v>
      </c>
      <c r="F175">
        <v>0</v>
      </c>
      <c r="G175">
        <v>0</v>
      </c>
    </row>
    <row r="176" spans="1:7" x14ac:dyDescent="0.45">
      <c r="A176" s="1">
        <v>28</v>
      </c>
      <c r="B176">
        <v>100</v>
      </c>
      <c r="C176">
        <v>0.65</v>
      </c>
      <c r="D176">
        <v>0</v>
      </c>
      <c r="E176">
        <v>0</v>
      </c>
      <c r="F176">
        <v>0</v>
      </c>
      <c r="G176">
        <v>0</v>
      </c>
    </row>
    <row r="177" spans="1:7" x14ac:dyDescent="0.45">
      <c r="A177" s="1">
        <v>29</v>
      </c>
      <c r="B177">
        <v>100</v>
      </c>
      <c r="C177">
        <v>0.85</v>
      </c>
      <c r="D177">
        <v>0</v>
      </c>
      <c r="E177">
        <v>0</v>
      </c>
      <c r="F177">
        <v>0</v>
      </c>
      <c r="G177">
        <v>0</v>
      </c>
    </row>
    <row r="181" spans="1:7" x14ac:dyDescent="0.45">
      <c r="A181" s="1">
        <v>0</v>
      </c>
      <c r="B181" t="s">
        <v>11</v>
      </c>
    </row>
    <row r="183" spans="1:7" x14ac:dyDescent="0.4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</row>
    <row r="184" spans="1:7" x14ac:dyDescent="0.45">
      <c r="A184" s="1">
        <v>0</v>
      </c>
      <c r="B184">
        <v>0</v>
      </c>
      <c r="C184">
        <v>0</v>
      </c>
      <c r="D184">
        <v>1.9</v>
      </c>
      <c r="E184">
        <v>2</v>
      </c>
      <c r="F184">
        <v>2</v>
      </c>
      <c r="G184">
        <v>2.1</v>
      </c>
    </row>
    <row r="185" spans="1:7" x14ac:dyDescent="0.45">
      <c r="A185" s="1">
        <v>1</v>
      </c>
      <c r="B185">
        <v>0</v>
      </c>
      <c r="C185">
        <v>0.2</v>
      </c>
      <c r="D185">
        <v>1.3</v>
      </c>
      <c r="E185">
        <v>1.7</v>
      </c>
      <c r="F185">
        <v>3</v>
      </c>
      <c r="G185">
        <v>2.6</v>
      </c>
    </row>
    <row r="186" spans="1:7" x14ac:dyDescent="0.45">
      <c r="A186" s="1">
        <v>2</v>
      </c>
      <c r="B186">
        <v>0</v>
      </c>
      <c r="C186">
        <v>0.45</v>
      </c>
      <c r="D186">
        <v>1.6</v>
      </c>
      <c r="E186">
        <v>2</v>
      </c>
      <c r="F186">
        <v>2.6</v>
      </c>
      <c r="G186">
        <v>1.4</v>
      </c>
    </row>
    <row r="187" spans="1:7" x14ac:dyDescent="0.45">
      <c r="A187" s="1">
        <v>3</v>
      </c>
      <c r="B187">
        <v>0</v>
      </c>
      <c r="C187">
        <v>0.65</v>
      </c>
      <c r="D187">
        <v>2.6</v>
      </c>
      <c r="E187">
        <v>3.7</v>
      </c>
      <c r="F187">
        <v>3.7</v>
      </c>
      <c r="G187">
        <v>3.8</v>
      </c>
    </row>
    <row r="188" spans="1:7" x14ac:dyDescent="0.45">
      <c r="A188" s="1">
        <v>4</v>
      </c>
      <c r="B188">
        <v>0</v>
      </c>
      <c r="C188">
        <v>0.85</v>
      </c>
      <c r="D188">
        <v>4.5999999999999996</v>
      </c>
      <c r="E188">
        <v>5.7</v>
      </c>
      <c r="F188">
        <v>7.2</v>
      </c>
      <c r="G188">
        <v>6.6</v>
      </c>
    </row>
    <row r="189" spans="1:7" x14ac:dyDescent="0.45">
      <c r="A189" s="1">
        <v>5</v>
      </c>
      <c r="B189">
        <v>5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45">
      <c r="A190" s="1">
        <v>6</v>
      </c>
      <c r="B190">
        <v>5</v>
      </c>
      <c r="C190">
        <v>0.2</v>
      </c>
      <c r="D190">
        <v>0</v>
      </c>
      <c r="E190">
        <v>0</v>
      </c>
      <c r="F190">
        <v>0</v>
      </c>
      <c r="G190">
        <v>0</v>
      </c>
    </row>
    <row r="191" spans="1:7" x14ac:dyDescent="0.45">
      <c r="A191" s="1">
        <v>7</v>
      </c>
      <c r="B191">
        <v>5</v>
      </c>
      <c r="C191">
        <v>0.45</v>
      </c>
      <c r="D191">
        <v>0</v>
      </c>
      <c r="E191">
        <v>0</v>
      </c>
      <c r="F191">
        <v>0</v>
      </c>
      <c r="G191">
        <v>0</v>
      </c>
    </row>
    <row r="192" spans="1:7" x14ac:dyDescent="0.45">
      <c r="A192" s="1">
        <v>8</v>
      </c>
      <c r="B192">
        <v>5</v>
      </c>
      <c r="C192">
        <v>0.65</v>
      </c>
      <c r="D192">
        <v>0</v>
      </c>
      <c r="E192">
        <v>0.1</v>
      </c>
      <c r="F192">
        <v>0</v>
      </c>
      <c r="G192">
        <v>0</v>
      </c>
    </row>
    <row r="193" spans="1:7" x14ac:dyDescent="0.45">
      <c r="A193" s="1">
        <v>9</v>
      </c>
      <c r="B193">
        <v>5</v>
      </c>
      <c r="C193">
        <v>0.85</v>
      </c>
      <c r="D193">
        <v>0</v>
      </c>
      <c r="E193">
        <v>0</v>
      </c>
      <c r="F193">
        <v>0</v>
      </c>
      <c r="G193">
        <v>0</v>
      </c>
    </row>
    <row r="194" spans="1:7" x14ac:dyDescent="0.45">
      <c r="A194" s="1">
        <v>10</v>
      </c>
      <c r="B194">
        <v>10</v>
      </c>
      <c r="C194">
        <v>0</v>
      </c>
      <c r="D194">
        <v>0.3</v>
      </c>
      <c r="E194">
        <v>0</v>
      </c>
      <c r="F194">
        <v>0.1</v>
      </c>
      <c r="G194">
        <v>0.1</v>
      </c>
    </row>
    <row r="195" spans="1:7" x14ac:dyDescent="0.45">
      <c r="A195" s="1">
        <v>11</v>
      </c>
      <c r="B195">
        <v>10</v>
      </c>
      <c r="C195">
        <v>0.2</v>
      </c>
      <c r="D195">
        <v>0.1</v>
      </c>
      <c r="E195">
        <v>0.2</v>
      </c>
      <c r="F195">
        <v>0</v>
      </c>
      <c r="G195">
        <v>0.6</v>
      </c>
    </row>
    <row r="196" spans="1:7" x14ac:dyDescent="0.45">
      <c r="A196" s="1">
        <v>12</v>
      </c>
      <c r="B196">
        <v>10</v>
      </c>
      <c r="C196">
        <v>0.45</v>
      </c>
      <c r="D196">
        <v>0.2</v>
      </c>
      <c r="E196">
        <v>0</v>
      </c>
      <c r="F196">
        <v>0</v>
      </c>
      <c r="G196">
        <v>0.1</v>
      </c>
    </row>
    <row r="197" spans="1:7" x14ac:dyDescent="0.45">
      <c r="A197" s="1">
        <v>13</v>
      </c>
      <c r="B197">
        <v>10</v>
      </c>
      <c r="C197">
        <v>0.65</v>
      </c>
      <c r="D197">
        <v>0.3</v>
      </c>
      <c r="E197">
        <v>0</v>
      </c>
      <c r="F197">
        <v>0</v>
      </c>
      <c r="G197">
        <v>0.1</v>
      </c>
    </row>
    <row r="198" spans="1:7" x14ac:dyDescent="0.45">
      <c r="A198" s="1">
        <v>14</v>
      </c>
      <c r="B198">
        <v>10</v>
      </c>
      <c r="C198">
        <v>0.85</v>
      </c>
      <c r="D198">
        <v>0.3</v>
      </c>
      <c r="E198">
        <v>0</v>
      </c>
      <c r="F198">
        <v>0</v>
      </c>
      <c r="G198">
        <v>0</v>
      </c>
    </row>
    <row r="199" spans="1:7" x14ac:dyDescent="0.45">
      <c r="A199" s="1">
        <v>15</v>
      </c>
      <c r="B199">
        <v>20</v>
      </c>
      <c r="C199">
        <v>0</v>
      </c>
      <c r="D199">
        <v>8.1999999999999993</v>
      </c>
      <c r="E199">
        <v>1.8</v>
      </c>
      <c r="F199">
        <v>5</v>
      </c>
      <c r="G199">
        <v>10.6</v>
      </c>
    </row>
    <row r="200" spans="1:7" x14ac:dyDescent="0.45">
      <c r="A200" s="1">
        <v>16</v>
      </c>
      <c r="B200">
        <v>20</v>
      </c>
      <c r="C200">
        <v>0.2</v>
      </c>
      <c r="D200">
        <v>10</v>
      </c>
      <c r="E200">
        <v>0.6</v>
      </c>
      <c r="F200">
        <v>3.7</v>
      </c>
      <c r="G200">
        <v>11</v>
      </c>
    </row>
    <row r="201" spans="1:7" x14ac:dyDescent="0.45">
      <c r="A201" s="1">
        <v>17</v>
      </c>
      <c r="B201">
        <v>20</v>
      </c>
      <c r="C201">
        <v>0.45</v>
      </c>
      <c r="D201">
        <v>7.2</v>
      </c>
      <c r="E201">
        <v>1</v>
      </c>
      <c r="F201">
        <v>3.5</v>
      </c>
      <c r="G201">
        <v>7.2</v>
      </c>
    </row>
    <row r="202" spans="1:7" x14ac:dyDescent="0.45">
      <c r="A202" s="1">
        <v>18</v>
      </c>
      <c r="B202">
        <v>20</v>
      </c>
      <c r="C202">
        <v>0.65</v>
      </c>
      <c r="D202">
        <v>7</v>
      </c>
      <c r="E202">
        <v>0.8</v>
      </c>
      <c r="F202">
        <v>2.7</v>
      </c>
      <c r="G202">
        <v>7.9</v>
      </c>
    </row>
    <row r="203" spans="1:7" x14ac:dyDescent="0.45">
      <c r="A203" s="1">
        <v>19</v>
      </c>
      <c r="B203">
        <v>20</v>
      </c>
      <c r="C203">
        <v>0.85</v>
      </c>
      <c r="D203">
        <v>7.7</v>
      </c>
      <c r="E203">
        <v>0.2</v>
      </c>
      <c r="F203">
        <v>1.9</v>
      </c>
      <c r="G203">
        <v>6.1</v>
      </c>
    </row>
    <row r="204" spans="1:7" x14ac:dyDescent="0.45">
      <c r="A204" s="1">
        <v>20</v>
      </c>
      <c r="B204">
        <v>50</v>
      </c>
      <c r="C204">
        <v>0</v>
      </c>
      <c r="D204">
        <v>100</v>
      </c>
      <c r="E204">
        <v>100</v>
      </c>
      <c r="F204">
        <v>100</v>
      </c>
      <c r="G204">
        <v>100</v>
      </c>
    </row>
    <row r="205" spans="1:7" x14ac:dyDescent="0.45">
      <c r="A205" s="1">
        <v>21</v>
      </c>
      <c r="B205">
        <v>50</v>
      </c>
      <c r="C205">
        <v>0.2</v>
      </c>
      <c r="D205">
        <v>100</v>
      </c>
      <c r="E205">
        <v>100</v>
      </c>
      <c r="F205">
        <v>100</v>
      </c>
      <c r="G205">
        <v>100</v>
      </c>
    </row>
    <row r="206" spans="1:7" x14ac:dyDescent="0.45">
      <c r="A206" s="1">
        <v>22</v>
      </c>
      <c r="B206">
        <v>50</v>
      </c>
      <c r="C206">
        <v>0.45</v>
      </c>
      <c r="D206">
        <v>100</v>
      </c>
      <c r="E206">
        <v>100</v>
      </c>
      <c r="F206">
        <v>100</v>
      </c>
      <c r="G206">
        <v>100</v>
      </c>
    </row>
    <row r="207" spans="1:7" x14ac:dyDescent="0.45">
      <c r="A207" s="1">
        <v>23</v>
      </c>
      <c r="B207">
        <v>50</v>
      </c>
      <c r="C207">
        <v>0.65</v>
      </c>
      <c r="D207">
        <v>100</v>
      </c>
      <c r="E207">
        <v>100</v>
      </c>
      <c r="F207">
        <v>100</v>
      </c>
      <c r="G207">
        <v>100</v>
      </c>
    </row>
    <row r="208" spans="1:7" x14ac:dyDescent="0.45">
      <c r="A208" s="1">
        <v>24</v>
      </c>
      <c r="B208">
        <v>50</v>
      </c>
      <c r="C208">
        <v>0.85</v>
      </c>
      <c r="D208">
        <v>100</v>
      </c>
      <c r="E208">
        <v>100</v>
      </c>
      <c r="F208">
        <v>100</v>
      </c>
      <c r="G208">
        <v>100</v>
      </c>
    </row>
    <row r="209" spans="1:7" x14ac:dyDescent="0.45">
      <c r="A209" s="1">
        <v>25</v>
      </c>
      <c r="B209">
        <v>100</v>
      </c>
      <c r="C209">
        <v>0</v>
      </c>
      <c r="D209">
        <v>100</v>
      </c>
      <c r="E209">
        <v>100</v>
      </c>
      <c r="F209">
        <v>100</v>
      </c>
      <c r="G209">
        <v>100</v>
      </c>
    </row>
    <row r="210" spans="1:7" x14ac:dyDescent="0.45">
      <c r="A210" s="1">
        <v>26</v>
      </c>
      <c r="B210">
        <v>100</v>
      </c>
      <c r="C210">
        <v>0.2</v>
      </c>
      <c r="D210">
        <v>100</v>
      </c>
      <c r="E210">
        <v>100</v>
      </c>
      <c r="F210">
        <v>100</v>
      </c>
      <c r="G210">
        <v>100</v>
      </c>
    </row>
    <row r="211" spans="1:7" x14ac:dyDescent="0.45">
      <c r="A211" s="1">
        <v>27</v>
      </c>
      <c r="B211">
        <v>100</v>
      </c>
      <c r="C211">
        <v>0.45</v>
      </c>
      <c r="D211">
        <v>100</v>
      </c>
      <c r="E211">
        <v>100</v>
      </c>
      <c r="F211">
        <v>100</v>
      </c>
      <c r="G211">
        <v>100</v>
      </c>
    </row>
    <row r="212" spans="1:7" x14ac:dyDescent="0.45">
      <c r="A212" s="1">
        <v>28</v>
      </c>
      <c r="B212">
        <v>100</v>
      </c>
      <c r="C212">
        <v>0.65</v>
      </c>
      <c r="D212">
        <v>100</v>
      </c>
      <c r="E212">
        <v>100</v>
      </c>
      <c r="F212">
        <v>100</v>
      </c>
      <c r="G212">
        <v>100</v>
      </c>
    </row>
    <row r="213" spans="1:7" x14ac:dyDescent="0.45">
      <c r="A213" s="1">
        <v>29</v>
      </c>
      <c r="B213">
        <v>100</v>
      </c>
      <c r="C213">
        <v>0.85</v>
      </c>
      <c r="D213">
        <v>100</v>
      </c>
      <c r="E213">
        <v>100</v>
      </c>
      <c r="F213">
        <v>100</v>
      </c>
      <c r="G213">
        <v>100</v>
      </c>
    </row>
    <row r="217" spans="1:7" x14ac:dyDescent="0.45">
      <c r="A217" s="1">
        <v>0</v>
      </c>
      <c r="B217" t="s">
        <v>12</v>
      </c>
    </row>
    <row r="219" spans="1:7" x14ac:dyDescent="0.4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</row>
    <row r="220" spans="1:7" x14ac:dyDescent="0.45">
      <c r="A220" s="1">
        <v>0</v>
      </c>
      <c r="B220">
        <v>0</v>
      </c>
      <c r="C220">
        <v>0</v>
      </c>
      <c r="D220">
        <v>77</v>
      </c>
      <c r="E220">
        <v>78.28</v>
      </c>
      <c r="F220">
        <v>78.8</v>
      </c>
      <c r="G220">
        <v>79</v>
      </c>
    </row>
    <row r="221" spans="1:7" x14ac:dyDescent="0.45">
      <c r="A221" s="1">
        <v>1</v>
      </c>
      <c r="B221">
        <v>0</v>
      </c>
      <c r="C221">
        <v>0.2</v>
      </c>
      <c r="D221">
        <v>78.5</v>
      </c>
      <c r="E221">
        <v>76.400000000000006</v>
      </c>
      <c r="F221">
        <v>79.7</v>
      </c>
      <c r="G221">
        <v>77.5</v>
      </c>
    </row>
    <row r="222" spans="1:7" x14ac:dyDescent="0.45">
      <c r="A222" s="1">
        <v>2</v>
      </c>
      <c r="B222">
        <v>0</v>
      </c>
      <c r="C222">
        <v>0.45</v>
      </c>
      <c r="D222">
        <v>77.5</v>
      </c>
      <c r="E222">
        <v>76.8</v>
      </c>
      <c r="F222">
        <v>79.2</v>
      </c>
      <c r="G222">
        <v>78.900000000000006</v>
      </c>
    </row>
    <row r="223" spans="1:7" x14ac:dyDescent="0.45">
      <c r="A223" s="1">
        <v>3</v>
      </c>
      <c r="B223">
        <v>0</v>
      </c>
      <c r="C223">
        <v>0.65</v>
      </c>
      <c r="D223">
        <v>76.7</v>
      </c>
      <c r="E223">
        <v>75</v>
      </c>
      <c r="F223">
        <v>74.400000000000006</v>
      </c>
      <c r="G223">
        <v>77.2</v>
      </c>
    </row>
    <row r="224" spans="1:7" x14ac:dyDescent="0.45">
      <c r="A224" s="1">
        <v>4</v>
      </c>
      <c r="B224">
        <v>0</v>
      </c>
      <c r="C224">
        <v>0.85</v>
      </c>
      <c r="D224">
        <v>76.400000000000006</v>
      </c>
      <c r="E224">
        <v>77.400000000000006</v>
      </c>
      <c r="F224">
        <v>77.900000000000006</v>
      </c>
      <c r="G224">
        <v>77.7</v>
      </c>
    </row>
    <row r="225" spans="1:7" x14ac:dyDescent="0.45">
      <c r="A225" s="1">
        <v>5</v>
      </c>
      <c r="B225">
        <v>5</v>
      </c>
      <c r="C225">
        <v>0</v>
      </c>
      <c r="D225">
        <v>57.3</v>
      </c>
      <c r="E225">
        <v>63.5</v>
      </c>
      <c r="F225">
        <v>65.5</v>
      </c>
      <c r="G225">
        <v>74.8</v>
      </c>
    </row>
    <row r="226" spans="1:7" x14ac:dyDescent="0.45">
      <c r="A226" s="1">
        <v>6</v>
      </c>
      <c r="B226">
        <v>5</v>
      </c>
      <c r="C226">
        <v>0.2</v>
      </c>
      <c r="D226">
        <v>57.2</v>
      </c>
      <c r="E226">
        <v>53.9</v>
      </c>
      <c r="F226">
        <v>62.8</v>
      </c>
      <c r="G226">
        <v>77</v>
      </c>
    </row>
    <row r="227" spans="1:7" x14ac:dyDescent="0.45">
      <c r="A227" s="1">
        <v>7</v>
      </c>
      <c r="B227">
        <v>5</v>
      </c>
      <c r="C227">
        <v>0.45</v>
      </c>
      <c r="D227">
        <v>53.5</v>
      </c>
      <c r="E227">
        <v>47.1</v>
      </c>
      <c r="F227">
        <v>65.5</v>
      </c>
      <c r="G227">
        <v>76.3</v>
      </c>
    </row>
    <row r="228" spans="1:7" x14ac:dyDescent="0.45">
      <c r="A228" s="1">
        <v>8</v>
      </c>
      <c r="B228">
        <v>5</v>
      </c>
      <c r="C228">
        <v>0.65</v>
      </c>
      <c r="D228">
        <v>53.9</v>
      </c>
      <c r="E228">
        <v>60.2</v>
      </c>
      <c r="F228">
        <v>63.7</v>
      </c>
      <c r="G228">
        <v>73.400000000000006</v>
      </c>
    </row>
    <row r="229" spans="1:7" x14ac:dyDescent="0.45">
      <c r="A229" s="1">
        <v>9</v>
      </c>
      <c r="B229">
        <v>5</v>
      </c>
      <c r="C229">
        <v>0.85</v>
      </c>
      <c r="D229">
        <v>50.4</v>
      </c>
      <c r="E229">
        <v>46.3</v>
      </c>
      <c r="F229">
        <v>63.1</v>
      </c>
      <c r="G229">
        <v>74.5</v>
      </c>
    </row>
    <row r="230" spans="1:7" x14ac:dyDescent="0.45">
      <c r="A230" s="1">
        <v>10</v>
      </c>
      <c r="B230">
        <v>10</v>
      </c>
      <c r="C230">
        <v>0</v>
      </c>
      <c r="D230">
        <v>32.200000000000003</v>
      </c>
      <c r="E230">
        <v>29.7</v>
      </c>
      <c r="F230">
        <v>29.9</v>
      </c>
      <c r="G230">
        <v>47</v>
      </c>
    </row>
    <row r="231" spans="1:7" x14ac:dyDescent="0.45">
      <c r="A231" s="1">
        <v>11</v>
      </c>
      <c r="B231">
        <v>10</v>
      </c>
      <c r="C231">
        <v>0.2</v>
      </c>
      <c r="D231">
        <v>37.4</v>
      </c>
      <c r="E231">
        <v>19.2</v>
      </c>
      <c r="F231">
        <v>32.5</v>
      </c>
      <c r="G231">
        <v>48.6</v>
      </c>
    </row>
    <row r="232" spans="1:7" x14ac:dyDescent="0.45">
      <c r="A232" s="1">
        <v>12</v>
      </c>
      <c r="B232">
        <v>10</v>
      </c>
      <c r="C232">
        <v>0.45</v>
      </c>
      <c r="D232">
        <v>33.9</v>
      </c>
      <c r="E232">
        <v>14.3</v>
      </c>
      <c r="F232">
        <v>33.9</v>
      </c>
      <c r="G232">
        <v>45.9</v>
      </c>
    </row>
    <row r="233" spans="1:7" x14ac:dyDescent="0.45">
      <c r="A233" s="1">
        <v>13</v>
      </c>
      <c r="B233">
        <v>10</v>
      </c>
      <c r="C233">
        <v>0.65</v>
      </c>
      <c r="D233">
        <v>29.9</v>
      </c>
      <c r="E233">
        <v>15.3</v>
      </c>
      <c r="F233">
        <v>31.5</v>
      </c>
      <c r="G233">
        <v>44.6</v>
      </c>
    </row>
    <row r="234" spans="1:7" x14ac:dyDescent="0.45">
      <c r="A234" s="1">
        <v>14</v>
      </c>
      <c r="B234">
        <v>10</v>
      </c>
      <c r="C234">
        <v>0.85</v>
      </c>
      <c r="D234">
        <v>36.9</v>
      </c>
      <c r="E234">
        <v>18.3</v>
      </c>
      <c r="F234">
        <v>23.4</v>
      </c>
      <c r="G234">
        <v>44.9</v>
      </c>
    </row>
    <row r="235" spans="1:7" x14ac:dyDescent="0.45">
      <c r="A235" s="1">
        <v>15</v>
      </c>
      <c r="B235">
        <v>20</v>
      </c>
      <c r="C235">
        <v>0</v>
      </c>
      <c r="D235">
        <v>5</v>
      </c>
      <c r="E235">
        <v>3.8</v>
      </c>
      <c r="F235">
        <v>2.4</v>
      </c>
      <c r="G235">
        <v>6.4</v>
      </c>
    </row>
    <row r="236" spans="1:7" x14ac:dyDescent="0.45">
      <c r="A236" s="1">
        <v>16</v>
      </c>
      <c r="B236">
        <v>20</v>
      </c>
      <c r="C236">
        <v>0.2</v>
      </c>
      <c r="D236">
        <v>4.7</v>
      </c>
      <c r="E236">
        <v>1</v>
      </c>
      <c r="F236">
        <v>2.4</v>
      </c>
      <c r="G236">
        <v>6</v>
      </c>
    </row>
    <row r="237" spans="1:7" x14ac:dyDescent="0.45">
      <c r="A237" s="1">
        <v>17</v>
      </c>
      <c r="B237">
        <v>20</v>
      </c>
      <c r="C237">
        <v>0.45</v>
      </c>
      <c r="D237">
        <v>3</v>
      </c>
      <c r="E237">
        <v>1.8</v>
      </c>
      <c r="F237">
        <v>3.8</v>
      </c>
      <c r="G237">
        <v>5.42</v>
      </c>
    </row>
    <row r="238" spans="1:7" x14ac:dyDescent="0.45">
      <c r="A238" s="1">
        <v>18</v>
      </c>
      <c r="B238">
        <v>20</v>
      </c>
      <c r="C238">
        <v>0.65</v>
      </c>
      <c r="D238">
        <v>4.5</v>
      </c>
      <c r="E238">
        <v>0.8</v>
      </c>
      <c r="F238">
        <v>3</v>
      </c>
      <c r="G238">
        <v>6.6</v>
      </c>
    </row>
    <row r="239" spans="1:7" x14ac:dyDescent="0.45">
      <c r="A239" s="1">
        <v>19</v>
      </c>
      <c r="B239">
        <v>20</v>
      </c>
      <c r="C239">
        <v>0.85</v>
      </c>
      <c r="D239">
        <v>3.1</v>
      </c>
      <c r="E239">
        <v>1.3</v>
      </c>
      <c r="F239">
        <v>2.2999999999999998</v>
      </c>
      <c r="G239">
        <v>6</v>
      </c>
    </row>
    <row r="240" spans="1:7" x14ac:dyDescent="0.45">
      <c r="A240" s="1">
        <v>20</v>
      </c>
      <c r="B240">
        <v>50</v>
      </c>
      <c r="C240">
        <v>0</v>
      </c>
      <c r="D240">
        <v>100</v>
      </c>
      <c r="E240">
        <v>99.6</v>
      </c>
      <c r="F240">
        <v>100</v>
      </c>
      <c r="G240">
        <v>100</v>
      </c>
    </row>
    <row r="241" spans="1:7" x14ac:dyDescent="0.45">
      <c r="A241" s="1">
        <v>21</v>
      </c>
      <c r="B241">
        <v>50</v>
      </c>
      <c r="C241">
        <v>0.2</v>
      </c>
      <c r="D241">
        <v>100</v>
      </c>
      <c r="E241">
        <v>100</v>
      </c>
      <c r="F241">
        <v>100</v>
      </c>
      <c r="G241">
        <v>100</v>
      </c>
    </row>
    <row r="242" spans="1:7" x14ac:dyDescent="0.45">
      <c r="A242" s="1">
        <v>22</v>
      </c>
      <c r="B242">
        <v>50</v>
      </c>
      <c r="C242">
        <v>0.45</v>
      </c>
      <c r="D242">
        <v>100</v>
      </c>
      <c r="E242">
        <v>100</v>
      </c>
      <c r="F242">
        <v>100</v>
      </c>
      <c r="G242">
        <v>100</v>
      </c>
    </row>
    <row r="243" spans="1:7" x14ac:dyDescent="0.45">
      <c r="A243" s="1">
        <v>23</v>
      </c>
      <c r="B243">
        <v>50</v>
      </c>
      <c r="C243">
        <v>0.65</v>
      </c>
      <c r="D243">
        <v>100</v>
      </c>
      <c r="E243">
        <v>100</v>
      </c>
      <c r="F243">
        <v>100</v>
      </c>
      <c r="G243">
        <v>100</v>
      </c>
    </row>
    <row r="244" spans="1:7" x14ac:dyDescent="0.45">
      <c r="A244" s="1">
        <v>24</v>
      </c>
      <c r="B244">
        <v>50</v>
      </c>
      <c r="C244">
        <v>0.85</v>
      </c>
      <c r="D244">
        <v>100</v>
      </c>
      <c r="E244">
        <v>100</v>
      </c>
      <c r="F244">
        <v>100</v>
      </c>
      <c r="G244">
        <v>100</v>
      </c>
    </row>
    <row r="245" spans="1:7" x14ac:dyDescent="0.45">
      <c r="A245" s="1">
        <v>25</v>
      </c>
      <c r="B245">
        <v>100</v>
      </c>
      <c r="C245">
        <v>0</v>
      </c>
      <c r="D245">
        <v>100</v>
      </c>
      <c r="E245">
        <v>100</v>
      </c>
      <c r="F245">
        <v>100</v>
      </c>
      <c r="G245">
        <v>100</v>
      </c>
    </row>
    <row r="246" spans="1:7" x14ac:dyDescent="0.45">
      <c r="A246" s="1">
        <v>26</v>
      </c>
      <c r="B246">
        <v>100</v>
      </c>
      <c r="C246">
        <v>0.2</v>
      </c>
      <c r="D246">
        <v>100</v>
      </c>
      <c r="E246">
        <v>100</v>
      </c>
      <c r="F246">
        <v>100</v>
      </c>
      <c r="G246">
        <v>100</v>
      </c>
    </row>
    <row r="247" spans="1:7" x14ac:dyDescent="0.45">
      <c r="A247" s="1">
        <v>27</v>
      </c>
      <c r="B247">
        <v>100</v>
      </c>
      <c r="C247">
        <v>0.45</v>
      </c>
      <c r="D247">
        <v>100</v>
      </c>
      <c r="E247">
        <v>100</v>
      </c>
      <c r="F247">
        <v>100</v>
      </c>
      <c r="G247">
        <v>100</v>
      </c>
    </row>
    <row r="248" spans="1:7" x14ac:dyDescent="0.45">
      <c r="A248" s="1">
        <v>28</v>
      </c>
      <c r="B248">
        <v>100</v>
      </c>
      <c r="C248">
        <v>0.65</v>
      </c>
      <c r="D248">
        <v>100</v>
      </c>
      <c r="E248">
        <v>100</v>
      </c>
      <c r="F248">
        <v>100</v>
      </c>
      <c r="G248">
        <v>100</v>
      </c>
    </row>
    <row r="249" spans="1:7" x14ac:dyDescent="0.45">
      <c r="A249" s="1">
        <v>29</v>
      </c>
      <c r="B249">
        <v>100</v>
      </c>
      <c r="C249">
        <v>0.85</v>
      </c>
      <c r="D249">
        <v>100</v>
      </c>
      <c r="E249">
        <v>100</v>
      </c>
      <c r="F249">
        <v>100</v>
      </c>
      <c r="G249">
        <v>100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58C01-FBE2-4240-97FC-B7C3FD87BD07}">
  <dimension ref="A1:AL249"/>
  <sheetViews>
    <sheetView topLeftCell="A205" zoomScale="69" workbookViewId="0">
      <selection activeCell="F3" sqref="F3"/>
    </sheetView>
  </sheetViews>
  <sheetFormatPr defaultRowHeight="14.25" x14ac:dyDescent="0.45"/>
  <cols>
    <col min="9" max="9" width="13.46484375" bestFit="1" customWidth="1"/>
    <col min="16" max="16" width="11.59765625" customWidth="1"/>
    <col min="17" max="17" width="7.265625" customWidth="1"/>
    <col min="18" max="18" width="11.33203125" bestFit="1" customWidth="1"/>
    <col min="19" max="19" width="14.46484375" customWidth="1"/>
    <col min="20" max="20" width="11.06640625" bestFit="1" customWidth="1"/>
    <col min="21" max="21" width="15.19921875" customWidth="1"/>
    <col min="22" max="22" width="11.46484375" bestFit="1" customWidth="1"/>
    <col min="23" max="23" width="21.46484375" bestFit="1" customWidth="1"/>
    <col min="35" max="35" width="13.06640625" customWidth="1"/>
    <col min="36" max="36" width="13.19921875" customWidth="1"/>
  </cols>
  <sheetData>
    <row r="1" spans="1:38" x14ac:dyDescent="0.45">
      <c r="A1" s="1">
        <v>0</v>
      </c>
      <c r="B1" t="s">
        <v>0</v>
      </c>
    </row>
    <row r="2" spans="1:38" x14ac:dyDescent="0.45">
      <c r="AI2" s="7" t="s">
        <v>34</v>
      </c>
    </row>
    <row r="3" spans="1:38" x14ac:dyDescent="0.4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I3" s="3" t="s">
        <v>45</v>
      </c>
      <c r="K3" t="s">
        <v>25</v>
      </c>
      <c r="L3" t="s">
        <v>26</v>
      </c>
      <c r="N3" t="s">
        <v>27</v>
      </c>
      <c r="P3" s="3"/>
      <c r="Q3" s="3" t="s">
        <v>3</v>
      </c>
      <c r="R3" s="3"/>
      <c r="S3" s="3" t="s">
        <v>4</v>
      </c>
      <c r="T3" s="3"/>
      <c r="U3" s="3" t="s">
        <v>5</v>
      </c>
      <c r="V3" s="3"/>
      <c r="W3" s="3" t="s">
        <v>6</v>
      </c>
      <c r="Z3" s="3"/>
      <c r="AB3" s="1" t="s">
        <v>3</v>
      </c>
      <c r="AC3" s="1" t="s">
        <v>4</v>
      </c>
      <c r="AD3" s="1" t="s">
        <v>5</v>
      </c>
      <c r="AE3" s="1" t="s">
        <v>6</v>
      </c>
      <c r="AI3" s="7" t="s">
        <v>38</v>
      </c>
      <c r="AJ3" s="7" t="s">
        <v>39</v>
      </c>
      <c r="AK3" s="7" t="s">
        <v>40</v>
      </c>
      <c r="AL3" s="7" t="s">
        <v>41</v>
      </c>
    </row>
    <row r="4" spans="1:38" x14ac:dyDescent="0.45">
      <c r="A4" s="1">
        <v>0</v>
      </c>
      <c r="B4">
        <v>2</v>
      </c>
      <c r="C4">
        <v>0</v>
      </c>
      <c r="D4">
        <v>18.899999999999999</v>
      </c>
      <c r="E4">
        <v>34</v>
      </c>
      <c r="F4">
        <v>13.7</v>
      </c>
      <c r="G4">
        <v>32.799999999999997</v>
      </c>
      <c r="I4">
        <f>_xlfn.STDEV.P(D4:G4)</f>
        <v>8.7557124210426203</v>
      </c>
      <c r="J4">
        <v>2</v>
      </c>
      <c r="K4">
        <f>_xlfn.STDEV.P(D4:G8)</f>
        <v>7.9456906559467786</v>
      </c>
      <c r="L4">
        <f>_xlfn.STDEV.P(D4:G4,D9:G9,D14:G14,D19:G19,D24:G24,D29:G29)</f>
        <v>21.489754907216209</v>
      </c>
      <c r="M4">
        <v>0</v>
      </c>
      <c r="N4">
        <f>AVERAGE(D4:G4)</f>
        <v>24.849999999999998</v>
      </c>
      <c r="P4" s="5">
        <f>_xlfn.STDEV.P(D4:D8)</f>
        <v>2.5207935258565102</v>
      </c>
      <c r="Q4">
        <f>_xlfn.STDEV.P(D4,D9,D14,D19,D24,D29)</f>
        <v>23.301460373881223</v>
      </c>
      <c r="R4" s="5">
        <f>_xlfn.STDEV.P(E4:E8)</f>
        <v>2.3554192832699665</v>
      </c>
      <c r="S4">
        <f>_xlfn.STDEV.P(E4,E9,E14,E19,E24,E29)</f>
        <v>13.661960571845702</v>
      </c>
      <c r="T4" s="5">
        <f>_xlfn.STDEV.P(F4:F8)</f>
        <v>2.0480234373658877</v>
      </c>
      <c r="U4">
        <f>_xlfn.STDEV.P(F4,F9,F14,F19,F24,F29)</f>
        <v>12.384051123207694</v>
      </c>
      <c r="V4" s="5">
        <f>_xlfn.STDEV.P(G4:G8)</f>
        <v>2.5230140705116955</v>
      </c>
      <c r="W4">
        <f>_xlfn.STDEV.P(G4,G9,G14,G19,G24,G29)</f>
        <v>19.946901736582742</v>
      </c>
      <c r="AA4" t="s">
        <v>31</v>
      </c>
      <c r="AB4">
        <f>AVERAGE(P25,P61,P97,P169,P205)</f>
        <v>3.5953142857142844</v>
      </c>
      <c r="AC4">
        <f>AVERAGE(R25,R61,R97,R169,R205)</f>
        <v>3.5539428571428573</v>
      </c>
      <c r="AD4">
        <f>AVERAGE(T25,T61,T97,T169,T205)</f>
        <v>1.7576685714285716</v>
      </c>
      <c r="AE4">
        <f>AVERAGE(V25,V61,V97,V169,V205)</f>
        <v>3.715788571428571</v>
      </c>
      <c r="AF4">
        <f>AVERAGE(AB4:AE4)</f>
        <v>3.1556785714285711</v>
      </c>
      <c r="AG4">
        <f>_xlfn.STDEV.P(AB4:AE4)</f>
        <v>0.80932829784195492</v>
      </c>
      <c r="AH4" t="s">
        <v>42</v>
      </c>
      <c r="AI4">
        <f>AVERAGE(K26,K62,K98,K134,K170,K206,K242)</f>
        <v>3.8207397959183678</v>
      </c>
      <c r="AJ4">
        <f>AVERAGE(K12,K48,K84,K120,K156,K192,K228)</f>
        <v>1.5161980675054862</v>
      </c>
      <c r="AK4">
        <f>AVERAGE(K26,K62,K98,K170,K206)</f>
        <v>2.359978571428571</v>
      </c>
      <c r="AL4">
        <f>AVERAGE(K12,K48,K84,K156,K192)</f>
        <v>1.2180264834394863</v>
      </c>
    </row>
    <row r="5" spans="1:38" x14ac:dyDescent="0.45">
      <c r="A5" s="1">
        <v>1</v>
      </c>
      <c r="B5">
        <v>2</v>
      </c>
      <c r="C5">
        <v>0.2</v>
      </c>
      <c r="D5">
        <v>25.9</v>
      </c>
      <c r="E5">
        <v>27.5</v>
      </c>
      <c r="F5">
        <v>15.3</v>
      </c>
      <c r="G5">
        <v>33</v>
      </c>
      <c r="I5">
        <f t="shared" ref="I5:I33" si="0">_xlfn.STDEV.P(D5:G5)</f>
        <v>6.4114643413185997</v>
      </c>
      <c r="J5">
        <v>5</v>
      </c>
      <c r="K5">
        <f>_xlfn.STDEV.P(D9:G13)</f>
        <v>9.6911093276259628</v>
      </c>
      <c r="L5">
        <f>_xlfn.STDEV.P(D5:G5,D10:G10,D15:G15,D20:G20,D25:G25,D30:G30)</f>
        <v>20.958708992657133</v>
      </c>
      <c r="M5">
        <v>0.2</v>
      </c>
      <c r="N5">
        <f t="shared" ref="N5:N33" si="1">AVERAGE(D5:G5)</f>
        <v>25.425000000000001</v>
      </c>
      <c r="P5" s="5">
        <f>_xlfn.STDEV.P(D9:D13)</f>
        <v>2.0600970850908937</v>
      </c>
      <c r="Q5">
        <f t="shared" ref="Q5:Q8" si="2">_xlfn.STDEV.P(D5,D10,D15,D20,D25,D30)</f>
        <v>20.448858973872714</v>
      </c>
      <c r="R5" s="5">
        <f>_xlfn.STDEV.P(E9:E13)</f>
        <v>1.5612815249018961</v>
      </c>
      <c r="S5">
        <f t="shared" ref="S5:S8" si="3">_xlfn.STDEV.P(E5,E10,E15,E20,E25,E30)</f>
        <v>16.902046227207752</v>
      </c>
      <c r="T5" s="5">
        <f>_xlfn.STDEV.P(F9:F13)</f>
        <v>0.82073138114732669</v>
      </c>
      <c r="U5">
        <f t="shared" ref="U5:U8" si="4">_xlfn.STDEV.P(F5,F10,F15,F20,F25,F30)</f>
        <v>12.190080211202694</v>
      </c>
      <c r="V5" s="5">
        <f>_xlfn.STDEV.P(G9:G13)</f>
        <v>3.6339510178316941</v>
      </c>
      <c r="W5">
        <f t="shared" ref="W5:W8" si="5">_xlfn.STDEV.P(G5,G10,G15,G20,G25,G30)</f>
        <v>19.462699367422498</v>
      </c>
      <c r="AA5" t="s">
        <v>32</v>
      </c>
      <c r="AB5">
        <f>AVERAGE(Q25,Q61,Q97,Q169,Q205)</f>
        <v>-0.76673333333333171</v>
      </c>
      <c r="AC5">
        <f>AVERAGE(S25,S61,S97,S169,S205)</f>
        <v>-0.32256666666666484</v>
      </c>
      <c r="AD5">
        <f>AVERAGE(U25,U61,U97,U169,U205)</f>
        <v>-0.44857333333333321</v>
      </c>
      <c r="AE5">
        <f>AVERAGE(W25,W61,W97,W169,W205)</f>
        <v>-0.89164000000000065</v>
      </c>
      <c r="AH5" t="s">
        <v>28</v>
      </c>
      <c r="AI5">
        <f>_xlfn.STDEV.P(K26,K62,K98,K134,K170,K206,K242)</f>
        <v>3.9913562952125932</v>
      </c>
      <c r="AJ5">
        <f>_xlfn.STDEV.P(K12,K48,K84,K120,K156,K192,K228)</f>
        <v>1.6283438996648403</v>
      </c>
      <c r="AK5">
        <f>_xlfn.STDEV.P(K26,K62,K98,K170,K206)</f>
        <v>2.8989686142361948</v>
      </c>
      <c r="AL5">
        <f>_xlfn.STDEV.P(K12,K48,K84,K156,K192)</f>
        <v>1.6921031248906453</v>
      </c>
    </row>
    <row r="6" spans="1:38" x14ac:dyDescent="0.45">
      <c r="A6" s="1">
        <v>2</v>
      </c>
      <c r="B6">
        <v>2</v>
      </c>
      <c r="C6">
        <v>0.45</v>
      </c>
      <c r="D6">
        <v>19.399999999999999</v>
      </c>
      <c r="E6">
        <v>29.7</v>
      </c>
      <c r="F6">
        <v>16.600000000000001</v>
      </c>
      <c r="G6">
        <v>34.700000000000003</v>
      </c>
      <c r="I6">
        <f t="shared" si="0"/>
        <v>7.3834273884152273</v>
      </c>
      <c r="J6">
        <v>10</v>
      </c>
      <c r="K6">
        <f>_xlfn.STDEV.P(D14:G18)</f>
        <v>11.058185881960863</v>
      </c>
      <c r="L6">
        <f t="shared" ref="L6:L8" si="6">_xlfn.STDEV.P(D6:G6,D11:G11,D16:G16,D21:G21,D26:G26,D31:G31)</f>
        <v>20.986519730928876</v>
      </c>
      <c r="M6">
        <v>0.45</v>
      </c>
      <c r="N6">
        <f t="shared" si="1"/>
        <v>25.099999999999998</v>
      </c>
      <c r="P6" s="5">
        <f>_xlfn.STDEV.P(D14:D18)</f>
        <v>2.5120509548972159</v>
      </c>
      <c r="Q6">
        <f t="shared" si="2"/>
        <v>23.416945431318162</v>
      </c>
      <c r="R6" s="5">
        <f>_xlfn.STDEV.P(E14:E18)</f>
        <v>2.760869428277982</v>
      </c>
      <c r="S6">
        <f t="shared" si="3"/>
        <v>14.324774576469503</v>
      </c>
      <c r="T6" s="5">
        <f>_xlfn.STDEV.P(F14:F18)</f>
        <v>1.5033296378372909</v>
      </c>
      <c r="U6">
        <f t="shared" si="4"/>
        <v>12.243047913906965</v>
      </c>
      <c r="V6" s="5">
        <f>_xlfn.STDEV.P(G14:G18)</f>
        <v>2.6977027263951818</v>
      </c>
      <c r="W6">
        <f t="shared" si="5"/>
        <v>19.32982726829766</v>
      </c>
      <c r="AI6" s="7" t="s">
        <v>43</v>
      </c>
    </row>
    <row r="7" spans="1:38" x14ac:dyDescent="0.45">
      <c r="A7" s="1">
        <v>3</v>
      </c>
      <c r="B7">
        <v>2</v>
      </c>
      <c r="C7">
        <v>0.65</v>
      </c>
      <c r="D7">
        <v>22.7</v>
      </c>
      <c r="E7">
        <v>31.1</v>
      </c>
      <c r="F7">
        <v>15.3</v>
      </c>
      <c r="G7">
        <v>37.299999999999997</v>
      </c>
      <c r="I7">
        <f t="shared" si="0"/>
        <v>8.331266410336438</v>
      </c>
      <c r="J7">
        <v>20</v>
      </c>
      <c r="K7">
        <f>_xlfn.STDEV.P(D19:G23)</f>
        <v>14.423245127224316</v>
      </c>
      <c r="L7">
        <f t="shared" si="6"/>
        <v>20.618209319811356</v>
      </c>
      <c r="M7">
        <v>0.65</v>
      </c>
      <c r="N7">
        <f t="shared" si="1"/>
        <v>26.599999999999998</v>
      </c>
      <c r="P7" s="5">
        <f>_xlfn.STDEV.P(D19:D23)</f>
        <v>0.87498571416909243</v>
      </c>
      <c r="Q7">
        <f t="shared" si="2"/>
        <v>21.36919511820696</v>
      </c>
      <c r="R7" s="5">
        <f>_xlfn.STDEV.P(E19:E23)</f>
        <v>4.7020846440701192</v>
      </c>
      <c r="S7">
        <f t="shared" si="3"/>
        <v>16.11393461848747</v>
      </c>
      <c r="T7" s="5">
        <f>_xlfn.STDEV.P(F19:F23)</f>
        <v>1.7850490189347745</v>
      </c>
      <c r="U7">
        <f t="shared" si="4"/>
        <v>11.7975515350526</v>
      </c>
      <c r="V7" s="5">
        <f>_xlfn.STDEV.P(G19:G23)</f>
        <v>0.74188947963965757</v>
      </c>
      <c r="W7">
        <f t="shared" si="5"/>
        <v>17.975701191701283</v>
      </c>
      <c r="AA7" t="s">
        <v>44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7" t="s">
        <v>38</v>
      </c>
      <c r="AJ7" s="7" t="s">
        <v>39</v>
      </c>
      <c r="AK7" s="7" t="s">
        <v>40</v>
      </c>
      <c r="AL7" s="7" t="s">
        <v>41</v>
      </c>
    </row>
    <row r="8" spans="1:38" x14ac:dyDescent="0.45">
      <c r="A8" s="1">
        <v>4</v>
      </c>
      <c r="B8">
        <v>2</v>
      </c>
      <c r="C8">
        <v>0.85</v>
      </c>
      <c r="D8">
        <v>21.8</v>
      </c>
      <c r="E8">
        <v>33.200000000000003</v>
      </c>
      <c r="F8">
        <v>19.8</v>
      </c>
      <c r="G8">
        <v>39.299999999999997</v>
      </c>
      <c r="I8">
        <f t="shared" si="0"/>
        <v>8.0515138328143045</v>
      </c>
      <c r="J8">
        <v>50</v>
      </c>
      <c r="K8">
        <f>_xlfn.STDEV.P(D25:G28)</f>
        <v>15.165745736692303</v>
      </c>
      <c r="L8">
        <f t="shared" si="6"/>
        <v>18.549835279292637</v>
      </c>
      <c r="M8">
        <v>0.85</v>
      </c>
      <c r="N8" s="6">
        <f t="shared" si="1"/>
        <v>28.524999999999999</v>
      </c>
      <c r="P8" s="5">
        <f>_xlfn.STDEV.P(D24:D28)</f>
        <v>3.1704889212864296</v>
      </c>
      <c r="Q8">
        <f t="shared" si="2"/>
        <v>20.610488160696775</v>
      </c>
      <c r="R8" s="5">
        <f>_xlfn.STDEV.P(E24:E28)</f>
        <v>2.7459060435492</v>
      </c>
      <c r="S8">
        <f t="shared" si="3"/>
        <v>12.826751558970647</v>
      </c>
      <c r="T8" s="5">
        <f>_xlfn.STDEV.P(F24:F28)</f>
        <v>1.1976643937263887</v>
      </c>
      <c r="U8">
        <f t="shared" si="4"/>
        <v>10.380430305788522</v>
      </c>
      <c r="V8" s="5">
        <f>_xlfn.STDEV.P(G24:G28)</f>
        <v>1.9051509126575772</v>
      </c>
      <c r="W8">
        <f t="shared" si="5"/>
        <v>16.9891795629519</v>
      </c>
      <c r="AH8" t="s">
        <v>42</v>
      </c>
      <c r="AI8">
        <f>AVERAGE(L26,L62,L98,L134,L170,L206,L242)</f>
        <v>-0.49435651629072719</v>
      </c>
      <c r="AJ8">
        <f>AVERAGE(L12,L48,L84,L120,L156,L192,L228)</f>
        <v>-0.30714621290954419</v>
      </c>
      <c r="AK8">
        <f>AVERAGE(L26,L62,L98,L170,L206)</f>
        <v>-0.60559912280701855</v>
      </c>
      <c r="AL8">
        <f>AVERAGE(L12,L48,L84,L156,L192)</f>
        <v>-0.2524610160643862</v>
      </c>
    </row>
    <row r="9" spans="1:38" x14ac:dyDescent="0.45">
      <c r="A9" s="1">
        <v>5</v>
      </c>
      <c r="B9">
        <v>5</v>
      </c>
      <c r="C9">
        <v>0</v>
      </c>
      <c r="D9">
        <v>58.3</v>
      </c>
      <c r="E9">
        <v>70.5</v>
      </c>
      <c r="F9">
        <v>44.5</v>
      </c>
      <c r="G9">
        <v>65.400000000000006</v>
      </c>
      <c r="I9">
        <f t="shared" si="0"/>
        <v>9.7740408736611712</v>
      </c>
      <c r="J9">
        <v>100</v>
      </c>
      <c r="K9">
        <f>_xlfn.STDEV.P(D29:G33)</f>
        <v>15.693478741184268</v>
      </c>
      <c r="L9">
        <f>AVERAGE((L8-L7), (L7-L6), (L6-L5), (L5-L4))</f>
        <v>-0.73497990698089311</v>
      </c>
      <c r="N9">
        <f t="shared" si="1"/>
        <v>59.675000000000004</v>
      </c>
      <c r="P9" s="5">
        <f>_xlfn.STDEV.P(D29:D33)</f>
        <v>2.637119640820266</v>
      </c>
      <c r="R9" s="5">
        <f>_xlfn.STDEV.P(E29:E33)</f>
        <v>2.6991850621993301</v>
      </c>
      <c r="T9" s="5">
        <f>_xlfn.STDEV.P(F29:F33)</f>
        <v>0.66753277073114647</v>
      </c>
      <c r="V9" s="5">
        <f>_xlfn.STDEV.P(G29:G33)</f>
        <v>3.0029319006597546</v>
      </c>
      <c r="AH9" t="s">
        <v>28</v>
      </c>
      <c r="AI9">
        <f>_xlfn.STDEV.P(L26,L62,L98,L134,L170,L206,L242)</f>
        <v>0.25289866475835726</v>
      </c>
      <c r="AJ9">
        <f>_xlfn.STDEV.P(L12,L48,L84,L120,L156,L192,L228)</f>
        <v>0.24703221964094196</v>
      </c>
      <c r="AK9">
        <f>_xlfn.STDEV.P(L26,L62,L98,L170,L206)</f>
        <v>0.21402363707146832</v>
      </c>
      <c r="AL9">
        <f>_xlfn.STDEV.P(L12,L48,L84,L156,L192)</f>
        <v>0.26724837556050535</v>
      </c>
    </row>
    <row r="10" spans="1:38" x14ac:dyDescent="0.45">
      <c r="A10" s="1">
        <v>6</v>
      </c>
      <c r="B10">
        <v>5</v>
      </c>
      <c r="C10">
        <v>0.2</v>
      </c>
      <c r="D10">
        <v>60.6</v>
      </c>
      <c r="E10">
        <v>70</v>
      </c>
      <c r="F10">
        <v>46.3</v>
      </c>
      <c r="G10">
        <v>67</v>
      </c>
      <c r="I10">
        <f t="shared" si="0"/>
        <v>9.1275338947604201</v>
      </c>
      <c r="K10">
        <f>AVERAGE(K4:K9)</f>
        <v>12.329575911772416</v>
      </c>
      <c r="N10">
        <f t="shared" si="1"/>
        <v>60.974999999999994</v>
      </c>
      <c r="P10" s="5">
        <f>AVERAGE(P4:P9)</f>
        <v>2.2959226403534014</v>
      </c>
      <c r="Q10">
        <f>AVERAGE(Q4:Q8)</f>
        <v>21.829389611595168</v>
      </c>
      <c r="R10" s="5">
        <f>AVERAGE(R4:R9)</f>
        <v>2.8041243310447488</v>
      </c>
      <c r="S10">
        <f>AVERAGE(S4:S8)</f>
        <v>14.765893510596214</v>
      </c>
      <c r="T10" s="5">
        <f>AVERAGE(T4:T9)</f>
        <v>1.3370551066238026</v>
      </c>
      <c r="U10">
        <f>AVERAGE(U4:U8)</f>
        <v>11.799032217831694</v>
      </c>
      <c r="V10" s="5">
        <f>AVERAGE(V4:V9)</f>
        <v>2.4174400179492603</v>
      </c>
      <c r="W10">
        <f>AVERAGE(W4:W8)</f>
        <v>18.740861825391214</v>
      </c>
    </row>
    <row r="11" spans="1:38" x14ac:dyDescent="0.45">
      <c r="A11" s="1">
        <v>7</v>
      </c>
      <c r="B11">
        <v>5</v>
      </c>
      <c r="C11">
        <v>0.45</v>
      </c>
      <c r="D11">
        <v>57.7</v>
      </c>
      <c r="E11">
        <v>68.900000000000006</v>
      </c>
      <c r="F11">
        <v>44.6</v>
      </c>
      <c r="G11">
        <v>64.099999999999994</v>
      </c>
      <c r="I11">
        <f t="shared" si="0"/>
        <v>9.123424521526994</v>
      </c>
      <c r="N11">
        <f t="shared" si="1"/>
        <v>58.825000000000003</v>
      </c>
      <c r="P11" s="5">
        <f>_xlfn.STDEV.P(P4:P9)</f>
        <v>0.71335304222104168</v>
      </c>
      <c r="Q11">
        <f>_xlfn.STDEV.P(Q4:Q8)</f>
        <v>1.2876871025486896</v>
      </c>
      <c r="R11" s="5">
        <f>_xlfn.STDEV.P(R4:R9)</f>
        <v>0.94556159822765906</v>
      </c>
      <c r="S11">
        <f>_xlfn.STDEV.P(S4:S8)</f>
        <v>1.5201242457844886</v>
      </c>
      <c r="T11" s="5">
        <f>_xlfn.STDEV.P(T4:T9)</f>
        <v>0.49465507361312794</v>
      </c>
      <c r="U11">
        <f>_xlfn.STDEV.P(U4:U8)</f>
        <v>0.73549291885130508</v>
      </c>
      <c r="V11" s="5">
        <f>_xlfn.STDEV.P(V4:V9)</f>
        <v>0.91125394902709833</v>
      </c>
      <c r="W11">
        <f>_xlfn.STDEV.P(W4:W8)</f>
        <v>1.0932816234899323</v>
      </c>
    </row>
    <row r="12" spans="1:38" x14ac:dyDescent="0.45">
      <c r="A12" s="1">
        <v>8</v>
      </c>
      <c r="B12">
        <v>5</v>
      </c>
      <c r="C12">
        <v>0.65</v>
      </c>
      <c r="D12">
        <v>57.2</v>
      </c>
      <c r="E12">
        <v>73.599999999999994</v>
      </c>
      <c r="F12">
        <v>45.3</v>
      </c>
      <c r="G12">
        <v>62.1</v>
      </c>
      <c r="I12">
        <f t="shared" si="0"/>
        <v>10.154924913557927</v>
      </c>
      <c r="K12" cm="1">
        <f t="array" ref="K12">INDEX(LINEST(K4:K9),1)</f>
        <v>1.6722259685328551</v>
      </c>
      <c r="L12" cm="1">
        <f t="array" ref="L12">INDEX(LINEST(L4:L8),1)</f>
        <v>-0.622033892869292</v>
      </c>
      <c r="N12">
        <f t="shared" si="1"/>
        <v>59.550000000000004</v>
      </c>
      <c r="P12" s="5"/>
      <c r="R12" s="5"/>
      <c r="T12" s="5"/>
      <c r="V12" s="5"/>
    </row>
    <row r="13" spans="1:38" x14ac:dyDescent="0.45">
      <c r="A13" s="1">
        <v>9</v>
      </c>
      <c r="B13">
        <v>5</v>
      </c>
      <c r="C13">
        <v>0.85</v>
      </c>
      <c r="D13">
        <v>54.2</v>
      </c>
      <c r="E13">
        <v>70.900000000000006</v>
      </c>
      <c r="F13">
        <v>43.9</v>
      </c>
      <c r="G13">
        <v>56.5</v>
      </c>
      <c r="I13">
        <f t="shared" si="0"/>
        <v>9.6351894117344656</v>
      </c>
      <c r="N13">
        <f t="shared" si="1"/>
        <v>56.375</v>
      </c>
      <c r="P13" s="5"/>
      <c r="R13" s="5"/>
      <c r="T13" s="5"/>
      <c r="V13" s="5"/>
      <c r="AA13" s="1" t="s">
        <v>1</v>
      </c>
      <c r="AB13" s="1" t="s">
        <v>2</v>
      </c>
      <c r="AC13" s="1" t="s">
        <v>3</v>
      </c>
      <c r="AD13" s="1" t="s">
        <v>4</v>
      </c>
      <c r="AE13" s="1" t="s">
        <v>5</v>
      </c>
      <c r="AF13" s="1" t="s">
        <v>6</v>
      </c>
    </row>
    <row r="14" spans="1:38" x14ac:dyDescent="0.45">
      <c r="A14" s="1">
        <v>10</v>
      </c>
      <c r="B14">
        <v>10</v>
      </c>
      <c r="C14">
        <v>0</v>
      </c>
      <c r="D14">
        <v>68.400000000000006</v>
      </c>
      <c r="E14">
        <v>68.900000000000006</v>
      </c>
      <c r="F14">
        <v>43.7</v>
      </c>
      <c r="G14">
        <v>73.5</v>
      </c>
      <c r="I14">
        <f t="shared" si="0"/>
        <v>11.674196974524619</v>
      </c>
      <c r="N14">
        <f t="shared" si="1"/>
        <v>63.625</v>
      </c>
      <c r="P14" s="5"/>
      <c r="R14" s="5"/>
      <c r="T14" s="5"/>
      <c r="V14" s="5"/>
      <c r="Z14" s="1">
        <v>0</v>
      </c>
      <c r="AA14">
        <v>2</v>
      </c>
      <c r="AB14">
        <v>0</v>
      </c>
      <c r="AC14">
        <f>AVERAGE(D4,D40,D76,D112,D148,D184,D220)</f>
        <v>46.314285714285724</v>
      </c>
      <c r="AD14">
        <f t="shared" ref="AD14:AF29" si="8">AVERAGE(E4,E40,E76,E112,E148,E184,E220)</f>
        <v>49.585714285714282</v>
      </c>
      <c r="AE14">
        <f t="shared" si="8"/>
        <v>26.599999999999998</v>
      </c>
      <c r="AF14">
        <f t="shared" si="8"/>
        <v>45.328571428571422</v>
      </c>
    </row>
    <row r="15" spans="1:38" x14ac:dyDescent="0.45">
      <c r="A15" s="1">
        <v>11</v>
      </c>
      <c r="B15">
        <v>10</v>
      </c>
      <c r="C15">
        <v>0.2</v>
      </c>
      <c r="D15">
        <v>68</v>
      </c>
      <c r="E15">
        <v>74.5</v>
      </c>
      <c r="F15">
        <v>46.2</v>
      </c>
      <c r="G15">
        <v>72.8</v>
      </c>
      <c r="I15">
        <f t="shared" si="0"/>
        <v>11.324392919710959</v>
      </c>
      <c r="K15" t="s">
        <v>25</v>
      </c>
      <c r="L15" t="s">
        <v>26</v>
      </c>
      <c r="N15">
        <f t="shared" si="1"/>
        <v>65.375</v>
      </c>
      <c r="P15" s="3" t="s">
        <v>25</v>
      </c>
      <c r="Q15" s="3" t="s">
        <v>26</v>
      </c>
      <c r="R15" s="3" t="s">
        <v>25</v>
      </c>
      <c r="S15" s="3" t="s">
        <v>26</v>
      </c>
      <c r="T15" s="3" t="s">
        <v>25</v>
      </c>
      <c r="U15" s="3" t="s">
        <v>26</v>
      </c>
      <c r="V15" s="3" t="s">
        <v>25</v>
      </c>
      <c r="W15" s="3" t="s">
        <v>26</v>
      </c>
      <c r="Z15" s="1">
        <v>1</v>
      </c>
      <c r="AA15">
        <v>2</v>
      </c>
      <c r="AB15">
        <v>0.2</v>
      </c>
      <c r="AC15">
        <f t="shared" ref="AC15:AF43" si="9">AVERAGE(D5,D41,D77,D113,D149,D185,D221)</f>
        <v>48.01428571428572</v>
      </c>
      <c r="AD15">
        <f t="shared" si="8"/>
        <v>48.68571428571429</v>
      </c>
      <c r="AE15">
        <f t="shared" si="8"/>
        <v>27.857142857142854</v>
      </c>
      <c r="AF15">
        <f t="shared" si="8"/>
        <v>45.785714285714278</v>
      </c>
    </row>
    <row r="16" spans="1:38" x14ac:dyDescent="0.45">
      <c r="A16" s="1">
        <v>12</v>
      </c>
      <c r="B16">
        <v>10</v>
      </c>
      <c r="C16">
        <v>0.45</v>
      </c>
      <c r="D16">
        <v>69.400000000000006</v>
      </c>
      <c r="E16">
        <v>68.900000000000006</v>
      </c>
      <c r="F16">
        <v>45.2</v>
      </c>
      <c r="G16">
        <v>73.900000000000006</v>
      </c>
      <c r="I16">
        <f t="shared" si="0"/>
        <v>11.226419732042855</v>
      </c>
      <c r="J16">
        <v>2</v>
      </c>
      <c r="K16">
        <f>AVERAGE(D4:G8)</f>
        <v>26.1</v>
      </c>
      <c r="L16">
        <f>AVERAGE(D4:G4,D9:G9,D14:G14,D19:G19,D24:G24,D29:G29)</f>
        <v>60.770833333333336</v>
      </c>
      <c r="M16">
        <v>0</v>
      </c>
      <c r="N16">
        <f t="shared" si="1"/>
        <v>64.349999999999994</v>
      </c>
      <c r="P16" s="5">
        <f>AVERAGE(D4:D8)</f>
        <v>21.74</v>
      </c>
      <c r="Q16">
        <f>AVERAGE(D4,D9,D14,D19,D24,D29)</f>
        <v>66.183333333333323</v>
      </c>
      <c r="R16" s="5">
        <f>AVERAGE(E4:E8)</f>
        <v>31.1</v>
      </c>
      <c r="S16">
        <f>AVERAGE(E4,E9,E14,E19,E24,E29)</f>
        <v>63.25</v>
      </c>
      <c r="T16" s="5">
        <f>AVERAGE(F4:F8)</f>
        <v>16.14</v>
      </c>
      <c r="U16">
        <f>AVERAGE(F4,F9,F14,F19,F24,F29)</f>
        <v>41.016666666666673</v>
      </c>
      <c r="V16" s="5">
        <f>AVERAGE(G4:G8)</f>
        <v>35.42</v>
      </c>
      <c r="W16">
        <f>AVERAGE(G4,G9,G14,G19,G24,G29)</f>
        <v>72.63333333333334</v>
      </c>
      <c r="Z16" s="1">
        <v>2</v>
      </c>
      <c r="AA16">
        <v>2</v>
      </c>
      <c r="AB16">
        <v>0.45</v>
      </c>
      <c r="AC16">
        <f t="shared" si="9"/>
        <v>47.371428571428567</v>
      </c>
      <c r="AD16">
        <f t="shared" si="8"/>
        <v>49.800000000000004</v>
      </c>
      <c r="AE16">
        <f t="shared" si="8"/>
        <v>27.528571428571428</v>
      </c>
      <c r="AF16">
        <f t="shared" si="8"/>
        <v>46.01428571428572</v>
      </c>
    </row>
    <row r="17" spans="1:32" x14ac:dyDescent="0.45">
      <c r="A17" s="1">
        <v>13</v>
      </c>
      <c r="B17">
        <v>10</v>
      </c>
      <c r="C17">
        <v>0.65</v>
      </c>
      <c r="D17">
        <v>65.599999999999994</v>
      </c>
      <c r="E17">
        <v>73.099999999999994</v>
      </c>
      <c r="F17">
        <v>42.7</v>
      </c>
      <c r="G17">
        <v>67.7</v>
      </c>
      <c r="I17">
        <f t="shared" si="0"/>
        <v>11.628064112310392</v>
      </c>
      <c r="J17">
        <v>5</v>
      </c>
      <c r="K17">
        <f>AVERAGE(D9:G13)</f>
        <v>59.08000000000002</v>
      </c>
      <c r="L17">
        <f t="shared" ref="L17:L20" si="10">AVERAGE(D5:G5,D10:G10,D15:G15,D20:G20,D25:G25,D30:G30)</f>
        <v>61.679166666666681</v>
      </c>
      <c r="M17">
        <v>0.2</v>
      </c>
      <c r="N17">
        <f t="shared" si="1"/>
        <v>62.274999999999991</v>
      </c>
      <c r="P17" s="5">
        <f>AVERAGE(D9:D13)</f>
        <v>57.6</v>
      </c>
      <c r="Q17">
        <f t="shared" ref="Q17:Q20" si="11">AVERAGE(D5,D10,D15,D20,D25,D30)</f>
        <v>67.249999999999986</v>
      </c>
      <c r="R17" s="5">
        <f>AVERAGE(E9:E13)</f>
        <v>70.78</v>
      </c>
      <c r="S17">
        <f t="shared" ref="S17:S20" si="12">AVERAGE(E5,E10,E15,E20,E25,E30)</f>
        <v>64.649999999999991</v>
      </c>
      <c r="T17" s="5">
        <f>AVERAGE(F9:F13)</f>
        <v>44.92</v>
      </c>
      <c r="U17">
        <f t="shared" ref="U17:U20" si="13">AVERAGE(F5,F10,F15,F20,F25,F30)</f>
        <v>42.416666666666664</v>
      </c>
      <c r="V17" s="5">
        <f>AVERAGE(G9:G13)</f>
        <v>63.02</v>
      </c>
      <c r="W17">
        <f t="shared" ref="W17:W20" si="14">AVERAGE(G5,G10,G15,G20,G25,G30)</f>
        <v>72.399999999999991</v>
      </c>
      <c r="Z17" s="1">
        <v>3</v>
      </c>
      <c r="AA17">
        <v>2</v>
      </c>
      <c r="AB17">
        <v>0.65</v>
      </c>
      <c r="AC17">
        <f t="shared" si="9"/>
        <v>46.928571428571431</v>
      </c>
      <c r="AD17">
        <f t="shared" si="8"/>
        <v>49.471428571428575</v>
      </c>
      <c r="AE17">
        <f t="shared" si="8"/>
        <v>27.999999999999996</v>
      </c>
      <c r="AF17">
        <f t="shared" si="8"/>
        <v>45.757142857142853</v>
      </c>
    </row>
    <row r="18" spans="1:32" x14ac:dyDescent="0.45">
      <c r="A18" s="1">
        <v>14</v>
      </c>
      <c r="B18">
        <v>10</v>
      </c>
      <c r="C18">
        <v>0.85</v>
      </c>
      <c r="D18">
        <v>62.4</v>
      </c>
      <c r="E18">
        <v>67.3</v>
      </c>
      <c r="F18">
        <v>46.7</v>
      </c>
      <c r="G18">
        <v>68.2</v>
      </c>
      <c r="I18">
        <f t="shared" si="0"/>
        <v>8.6297450715534598</v>
      </c>
      <c r="J18">
        <v>10</v>
      </c>
      <c r="K18">
        <f>AVERAGE(D14:G18)</f>
        <v>63.355000000000004</v>
      </c>
      <c r="L18">
        <f t="shared" si="10"/>
        <v>60.962499999999999</v>
      </c>
      <c r="M18">
        <v>0.45</v>
      </c>
      <c r="N18">
        <f t="shared" si="1"/>
        <v>61.149999999999991</v>
      </c>
      <c r="P18" s="5">
        <f>AVERAGE(D14:D18)</f>
        <v>66.759999999999991</v>
      </c>
      <c r="Q18">
        <f t="shared" si="11"/>
        <v>66.7</v>
      </c>
      <c r="R18" s="5">
        <f>AVERAGE(E14:E18)</f>
        <v>70.539999999999992</v>
      </c>
      <c r="S18">
        <f t="shared" si="12"/>
        <v>61.150000000000006</v>
      </c>
      <c r="T18" s="5">
        <f>AVERAGE(F14:F18)</f>
        <v>44.9</v>
      </c>
      <c r="U18">
        <f t="shared" si="13"/>
        <v>43.266666666666673</v>
      </c>
      <c r="V18" s="5">
        <f>AVERAGE(G14:G18)</f>
        <v>71.22</v>
      </c>
      <c r="W18">
        <f t="shared" si="14"/>
        <v>72.733333333333334</v>
      </c>
      <c r="Z18" s="1">
        <v>4</v>
      </c>
      <c r="AA18">
        <v>2</v>
      </c>
      <c r="AB18">
        <v>0.85</v>
      </c>
      <c r="AC18">
        <f t="shared" si="9"/>
        <v>45.914285714285711</v>
      </c>
      <c r="AD18">
        <f t="shared" si="8"/>
        <v>48.157142857142858</v>
      </c>
      <c r="AE18">
        <f t="shared" si="8"/>
        <v>26.428571428571427</v>
      </c>
      <c r="AF18">
        <f t="shared" si="8"/>
        <v>45.24285714285714</v>
      </c>
    </row>
    <row r="19" spans="1:32" x14ac:dyDescent="0.45">
      <c r="A19" s="1">
        <v>15</v>
      </c>
      <c r="B19">
        <v>20</v>
      </c>
      <c r="C19">
        <v>0</v>
      </c>
      <c r="D19">
        <v>80.2</v>
      </c>
      <c r="E19">
        <v>71.599999999999994</v>
      </c>
      <c r="F19">
        <v>46.2</v>
      </c>
      <c r="G19">
        <v>83.3</v>
      </c>
      <c r="I19">
        <f t="shared" si="0"/>
        <v>14.573155972540743</v>
      </c>
      <c r="J19">
        <v>20</v>
      </c>
      <c r="K19">
        <f>AVERAGE(D19:G23)</f>
        <v>70.599999999999994</v>
      </c>
      <c r="L19">
        <f t="shared" si="10"/>
        <v>60.56666666666667</v>
      </c>
      <c r="M19">
        <v>0.65</v>
      </c>
      <c r="N19">
        <f t="shared" si="1"/>
        <v>70.325000000000003</v>
      </c>
      <c r="P19" s="5">
        <f>AVERAGE(D19:D23)</f>
        <v>81.28</v>
      </c>
      <c r="Q19">
        <f t="shared" si="11"/>
        <v>65.350000000000009</v>
      </c>
      <c r="R19" s="5">
        <f>AVERAGE(E19:E23)</f>
        <v>70.02</v>
      </c>
      <c r="S19">
        <f t="shared" si="12"/>
        <v>64.733333333333334</v>
      </c>
      <c r="T19" s="5">
        <f>AVERAGE(F19:F23)</f>
        <v>47.660000000000004</v>
      </c>
      <c r="U19">
        <f t="shared" si="13"/>
        <v>41.233333333333341</v>
      </c>
      <c r="V19" s="5">
        <f>AVERAGE(G19:G23)</f>
        <v>83.44</v>
      </c>
      <c r="W19">
        <f t="shared" si="14"/>
        <v>70.95</v>
      </c>
      <c r="Z19" s="1">
        <v>5</v>
      </c>
      <c r="AA19">
        <v>5</v>
      </c>
      <c r="AB19">
        <v>0</v>
      </c>
      <c r="AC19">
        <f t="shared" si="9"/>
        <v>64.742857142857147</v>
      </c>
      <c r="AD19">
        <f t="shared" si="8"/>
        <v>60.528571428571432</v>
      </c>
      <c r="AE19">
        <f t="shared" si="8"/>
        <v>42.657142857142851</v>
      </c>
      <c r="AF19">
        <f t="shared" si="8"/>
        <v>66.657142857142873</v>
      </c>
    </row>
    <row r="20" spans="1:32" x14ac:dyDescent="0.45">
      <c r="A20" s="1">
        <v>16</v>
      </c>
      <c r="B20">
        <v>20</v>
      </c>
      <c r="C20">
        <v>0.2</v>
      </c>
      <c r="D20">
        <v>80.7</v>
      </c>
      <c r="E20">
        <v>73.5</v>
      </c>
      <c r="F20">
        <v>48.7</v>
      </c>
      <c r="G20">
        <v>82.5</v>
      </c>
      <c r="I20">
        <f t="shared" si="0"/>
        <v>13.503610628272749</v>
      </c>
      <c r="J20">
        <v>50</v>
      </c>
      <c r="K20">
        <f>AVERAGE(D24:G28)</f>
        <v>73.504999999999995</v>
      </c>
      <c r="L20">
        <f t="shared" si="10"/>
        <v>58.733333333333327</v>
      </c>
      <c r="M20">
        <v>0.85</v>
      </c>
      <c r="N20">
        <f t="shared" si="1"/>
        <v>71.349999999999994</v>
      </c>
      <c r="P20" s="5">
        <f>AVERAGE(D24:D28)</f>
        <v>82.1</v>
      </c>
      <c r="Q20">
        <f t="shared" si="11"/>
        <v>62.533333333333331</v>
      </c>
      <c r="R20" s="5">
        <f>AVERAGE(E24:E28)</f>
        <v>73.099999999999994</v>
      </c>
      <c r="S20">
        <f t="shared" si="12"/>
        <v>60.43333333333333</v>
      </c>
      <c r="T20" s="5">
        <f>AVERAGE(F24:F28)</f>
        <v>49.14</v>
      </c>
      <c r="U20">
        <f t="shared" si="13"/>
        <v>42.6</v>
      </c>
      <c r="V20" s="5">
        <f>AVERAGE(G24:G28)</f>
        <v>89.679999999999993</v>
      </c>
      <c r="W20">
        <f t="shared" si="14"/>
        <v>69.36666666666666</v>
      </c>
      <c r="Z20" s="1">
        <v>6</v>
      </c>
      <c r="AA20">
        <v>5</v>
      </c>
      <c r="AB20">
        <v>0.2</v>
      </c>
      <c r="AC20">
        <f t="shared" si="9"/>
        <v>65.614285714285714</v>
      </c>
      <c r="AD20">
        <f t="shared" si="8"/>
        <v>61.057142857142857</v>
      </c>
      <c r="AE20">
        <f t="shared" si="8"/>
        <v>42.071428571428569</v>
      </c>
      <c r="AF20">
        <f t="shared" si="8"/>
        <v>66.315714285714279</v>
      </c>
    </row>
    <row r="21" spans="1:32" x14ac:dyDescent="0.45">
      <c r="A21" s="1">
        <v>17</v>
      </c>
      <c r="B21">
        <v>20</v>
      </c>
      <c r="C21">
        <v>0.45</v>
      </c>
      <c r="D21">
        <v>82.8</v>
      </c>
      <c r="E21">
        <v>67.3</v>
      </c>
      <c r="F21">
        <v>50.7</v>
      </c>
      <c r="G21">
        <v>83.7</v>
      </c>
      <c r="I21">
        <f t="shared" si="0"/>
        <v>13.474489786259049</v>
      </c>
      <c r="J21">
        <v>100</v>
      </c>
      <c r="K21">
        <f>AVERAGE(D29:G33)</f>
        <v>70.614999999999981</v>
      </c>
      <c r="L21">
        <f>AVERAGE((L20-L19), (L19-L18), (L18-L17), (L17-L16))</f>
        <v>-0.50937500000000213</v>
      </c>
      <c r="N21">
        <f t="shared" si="1"/>
        <v>71.125</v>
      </c>
      <c r="P21" s="5">
        <f>AVERAGE(D29:D33)</f>
        <v>84.14</v>
      </c>
      <c r="R21" s="5">
        <f>AVERAGE(E29:E33)</f>
        <v>61.52</v>
      </c>
      <c r="T21" s="5">
        <f>AVERAGE(F29:F33)</f>
        <v>49.879999999999995</v>
      </c>
      <c r="V21" s="5">
        <f>AVERAGE(G29:G33)</f>
        <v>86.92</v>
      </c>
      <c r="Z21" s="1">
        <v>7</v>
      </c>
      <c r="AA21">
        <v>5</v>
      </c>
      <c r="AB21">
        <v>0.45</v>
      </c>
      <c r="AC21">
        <f t="shared" si="9"/>
        <v>64.842857142857142</v>
      </c>
      <c r="AD21">
        <f t="shared" si="8"/>
        <v>60.385714285714286</v>
      </c>
      <c r="AE21">
        <f t="shared" si="8"/>
        <v>42.542857142857137</v>
      </c>
      <c r="AF21">
        <f t="shared" si="8"/>
        <v>66.814285714285703</v>
      </c>
    </row>
    <row r="22" spans="1:32" x14ac:dyDescent="0.45">
      <c r="A22" s="1">
        <v>18</v>
      </c>
      <c r="B22">
        <v>20</v>
      </c>
      <c r="C22">
        <v>0.65</v>
      </c>
      <c r="D22">
        <v>81.400000000000006</v>
      </c>
      <c r="E22">
        <v>75.400000000000006</v>
      </c>
      <c r="F22">
        <v>46.5</v>
      </c>
      <c r="G22">
        <v>83</v>
      </c>
      <c r="I22">
        <f t="shared" si="0"/>
        <v>14.751673633862719</v>
      </c>
      <c r="K22">
        <f>AVERAGE(K16:K21)</f>
        <v>60.542499999999997</v>
      </c>
      <c r="N22">
        <f t="shared" si="1"/>
        <v>71.575000000000003</v>
      </c>
      <c r="P22" s="5">
        <f>AVERAGE(P16:P21)</f>
        <v>65.603333333333339</v>
      </c>
      <c r="Q22">
        <f>AVERAGE(Q16:Q20)</f>
        <v>65.603333333333325</v>
      </c>
      <c r="R22" s="5">
        <f>AVERAGE(R16:R21)</f>
        <v>62.843333333333327</v>
      </c>
      <c r="S22">
        <f>AVERAGE(S16:S20)</f>
        <v>62.843333333333341</v>
      </c>
      <c r="T22" s="5">
        <f>AVERAGE(T16:T21)</f>
        <v>42.106666666666662</v>
      </c>
      <c r="U22">
        <f>AVERAGE(U16:U20)</f>
        <v>42.106666666666669</v>
      </c>
      <c r="V22" s="5">
        <f>AVERAGE(V16:V21)</f>
        <v>71.61666666666666</v>
      </c>
      <c r="W22">
        <f>AVERAGE(W16:W20)</f>
        <v>71.61666666666666</v>
      </c>
      <c r="Z22" s="1">
        <v>8</v>
      </c>
      <c r="AA22">
        <v>5</v>
      </c>
      <c r="AB22">
        <v>0.65</v>
      </c>
      <c r="AC22">
        <f t="shared" si="9"/>
        <v>63.957142857142856</v>
      </c>
      <c r="AD22">
        <f t="shared" si="8"/>
        <v>60.685714285714297</v>
      </c>
      <c r="AE22">
        <f t="shared" si="8"/>
        <v>41.74285714285714</v>
      </c>
      <c r="AF22">
        <f t="shared" si="8"/>
        <v>65.528571428571439</v>
      </c>
    </row>
    <row r="23" spans="1:32" x14ac:dyDescent="0.45">
      <c r="A23" s="1">
        <v>19</v>
      </c>
      <c r="B23">
        <v>20</v>
      </c>
      <c r="C23">
        <v>0.85</v>
      </c>
      <c r="D23">
        <v>81.3</v>
      </c>
      <c r="E23">
        <v>62.3</v>
      </c>
      <c r="F23">
        <v>46.2</v>
      </c>
      <c r="G23">
        <v>84.7</v>
      </c>
      <c r="I23">
        <f t="shared" si="0"/>
        <v>15.50763924651333</v>
      </c>
      <c r="N23">
        <f t="shared" si="1"/>
        <v>68.625</v>
      </c>
      <c r="P23" s="5">
        <f>_xlfn.STDEV.P(P16:P21)</f>
        <v>21.797894138858652</v>
      </c>
      <c r="Q23">
        <f>_xlfn.STDEV.P(Q16:Q20)</f>
        <v>1.6576891546165475</v>
      </c>
      <c r="R23" s="5">
        <f>_xlfn.STDEV.P(R16:R21)</f>
        <v>14.653347361230802</v>
      </c>
      <c r="S23">
        <f>_xlfn.STDEV.P(S16:S20)</f>
        <v>1.7707060738586724</v>
      </c>
      <c r="T23" s="5">
        <f>_xlfn.STDEV.P(T16:T21)</f>
        <v>11.766600566386597</v>
      </c>
      <c r="U23">
        <f>_xlfn.STDEV.P(U16:U20)</f>
        <v>0.85274719452940739</v>
      </c>
      <c r="V23" s="5">
        <f>_xlfn.STDEV.P(V16:V21)</f>
        <v>18.639232518773085</v>
      </c>
      <c r="W23">
        <f>_xlfn.STDEV.P(W16:W20)</f>
        <v>1.2962338609302828</v>
      </c>
      <c r="Z23" s="1">
        <v>9</v>
      </c>
      <c r="AA23">
        <v>5</v>
      </c>
      <c r="AB23">
        <v>0.85</v>
      </c>
      <c r="AC23">
        <f t="shared" si="9"/>
        <v>61.328571428571429</v>
      </c>
      <c r="AD23">
        <f t="shared" si="8"/>
        <v>58.428571428571431</v>
      </c>
      <c r="AE23">
        <f t="shared" si="8"/>
        <v>41.542857142857137</v>
      </c>
      <c r="AF23">
        <f t="shared" si="8"/>
        <v>62.271428571428565</v>
      </c>
    </row>
    <row r="24" spans="1:32" x14ac:dyDescent="0.45">
      <c r="A24" s="1">
        <v>20</v>
      </c>
      <c r="B24">
        <v>50</v>
      </c>
      <c r="C24">
        <v>0</v>
      </c>
      <c r="D24">
        <v>85.1</v>
      </c>
      <c r="E24">
        <v>73.5</v>
      </c>
      <c r="F24">
        <v>48.6</v>
      </c>
      <c r="G24">
        <v>91.5</v>
      </c>
      <c r="I24">
        <f t="shared" si="0"/>
        <v>16.378701871638061</v>
      </c>
      <c r="N24">
        <f t="shared" si="1"/>
        <v>74.674999999999997</v>
      </c>
      <c r="P24" s="5"/>
      <c r="R24" s="5"/>
      <c r="T24" s="5"/>
      <c r="V24" s="5"/>
      <c r="Z24" s="1">
        <v>10</v>
      </c>
      <c r="AA24">
        <v>10</v>
      </c>
      <c r="AB24">
        <v>0</v>
      </c>
      <c r="AC24">
        <f t="shared" si="9"/>
        <v>69.242857142857147</v>
      </c>
      <c r="AD24">
        <f t="shared" si="8"/>
        <v>61.114285714285714</v>
      </c>
      <c r="AE24">
        <f t="shared" si="8"/>
        <v>44.314285714285724</v>
      </c>
      <c r="AF24">
        <f t="shared" si="8"/>
        <v>67.957142857142856</v>
      </c>
    </row>
    <row r="25" spans="1:32" x14ac:dyDescent="0.45">
      <c r="A25" s="1">
        <v>21</v>
      </c>
      <c r="B25">
        <v>50</v>
      </c>
      <c r="C25">
        <v>0.2</v>
      </c>
      <c r="D25">
        <v>83.1</v>
      </c>
      <c r="E25">
        <v>75.900000000000006</v>
      </c>
      <c r="F25">
        <v>48.4</v>
      </c>
      <c r="G25">
        <v>90.2</v>
      </c>
      <c r="I25">
        <f t="shared" si="0"/>
        <v>15.839665400506398</v>
      </c>
      <c r="N25">
        <f t="shared" si="1"/>
        <v>74.400000000000006</v>
      </c>
      <c r="P25" s="5" cm="1">
        <f t="array" ref="P25">INDEX(LINEST(P16:P21), 1)</f>
        <v>11.429142857142857</v>
      </c>
      <c r="Q25" s="5" cm="1">
        <f t="array" ref="Q25">INDEX(LINEST(Q16:Q20), 1)</f>
        <v>-0.91999999999999582</v>
      </c>
      <c r="R25" s="5" cm="1">
        <f t="array" ref="R25">INDEX(LINEST(R16:R21), 1)</f>
        <v>4.5297142857142871</v>
      </c>
      <c r="S25" s="5" cm="1">
        <f t="array" ref="S25">INDEX(LINEST(S16:S20), 1)</f>
        <v>-0.55499999999999972</v>
      </c>
      <c r="T25" s="5" cm="1">
        <f t="array" ref="T25">INDEX(LINEST(T16:T21), 1)</f>
        <v>5.2605714285714278</v>
      </c>
      <c r="U25" s="5" cm="1">
        <f t="array" ref="U25">INDEX(LINEST(U16:U20), 1)</f>
        <v>0.19833333333333339</v>
      </c>
      <c r="V25" s="5" cm="1">
        <f t="array" ref="V25">INDEX(LINEST(V16:V21), 1)</f>
        <v>9.9914285714285711</v>
      </c>
      <c r="W25" s="5" cm="1">
        <f t="array" ref="W25">INDEX(LINEST(W16:W20), 1)</f>
        <v>-0.79833333333333489</v>
      </c>
      <c r="Z25" s="1">
        <v>11</v>
      </c>
      <c r="AA25">
        <v>10</v>
      </c>
      <c r="AB25">
        <v>0.2</v>
      </c>
      <c r="AC25">
        <f t="shared" si="9"/>
        <v>68.7</v>
      </c>
      <c r="AD25">
        <f t="shared" si="8"/>
        <v>61.771428571428565</v>
      </c>
      <c r="AE25">
        <f t="shared" si="8"/>
        <v>43.585714285714282</v>
      </c>
      <c r="AF25">
        <f t="shared" si="8"/>
        <v>68.142857142857139</v>
      </c>
    </row>
    <row r="26" spans="1:32" x14ac:dyDescent="0.45">
      <c r="A26" s="1">
        <v>22</v>
      </c>
      <c r="B26">
        <v>50</v>
      </c>
      <c r="C26">
        <v>0.45</v>
      </c>
      <c r="D26">
        <v>84.4</v>
      </c>
      <c r="E26">
        <v>70.3</v>
      </c>
      <c r="F26">
        <v>51.3</v>
      </c>
      <c r="G26">
        <v>91.2</v>
      </c>
      <c r="I26">
        <f t="shared" si="0"/>
        <v>15.269413872182541</v>
      </c>
      <c r="K26" cm="1">
        <f t="array" ref="K26">INDEX(LINEST(K16:K21),1)</f>
        <v>7.8027142857142833</v>
      </c>
      <c r="L26" s="6" cm="1">
        <f t="array" ref="L26">INDEX(LINEST(L16:L20),1)</f>
        <v>-0.51875000000000271</v>
      </c>
      <c r="N26">
        <f t="shared" si="1"/>
        <v>74.3</v>
      </c>
      <c r="Z26" s="1">
        <v>12</v>
      </c>
      <c r="AA26">
        <v>10</v>
      </c>
      <c r="AB26">
        <v>0.45</v>
      </c>
      <c r="AC26">
        <f t="shared" si="9"/>
        <v>67.971428571428575</v>
      </c>
      <c r="AD26">
        <f t="shared" si="8"/>
        <v>61.157142857142851</v>
      </c>
      <c r="AE26">
        <f t="shared" si="8"/>
        <v>44.814285714285724</v>
      </c>
      <c r="AF26">
        <f t="shared" si="8"/>
        <v>68.05714285714285</v>
      </c>
    </row>
    <row r="27" spans="1:32" x14ac:dyDescent="0.45">
      <c r="A27" s="1">
        <v>23</v>
      </c>
      <c r="B27">
        <v>50</v>
      </c>
      <c r="C27">
        <v>0.65</v>
      </c>
      <c r="D27">
        <v>81.7</v>
      </c>
      <c r="E27">
        <v>76.2</v>
      </c>
      <c r="F27">
        <v>47.9</v>
      </c>
      <c r="G27">
        <v>89.3</v>
      </c>
      <c r="I27">
        <f t="shared" si="0"/>
        <v>15.64630547445627</v>
      </c>
      <c r="N27">
        <f t="shared" si="1"/>
        <v>73.775000000000006</v>
      </c>
      <c r="Z27" s="1">
        <v>13</v>
      </c>
      <c r="AA27">
        <v>10</v>
      </c>
      <c r="AB27">
        <v>0.65</v>
      </c>
      <c r="AC27">
        <f t="shared" si="9"/>
        <v>67.285714285714278</v>
      </c>
      <c r="AD27">
        <f t="shared" si="8"/>
        <v>61.414285714285711</v>
      </c>
      <c r="AE27">
        <f t="shared" si="8"/>
        <v>41.98571428571428</v>
      </c>
      <c r="AF27">
        <f t="shared" si="8"/>
        <v>66.571428571428569</v>
      </c>
    </row>
    <row r="28" spans="1:32" x14ac:dyDescent="0.45">
      <c r="A28" s="1">
        <v>24</v>
      </c>
      <c r="B28">
        <v>50</v>
      </c>
      <c r="C28">
        <v>0.85</v>
      </c>
      <c r="D28">
        <v>76.2</v>
      </c>
      <c r="E28">
        <v>69.599999999999994</v>
      </c>
      <c r="F28">
        <v>49.5</v>
      </c>
      <c r="G28">
        <v>86.2</v>
      </c>
      <c r="I28">
        <f t="shared" si="0"/>
        <v>13.423184234748483</v>
      </c>
      <c r="N28">
        <f t="shared" si="1"/>
        <v>70.375</v>
      </c>
      <c r="Z28" s="1">
        <v>14</v>
      </c>
      <c r="AA28">
        <v>10</v>
      </c>
      <c r="AB28">
        <v>0.85</v>
      </c>
      <c r="AC28">
        <f t="shared" si="9"/>
        <v>64.842857142857142</v>
      </c>
      <c r="AD28">
        <f t="shared" si="8"/>
        <v>58.928571428571431</v>
      </c>
      <c r="AE28">
        <f t="shared" si="8"/>
        <v>42.599999999999987</v>
      </c>
      <c r="AF28">
        <f t="shared" si="8"/>
        <v>63.828571428571436</v>
      </c>
    </row>
    <row r="29" spans="1:32" x14ac:dyDescent="0.45">
      <c r="A29" s="1">
        <v>25</v>
      </c>
      <c r="B29">
        <v>100</v>
      </c>
      <c r="C29">
        <v>0</v>
      </c>
      <c r="D29">
        <v>86.2</v>
      </c>
      <c r="E29">
        <v>61</v>
      </c>
      <c r="F29">
        <v>49.4</v>
      </c>
      <c r="G29">
        <v>89.3</v>
      </c>
      <c r="I29">
        <f t="shared" si="0"/>
        <v>16.819538489506819</v>
      </c>
      <c r="N29">
        <f t="shared" si="1"/>
        <v>71.474999999999994</v>
      </c>
      <c r="Z29" s="1">
        <v>15</v>
      </c>
      <c r="AA29">
        <v>20</v>
      </c>
      <c r="AB29">
        <v>0</v>
      </c>
      <c r="AC29">
        <f t="shared" si="9"/>
        <v>73.071428571428584</v>
      </c>
      <c r="AD29">
        <f t="shared" si="8"/>
        <v>65.300000000000011</v>
      </c>
      <c r="AE29">
        <f t="shared" si="8"/>
        <v>44.271428571428579</v>
      </c>
      <c r="AF29">
        <f t="shared" si="8"/>
        <v>74.299999999999983</v>
      </c>
    </row>
    <row r="30" spans="1:32" x14ac:dyDescent="0.45">
      <c r="A30" s="1">
        <v>26</v>
      </c>
      <c r="B30">
        <v>100</v>
      </c>
      <c r="C30">
        <v>0.2</v>
      </c>
      <c r="D30">
        <v>85.2</v>
      </c>
      <c r="E30">
        <v>66.5</v>
      </c>
      <c r="F30">
        <v>49.6</v>
      </c>
      <c r="G30">
        <v>88.9</v>
      </c>
      <c r="I30">
        <f t="shared" si="0"/>
        <v>15.737296464132626</v>
      </c>
      <c r="N30">
        <f t="shared" si="1"/>
        <v>72.55</v>
      </c>
      <c r="Z30" s="1">
        <v>16</v>
      </c>
      <c r="AA30">
        <v>20</v>
      </c>
      <c r="AB30">
        <v>0.2</v>
      </c>
      <c r="AC30">
        <f t="shared" si="9"/>
        <v>73.400000000000006</v>
      </c>
      <c r="AD30">
        <f t="shared" si="9"/>
        <v>66.114285714285714</v>
      </c>
      <c r="AE30">
        <f t="shared" si="9"/>
        <v>43.285714285714292</v>
      </c>
      <c r="AF30">
        <f t="shared" si="9"/>
        <v>74.685714285714283</v>
      </c>
    </row>
    <row r="31" spans="1:32" x14ac:dyDescent="0.45">
      <c r="A31" s="1">
        <v>27</v>
      </c>
      <c r="B31">
        <v>100</v>
      </c>
      <c r="C31">
        <v>0.45</v>
      </c>
      <c r="D31">
        <v>86.5</v>
      </c>
      <c r="E31">
        <v>61.8</v>
      </c>
      <c r="F31">
        <v>51.2</v>
      </c>
      <c r="G31">
        <v>88.8</v>
      </c>
      <c r="I31">
        <f t="shared" si="0"/>
        <v>16.040164431825499</v>
      </c>
      <c r="N31">
        <f t="shared" si="1"/>
        <v>72.075000000000003</v>
      </c>
      <c r="Z31" s="1">
        <v>17</v>
      </c>
      <c r="AA31">
        <v>20</v>
      </c>
      <c r="AB31">
        <v>0.45</v>
      </c>
      <c r="AC31">
        <f t="shared" si="9"/>
        <v>73.414285714285725</v>
      </c>
      <c r="AD31">
        <f t="shared" si="9"/>
        <v>65.585714285714289</v>
      </c>
      <c r="AE31">
        <f t="shared" si="9"/>
        <v>45.057142857142857</v>
      </c>
      <c r="AF31">
        <f t="shared" si="9"/>
        <v>74.114285714285714</v>
      </c>
    </row>
    <row r="32" spans="1:32" x14ac:dyDescent="0.45">
      <c r="A32" s="1">
        <v>28</v>
      </c>
      <c r="B32">
        <v>100</v>
      </c>
      <c r="C32">
        <v>0.65</v>
      </c>
      <c r="D32">
        <v>83.5</v>
      </c>
      <c r="E32">
        <v>59</v>
      </c>
      <c r="F32">
        <v>49.7</v>
      </c>
      <c r="G32">
        <v>86.3</v>
      </c>
      <c r="I32">
        <f t="shared" si="0"/>
        <v>15.656208832281195</v>
      </c>
      <c r="N32">
        <f t="shared" si="1"/>
        <v>69.625</v>
      </c>
      <c r="Z32" s="1">
        <v>18</v>
      </c>
      <c r="AA32">
        <v>20</v>
      </c>
      <c r="AB32">
        <v>0.65</v>
      </c>
      <c r="AC32">
        <f t="shared" si="9"/>
        <v>73.085714285714289</v>
      </c>
      <c r="AD32">
        <f t="shared" si="9"/>
        <v>66.042857142857159</v>
      </c>
      <c r="AE32">
        <f t="shared" si="9"/>
        <v>42.957142857142863</v>
      </c>
      <c r="AF32">
        <f t="shared" si="9"/>
        <v>73.814285714285703</v>
      </c>
    </row>
    <row r="33" spans="1:32" x14ac:dyDescent="0.45">
      <c r="A33" s="1">
        <v>29</v>
      </c>
      <c r="B33">
        <v>100</v>
      </c>
      <c r="C33">
        <v>0.85</v>
      </c>
      <c r="D33">
        <v>79.3</v>
      </c>
      <c r="E33">
        <v>59.3</v>
      </c>
      <c r="F33">
        <v>49.5</v>
      </c>
      <c r="G33">
        <v>81.3</v>
      </c>
      <c r="I33">
        <f t="shared" si="0"/>
        <v>13.424138706077215</v>
      </c>
      <c r="N33">
        <f t="shared" si="1"/>
        <v>67.349999999999994</v>
      </c>
      <c r="Z33" s="1">
        <v>19</v>
      </c>
      <c r="AA33">
        <v>20</v>
      </c>
      <c r="AB33">
        <v>0.85</v>
      </c>
      <c r="AC33">
        <f t="shared" si="9"/>
        <v>71.257142857142853</v>
      </c>
      <c r="AD33">
        <f t="shared" si="9"/>
        <v>62.214285714285715</v>
      </c>
      <c r="AE33">
        <f t="shared" si="9"/>
        <v>42.357142857142854</v>
      </c>
      <c r="AF33">
        <f t="shared" si="9"/>
        <v>72.571428571428584</v>
      </c>
    </row>
    <row r="34" spans="1:32" x14ac:dyDescent="0.45">
      <c r="Z34" s="1">
        <v>20</v>
      </c>
      <c r="AA34">
        <v>50</v>
      </c>
      <c r="AB34">
        <v>0</v>
      </c>
      <c r="AC34">
        <f t="shared" si="9"/>
        <v>71.228571428571428</v>
      </c>
      <c r="AD34">
        <f t="shared" si="9"/>
        <v>56.457142857142856</v>
      </c>
      <c r="AE34">
        <f t="shared" si="9"/>
        <v>41.368571428571428</v>
      </c>
      <c r="AF34">
        <f t="shared" si="9"/>
        <v>72.54285714285713</v>
      </c>
    </row>
    <row r="35" spans="1:32" x14ac:dyDescent="0.45">
      <c r="Z35" s="1">
        <v>21</v>
      </c>
      <c r="AA35">
        <v>50</v>
      </c>
      <c r="AB35">
        <v>0.2</v>
      </c>
      <c r="AC35">
        <f t="shared" si="9"/>
        <v>71.142857142857139</v>
      </c>
      <c r="AD35">
        <f t="shared" si="9"/>
        <v>57.557142857142864</v>
      </c>
      <c r="AE35">
        <f t="shared" si="9"/>
        <v>41.157142857142851</v>
      </c>
      <c r="AF35">
        <f t="shared" si="9"/>
        <v>72.285714285714292</v>
      </c>
    </row>
    <row r="36" spans="1:32" x14ac:dyDescent="0.45">
      <c r="Z36" s="1">
        <v>22</v>
      </c>
      <c r="AA36">
        <v>50</v>
      </c>
      <c r="AB36">
        <v>0.45</v>
      </c>
      <c r="AC36">
        <f t="shared" si="9"/>
        <v>71.528571428571439</v>
      </c>
      <c r="AD36">
        <f t="shared" si="9"/>
        <v>57.142857142857146</v>
      </c>
      <c r="AE36">
        <f t="shared" si="9"/>
        <v>42.199999999999996</v>
      </c>
      <c r="AF36">
        <f t="shared" si="9"/>
        <v>72.671428571428564</v>
      </c>
    </row>
    <row r="37" spans="1:32" x14ac:dyDescent="0.45">
      <c r="A37" s="1">
        <v>0</v>
      </c>
      <c r="B37" t="s">
        <v>7</v>
      </c>
      <c r="Z37" s="1">
        <v>23</v>
      </c>
      <c r="AA37">
        <v>50</v>
      </c>
      <c r="AB37">
        <v>0.65</v>
      </c>
      <c r="AC37">
        <f t="shared" si="9"/>
        <v>71.071428571428569</v>
      </c>
      <c r="AD37">
        <f t="shared" si="9"/>
        <v>58.128571428571433</v>
      </c>
      <c r="AE37">
        <f t="shared" si="9"/>
        <v>40.842857142857142</v>
      </c>
      <c r="AF37">
        <f t="shared" si="9"/>
        <v>71.55714285714285</v>
      </c>
    </row>
    <row r="38" spans="1:32" x14ac:dyDescent="0.45">
      <c r="Z38" s="1">
        <v>24</v>
      </c>
      <c r="AA38">
        <v>50</v>
      </c>
      <c r="AB38">
        <v>0.85</v>
      </c>
      <c r="AC38">
        <f t="shared" si="9"/>
        <v>67.771428571428572</v>
      </c>
      <c r="AD38">
        <f t="shared" si="9"/>
        <v>55.5</v>
      </c>
      <c r="AE38">
        <f t="shared" si="9"/>
        <v>40.100000000000009</v>
      </c>
      <c r="AF38">
        <f t="shared" si="9"/>
        <v>68.971428571428575</v>
      </c>
    </row>
    <row r="39" spans="1:32" x14ac:dyDescent="0.4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I39" s="3" t="s">
        <v>45</v>
      </c>
      <c r="K39" t="s">
        <v>25</v>
      </c>
      <c r="L39" t="s">
        <v>26</v>
      </c>
      <c r="N39" t="s">
        <v>27</v>
      </c>
      <c r="P39" s="3"/>
      <c r="Q39" s="3" t="s">
        <v>3</v>
      </c>
      <c r="R39" s="3"/>
      <c r="S39" s="3" t="s">
        <v>4</v>
      </c>
      <c r="T39" s="3"/>
      <c r="U39" s="3" t="s">
        <v>5</v>
      </c>
      <c r="V39" s="3"/>
      <c r="W39" s="3" t="s">
        <v>6</v>
      </c>
      <c r="Z39" s="1">
        <v>25</v>
      </c>
      <c r="AA39">
        <v>100</v>
      </c>
      <c r="AB39">
        <v>0</v>
      </c>
      <c r="AC39">
        <f t="shared" si="9"/>
        <v>61.899999999999991</v>
      </c>
      <c r="AD39">
        <f t="shared" si="9"/>
        <v>50.394285714285715</v>
      </c>
      <c r="AE39">
        <f t="shared" si="9"/>
        <v>35.4</v>
      </c>
      <c r="AF39">
        <f>AVERAGE(G29,G65,G101,G137,G173,G209)</f>
        <v>73.050000000000011</v>
      </c>
    </row>
    <row r="40" spans="1:32" x14ac:dyDescent="0.45">
      <c r="A40" s="1">
        <v>0</v>
      </c>
      <c r="B40">
        <v>0</v>
      </c>
      <c r="C40">
        <v>0</v>
      </c>
      <c r="D40">
        <v>92.5</v>
      </c>
      <c r="E40">
        <v>92</v>
      </c>
      <c r="F40">
        <v>52.6</v>
      </c>
      <c r="G40">
        <v>91.6</v>
      </c>
      <c r="I40">
        <f>_xlfn.STDEV.P(D40:G40)</f>
        <v>17.078110990387685</v>
      </c>
      <c r="J40">
        <v>2</v>
      </c>
      <c r="K40">
        <f>_xlfn.STDEV.P(D40:G44)</f>
        <v>17.193948790199382</v>
      </c>
      <c r="L40">
        <f>_xlfn.STDEV.P(D40:G40,D45:G45,D50:G50,D55:G55,D60:G60,D65:G65)</f>
        <v>16.327302777011845</v>
      </c>
      <c r="M40">
        <v>0</v>
      </c>
      <c r="N40">
        <f>AVERAGE(D40:G40)</f>
        <v>82.174999999999997</v>
      </c>
      <c r="P40" s="5">
        <f>_xlfn.STDEV.P(D40:D44)</f>
        <v>2.110355420302465</v>
      </c>
      <c r="Q40">
        <f>_xlfn.STDEV.P(D40,D45,D50,D55,D60,D65)</f>
        <v>4.4280984130386667</v>
      </c>
      <c r="R40" s="5">
        <f>_xlfn.STDEV.P(E40:E44)</f>
        <v>1.9384529914341457</v>
      </c>
      <c r="S40">
        <f>_xlfn.STDEV.P(E40,E45,E50,E55,E60,E65)</f>
        <v>12.320263344948723</v>
      </c>
      <c r="T40" s="5">
        <f>_xlfn.STDEV.P(F40:F44)</f>
        <v>1.3139254164525485</v>
      </c>
      <c r="U40">
        <f>_xlfn.STDEV.P(F40,F45,F50,F55,F60,F65)</f>
        <v>1.2552113589175169</v>
      </c>
      <c r="V40" s="5">
        <f>_xlfn.STDEV.P(G40:G44)</f>
        <v>1.7828067758453225</v>
      </c>
      <c r="W40">
        <f>_xlfn.STDEV.P(G40,G45,G50,G55,G60,G65)</f>
        <v>2.0709632756012057</v>
      </c>
      <c r="Z40" s="1">
        <v>26</v>
      </c>
      <c r="AA40">
        <v>100</v>
      </c>
      <c r="AB40">
        <v>0.2</v>
      </c>
      <c r="AC40">
        <f t="shared" si="9"/>
        <v>63.557142857142864</v>
      </c>
      <c r="AD40">
        <f t="shared" si="9"/>
        <v>56.985714285714288</v>
      </c>
      <c r="AE40">
        <f t="shared" si="9"/>
        <v>35.771428571428579</v>
      </c>
      <c r="AF40">
        <f>AVERAGE(G30,G66,G102,G138,G174,G210)</f>
        <v>73.8</v>
      </c>
    </row>
    <row r="41" spans="1:32" x14ac:dyDescent="0.45">
      <c r="A41" s="1">
        <v>1</v>
      </c>
      <c r="B41">
        <v>0</v>
      </c>
      <c r="C41">
        <v>0.2</v>
      </c>
      <c r="D41">
        <v>91.4</v>
      </c>
      <c r="E41">
        <v>90.8</v>
      </c>
      <c r="F41">
        <v>50.1</v>
      </c>
      <c r="G41">
        <v>91.5</v>
      </c>
      <c r="I41">
        <f t="shared" ref="I41:I59" si="15">_xlfn.STDEV.P(D41:G41)</f>
        <v>17.81326752732361</v>
      </c>
      <c r="J41">
        <v>5</v>
      </c>
      <c r="K41">
        <f>_xlfn.STDEV.P(D45:G49)</f>
        <v>14.816710161166004</v>
      </c>
      <c r="L41">
        <f>_xlfn.STDEV.P(D41:G41,D46:G46,D51:G51,D56:G56,D61:G61,D66:G66)</f>
        <v>16.995415537889961</v>
      </c>
      <c r="M41">
        <v>0.2</v>
      </c>
      <c r="N41">
        <f t="shared" ref="N41:N69" si="16">AVERAGE(D41:G41)</f>
        <v>80.949999999999989</v>
      </c>
      <c r="P41" s="5">
        <f>_xlfn.STDEV.P(D45:D49)</f>
        <v>1.20896650077659</v>
      </c>
      <c r="Q41">
        <f t="shared" ref="Q41:Q44" si="17">_xlfn.STDEV.P(D41,D46,D51,D56,D61,D66)</f>
        <v>2.6748312511674888</v>
      </c>
      <c r="R41" s="5">
        <f>_xlfn.STDEV.P(E45:E49)</f>
        <v>1.0303397497912992</v>
      </c>
      <c r="S41">
        <f t="shared" ref="S41:S44" si="18">_xlfn.STDEV.P(E41,E46,E51,E56,E61,E66)</f>
        <v>11.593161298321059</v>
      </c>
      <c r="T41" s="5">
        <f>_xlfn.STDEV.P(F45:F49)</f>
        <v>0.93295230317525002</v>
      </c>
      <c r="U41">
        <f t="shared" ref="U41:U44" si="19">_xlfn.STDEV.P(F41,F46,F51,F56,F61,F66)</f>
        <v>0.26874192494328308</v>
      </c>
      <c r="V41" s="5">
        <f>_xlfn.STDEV.P(G45:G49)</f>
        <v>2.3241342474134306</v>
      </c>
      <c r="W41">
        <f t="shared" ref="W41:W44" si="20">_xlfn.STDEV.P(G41,G46,G51,G56,G61,G66)</f>
        <v>1.2802994441405753</v>
      </c>
      <c r="Z41" s="1">
        <v>27</v>
      </c>
      <c r="AA41">
        <v>100</v>
      </c>
      <c r="AB41">
        <v>0.45</v>
      </c>
      <c r="AC41">
        <f t="shared" si="9"/>
        <v>62.899999999999991</v>
      </c>
      <c r="AD41">
        <f t="shared" si="9"/>
        <v>56.114285714285714</v>
      </c>
      <c r="AE41">
        <f t="shared" si="9"/>
        <v>37.228571428571435</v>
      </c>
      <c r="AF41">
        <f>AVERAGE(G31,G67,G103,G139,G175,G211)</f>
        <v>73.416666666666671</v>
      </c>
    </row>
    <row r="42" spans="1:32" x14ac:dyDescent="0.45">
      <c r="A42" s="1">
        <v>2</v>
      </c>
      <c r="B42">
        <v>0</v>
      </c>
      <c r="C42">
        <v>0.45</v>
      </c>
      <c r="D42">
        <v>90.9</v>
      </c>
      <c r="E42">
        <v>91.1</v>
      </c>
      <c r="F42">
        <v>51.6</v>
      </c>
      <c r="G42">
        <v>91.7</v>
      </c>
      <c r="I42">
        <f t="shared" si="15"/>
        <v>17.164261562910291</v>
      </c>
      <c r="J42">
        <v>10</v>
      </c>
      <c r="K42">
        <f>_xlfn.STDEV.P(D50:G54)</f>
        <v>16.059579695620933</v>
      </c>
      <c r="L42">
        <f t="shared" ref="L42:L44" si="21">_xlfn.STDEV.P(D42:G42,D47:G47,D52:G52,D57:G57,D62:G62,D67:G67)</f>
        <v>16.079243327104091</v>
      </c>
      <c r="M42">
        <v>0.45</v>
      </c>
      <c r="N42">
        <f t="shared" si="16"/>
        <v>81.325000000000003</v>
      </c>
      <c r="P42" s="5">
        <f>_xlfn.STDEV.P(D50:D54)</f>
        <v>2.0934182573007263</v>
      </c>
      <c r="Q42">
        <f t="shared" si="17"/>
        <v>2.5811280910141274</v>
      </c>
      <c r="R42" s="5">
        <f>_xlfn.STDEV.P(E50:E54)</f>
        <v>1.420422472365179</v>
      </c>
      <c r="S42">
        <f t="shared" si="18"/>
        <v>12.130459824571927</v>
      </c>
      <c r="T42" s="5">
        <f>_xlfn.STDEV.P(F50:F54)</f>
        <v>1.6740370366273269</v>
      </c>
      <c r="U42">
        <f t="shared" si="19"/>
        <v>1.0853826770109967</v>
      </c>
      <c r="V42" s="5">
        <f>_xlfn.STDEV.P(G50:G54)</f>
        <v>2.3600000000000025</v>
      </c>
      <c r="W42">
        <f t="shared" si="20"/>
        <v>1.7938939644124905</v>
      </c>
      <c r="Z42" s="1">
        <v>28</v>
      </c>
      <c r="AA42">
        <v>100</v>
      </c>
      <c r="AB42">
        <v>0.65</v>
      </c>
      <c r="AC42">
        <f t="shared" si="9"/>
        <v>61.585714285714289</v>
      </c>
      <c r="AD42">
        <f t="shared" si="9"/>
        <v>55.81428571428571</v>
      </c>
      <c r="AE42">
        <f t="shared" si="9"/>
        <v>35.628571428571426</v>
      </c>
      <c r="AF42">
        <f>AVERAGE(G32,G68,G104,G140,G176,G212)</f>
        <v>71.816666666666677</v>
      </c>
    </row>
    <row r="43" spans="1:32" x14ac:dyDescent="0.45">
      <c r="A43" s="1">
        <v>3</v>
      </c>
      <c r="B43">
        <v>0</v>
      </c>
      <c r="C43">
        <v>0.65</v>
      </c>
      <c r="D43">
        <v>89.4</v>
      </c>
      <c r="E43">
        <v>90.1</v>
      </c>
      <c r="F43">
        <v>50.2</v>
      </c>
      <c r="G43">
        <v>89.2</v>
      </c>
      <c r="I43">
        <f t="shared" si="15"/>
        <v>17.049541782699038</v>
      </c>
      <c r="J43">
        <v>20</v>
      </c>
      <c r="K43">
        <f>_xlfn.STDEV.P(D55:G59)</f>
        <v>14.321224633389443</v>
      </c>
      <c r="L43">
        <f t="shared" si="21"/>
        <v>16.795286520495992</v>
      </c>
      <c r="M43">
        <v>0.65</v>
      </c>
      <c r="N43">
        <f t="shared" si="16"/>
        <v>79.724999999999994</v>
      </c>
      <c r="P43" s="5">
        <f>_xlfn.STDEV.P(D55:D59)</f>
        <v>2.2780693580310492</v>
      </c>
      <c r="Q43">
        <f t="shared" si="17"/>
        <v>2.3336309334025689</v>
      </c>
      <c r="R43" s="5">
        <f>_xlfn.STDEV.P(E55:E59)</f>
        <v>1.1842297074470005</v>
      </c>
      <c r="S43">
        <f t="shared" si="18"/>
        <v>12.987387043675234</v>
      </c>
      <c r="T43" s="5">
        <f>_xlfn.STDEV.P(F55:F59)</f>
        <v>1.001199280862705</v>
      </c>
      <c r="U43">
        <f t="shared" si="19"/>
        <v>0.96263527187957709</v>
      </c>
      <c r="V43" s="5">
        <f>_xlfn.STDEV.P(G55:G59)</f>
        <v>1.3481839637082178</v>
      </c>
      <c r="W43">
        <f t="shared" si="20"/>
        <v>1.2701705922171773</v>
      </c>
      <c r="Z43" s="1">
        <v>29</v>
      </c>
      <c r="AA43">
        <v>100</v>
      </c>
      <c r="AB43">
        <v>0.85</v>
      </c>
      <c r="AC43">
        <f t="shared" si="9"/>
        <v>59.042857142857144</v>
      </c>
      <c r="AD43">
        <f t="shared" si="9"/>
        <v>54.885714285714286</v>
      </c>
      <c r="AE43">
        <f t="shared" si="9"/>
        <v>34.414285714285718</v>
      </c>
      <c r="AF43">
        <f>AVERAGE(G33,G69,G105,G141,G177,G213)</f>
        <v>67.516666666666666</v>
      </c>
    </row>
    <row r="44" spans="1:32" x14ac:dyDescent="0.45">
      <c r="A44" s="1">
        <v>4</v>
      </c>
      <c r="B44">
        <v>0</v>
      </c>
      <c r="C44">
        <v>0.85</v>
      </c>
      <c r="D44">
        <v>86.4</v>
      </c>
      <c r="E44">
        <v>86.4</v>
      </c>
      <c r="F44">
        <v>48.8</v>
      </c>
      <c r="G44">
        <v>87.2</v>
      </c>
      <c r="I44">
        <f t="shared" si="15"/>
        <v>16.400000000000002</v>
      </c>
      <c r="J44">
        <v>50</v>
      </c>
      <c r="K44">
        <f>_xlfn.STDEV.P(D61:G64)</f>
        <v>16.007106576064835</v>
      </c>
      <c r="L44">
        <f t="shared" si="21"/>
        <v>15.513179320786863</v>
      </c>
      <c r="M44">
        <v>0.85</v>
      </c>
      <c r="N44">
        <f t="shared" si="16"/>
        <v>77.2</v>
      </c>
      <c r="P44" s="5">
        <f>_xlfn.STDEV.P(D60:D64)</f>
        <v>1.5992498241363073</v>
      </c>
      <c r="Q44">
        <f t="shared" si="17"/>
        <v>1.6669999666733315</v>
      </c>
      <c r="R44" s="5">
        <f>_xlfn.STDEV.P(E60:E64)</f>
        <v>0.83761566365487805</v>
      </c>
      <c r="S44">
        <f t="shared" si="18"/>
        <v>11.549699370786829</v>
      </c>
      <c r="T44" s="5">
        <f>_xlfn.STDEV.P(F60:F64)</f>
        <v>1.52131522045893</v>
      </c>
      <c r="U44">
        <f t="shared" si="19"/>
        <v>1.3828312341794358</v>
      </c>
      <c r="V44" s="5">
        <f>_xlfn.STDEV.P(G60:G64)</f>
        <v>1.5704776343520483</v>
      </c>
      <c r="W44">
        <f t="shared" si="20"/>
        <v>2.1615966321217281</v>
      </c>
    </row>
    <row r="45" spans="1:32" x14ac:dyDescent="0.45">
      <c r="A45" s="1">
        <v>5</v>
      </c>
      <c r="B45">
        <v>5</v>
      </c>
      <c r="C45">
        <v>0</v>
      </c>
      <c r="D45">
        <v>82.3</v>
      </c>
      <c r="E45">
        <v>61.8</v>
      </c>
      <c r="F45">
        <v>52.2</v>
      </c>
      <c r="G45">
        <v>87.2</v>
      </c>
      <c r="I45">
        <f t="shared" si="15"/>
        <v>14.388776007708223</v>
      </c>
      <c r="J45">
        <v>100</v>
      </c>
      <c r="K45">
        <f>_xlfn.STDEV.P(D65:G69)</f>
        <v>17.366026459728765</v>
      </c>
      <c r="N45">
        <f t="shared" si="16"/>
        <v>70.875</v>
      </c>
      <c r="P45" s="5">
        <f>_xlfn.STDEV.P(D65:D69)</f>
        <v>2.0321417273408873</v>
      </c>
      <c r="R45" s="5">
        <f>_xlfn.STDEV.P(E65:E69)</f>
        <v>0.73593477971896482</v>
      </c>
      <c r="T45" s="5">
        <f>_xlfn.STDEV.P(F65:F69)</f>
        <v>1.7753872816937717</v>
      </c>
      <c r="V45" s="5">
        <f>_xlfn.STDEV.P(G65:G69)</f>
        <v>2.6135033958271388</v>
      </c>
    </row>
    <row r="46" spans="1:32" x14ac:dyDescent="0.45">
      <c r="A46" s="1">
        <v>6</v>
      </c>
      <c r="B46">
        <v>5</v>
      </c>
      <c r="C46">
        <v>0.2</v>
      </c>
      <c r="D46">
        <v>84.6</v>
      </c>
      <c r="E46">
        <v>64.599999999999994</v>
      </c>
      <c r="F46">
        <v>50</v>
      </c>
      <c r="G46">
        <v>88.4</v>
      </c>
      <c r="I46">
        <f t="shared" si="15"/>
        <v>15.543809056984674</v>
      </c>
      <c r="K46">
        <f>AVERAGE(K40:K45)</f>
        <v>15.960766052694893</v>
      </c>
      <c r="N46">
        <f t="shared" si="16"/>
        <v>71.900000000000006</v>
      </c>
      <c r="P46" s="5">
        <f>AVERAGE(P40:P45)</f>
        <v>1.8870335146480042</v>
      </c>
      <c r="Q46">
        <f>AVERAGE(Q40:Q44)</f>
        <v>2.7369377310592369</v>
      </c>
      <c r="R46" s="5">
        <f>AVERAGE(R40:R45)</f>
        <v>1.1911658940685781</v>
      </c>
      <c r="S46">
        <f>AVERAGE(S40:S44)</f>
        <v>12.116194176460755</v>
      </c>
      <c r="T46" s="5">
        <f>AVERAGE(T40:T45)</f>
        <v>1.3698027565450888</v>
      </c>
      <c r="U46">
        <f>AVERAGE(U40:U44)</f>
        <v>0.99096049338616188</v>
      </c>
      <c r="V46" s="5">
        <f>AVERAGE(V40:V45)</f>
        <v>1.9998510028576935</v>
      </c>
      <c r="W46">
        <f>AVERAGE(W40:W44)</f>
        <v>1.7153847816986354</v>
      </c>
    </row>
    <row r="47" spans="1:32" x14ac:dyDescent="0.45">
      <c r="A47" s="1">
        <v>7</v>
      </c>
      <c r="B47">
        <v>5</v>
      </c>
      <c r="C47">
        <v>0.45</v>
      </c>
      <c r="D47">
        <v>84.3</v>
      </c>
      <c r="E47">
        <v>64.3</v>
      </c>
      <c r="F47">
        <v>49.9</v>
      </c>
      <c r="G47">
        <v>87.8</v>
      </c>
      <c r="I47">
        <f t="shared" si="15"/>
        <v>15.394053234934566</v>
      </c>
      <c r="N47">
        <f t="shared" si="16"/>
        <v>71.575000000000003</v>
      </c>
      <c r="P47" s="5">
        <f>_xlfn.STDEV.P(P40:P45)</f>
        <v>0.36720273409730342</v>
      </c>
      <c r="Q47">
        <f>_xlfn.STDEV.P(Q40:Q44)</f>
        <v>0.91603291466451597</v>
      </c>
      <c r="R47" s="5">
        <f>_xlfn.STDEV.P(R40:R45)</f>
        <v>0.40190025231119925</v>
      </c>
      <c r="S47">
        <f>_xlfn.STDEV.P(S40:S44)</f>
        <v>0.52826215132250776</v>
      </c>
      <c r="T47" s="5">
        <f>_xlfn.STDEV.P(T40:T45)</f>
        <v>0.31881092854774834</v>
      </c>
      <c r="U47">
        <f>_xlfn.STDEV.P(U40:U44)</f>
        <v>0.38851221987512813</v>
      </c>
      <c r="V47" s="5">
        <f>_xlfn.STDEV.P(V40:V45)</f>
        <v>0.45963315049694004</v>
      </c>
      <c r="W47">
        <f>_xlfn.STDEV.P(W40:W44)</f>
        <v>0.37926763585311735</v>
      </c>
    </row>
    <row r="48" spans="1:32" x14ac:dyDescent="0.45">
      <c r="A48" s="1">
        <v>8</v>
      </c>
      <c r="B48">
        <v>5</v>
      </c>
      <c r="C48">
        <v>0.65</v>
      </c>
      <c r="D48">
        <v>82.8</v>
      </c>
      <c r="E48">
        <v>62.7</v>
      </c>
      <c r="F48">
        <v>49.8</v>
      </c>
      <c r="G48">
        <v>86.8</v>
      </c>
      <c r="I48">
        <f t="shared" si="15"/>
        <v>15.05247072742538</v>
      </c>
      <c r="K48" cm="1">
        <f t="array" ref="K48">INDEX(LINEST(K40:K45),1)</f>
        <v>7.6949215146054781E-2</v>
      </c>
      <c r="L48" cm="1">
        <f t="array" ref="L48">INDEX(LINEST(L40:L44),1)</f>
        <v>-0.18283759298439314</v>
      </c>
      <c r="N48">
        <f t="shared" si="16"/>
        <v>70.525000000000006</v>
      </c>
      <c r="P48" s="5"/>
      <c r="R48" s="5"/>
      <c r="T48" s="5"/>
      <c r="V48" s="5"/>
    </row>
    <row r="49" spans="1:32" x14ac:dyDescent="0.45">
      <c r="A49" s="1">
        <v>9</v>
      </c>
      <c r="B49">
        <v>5</v>
      </c>
      <c r="C49">
        <v>0.85</v>
      </c>
      <c r="D49">
        <v>81.400000000000006</v>
      </c>
      <c r="E49">
        <v>63.2</v>
      </c>
      <c r="F49">
        <v>49.8</v>
      </c>
      <c r="G49">
        <v>81.900000000000006</v>
      </c>
      <c r="I49">
        <f t="shared" si="15"/>
        <v>13.439005729591667</v>
      </c>
      <c r="N49">
        <f t="shared" si="16"/>
        <v>69.075000000000017</v>
      </c>
      <c r="P49" s="5"/>
      <c r="R49" s="5"/>
      <c r="T49" s="5"/>
      <c r="V49" s="5"/>
    </row>
    <row r="50" spans="1:32" x14ac:dyDescent="0.45">
      <c r="A50" s="1">
        <v>10</v>
      </c>
      <c r="B50">
        <v>10</v>
      </c>
      <c r="C50">
        <v>0</v>
      </c>
      <c r="D50">
        <v>89.7</v>
      </c>
      <c r="E50">
        <v>65.900000000000006</v>
      </c>
      <c r="F50">
        <v>51.2</v>
      </c>
      <c r="G50">
        <v>89</v>
      </c>
      <c r="I50">
        <f t="shared" si="15"/>
        <v>16.255229927626374</v>
      </c>
      <c r="N50">
        <f t="shared" si="16"/>
        <v>73.95</v>
      </c>
      <c r="P50" s="5"/>
      <c r="R50" s="5"/>
      <c r="T50" s="5"/>
      <c r="V50" s="5"/>
    </row>
    <row r="51" spans="1:32" x14ac:dyDescent="0.45">
      <c r="A51" s="1">
        <v>11</v>
      </c>
      <c r="B51">
        <v>10</v>
      </c>
      <c r="C51">
        <v>0.2</v>
      </c>
      <c r="D51">
        <v>89.3</v>
      </c>
      <c r="E51">
        <v>65.900000000000006</v>
      </c>
      <c r="F51">
        <v>50.3</v>
      </c>
      <c r="G51">
        <v>89.7</v>
      </c>
      <c r="I51">
        <f t="shared" si="15"/>
        <v>16.641213898030404</v>
      </c>
      <c r="K51" t="s">
        <v>25</v>
      </c>
      <c r="L51" t="s">
        <v>26</v>
      </c>
      <c r="N51">
        <f t="shared" si="16"/>
        <v>73.8</v>
      </c>
      <c r="P51" s="3" t="s">
        <v>25</v>
      </c>
      <c r="Q51" s="3" t="s">
        <v>26</v>
      </c>
      <c r="R51" s="3" t="s">
        <v>25</v>
      </c>
      <c r="S51" s="3" t="s">
        <v>26</v>
      </c>
      <c r="T51" s="3" t="s">
        <v>25</v>
      </c>
      <c r="U51" s="3" t="s">
        <v>26</v>
      </c>
      <c r="V51" s="3" t="s">
        <v>25</v>
      </c>
      <c r="W51" s="3" t="s">
        <v>26</v>
      </c>
    </row>
    <row r="52" spans="1:32" x14ac:dyDescent="0.45">
      <c r="A52" s="1">
        <v>12</v>
      </c>
      <c r="B52">
        <v>10</v>
      </c>
      <c r="C52">
        <v>0.45</v>
      </c>
      <c r="D52">
        <v>89.9</v>
      </c>
      <c r="E52">
        <v>64.099999999999994</v>
      </c>
      <c r="F52">
        <v>53</v>
      </c>
      <c r="G52">
        <v>88.5</v>
      </c>
      <c r="I52">
        <f t="shared" si="15"/>
        <v>15.827251024735784</v>
      </c>
      <c r="J52">
        <v>2</v>
      </c>
      <c r="K52">
        <f>AVERAGE(D40:G44)</f>
        <v>80.275000000000006</v>
      </c>
      <c r="L52">
        <f>AVERAGE(D40:G40,D45:G45,D50:G50,D55:G55,D60:G60,D65:G65)</f>
        <v>76.154166666666683</v>
      </c>
      <c r="M52">
        <v>0</v>
      </c>
      <c r="N52">
        <f t="shared" si="16"/>
        <v>73.875</v>
      </c>
      <c r="P52" s="5">
        <f>AVERAGE(D40:D44)</f>
        <v>90.12</v>
      </c>
      <c r="Q52">
        <f>AVERAGE(D40,D45,D50,D55,D60,D65)</f>
        <v>86.583333333333329</v>
      </c>
      <c r="R52" s="5">
        <f>AVERAGE(E40:E44)</f>
        <v>90.08</v>
      </c>
      <c r="S52">
        <f>AVERAGE(E40,E45,E50,E55,E60,E65)</f>
        <v>79.233333333333334</v>
      </c>
      <c r="T52" s="5">
        <f>AVERAGE(F40:F44)</f>
        <v>50.660000000000004</v>
      </c>
      <c r="U52">
        <f>AVERAGE(F40,F45,F50,F55,F60,F65)</f>
        <v>50.966666666666661</v>
      </c>
      <c r="V52" s="5">
        <f>AVERAGE(G40:G44)</f>
        <v>90.24</v>
      </c>
      <c r="W52">
        <f>AVERAGE(G40,G45,G50,G55,G60,G65)</f>
        <v>87.833333333333329</v>
      </c>
    </row>
    <row r="53" spans="1:32" x14ac:dyDescent="0.45">
      <c r="A53" s="1">
        <v>13</v>
      </c>
      <c r="B53">
        <v>10</v>
      </c>
      <c r="C53">
        <v>0.65</v>
      </c>
      <c r="D53">
        <v>87.6</v>
      </c>
      <c r="E53">
        <v>62.5</v>
      </c>
      <c r="F53">
        <v>47.9</v>
      </c>
      <c r="G53">
        <v>88.3</v>
      </c>
      <c r="I53">
        <f t="shared" si="15"/>
        <v>17.171105817622792</v>
      </c>
      <c r="J53">
        <v>5</v>
      </c>
      <c r="K53">
        <f>AVERAGE(D45:G49)</f>
        <v>70.789999999999992</v>
      </c>
      <c r="L53">
        <f>AVERAGE(D41:G41,D46:G46,D51:G51,D56:G56,D61:G61,D66:G66)</f>
        <v>76.845833333333346</v>
      </c>
      <c r="M53">
        <v>0.2</v>
      </c>
      <c r="N53">
        <f t="shared" si="16"/>
        <v>71.575000000000003</v>
      </c>
      <c r="P53" s="5">
        <f>AVERAGE(D45:D49)</f>
        <v>83.08</v>
      </c>
      <c r="Q53">
        <f t="shared" ref="Q53:Q56" si="22">AVERAGE(D41,D46,D51,D56,D61,D66)</f>
        <v>88.483333333333334</v>
      </c>
      <c r="R53" s="5">
        <f>AVERAGE(E45:E49)</f>
        <v>63.319999999999993</v>
      </c>
      <c r="S53">
        <f t="shared" ref="S53:S56" si="23">AVERAGE(E41,E46,E51,E56,E61,E66)</f>
        <v>79.816666666666663</v>
      </c>
      <c r="T53" s="5">
        <f>AVERAGE(F45:F49)</f>
        <v>50.339999999999996</v>
      </c>
      <c r="U53">
        <f t="shared" ref="U53:U56" si="24">AVERAGE(F41,F46,F51,F56,F61,F66)</f>
        <v>50.033333333333331</v>
      </c>
      <c r="V53" s="5">
        <f>AVERAGE(G45:G49)</f>
        <v>86.42</v>
      </c>
      <c r="W53">
        <f t="shared" ref="W53:W56" si="25">AVERAGE(G41,G46,G51,G56,G61,G66)</f>
        <v>89.05</v>
      </c>
    </row>
    <row r="54" spans="1:32" x14ac:dyDescent="0.45">
      <c r="A54" s="1">
        <v>14</v>
      </c>
      <c r="B54">
        <v>10</v>
      </c>
      <c r="C54">
        <v>0.85</v>
      </c>
      <c r="D54">
        <v>84.3</v>
      </c>
      <c r="E54">
        <v>63</v>
      </c>
      <c r="F54">
        <v>51.4</v>
      </c>
      <c r="G54">
        <v>83.1</v>
      </c>
      <c r="I54">
        <f t="shared" si="15"/>
        <v>13.876689086377885</v>
      </c>
      <c r="J54">
        <v>10</v>
      </c>
      <c r="K54">
        <f>AVERAGE(D50:G54)</f>
        <v>72.72999999999999</v>
      </c>
      <c r="L54">
        <f t="shared" ref="L54:L56" si="26">AVERAGE(D42:G42,D47:G47,D52:G52,D57:G57,D62:G62,D67:G67)</f>
        <v>76.895833333333329</v>
      </c>
      <c r="M54">
        <v>0.45</v>
      </c>
      <c r="N54">
        <f t="shared" si="16"/>
        <v>70.45</v>
      </c>
      <c r="P54" s="5">
        <f>AVERAGE(D50:D54)</f>
        <v>88.16</v>
      </c>
      <c r="Q54">
        <f t="shared" si="22"/>
        <v>88.066666666666663</v>
      </c>
      <c r="R54" s="5">
        <f>AVERAGE(E50:E54)</f>
        <v>64.28</v>
      </c>
      <c r="S54">
        <f t="shared" si="23"/>
        <v>79.516666666666666</v>
      </c>
      <c r="T54" s="5">
        <f>AVERAGE(F50:F54)</f>
        <v>50.760000000000005</v>
      </c>
      <c r="U54">
        <f t="shared" si="24"/>
        <v>51.983333333333341</v>
      </c>
      <c r="V54" s="5">
        <f>AVERAGE(G50:G54)</f>
        <v>87.72</v>
      </c>
      <c r="W54">
        <f t="shared" si="25"/>
        <v>88.016666666666666</v>
      </c>
    </row>
    <row r="55" spans="1:32" x14ac:dyDescent="0.45">
      <c r="A55" s="1">
        <v>15</v>
      </c>
      <c r="B55">
        <v>20</v>
      </c>
      <c r="C55">
        <v>0</v>
      </c>
      <c r="D55">
        <v>79.400000000000006</v>
      </c>
      <c r="E55">
        <v>75.400000000000006</v>
      </c>
      <c r="F55">
        <v>50.9</v>
      </c>
      <c r="G55">
        <v>84.9</v>
      </c>
      <c r="I55">
        <f t="shared" si="15"/>
        <v>13.002403623945808</v>
      </c>
      <c r="J55">
        <v>20</v>
      </c>
      <c r="K55">
        <f>AVERAGE(D55:G59)</f>
        <v>73.804999999999993</v>
      </c>
      <c r="L55">
        <f t="shared" si="26"/>
        <v>75.654166666666683</v>
      </c>
      <c r="M55">
        <v>0.65</v>
      </c>
      <c r="N55">
        <f t="shared" si="16"/>
        <v>72.650000000000006</v>
      </c>
      <c r="P55" s="5">
        <f>AVERAGE(D55:D59)</f>
        <v>83.47999999999999</v>
      </c>
      <c r="Q55">
        <f t="shared" si="22"/>
        <v>87.149999999999991</v>
      </c>
      <c r="R55" s="5">
        <f>AVERAGE(E55:E59)</f>
        <v>74.960000000000008</v>
      </c>
      <c r="S55">
        <f t="shared" si="23"/>
        <v>78.766666666666666</v>
      </c>
      <c r="T55" s="5">
        <f>AVERAGE(F55:F59)</f>
        <v>50.26</v>
      </c>
      <c r="U55">
        <f t="shared" si="24"/>
        <v>49.6</v>
      </c>
      <c r="V55" s="5">
        <f>AVERAGE(G55:G59)</f>
        <v>86.52000000000001</v>
      </c>
      <c r="W55">
        <f t="shared" si="25"/>
        <v>87.100000000000009</v>
      </c>
    </row>
    <row r="56" spans="1:32" x14ac:dyDescent="0.45">
      <c r="A56" s="1">
        <v>16</v>
      </c>
      <c r="B56">
        <v>20</v>
      </c>
      <c r="C56">
        <v>0.2</v>
      </c>
      <c r="D56">
        <v>85.2</v>
      </c>
      <c r="E56">
        <v>76.2</v>
      </c>
      <c r="F56">
        <v>49.7</v>
      </c>
      <c r="G56">
        <v>88.9</v>
      </c>
      <c r="I56">
        <f t="shared" si="15"/>
        <v>15.319758483735983</v>
      </c>
      <c r="J56">
        <v>50</v>
      </c>
      <c r="K56">
        <f>AVERAGE(D60:G64)</f>
        <v>78.200000000000017</v>
      </c>
      <c r="L56">
        <f t="shared" si="26"/>
        <v>73.595833333333331</v>
      </c>
      <c r="M56">
        <v>0.85</v>
      </c>
      <c r="N56">
        <f t="shared" si="16"/>
        <v>75</v>
      </c>
      <c r="P56" s="5">
        <f>AVERAGE(D60:D64)</f>
        <v>88.08</v>
      </c>
      <c r="Q56">
        <f t="shared" si="22"/>
        <v>84.13333333333334</v>
      </c>
      <c r="R56" s="5">
        <f>AVERAGE(E60:E64)</f>
        <v>88.12</v>
      </c>
      <c r="S56">
        <f t="shared" si="23"/>
        <v>77.366666666666674</v>
      </c>
      <c r="T56" s="5">
        <f>AVERAGE(F60:F64)</f>
        <v>50.56</v>
      </c>
      <c r="U56">
        <f t="shared" si="24"/>
        <v>49.233333333333327</v>
      </c>
      <c r="V56" s="5">
        <f>AVERAGE(G60:G64)</f>
        <v>86.04</v>
      </c>
      <c r="W56">
        <f t="shared" si="25"/>
        <v>83.649999999999991</v>
      </c>
    </row>
    <row r="57" spans="1:32" x14ac:dyDescent="0.45">
      <c r="A57" s="1">
        <v>17</v>
      </c>
      <c r="B57">
        <v>20</v>
      </c>
      <c r="C57">
        <v>0.45</v>
      </c>
      <c r="D57">
        <v>84.7</v>
      </c>
      <c r="E57">
        <v>76</v>
      </c>
      <c r="F57">
        <v>51.8</v>
      </c>
      <c r="G57">
        <v>86.3</v>
      </c>
      <c r="I57">
        <f t="shared" si="15"/>
        <v>13.790032632303665</v>
      </c>
      <c r="J57">
        <v>100</v>
      </c>
      <c r="K57">
        <f>AVERAGE(D65:G69)</f>
        <v>79.174999999999997</v>
      </c>
      <c r="L57">
        <f>AVERAGE((L56-L55), (L55-L54), (L54-L53), (L53-L52))</f>
        <v>-0.63958333333333783</v>
      </c>
      <c r="N57">
        <f t="shared" si="16"/>
        <v>74.7</v>
      </c>
      <c r="P57" s="5">
        <f>AVERAGE(D65:D69)</f>
        <v>88.38</v>
      </c>
      <c r="R57" s="5">
        <f>AVERAGE(E65:E69)</f>
        <v>92.88</v>
      </c>
      <c r="T57" s="5">
        <f>AVERAGE(F65:F69)</f>
        <v>49.6</v>
      </c>
      <c r="V57" s="5">
        <f>AVERAGE(G65:G69)</f>
        <v>85.84</v>
      </c>
    </row>
    <row r="58" spans="1:32" x14ac:dyDescent="0.45">
      <c r="A58" s="1">
        <v>18</v>
      </c>
      <c r="B58">
        <v>20</v>
      </c>
      <c r="C58">
        <v>0.65</v>
      </c>
      <c r="D58">
        <v>85.5</v>
      </c>
      <c r="E58">
        <v>74.099999999999994</v>
      </c>
      <c r="F58">
        <v>48.9</v>
      </c>
      <c r="G58">
        <v>86.8</v>
      </c>
      <c r="I58">
        <f t="shared" si="15"/>
        <v>15.215021360484506</v>
      </c>
      <c r="K58">
        <f>AVERAGE(K52:K57)</f>
        <v>75.829166666666666</v>
      </c>
      <c r="N58">
        <f t="shared" si="16"/>
        <v>73.825000000000003</v>
      </c>
      <c r="P58" s="5">
        <f>AVERAGE(P52:P57)</f>
        <v>86.883333333333326</v>
      </c>
      <c r="Q58">
        <f>AVERAGE(Q52:Q56)</f>
        <v>86.883333333333326</v>
      </c>
      <c r="R58" s="5">
        <f>AVERAGE(R52:R57)</f>
        <v>78.94</v>
      </c>
      <c r="S58">
        <f>AVERAGE(S52:S56)</f>
        <v>78.94</v>
      </c>
      <c r="T58" s="5">
        <f>AVERAGE(T52:T57)</f>
        <v>50.363333333333337</v>
      </c>
      <c r="U58">
        <f>AVERAGE(U52:U56)</f>
        <v>50.36333333333333</v>
      </c>
      <c r="V58" s="5">
        <f>AVERAGE(V52:V57)</f>
        <v>87.13</v>
      </c>
      <c r="W58">
        <f>AVERAGE(W52:W56)</f>
        <v>87.13</v>
      </c>
      <c r="AA58" s="1" t="s">
        <v>1</v>
      </c>
      <c r="AB58" s="1" t="s">
        <v>2</v>
      </c>
      <c r="AC58" s="1" t="s">
        <v>3</v>
      </c>
      <c r="AD58" s="1" t="s">
        <v>4</v>
      </c>
      <c r="AE58" s="1" t="s">
        <v>5</v>
      </c>
      <c r="AF58" s="1" t="s">
        <v>6</v>
      </c>
    </row>
    <row r="59" spans="1:32" x14ac:dyDescent="0.45">
      <c r="A59" s="1">
        <v>19</v>
      </c>
      <c r="B59">
        <v>20</v>
      </c>
      <c r="C59">
        <v>0.85</v>
      </c>
      <c r="D59">
        <v>82.6</v>
      </c>
      <c r="E59">
        <v>73.099999999999994</v>
      </c>
      <c r="F59">
        <v>50</v>
      </c>
      <c r="G59">
        <v>85.7</v>
      </c>
      <c r="I59">
        <f t="shared" si="15"/>
        <v>13.985438856181835</v>
      </c>
      <c r="N59">
        <f t="shared" si="16"/>
        <v>72.849999999999994</v>
      </c>
      <c r="P59" s="5">
        <f>_xlfn.STDEV.P(P52:P57)</f>
        <v>2.6402630340344695</v>
      </c>
      <c r="Q59">
        <f>_xlfn.STDEV.P(Q52:Q56)</f>
        <v>1.5286522749722282</v>
      </c>
      <c r="R59" s="5">
        <f>_xlfn.STDEV.P(R52:R57)</f>
        <v>12.092945602016673</v>
      </c>
      <c r="S59">
        <f>_xlfn.STDEV.P(S52:S56)</f>
        <v>0.85936669187902837</v>
      </c>
      <c r="T59" s="5">
        <f>_xlfn.STDEV.P(T52:T57)</f>
        <v>0.38252087815206004</v>
      </c>
      <c r="U59">
        <f>_xlfn.STDEV.P(U52:U56)</f>
        <v>0.99567955576971867</v>
      </c>
      <c r="V59" s="5">
        <f>_xlfn.STDEV.P(V52:V57)</f>
        <v>1.5137481076233659</v>
      </c>
      <c r="W59">
        <f>_xlfn.STDEV.P(W52:W56)</f>
        <v>1.8481642543646164</v>
      </c>
      <c r="Z59" s="1">
        <v>0</v>
      </c>
      <c r="AA59">
        <v>2</v>
      </c>
      <c r="AB59">
        <v>0</v>
      </c>
      <c r="AC59">
        <f>AVERAGE(D4,D40,D76,D148,D220)</f>
        <v>56.52</v>
      </c>
      <c r="AD59">
        <f t="shared" ref="AD59:AF74" si="27">AVERAGE(E4,E40,E76,E148,E220)</f>
        <v>61.08</v>
      </c>
      <c r="AE59">
        <f t="shared" si="27"/>
        <v>31.9</v>
      </c>
      <c r="AF59">
        <f t="shared" si="27"/>
        <v>55.279999999999994</v>
      </c>
    </row>
    <row r="60" spans="1:32" x14ac:dyDescent="0.45">
      <c r="A60" s="1">
        <v>20</v>
      </c>
      <c r="B60">
        <v>50</v>
      </c>
      <c r="C60">
        <v>0</v>
      </c>
      <c r="D60">
        <v>87.7</v>
      </c>
      <c r="E60">
        <v>87.6</v>
      </c>
      <c r="F60">
        <v>50</v>
      </c>
      <c r="G60">
        <v>86.8</v>
      </c>
      <c r="I60">
        <f>_xlfn.STDEV.P(D60:F60)</f>
        <v>17.748427160361718</v>
      </c>
      <c r="N60">
        <f t="shared" si="16"/>
        <v>78.025000000000006</v>
      </c>
      <c r="P60" s="5"/>
      <c r="R60" s="5"/>
      <c r="T60" s="5"/>
      <c r="V60" s="5"/>
      <c r="Z60" s="1">
        <v>1</v>
      </c>
      <c r="AA60">
        <v>2</v>
      </c>
      <c r="AB60">
        <v>0.2</v>
      </c>
      <c r="AC60">
        <f t="shared" ref="AC60:AF88" si="28">AVERAGE(D5,D41,D77,D149,D221)</f>
        <v>58.160000000000004</v>
      </c>
      <c r="AD60">
        <f t="shared" si="27"/>
        <v>59.239999999999995</v>
      </c>
      <c r="AE60">
        <f t="shared" si="27"/>
        <v>32.959999999999994</v>
      </c>
      <c r="AF60">
        <f t="shared" si="27"/>
        <v>55.019999999999996</v>
      </c>
    </row>
    <row r="61" spans="1:32" x14ac:dyDescent="0.45">
      <c r="A61" s="1">
        <v>21</v>
      </c>
      <c r="B61">
        <v>50</v>
      </c>
      <c r="C61">
        <v>0.2</v>
      </c>
      <c r="D61">
        <v>89.2</v>
      </c>
      <c r="E61">
        <v>88.4</v>
      </c>
      <c r="F61">
        <v>50.4</v>
      </c>
      <c r="G61">
        <v>87.5</v>
      </c>
      <c r="I61">
        <f t="shared" ref="I61:I69" si="29">_xlfn.STDEV.P(D61:F61)</f>
        <v>18.104879636900801</v>
      </c>
      <c r="N61">
        <f t="shared" si="16"/>
        <v>78.875</v>
      </c>
      <c r="P61" s="5" cm="1">
        <f t="array" ref="P61">INDEX(LINEST(P52:P57), 1)</f>
        <v>4.6285714285712647E-2</v>
      </c>
      <c r="Q61" s="5" cm="1">
        <f t="array" ref="Q61">INDEX(LINEST(Q52:Q56), 1)</f>
        <v>-0.62333333333333185</v>
      </c>
      <c r="R61" s="5" cm="1">
        <f t="array" ref="R61">INDEX(LINEST(R52:R57), 1)</f>
        <v>2.830857142857143</v>
      </c>
      <c r="S61" s="5" cm="1">
        <f t="array" ref="S61">INDEX(LINEST(S52:S56), 1)</f>
        <v>-0.4783333333333315</v>
      </c>
      <c r="T61" s="5" cm="1">
        <f t="array" ref="T61">INDEX(LINEST(T52:T57), 1)</f>
        <v>-0.14685714285714294</v>
      </c>
      <c r="U61" s="5" cm="1">
        <f t="array" ref="U61">INDEX(LINEST(U52:U56), 1)</f>
        <v>-0.38999999999999979</v>
      </c>
      <c r="V61" s="5" cm="1">
        <f t="array" ref="V61">INDEX(LINEST(V52:V57), 1)</f>
        <v>-0.69542857142856973</v>
      </c>
      <c r="W61" s="5" cm="1">
        <f t="array" ref="W61">INDEX(LINEST(W52:W56), 1)</f>
        <v>-1.0316666666666663</v>
      </c>
      <c r="Z61" s="1">
        <v>2</v>
      </c>
      <c r="AA61">
        <v>2</v>
      </c>
      <c r="AB61">
        <v>0.45</v>
      </c>
      <c r="AC61">
        <f t="shared" si="28"/>
        <v>57.179999999999993</v>
      </c>
      <c r="AD61">
        <f t="shared" si="27"/>
        <v>60.8</v>
      </c>
      <c r="AE61">
        <f t="shared" si="27"/>
        <v>32.5</v>
      </c>
      <c r="AF61">
        <f t="shared" si="27"/>
        <v>55.7</v>
      </c>
    </row>
    <row r="62" spans="1:32" x14ac:dyDescent="0.45">
      <c r="A62" s="1">
        <v>22</v>
      </c>
      <c r="B62">
        <v>50</v>
      </c>
      <c r="C62">
        <v>0.45</v>
      </c>
      <c r="D62">
        <v>89.2</v>
      </c>
      <c r="E62">
        <v>88.3</v>
      </c>
      <c r="F62">
        <v>53.1</v>
      </c>
      <c r="G62">
        <v>87</v>
      </c>
      <c r="I62">
        <f t="shared" si="29"/>
        <v>16.809587211535625</v>
      </c>
      <c r="K62" cm="1">
        <f t="array" ref="K62">INDEX(LINEST(K52:K57),1)</f>
        <v>0.50871428571428634</v>
      </c>
      <c r="L62" cm="1">
        <f t="array" ref="L62">INDEX(LINEST(L52:L56),1)</f>
        <v>-0.63083333333333658</v>
      </c>
      <c r="N62">
        <f t="shared" si="16"/>
        <v>79.400000000000006</v>
      </c>
      <c r="Z62" s="1">
        <v>3</v>
      </c>
      <c r="AA62">
        <v>2</v>
      </c>
      <c r="AB62">
        <v>0.65</v>
      </c>
      <c r="AC62">
        <f t="shared" si="28"/>
        <v>56.720000000000006</v>
      </c>
      <c r="AD62">
        <f t="shared" si="27"/>
        <v>60.120000000000005</v>
      </c>
      <c r="AE62">
        <f t="shared" si="27"/>
        <v>32.86</v>
      </c>
      <c r="AF62">
        <f t="shared" si="27"/>
        <v>55.179999999999993</v>
      </c>
    </row>
    <row r="63" spans="1:32" x14ac:dyDescent="0.45">
      <c r="A63" s="1">
        <v>23</v>
      </c>
      <c r="B63">
        <v>50</v>
      </c>
      <c r="C63">
        <v>0.65</v>
      </c>
      <c r="D63">
        <v>89.2</v>
      </c>
      <c r="E63">
        <v>89.4</v>
      </c>
      <c r="F63">
        <v>50.9</v>
      </c>
      <c r="G63">
        <v>85.8</v>
      </c>
      <c r="I63">
        <f t="shared" si="29"/>
        <v>18.102117739829943</v>
      </c>
      <c r="N63">
        <f t="shared" si="16"/>
        <v>78.825000000000003</v>
      </c>
      <c r="Z63" s="1">
        <v>4</v>
      </c>
      <c r="AA63">
        <v>2</v>
      </c>
      <c r="AB63">
        <v>0.85</v>
      </c>
      <c r="AC63">
        <f t="shared" si="28"/>
        <v>55.379999999999995</v>
      </c>
      <c r="AD63">
        <f t="shared" si="27"/>
        <v>58.56</v>
      </c>
      <c r="AE63">
        <f t="shared" si="27"/>
        <v>30.68</v>
      </c>
      <c r="AF63">
        <f t="shared" si="27"/>
        <v>54.279999999999994</v>
      </c>
    </row>
    <row r="64" spans="1:32" x14ac:dyDescent="0.45">
      <c r="A64" s="1">
        <v>24</v>
      </c>
      <c r="B64">
        <v>50</v>
      </c>
      <c r="C64">
        <v>0.85</v>
      </c>
      <c r="D64">
        <v>85.1</v>
      </c>
      <c r="E64">
        <v>86.9</v>
      </c>
      <c r="F64">
        <v>48.4</v>
      </c>
      <c r="G64">
        <v>83.1</v>
      </c>
      <c r="I64">
        <f t="shared" si="29"/>
        <v>17.740036327158087</v>
      </c>
      <c r="N64">
        <f t="shared" si="16"/>
        <v>75.875</v>
      </c>
      <c r="Z64" s="1">
        <v>5</v>
      </c>
      <c r="AA64">
        <v>5</v>
      </c>
      <c r="AB64">
        <v>0</v>
      </c>
      <c r="AC64">
        <f t="shared" si="28"/>
        <v>65.16</v>
      </c>
      <c r="AD64">
        <f t="shared" si="27"/>
        <v>59.780000000000008</v>
      </c>
      <c r="AE64">
        <f t="shared" si="27"/>
        <v>43.480000000000004</v>
      </c>
      <c r="AF64">
        <f t="shared" si="27"/>
        <v>67.400000000000006</v>
      </c>
    </row>
    <row r="65" spans="1:32" x14ac:dyDescent="0.45">
      <c r="A65" s="1">
        <v>25</v>
      </c>
      <c r="B65">
        <v>100</v>
      </c>
      <c r="C65">
        <v>0</v>
      </c>
      <c r="D65">
        <v>87.9</v>
      </c>
      <c r="E65">
        <v>92.7</v>
      </c>
      <c r="F65">
        <v>48.9</v>
      </c>
      <c r="G65">
        <v>87.5</v>
      </c>
      <c r="I65">
        <f t="shared" si="29"/>
        <v>19.614280511912689</v>
      </c>
      <c r="N65">
        <f t="shared" si="16"/>
        <v>79.25</v>
      </c>
      <c r="Z65" s="1">
        <v>6</v>
      </c>
      <c r="AA65">
        <v>5</v>
      </c>
      <c r="AB65">
        <v>0.2</v>
      </c>
      <c r="AC65">
        <f t="shared" si="28"/>
        <v>66.739999999999995</v>
      </c>
      <c r="AD65">
        <f t="shared" si="27"/>
        <v>61.220000000000006</v>
      </c>
      <c r="AE65">
        <f t="shared" si="27"/>
        <v>43.02</v>
      </c>
      <c r="AF65">
        <f t="shared" si="27"/>
        <v>68.679999999999993</v>
      </c>
    </row>
    <row r="66" spans="1:32" x14ac:dyDescent="0.45">
      <c r="A66" s="1">
        <v>26</v>
      </c>
      <c r="B66">
        <v>100</v>
      </c>
      <c r="C66">
        <v>0.2</v>
      </c>
      <c r="D66">
        <v>91.2</v>
      </c>
      <c r="E66">
        <v>93</v>
      </c>
      <c r="F66">
        <v>49.7</v>
      </c>
      <c r="G66">
        <v>88.3</v>
      </c>
      <c r="I66">
        <f t="shared" si="29"/>
        <v>20.001055527702142</v>
      </c>
      <c r="N66">
        <f t="shared" si="16"/>
        <v>80.55</v>
      </c>
      <c r="Z66" s="1">
        <v>7</v>
      </c>
      <c r="AA66">
        <v>5</v>
      </c>
      <c r="AB66">
        <v>0.45</v>
      </c>
      <c r="AC66">
        <f t="shared" si="28"/>
        <v>65.64</v>
      </c>
      <c r="AD66">
        <f t="shared" si="27"/>
        <v>60.04</v>
      </c>
      <c r="AE66">
        <f t="shared" si="27"/>
        <v>43.500000000000007</v>
      </c>
      <c r="AF66">
        <f t="shared" si="27"/>
        <v>67.739999999999995</v>
      </c>
    </row>
    <row r="67" spans="1:32" x14ac:dyDescent="0.45">
      <c r="A67" s="1">
        <v>27</v>
      </c>
      <c r="B67">
        <v>100</v>
      </c>
      <c r="C67">
        <v>0.45</v>
      </c>
      <c r="D67">
        <v>89.4</v>
      </c>
      <c r="E67">
        <v>93.3</v>
      </c>
      <c r="F67">
        <v>52.5</v>
      </c>
      <c r="G67">
        <v>86.8</v>
      </c>
      <c r="I67">
        <f t="shared" si="29"/>
        <v>18.383144453547679</v>
      </c>
      <c r="N67">
        <f t="shared" si="16"/>
        <v>80.5</v>
      </c>
      <c r="Z67" s="1">
        <v>8</v>
      </c>
      <c r="AA67">
        <v>5</v>
      </c>
      <c r="AB67">
        <v>0.65</v>
      </c>
      <c r="AC67">
        <f t="shared" si="28"/>
        <v>64.260000000000005</v>
      </c>
      <c r="AD67">
        <f t="shared" si="27"/>
        <v>60.360000000000014</v>
      </c>
      <c r="AE67">
        <f t="shared" si="27"/>
        <v>42.42</v>
      </c>
      <c r="AF67">
        <f t="shared" si="27"/>
        <v>66.56</v>
      </c>
    </row>
    <row r="68" spans="1:32" x14ac:dyDescent="0.45">
      <c r="A68" s="1">
        <v>28</v>
      </c>
      <c r="B68">
        <v>100</v>
      </c>
      <c r="C68">
        <v>0.65</v>
      </c>
      <c r="D68">
        <v>88.4</v>
      </c>
      <c r="E68">
        <v>93.8</v>
      </c>
      <c r="F68">
        <v>49.9</v>
      </c>
      <c r="G68">
        <v>85.7</v>
      </c>
      <c r="I68">
        <f t="shared" si="29"/>
        <v>19.546582537336015</v>
      </c>
      <c r="N68">
        <f t="shared" si="16"/>
        <v>79.45</v>
      </c>
      <c r="Z68" s="1">
        <v>9</v>
      </c>
      <c r="AA68">
        <v>5</v>
      </c>
      <c r="AB68">
        <v>0.85</v>
      </c>
      <c r="AC68">
        <f t="shared" si="28"/>
        <v>61.86</v>
      </c>
      <c r="AD68">
        <f t="shared" si="27"/>
        <v>58.7</v>
      </c>
      <c r="AE68">
        <f t="shared" si="27"/>
        <v>42.44</v>
      </c>
      <c r="AF68">
        <f t="shared" si="27"/>
        <v>62.96</v>
      </c>
    </row>
    <row r="69" spans="1:32" x14ac:dyDescent="0.45">
      <c r="A69" s="1">
        <v>29</v>
      </c>
      <c r="B69">
        <v>100</v>
      </c>
      <c r="C69">
        <v>0.85</v>
      </c>
      <c r="D69">
        <v>85</v>
      </c>
      <c r="E69">
        <v>91.6</v>
      </c>
      <c r="F69">
        <v>47</v>
      </c>
      <c r="G69">
        <v>80.900000000000006</v>
      </c>
      <c r="I69">
        <f t="shared" si="29"/>
        <v>19.654572552518701</v>
      </c>
      <c r="N69">
        <f t="shared" si="16"/>
        <v>76.125</v>
      </c>
      <c r="Z69" s="1">
        <v>10</v>
      </c>
      <c r="AA69">
        <v>10</v>
      </c>
      <c r="AB69">
        <v>0</v>
      </c>
      <c r="AC69">
        <f t="shared" si="28"/>
        <v>69.16</v>
      </c>
      <c r="AD69">
        <f t="shared" si="27"/>
        <v>58.86</v>
      </c>
      <c r="AE69">
        <f t="shared" si="27"/>
        <v>45.019999999999996</v>
      </c>
      <c r="AF69">
        <f t="shared" si="27"/>
        <v>68.760000000000005</v>
      </c>
    </row>
    <row r="70" spans="1:32" x14ac:dyDescent="0.45">
      <c r="Z70" s="1">
        <v>11</v>
      </c>
      <c r="AA70">
        <v>10</v>
      </c>
      <c r="AB70">
        <v>0.2</v>
      </c>
      <c r="AC70">
        <f t="shared" si="28"/>
        <v>69.640000000000015</v>
      </c>
      <c r="AD70">
        <f t="shared" si="27"/>
        <v>61.06</v>
      </c>
      <c r="AE70">
        <f t="shared" si="27"/>
        <v>44.379999999999995</v>
      </c>
      <c r="AF70">
        <f t="shared" si="27"/>
        <v>69.739999999999995</v>
      </c>
    </row>
    <row r="71" spans="1:32" x14ac:dyDescent="0.45">
      <c r="Z71" s="1">
        <v>12</v>
      </c>
      <c r="AA71">
        <v>10</v>
      </c>
      <c r="AB71">
        <v>0.45</v>
      </c>
      <c r="AC71">
        <f t="shared" si="28"/>
        <v>68.900000000000006</v>
      </c>
      <c r="AD71">
        <f t="shared" si="27"/>
        <v>59.54</v>
      </c>
      <c r="AE71">
        <f t="shared" si="27"/>
        <v>45.7</v>
      </c>
      <c r="AF71">
        <f t="shared" si="27"/>
        <v>69.2</v>
      </c>
    </row>
    <row r="72" spans="1:32" x14ac:dyDescent="0.45">
      <c r="Z72" s="1">
        <v>13</v>
      </c>
      <c r="AA72">
        <v>10</v>
      </c>
      <c r="AB72">
        <v>0.65</v>
      </c>
      <c r="AC72">
        <f t="shared" si="28"/>
        <v>67.78</v>
      </c>
      <c r="AD72">
        <f t="shared" si="27"/>
        <v>60.3</v>
      </c>
      <c r="AE72">
        <f t="shared" si="27"/>
        <v>41.999999999999993</v>
      </c>
      <c r="AF72">
        <f t="shared" si="27"/>
        <v>67.58</v>
      </c>
    </row>
    <row r="73" spans="1:32" x14ac:dyDescent="0.45">
      <c r="A73" s="1">
        <v>0</v>
      </c>
      <c r="B73" t="s">
        <v>8</v>
      </c>
      <c r="Z73" s="1">
        <v>14</v>
      </c>
      <c r="AA73">
        <v>10</v>
      </c>
      <c r="AB73">
        <v>0.85</v>
      </c>
      <c r="AC73">
        <f t="shared" si="28"/>
        <v>65.960000000000008</v>
      </c>
      <c r="AD73">
        <f t="shared" si="27"/>
        <v>58.220000000000006</v>
      </c>
      <c r="AE73">
        <f t="shared" si="27"/>
        <v>43.48</v>
      </c>
      <c r="AF73">
        <f t="shared" si="27"/>
        <v>65.140000000000015</v>
      </c>
    </row>
    <row r="74" spans="1:32" x14ac:dyDescent="0.45">
      <c r="Z74" s="1">
        <v>15</v>
      </c>
      <c r="AA74">
        <v>20</v>
      </c>
      <c r="AB74">
        <v>0</v>
      </c>
      <c r="AC74">
        <f t="shared" si="28"/>
        <v>71.56</v>
      </c>
      <c r="AD74">
        <f t="shared" si="27"/>
        <v>64.62</v>
      </c>
      <c r="AE74">
        <f t="shared" si="27"/>
        <v>45.08</v>
      </c>
      <c r="AF74">
        <f t="shared" si="27"/>
        <v>72.88</v>
      </c>
    </row>
    <row r="75" spans="1:32" x14ac:dyDescent="0.4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I75" s="3" t="s">
        <v>45</v>
      </c>
      <c r="K75" t="s">
        <v>25</v>
      </c>
      <c r="L75" t="s">
        <v>26</v>
      </c>
      <c r="N75" t="s">
        <v>27</v>
      </c>
      <c r="P75" s="3"/>
      <c r="Q75" s="3" t="s">
        <v>3</v>
      </c>
      <c r="R75" s="3"/>
      <c r="S75" s="3" t="s">
        <v>4</v>
      </c>
      <c r="T75" s="3"/>
      <c r="U75" s="3" t="s">
        <v>5</v>
      </c>
      <c r="V75" s="3"/>
      <c r="W75" s="3" t="s">
        <v>6</v>
      </c>
      <c r="Z75" s="1">
        <v>16</v>
      </c>
      <c r="AA75">
        <v>20</v>
      </c>
      <c r="AB75">
        <v>0.2</v>
      </c>
      <c r="AC75">
        <f t="shared" si="28"/>
        <v>72.960000000000008</v>
      </c>
      <c r="AD75">
        <f t="shared" si="28"/>
        <v>66.38000000000001</v>
      </c>
      <c r="AE75">
        <f t="shared" si="28"/>
        <v>44.760000000000005</v>
      </c>
      <c r="AF75">
        <f t="shared" si="28"/>
        <v>74.61999999999999</v>
      </c>
    </row>
    <row r="76" spans="1:32" x14ac:dyDescent="0.45">
      <c r="A76" s="1">
        <v>0</v>
      </c>
      <c r="B76">
        <v>0</v>
      </c>
      <c r="C76">
        <v>0</v>
      </c>
      <c r="D76">
        <v>88.8</v>
      </c>
      <c r="E76">
        <v>88.6</v>
      </c>
      <c r="F76">
        <v>51.5</v>
      </c>
      <c r="G76">
        <v>89.2</v>
      </c>
      <c r="I76">
        <f>_xlfn.STDEV.P(D76:G76)</f>
        <v>16.181683317875216</v>
      </c>
      <c r="J76">
        <v>2</v>
      </c>
      <c r="K76">
        <f>_xlfn.STDEV.P(D76:G80)</f>
        <v>16.981927894087853</v>
      </c>
      <c r="L76">
        <f>_xlfn.STDEV.P(D76:G76,D81:G81,D86:G86,D91:G91,D96:G96,D101:G101)</f>
        <v>15.867610528648859</v>
      </c>
      <c r="M76">
        <v>0</v>
      </c>
      <c r="N76">
        <f>AVERAGE(D76:G76)</f>
        <v>79.524999999999991</v>
      </c>
      <c r="P76" s="5">
        <f>_xlfn.STDEV.P(D76:D80)</f>
        <v>0.94783964888582173</v>
      </c>
      <c r="Q76">
        <f>_xlfn.STDEV.P(D76,D81,D86,D91,D96,D101)</f>
        <v>0.53748384988656939</v>
      </c>
      <c r="R76" s="5">
        <f>_xlfn.STDEV.P(E76:E80)</f>
        <v>1.0714476188783137</v>
      </c>
      <c r="S76">
        <f>_xlfn.STDEV.P(E76,E81,E86,E91,E96,E101)</f>
        <v>11.09119771109804</v>
      </c>
      <c r="T76" s="5">
        <f>_xlfn.STDEV.P(F76:F80)</f>
        <v>1.4161920773680385</v>
      </c>
      <c r="U76">
        <f>_xlfn.STDEV.P(F76,F81,F86,F91,F96,F101)</f>
        <v>0.53980449135672171</v>
      </c>
      <c r="V76" s="5">
        <f>_xlfn.STDEV.P(G76:G80)</f>
        <v>0.50754310161798166</v>
      </c>
      <c r="W76">
        <f>_xlfn.STDEV.P(G76,G81,G86,G91,G96,G101)</f>
        <v>1.2928220638931303</v>
      </c>
      <c r="Z76" s="1">
        <v>17</v>
      </c>
      <c r="AA76">
        <v>20</v>
      </c>
      <c r="AB76">
        <v>0.45</v>
      </c>
      <c r="AC76">
        <f t="shared" si="28"/>
        <v>72.900000000000006</v>
      </c>
      <c r="AD76">
        <f t="shared" si="28"/>
        <v>64.640000000000015</v>
      </c>
      <c r="AE76">
        <f t="shared" si="28"/>
        <v>46.260000000000005</v>
      </c>
      <c r="AF76">
        <f t="shared" si="28"/>
        <v>73.64</v>
      </c>
    </row>
    <row r="77" spans="1:32" x14ac:dyDescent="0.45">
      <c r="A77" s="1">
        <v>1</v>
      </c>
      <c r="B77">
        <v>0</v>
      </c>
      <c r="C77">
        <v>0.2</v>
      </c>
      <c r="D77">
        <v>90.1</v>
      </c>
      <c r="E77">
        <v>88.5</v>
      </c>
      <c r="F77">
        <v>51.8</v>
      </c>
      <c r="G77">
        <v>88.9</v>
      </c>
      <c r="I77">
        <f t="shared" ref="I77:I95" si="30">_xlfn.STDEV.P(D77:G77)</f>
        <v>16.190950404469817</v>
      </c>
      <c r="J77">
        <v>5</v>
      </c>
      <c r="K77">
        <f>_xlfn.STDEV.P(D81:G85)</f>
        <v>14.956713375604993</v>
      </c>
      <c r="L77">
        <f>_xlfn.STDEV.P(D77:G77,D82:G82,D87:G87,D92:G92,D97:G97,D102:G102)</f>
        <v>16.560820145418173</v>
      </c>
      <c r="M77">
        <v>0.2</v>
      </c>
      <c r="N77">
        <f t="shared" ref="N77:N105" si="31">AVERAGE(D77:G77)</f>
        <v>79.824999999999989</v>
      </c>
      <c r="P77" s="5">
        <f>_xlfn.STDEV.P(D81:D85)</f>
        <v>2.2794736234490642</v>
      </c>
      <c r="Q77">
        <f t="shared" ref="Q77:Q80" si="32">_xlfn.STDEV.P(D77,D82,D87,D92,D97,D102)</f>
        <v>1.0306416555826892</v>
      </c>
      <c r="R77" s="5">
        <f>_xlfn.STDEV.P(E81:E85)</f>
        <v>2.0382345301755618</v>
      </c>
      <c r="S77">
        <f t="shared" ref="S77:S80" si="33">_xlfn.STDEV.P(E77,E82,E87,E92,E97,E102)</f>
        <v>6.5273782383639052</v>
      </c>
      <c r="T77" s="5">
        <f>_xlfn.STDEV.P(F81:F85)</f>
        <v>1.3425349157470723</v>
      </c>
      <c r="U77">
        <f t="shared" ref="U77:U80" si="34">_xlfn.STDEV.P(F77,F82,F87,F92,F97,F102)</f>
        <v>0.98262686486557749</v>
      </c>
      <c r="V77" s="5">
        <f>_xlfn.STDEV.P(G81:G85)</f>
        <v>2.3610167301397924</v>
      </c>
      <c r="W77">
        <f t="shared" ref="W77:W80" si="35">_xlfn.STDEV.P(G77,G82,G87,G92,G97,G102)</f>
        <v>1.2233832869001715</v>
      </c>
      <c r="Z77" s="1">
        <v>18</v>
      </c>
      <c r="AA77">
        <v>20</v>
      </c>
      <c r="AB77">
        <v>0.65</v>
      </c>
      <c r="AC77">
        <f t="shared" si="28"/>
        <v>72.7</v>
      </c>
      <c r="AD77">
        <f t="shared" si="28"/>
        <v>65.3</v>
      </c>
      <c r="AE77">
        <f t="shared" si="28"/>
        <v>43.66</v>
      </c>
      <c r="AF77">
        <f t="shared" si="28"/>
        <v>73.180000000000007</v>
      </c>
    </row>
    <row r="78" spans="1:32" x14ac:dyDescent="0.45">
      <c r="A78" s="1">
        <v>2</v>
      </c>
      <c r="B78">
        <v>0</v>
      </c>
      <c r="C78">
        <v>0.45</v>
      </c>
      <c r="D78">
        <v>91.6</v>
      </c>
      <c r="E78">
        <v>91.4</v>
      </c>
      <c r="F78">
        <v>51</v>
      </c>
      <c r="G78">
        <v>90.2</v>
      </c>
      <c r="I78">
        <f t="shared" si="30"/>
        <v>17.357635207596694</v>
      </c>
      <c r="J78">
        <v>10</v>
      </c>
      <c r="K78">
        <f>_xlfn.STDEV.P(D86:G90)</f>
        <v>14.913835019873423</v>
      </c>
      <c r="L78">
        <f t="shared" ref="L78:L80" si="36">_xlfn.STDEV.P(D78:G78,D83:G83,D88:G88,D93:G93,D98:G98,D103:G103)</f>
        <v>15.634176749636856</v>
      </c>
      <c r="M78">
        <v>0.45</v>
      </c>
      <c r="N78">
        <f t="shared" si="31"/>
        <v>81.05</v>
      </c>
      <c r="P78" s="5">
        <f>_xlfn.STDEV.P(D86:D90)</f>
        <v>1.5666524822052907</v>
      </c>
      <c r="Q78">
        <f t="shared" si="32"/>
        <v>1.4338177476002056</v>
      </c>
      <c r="R78" s="5">
        <f>_xlfn.STDEV.P(E86:E90)</f>
        <v>1.6487571076419951</v>
      </c>
      <c r="S78">
        <f t="shared" si="33"/>
        <v>6.5301863168927525</v>
      </c>
      <c r="T78" s="5">
        <f>_xlfn.STDEV.P(F86:F90)</f>
        <v>1.2224565431948911</v>
      </c>
      <c r="U78">
        <f t="shared" si="34"/>
        <v>0.65064070986477129</v>
      </c>
      <c r="V78" s="5">
        <f>_xlfn.STDEV.P(G86:G90)</f>
        <v>2.6657831869827682</v>
      </c>
      <c r="W78">
        <f t="shared" si="35"/>
        <v>1.2270108212870652</v>
      </c>
      <c r="Z78" s="1">
        <v>19</v>
      </c>
      <c r="AA78">
        <v>20</v>
      </c>
      <c r="AB78">
        <v>0.85</v>
      </c>
      <c r="AC78">
        <f t="shared" si="28"/>
        <v>70.72</v>
      </c>
      <c r="AD78">
        <f t="shared" si="28"/>
        <v>61.779999999999994</v>
      </c>
      <c r="AE78">
        <f t="shared" si="28"/>
        <v>43.08</v>
      </c>
      <c r="AF78">
        <f t="shared" si="28"/>
        <v>72.48</v>
      </c>
    </row>
    <row r="79" spans="1:32" x14ac:dyDescent="0.45">
      <c r="A79" s="1">
        <v>3</v>
      </c>
      <c r="B79">
        <v>0</v>
      </c>
      <c r="C79">
        <v>0.65</v>
      </c>
      <c r="D79">
        <v>90</v>
      </c>
      <c r="E79">
        <v>89.9</v>
      </c>
      <c r="F79">
        <v>49.9</v>
      </c>
      <c r="G79">
        <v>88.8</v>
      </c>
      <c r="I79">
        <f t="shared" si="30"/>
        <v>17.18262203506783</v>
      </c>
      <c r="J79">
        <v>20</v>
      </c>
      <c r="K79">
        <f>_xlfn.STDEV.P(D91:G95)</f>
        <v>15.533515378046312</v>
      </c>
      <c r="L79">
        <f t="shared" si="36"/>
        <v>16.411999653877842</v>
      </c>
      <c r="M79">
        <v>0.65</v>
      </c>
      <c r="N79">
        <f t="shared" si="31"/>
        <v>79.650000000000006</v>
      </c>
      <c r="P79" s="5">
        <f>_xlfn.STDEV.P(D91:D95)</f>
        <v>1.3951344021276242</v>
      </c>
      <c r="Q79">
        <f t="shared" si="32"/>
        <v>1.0344080432788612</v>
      </c>
      <c r="R79" s="5">
        <f>_xlfn.STDEV.P(E91:E95)</f>
        <v>0.61514225996919047</v>
      </c>
      <c r="S79">
        <f t="shared" si="33"/>
        <v>6.1985885490166241</v>
      </c>
      <c r="T79" s="5">
        <f>_xlfn.STDEV.P(F91:F95)</f>
        <v>1.3275541420220871</v>
      </c>
      <c r="U79">
        <f t="shared" si="34"/>
        <v>0.75865377844940252</v>
      </c>
      <c r="V79" s="5">
        <f>_xlfn.STDEV.P(G91:G95)</f>
        <v>1.5134067529914081</v>
      </c>
      <c r="W79">
        <f t="shared" si="35"/>
        <v>1.4996295838935993</v>
      </c>
      <c r="Z79" s="1">
        <v>20</v>
      </c>
      <c r="AA79">
        <v>50</v>
      </c>
      <c r="AB79">
        <v>0</v>
      </c>
      <c r="AC79">
        <f t="shared" si="28"/>
        <v>68.560000000000016</v>
      </c>
      <c r="AD79">
        <f t="shared" si="28"/>
        <v>67.22</v>
      </c>
      <c r="AE79">
        <f t="shared" si="28"/>
        <v>39.839999999999996</v>
      </c>
      <c r="AF79">
        <f t="shared" si="28"/>
        <v>69.8</v>
      </c>
    </row>
    <row r="80" spans="1:32" x14ac:dyDescent="0.45">
      <c r="A80" s="1">
        <v>4</v>
      </c>
      <c r="B80">
        <v>0</v>
      </c>
      <c r="C80">
        <v>0.85</v>
      </c>
      <c r="D80">
        <v>89.3</v>
      </c>
      <c r="E80">
        <v>89.1</v>
      </c>
      <c r="F80">
        <v>47.9</v>
      </c>
      <c r="G80">
        <v>89</v>
      </c>
      <c r="I80">
        <f t="shared" si="30"/>
        <v>17.854883785676172</v>
      </c>
      <c r="J80">
        <v>50</v>
      </c>
      <c r="K80">
        <f>_xlfn.STDEV.P(D97:G100)</f>
        <v>16.021391949515539</v>
      </c>
      <c r="L80">
        <f t="shared" si="36"/>
        <v>16.007445641707584</v>
      </c>
      <c r="M80">
        <v>0.85</v>
      </c>
      <c r="N80">
        <f t="shared" si="31"/>
        <v>78.824999999999989</v>
      </c>
      <c r="P80" s="5">
        <f>_xlfn.STDEV.P(D96:D100)</f>
        <v>0.85182157756187027</v>
      </c>
      <c r="Q80">
        <f t="shared" si="32"/>
        <v>2.222173610579417</v>
      </c>
      <c r="R80" s="5">
        <f>_xlfn.STDEV.P(E96:E100)</f>
        <v>1.0759182125050224</v>
      </c>
      <c r="S80">
        <f t="shared" si="33"/>
        <v>6.6637702041211853</v>
      </c>
      <c r="T80" s="5">
        <f>_xlfn.STDEV.P(F96:F100)</f>
        <v>1.3760813929415643</v>
      </c>
      <c r="U80">
        <f t="shared" si="34"/>
        <v>0.94339811320566114</v>
      </c>
      <c r="V80" s="5">
        <f>_xlfn.STDEV.P(G96:G100)</f>
        <v>1.3526270735128765</v>
      </c>
      <c r="W80">
        <f t="shared" si="35"/>
        <v>3.2643273937111981</v>
      </c>
      <c r="Z80" s="1">
        <v>21</v>
      </c>
      <c r="AA80">
        <v>50</v>
      </c>
      <c r="AB80">
        <v>0.2</v>
      </c>
      <c r="AC80">
        <f t="shared" si="28"/>
        <v>69.14</v>
      </c>
      <c r="AD80">
        <f t="shared" si="28"/>
        <v>68.260000000000005</v>
      </c>
      <c r="AE80">
        <f t="shared" si="28"/>
        <v>40.58</v>
      </c>
      <c r="AF80">
        <f t="shared" si="28"/>
        <v>70.320000000000007</v>
      </c>
    </row>
    <row r="81" spans="1:32" x14ac:dyDescent="0.45">
      <c r="A81" s="1">
        <v>5</v>
      </c>
      <c r="B81">
        <v>5</v>
      </c>
      <c r="C81">
        <v>0</v>
      </c>
      <c r="D81">
        <v>88.1</v>
      </c>
      <c r="E81">
        <v>78.8</v>
      </c>
      <c r="F81">
        <v>51.6</v>
      </c>
      <c r="G81">
        <v>86.3</v>
      </c>
      <c r="I81">
        <f t="shared" si="30"/>
        <v>14.624807691043364</v>
      </c>
      <c r="J81">
        <v>100</v>
      </c>
      <c r="K81">
        <f>_xlfn.STDEV.P(D101:G105)</f>
        <v>17.727382519706666</v>
      </c>
      <c r="N81">
        <f t="shared" si="31"/>
        <v>76.199999999999989</v>
      </c>
      <c r="P81" s="5">
        <f>_xlfn.STDEV.P(D101:D105)</f>
        <v>1.9272778730634579</v>
      </c>
      <c r="R81" s="5">
        <f>_xlfn.STDEV.P(E101:E105)</f>
        <v>14.637205197714538</v>
      </c>
      <c r="T81" s="5">
        <f>_xlfn.STDEV.P(F101:F105)</f>
        <v>2.1475567512873801</v>
      </c>
      <c r="V81" s="5">
        <f>_xlfn.STDEV.P(G101:G105)</f>
        <v>2.6985922255872614</v>
      </c>
      <c r="Z81" s="1">
        <v>22</v>
      </c>
      <c r="AA81">
        <v>50</v>
      </c>
      <c r="AB81">
        <v>0.45</v>
      </c>
      <c r="AC81">
        <f t="shared" si="28"/>
        <v>69.160000000000011</v>
      </c>
      <c r="AD81">
        <f t="shared" si="28"/>
        <v>67.36</v>
      </c>
      <c r="AE81">
        <f t="shared" si="28"/>
        <v>41.8</v>
      </c>
      <c r="AF81">
        <f t="shared" si="28"/>
        <v>70.460000000000008</v>
      </c>
    </row>
    <row r="82" spans="1:32" x14ac:dyDescent="0.45">
      <c r="A82" s="1">
        <v>6</v>
      </c>
      <c r="B82">
        <v>5</v>
      </c>
      <c r="C82">
        <v>0.2</v>
      </c>
      <c r="D82">
        <v>88.3</v>
      </c>
      <c r="E82">
        <v>80.599999999999994</v>
      </c>
      <c r="F82">
        <v>49.5</v>
      </c>
      <c r="G82">
        <v>88.3</v>
      </c>
      <c r="I82">
        <f t="shared" si="30"/>
        <v>16.001308540241322</v>
      </c>
      <c r="K82">
        <f>AVERAGE(K76:K81)</f>
        <v>16.022461022805796</v>
      </c>
      <c r="N82">
        <f t="shared" si="31"/>
        <v>76.674999999999997</v>
      </c>
      <c r="P82" s="5">
        <f>AVERAGE(P76:P81)</f>
        <v>1.4946999345488547</v>
      </c>
      <c r="Q82">
        <f>AVERAGE(Q76:Q80)</f>
        <v>1.2517049813855485</v>
      </c>
      <c r="R82" s="5">
        <f>AVERAGE(R76:R81)</f>
        <v>3.5144508211474368</v>
      </c>
      <c r="S82">
        <f>AVERAGE(S76:S80)</f>
        <v>7.4022242038985011</v>
      </c>
      <c r="T82" s="5">
        <f>AVERAGE(T76:T81)</f>
        <v>1.4720626370935055</v>
      </c>
      <c r="U82">
        <f>AVERAGE(U76:U80)</f>
        <v>0.77502479154842674</v>
      </c>
      <c r="V82" s="5">
        <f>AVERAGE(V76:V81)</f>
        <v>1.8498281784720145</v>
      </c>
      <c r="W82">
        <f>AVERAGE(W76:W80)</f>
        <v>1.7014346299370331</v>
      </c>
      <c r="Z82" s="1">
        <v>23</v>
      </c>
      <c r="AA82">
        <v>50</v>
      </c>
      <c r="AB82">
        <v>0.65</v>
      </c>
      <c r="AC82">
        <f t="shared" si="28"/>
        <v>68.56</v>
      </c>
      <c r="AD82">
        <f t="shared" si="28"/>
        <v>68.940000000000012</v>
      </c>
      <c r="AE82">
        <f t="shared" si="28"/>
        <v>39.779999999999994</v>
      </c>
      <c r="AF82">
        <f t="shared" si="28"/>
        <v>69.3</v>
      </c>
    </row>
    <row r="83" spans="1:32" x14ac:dyDescent="0.45">
      <c r="A83" s="1">
        <v>7</v>
      </c>
      <c r="B83">
        <v>5</v>
      </c>
      <c r="C83">
        <v>0.45</v>
      </c>
      <c r="D83">
        <v>87.4</v>
      </c>
      <c r="E83">
        <v>79.099999999999994</v>
      </c>
      <c r="F83">
        <v>51.9</v>
      </c>
      <c r="G83">
        <v>87.5</v>
      </c>
      <c r="I83">
        <f t="shared" si="30"/>
        <v>14.592185408635718</v>
      </c>
      <c r="N83">
        <f t="shared" si="31"/>
        <v>76.474999999999994</v>
      </c>
      <c r="P83" s="5">
        <f>_xlfn.STDEV.P(P76:P81)</f>
        <v>0.50504663711349518</v>
      </c>
      <c r="Q83">
        <f>_xlfn.STDEV.P(Q76:Q80)</f>
        <v>0.56234743671026455</v>
      </c>
      <c r="R83" s="5">
        <f>_xlfn.STDEV.P(R76:R81)</f>
        <v>4.99493724609259</v>
      </c>
      <c r="S83">
        <f>_xlfn.STDEV.P(S76:S80)</f>
        <v>1.8508584049621803</v>
      </c>
      <c r="T83" s="5">
        <f>_xlfn.STDEV.P(T76:T81)</f>
        <v>0.30783912325539092</v>
      </c>
      <c r="U83">
        <f>_xlfn.STDEV.P(U76:U80)</f>
        <v>0.1688290234289832</v>
      </c>
      <c r="V83" s="5">
        <f>_xlfn.STDEV.P(V76:V81)</f>
        <v>0.79682853245281793</v>
      </c>
      <c r="W83">
        <f>_xlfn.STDEV.P(W76:W80)</f>
        <v>0.78790028983222316</v>
      </c>
      <c r="Z83" s="1">
        <v>24</v>
      </c>
      <c r="AA83">
        <v>50</v>
      </c>
      <c r="AB83">
        <v>0.85</v>
      </c>
      <c r="AC83">
        <f t="shared" si="28"/>
        <v>65.739999999999995</v>
      </c>
      <c r="AD83">
        <f t="shared" si="28"/>
        <v>66.16</v>
      </c>
      <c r="AE83">
        <f t="shared" si="28"/>
        <v>39.06</v>
      </c>
      <c r="AF83">
        <f t="shared" si="28"/>
        <v>67.040000000000006</v>
      </c>
    </row>
    <row r="84" spans="1:32" x14ac:dyDescent="0.45">
      <c r="A84" s="1">
        <v>8</v>
      </c>
      <c r="B84">
        <v>5</v>
      </c>
      <c r="C84">
        <v>0.65</v>
      </c>
      <c r="D84">
        <v>86.6</v>
      </c>
      <c r="E84">
        <v>77.8</v>
      </c>
      <c r="F84">
        <v>48.7</v>
      </c>
      <c r="G84">
        <v>85.7</v>
      </c>
      <c r="I84">
        <f t="shared" si="30"/>
        <v>15.396590531672953</v>
      </c>
      <c r="K84" cm="1">
        <f t="array" ref="K84">INDEX(LINEST(K76:K81),1)</f>
        <v>0.21545683451424547</v>
      </c>
      <c r="L84" cm="1">
        <f t="array" ref="L84">INDEX(LINEST(L76:L80),1)</f>
        <v>1.3084973457711898E-2</v>
      </c>
      <c r="N84">
        <f t="shared" si="31"/>
        <v>74.699999999999989</v>
      </c>
      <c r="P84" s="5"/>
      <c r="R84" s="5"/>
      <c r="T84" s="5"/>
      <c r="V84" s="5"/>
      <c r="Z84" s="1">
        <v>25</v>
      </c>
      <c r="AA84">
        <v>100</v>
      </c>
      <c r="AB84">
        <v>0</v>
      </c>
      <c r="AC84">
        <f t="shared" si="28"/>
        <v>69.88</v>
      </c>
      <c r="AD84">
        <f t="shared" si="28"/>
        <v>60.411999999999992</v>
      </c>
      <c r="AE84">
        <f t="shared" si="28"/>
        <v>39.700000000000003</v>
      </c>
      <c r="AF84">
        <f t="shared" si="28"/>
        <v>70.260000000000019</v>
      </c>
    </row>
    <row r="85" spans="1:32" x14ac:dyDescent="0.45">
      <c r="A85" s="1">
        <v>9</v>
      </c>
      <c r="B85">
        <v>5</v>
      </c>
      <c r="C85">
        <v>0.85</v>
      </c>
      <c r="D85">
        <v>82.1</v>
      </c>
      <c r="E85">
        <v>74.5</v>
      </c>
      <c r="F85">
        <v>49</v>
      </c>
      <c r="G85">
        <v>81.5</v>
      </c>
      <c r="I85">
        <f t="shared" si="30"/>
        <v>13.484319597221019</v>
      </c>
      <c r="N85">
        <f t="shared" si="31"/>
        <v>71.775000000000006</v>
      </c>
      <c r="P85" s="5"/>
      <c r="R85" s="5"/>
      <c r="T85" s="5"/>
      <c r="V85" s="5"/>
      <c r="Z85" s="1">
        <v>26</v>
      </c>
      <c r="AA85">
        <v>100</v>
      </c>
      <c r="AB85">
        <v>0.2</v>
      </c>
      <c r="AC85">
        <f t="shared" si="28"/>
        <v>71.62</v>
      </c>
      <c r="AD85">
        <f t="shared" si="28"/>
        <v>69.460000000000008</v>
      </c>
      <c r="AE85">
        <f t="shared" si="28"/>
        <v>39.86</v>
      </c>
      <c r="AF85">
        <f t="shared" si="28"/>
        <v>71.14</v>
      </c>
    </row>
    <row r="86" spans="1:32" x14ac:dyDescent="0.45">
      <c r="A86" s="1">
        <v>10</v>
      </c>
      <c r="B86">
        <v>10</v>
      </c>
      <c r="C86">
        <v>0</v>
      </c>
      <c r="D86">
        <v>87.9</v>
      </c>
      <c r="E86">
        <v>70.400000000000006</v>
      </c>
      <c r="F86">
        <v>51.4</v>
      </c>
      <c r="G86">
        <v>85.2</v>
      </c>
      <c r="I86">
        <f t="shared" si="30"/>
        <v>14.509199667796958</v>
      </c>
      <c r="N86">
        <f t="shared" si="31"/>
        <v>73.725000000000009</v>
      </c>
      <c r="P86" s="5"/>
      <c r="R86" s="5"/>
      <c r="T86" s="5"/>
      <c r="V86" s="5"/>
      <c r="Z86" s="1">
        <v>27</v>
      </c>
      <c r="AA86">
        <v>100</v>
      </c>
      <c r="AB86">
        <v>0.45</v>
      </c>
      <c r="AC86">
        <f t="shared" si="28"/>
        <v>70.740000000000009</v>
      </c>
      <c r="AD86">
        <f t="shared" si="28"/>
        <v>68.08</v>
      </c>
      <c r="AE86">
        <f t="shared" si="28"/>
        <v>41.78</v>
      </c>
      <c r="AF86">
        <f t="shared" si="28"/>
        <v>70.400000000000006</v>
      </c>
    </row>
    <row r="87" spans="1:32" x14ac:dyDescent="0.45">
      <c r="A87" s="1">
        <v>11</v>
      </c>
      <c r="B87">
        <v>10</v>
      </c>
      <c r="C87">
        <v>0.2</v>
      </c>
      <c r="D87">
        <v>89.3</v>
      </c>
      <c r="E87">
        <v>74</v>
      </c>
      <c r="F87">
        <v>49.7</v>
      </c>
      <c r="G87">
        <v>87.8</v>
      </c>
      <c r="I87">
        <f t="shared" si="30"/>
        <v>15.88442633525047</v>
      </c>
      <c r="K87" t="s">
        <v>25</v>
      </c>
      <c r="L87" t="s">
        <v>26</v>
      </c>
      <c r="N87">
        <f t="shared" si="31"/>
        <v>75.2</v>
      </c>
      <c r="P87" s="3" t="s">
        <v>25</v>
      </c>
      <c r="Q87" s="3" t="s">
        <v>26</v>
      </c>
      <c r="R87" s="3" t="s">
        <v>25</v>
      </c>
      <c r="S87" s="3" t="s">
        <v>26</v>
      </c>
      <c r="T87" s="3" t="s">
        <v>25</v>
      </c>
      <c r="U87" s="3" t="s">
        <v>26</v>
      </c>
      <c r="V87" s="3" t="s">
        <v>25</v>
      </c>
      <c r="W87" s="3" t="s">
        <v>26</v>
      </c>
      <c r="Z87" s="1">
        <v>28</v>
      </c>
      <c r="AA87">
        <v>100</v>
      </c>
      <c r="AB87">
        <v>0.65</v>
      </c>
      <c r="AC87">
        <f t="shared" si="28"/>
        <v>69.599999999999994</v>
      </c>
      <c r="AD87">
        <f t="shared" si="28"/>
        <v>67.3</v>
      </c>
      <c r="AE87">
        <f t="shared" si="28"/>
        <v>39.9</v>
      </c>
      <c r="AF87">
        <f t="shared" si="28"/>
        <v>69.099999999999994</v>
      </c>
    </row>
    <row r="88" spans="1:32" x14ac:dyDescent="0.45">
      <c r="A88" s="1">
        <v>12</v>
      </c>
      <c r="B88">
        <v>10</v>
      </c>
      <c r="C88">
        <v>0.45</v>
      </c>
      <c r="D88">
        <v>87.5</v>
      </c>
      <c r="E88">
        <v>74.400000000000006</v>
      </c>
      <c r="F88">
        <v>51.6</v>
      </c>
      <c r="G88">
        <v>86.6</v>
      </c>
      <c r="I88">
        <f t="shared" si="30"/>
        <v>14.480396230766592</v>
      </c>
      <c r="J88">
        <v>2</v>
      </c>
      <c r="K88">
        <f>AVERAGE(D76:G80)</f>
        <v>79.775000000000006</v>
      </c>
      <c r="L88">
        <f>AVERAGE(D76:G76,D81:G81,D86:G86,D91:G91,D96:G96,D101:G101)</f>
        <v>75.598333333333343</v>
      </c>
      <c r="M88">
        <v>0</v>
      </c>
      <c r="N88">
        <f t="shared" si="31"/>
        <v>75.025000000000006</v>
      </c>
      <c r="P88" s="5">
        <f>AVERAGE(D76:D80)</f>
        <v>89.960000000000008</v>
      </c>
      <c r="Q88">
        <f>AVERAGE(D76,D81,D86,D91,D96,D101)</f>
        <v>87.86666666666666</v>
      </c>
      <c r="R88" s="5">
        <f>AVERAGE(E76:E80)</f>
        <v>89.5</v>
      </c>
      <c r="S88">
        <f>AVERAGE(E76,E81,E86,E91,E96,E101)</f>
        <v>76.459999999999994</v>
      </c>
      <c r="T88" s="5">
        <f>AVERAGE(F76:F80)</f>
        <v>50.42</v>
      </c>
      <c r="U88">
        <f>AVERAGE(F76,F81,F86,F91,F96,F101)</f>
        <v>51.083333333333336</v>
      </c>
      <c r="V88" s="5">
        <f>AVERAGE(G76:G80)</f>
        <v>89.22</v>
      </c>
      <c r="W88">
        <f>AVERAGE(G76,G81,G86,G91,G96,G101)</f>
        <v>86.983333333333334</v>
      </c>
      <c r="Z88" s="1">
        <v>29</v>
      </c>
      <c r="AA88">
        <v>100</v>
      </c>
      <c r="AB88">
        <v>0.85</v>
      </c>
      <c r="AC88">
        <f t="shared" si="28"/>
        <v>66.92</v>
      </c>
      <c r="AD88">
        <f t="shared" si="28"/>
        <v>66.44</v>
      </c>
      <c r="AE88">
        <f t="shared" si="28"/>
        <v>38.14</v>
      </c>
      <c r="AF88">
        <f t="shared" si="28"/>
        <v>65.359999999999985</v>
      </c>
    </row>
    <row r="89" spans="1:32" x14ac:dyDescent="0.45">
      <c r="A89" s="1">
        <v>13</v>
      </c>
      <c r="B89">
        <v>10</v>
      </c>
      <c r="C89">
        <v>0.65</v>
      </c>
      <c r="D89">
        <v>87.5</v>
      </c>
      <c r="E89">
        <v>75.2</v>
      </c>
      <c r="F89">
        <v>48.8</v>
      </c>
      <c r="G89">
        <v>86.1</v>
      </c>
      <c r="I89">
        <f t="shared" si="30"/>
        <v>15.528200153269506</v>
      </c>
      <c r="J89">
        <v>5</v>
      </c>
      <c r="K89">
        <f>AVERAGE(D81:G85)</f>
        <v>75.164999999999992</v>
      </c>
      <c r="L89">
        <f>AVERAGE(D77:G77,D82:G82,D87:G87,D92:G92,D97:G97,D102:G102)</f>
        <v>78.358333333333334</v>
      </c>
      <c r="M89">
        <v>0.2</v>
      </c>
      <c r="N89">
        <f t="shared" si="31"/>
        <v>74.400000000000006</v>
      </c>
      <c r="P89" s="5">
        <f>AVERAGE(D81:D85)</f>
        <v>86.5</v>
      </c>
      <c r="Q89">
        <f t="shared" ref="Q89:Q92" si="37">AVERAGE(D77,D82,D87,D92,D97,D102)</f>
        <v>89.866666666666674</v>
      </c>
      <c r="R89" s="5">
        <f>AVERAGE(E81:E85)</f>
        <v>78.16</v>
      </c>
      <c r="S89">
        <f t="shared" ref="S89:S92" si="38">AVERAGE(E77,E82,E87,E92,E97,E102)</f>
        <v>83.899999999999991</v>
      </c>
      <c r="T89" s="5">
        <f>AVERAGE(F81:F85)</f>
        <v>50.14</v>
      </c>
      <c r="U89">
        <f t="shared" ref="U89:U92" si="39">AVERAGE(F77,F82,F87,F92,F97,F102)</f>
        <v>50.566666666666663</v>
      </c>
      <c r="V89" s="5">
        <f>AVERAGE(G81:G85)</f>
        <v>85.86</v>
      </c>
      <c r="W89">
        <f t="shared" ref="W89:W92" si="40">AVERAGE(G77,G82,G87,G92,G97,G102)</f>
        <v>89.100000000000009</v>
      </c>
    </row>
    <row r="90" spans="1:32" x14ac:dyDescent="0.45">
      <c r="A90" s="1">
        <v>14</v>
      </c>
      <c r="B90">
        <v>10</v>
      </c>
      <c r="C90">
        <v>0.85</v>
      </c>
      <c r="D90">
        <v>84.5</v>
      </c>
      <c r="E90">
        <v>73.3</v>
      </c>
      <c r="F90">
        <v>48.8</v>
      </c>
      <c r="G90">
        <v>80.099999999999994</v>
      </c>
      <c r="I90">
        <f t="shared" si="30"/>
        <v>13.796444288293898</v>
      </c>
      <c r="J90">
        <v>10</v>
      </c>
      <c r="K90">
        <f>AVERAGE(D86:G90)</f>
        <v>74.004999999999981</v>
      </c>
      <c r="L90">
        <f t="shared" ref="L90:L92" si="41">AVERAGE(D78:G78,D83:G83,D88:G88,D93:G93,D98:G98,D103:G103)</f>
        <v>78.254166666666677</v>
      </c>
      <c r="M90">
        <v>0.45</v>
      </c>
      <c r="N90">
        <f t="shared" si="31"/>
        <v>71.675000000000011</v>
      </c>
      <c r="P90" s="5">
        <f>AVERAGE(D86:D90)</f>
        <v>87.34</v>
      </c>
      <c r="Q90">
        <f t="shared" si="37"/>
        <v>88.75</v>
      </c>
      <c r="R90" s="5">
        <f>AVERAGE(E86:E90)</f>
        <v>73.460000000000008</v>
      </c>
      <c r="S90">
        <f t="shared" si="38"/>
        <v>84.2</v>
      </c>
      <c r="T90" s="5">
        <f>AVERAGE(F86:F90)</f>
        <v>50.06</v>
      </c>
      <c r="U90">
        <f t="shared" si="39"/>
        <v>52</v>
      </c>
      <c r="V90" s="5">
        <f>AVERAGE(G86:G90)</f>
        <v>85.160000000000011</v>
      </c>
      <c r="W90">
        <f t="shared" si="40"/>
        <v>88.066666666666663</v>
      </c>
    </row>
    <row r="91" spans="1:32" x14ac:dyDescent="0.45">
      <c r="A91" s="1">
        <v>15</v>
      </c>
      <c r="B91">
        <v>20</v>
      </c>
      <c r="C91">
        <v>0</v>
      </c>
      <c r="D91">
        <v>87.1</v>
      </c>
      <c r="E91">
        <v>79.900000000000006</v>
      </c>
      <c r="F91">
        <v>51.1</v>
      </c>
      <c r="G91">
        <v>87.7</v>
      </c>
      <c r="I91">
        <f t="shared" si="30"/>
        <v>14.954180017640539</v>
      </c>
      <c r="J91">
        <v>20</v>
      </c>
      <c r="K91">
        <f>AVERAGE(D91:G95)</f>
        <v>76.86999999999999</v>
      </c>
      <c r="L91">
        <f t="shared" si="41"/>
        <v>77.07083333333334</v>
      </c>
      <c r="M91">
        <v>0.65</v>
      </c>
      <c r="N91">
        <f t="shared" si="31"/>
        <v>76.45</v>
      </c>
      <c r="P91" s="5">
        <f>AVERAGE(D91:D95)</f>
        <v>87.940000000000012</v>
      </c>
      <c r="Q91">
        <f t="shared" si="37"/>
        <v>88.100000000000009</v>
      </c>
      <c r="R91" s="5">
        <f>AVERAGE(E91:E95)</f>
        <v>79.84</v>
      </c>
      <c r="S91">
        <f t="shared" si="38"/>
        <v>83.55</v>
      </c>
      <c r="T91" s="5">
        <f>AVERAGE(F91:F95)</f>
        <v>50.760000000000005</v>
      </c>
      <c r="U91">
        <f t="shared" si="39"/>
        <v>49.366666666666667</v>
      </c>
      <c r="V91" s="5">
        <f>AVERAGE(G91:G95)</f>
        <v>88.94</v>
      </c>
      <c r="W91">
        <f t="shared" si="40"/>
        <v>87.266666666666666</v>
      </c>
    </row>
    <row r="92" spans="1:32" x14ac:dyDescent="0.45">
      <c r="A92" s="1">
        <v>16</v>
      </c>
      <c r="B92">
        <v>20</v>
      </c>
      <c r="C92">
        <v>0.2</v>
      </c>
      <c r="D92">
        <v>90.2</v>
      </c>
      <c r="E92">
        <v>79.8</v>
      </c>
      <c r="F92">
        <v>50.7</v>
      </c>
      <c r="G92" s="6">
        <v>91.5</v>
      </c>
      <c r="I92">
        <f t="shared" si="30"/>
        <v>16.42870962674796</v>
      </c>
      <c r="J92">
        <v>50</v>
      </c>
      <c r="K92">
        <f>AVERAGE(D96:G100)</f>
        <v>78.064999999999998</v>
      </c>
      <c r="L92">
        <f t="shared" si="41"/>
        <v>74.979166666666657</v>
      </c>
      <c r="M92">
        <v>0.85</v>
      </c>
      <c r="N92">
        <f t="shared" si="31"/>
        <v>78.05</v>
      </c>
      <c r="P92" s="5">
        <f>AVERAGE(D96:D100)</f>
        <v>88.080000000000013</v>
      </c>
      <c r="Q92">
        <f t="shared" si="37"/>
        <v>85.816666666666663</v>
      </c>
      <c r="R92" s="5">
        <f>AVERAGE(E96:E100)</f>
        <v>86.580000000000013</v>
      </c>
      <c r="S92">
        <f t="shared" si="38"/>
        <v>81.850000000000009</v>
      </c>
      <c r="T92" s="5">
        <f>AVERAGE(F96:F100)</f>
        <v>50.480000000000004</v>
      </c>
      <c r="U92">
        <f t="shared" si="39"/>
        <v>48.199999999999996</v>
      </c>
      <c r="V92" s="5">
        <f>AVERAGE(G96:G100)</f>
        <v>87.11999999999999</v>
      </c>
      <c r="W92">
        <f t="shared" si="40"/>
        <v>84.05</v>
      </c>
    </row>
    <row r="93" spans="1:32" x14ac:dyDescent="0.45">
      <c r="A93" s="1">
        <v>17</v>
      </c>
      <c r="B93">
        <v>20</v>
      </c>
      <c r="C93">
        <v>0.45</v>
      </c>
      <c r="D93">
        <v>88.3</v>
      </c>
      <c r="E93">
        <v>80.900000000000006</v>
      </c>
      <c r="F93">
        <v>53</v>
      </c>
      <c r="G93">
        <v>88.8</v>
      </c>
      <c r="I93">
        <f t="shared" si="30"/>
        <v>14.627798877479819</v>
      </c>
      <c r="J93">
        <v>100</v>
      </c>
      <c r="K93">
        <f>AVERAGE(D101:G105)</f>
        <v>77.23299999999999</v>
      </c>
      <c r="L93">
        <f>AVERAGE((L92-L91), (L91-L90), (L90-L89), (L89-L88))</f>
        <v>-0.15479166666667155</v>
      </c>
      <c r="N93">
        <f t="shared" si="31"/>
        <v>77.75</v>
      </c>
      <c r="P93" s="5">
        <f>AVERAGE(D101:D105)</f>
        <v>88.66</v>
      </c>
      <c r="R93" s="5">
        <f>AVERAGE(E101:E105)</f>
        <v>84.411999999999992</v>
      </c>
      <c r="T93" s="5">
        <f>AVERAGE(F101:F105)</f>
        <v>49.6</v>
      </c>
      <c r="V93" s="5">
        <f>AVERAGE(G101:G105)</f>
        <v>86.26</v>
      </c>
    </row>
    <row r="94" spans="1:32" x14ac:dyDescent="0.45">
      <c r="A94" s="1">
        <v>18</v>
      </c>
      <c r="B94">
        <v>20</v>
      </c>
      <c r="C94">
        <v>0.65</v>
      </c>
      <c r="D94">
        <v>88.1</v>
      </c>
      <c r="E94">
        <v>79.599999999999994</v>
      </c>
      <c r="F94">
        <v>50</v>
      </c>
      <c r="G94">
        <v>89.5</v>
      </c>
      <c r="I94">
        <f t="shared" si="30"/>
        <v>15.930003138731625</v>
      </c>
      <c r="K94">
        <f>AVERAGE(K88:K93)</f>
        <v>76.852166666666662</v>
      </c>
      <c r="N94">
        <f t="shared" si="31"/>
        <v>76.8</v>
      </c>
      <c r="P94" s="5">
        <f>AVERAGE(P88:P93)</f>
        <v>88.08</v>
      </c>
      <c r="Q94">
        <f>AVERAGE(Q88:Q92)</f>
        <v>88.080000000000013</v>
      </c>
      <c r="R94" s="5">
        <f>AVERAGE(R88:R93)</f>
        <v>81.992000000000004</v>
      </c>
      <c r="S94">
        <f>AVERAGE(S88:S92)</f>
        <v>81.992000000000004</v>
      </c>
      <c r="T94" s="5">
        <f>AVERAGE(T88:T93)</f>
        <v>50.243333333333339</v>
      </c>
      <c r="U94">
        <f>AVERAGE(U88:U92)</f>
        <v>50.243333333333332</v>
      </c>
      <c r="V94" s="5">
        <f>AVERAGE(V88:V93)</f>
        <v>87.093333333333348</v>
      </c>
      <c r="W94">
        <f>AVERAGE(W88:W92)</f>
        <v>87.093333333333334</v>
      </c>
    </row>
    <row r="95" spans="1:32" x14ac:dyDescent="0.45">
      <c r="A95" s="1">
        <v>19</v>
      </c>
      <c r="B95">
        <v>20</v>
      </c>
      <c r="C95">
        <v>0.85</v>
      </c>
      <c r="D95">
        <v>86</v>
      </c>
      <c r="E95">
        <v>79</v>
      </c>
      <c r="F95">
        <v>49</v>
      </c>
      <c r="G95">
        <v>87.2</v>
      </c>
      <c r="I95">
        <f t="shared" si="30"/>
        <v>15.503870484495179</v>
      </c>
      <c r="N95">
        <f t="shared" si="31"/>
        <v>75.3</v>
      </c>
      <c r="P95" s="5">
        <f>_xlfn.STDEV.P(P88:P93)</f>
        <v>1.0750503864160676</v>
      </c>
      <c r="Q95">
        <f>_xlfn.STDEV.P(Q88:Q92)</f>
        <v>1.3273783685646467</v>
      </c>
      <c r="R95" s="5">
        <f>_xlfn.STDEV.P(R88:R93)</f>
        <v>5.4065787086967791</v>
      </c>
      <c r="S95">
        <f>_xlfn.STDEV.P(S88:S92)</f>
        <v>2.8832717527142684</v>
      </c>
      <c r="T95" s="5">
        <f>_xlfn.STDEV.P(T88:T93)</f>
        <v>0.36795229159347503</v>
      </c>
      <c r="U95">
        <f>_xlfn.STDEV.P(U88:U92)</f>
        <v>1.3296448982926077</v>
      </c>
      <c r="V95" s="5">
        <f>_xlfn.STDEV.P(V88:V93)</f>
        <v>1.5213444346658906</v>
      </c>
      <c r="W95">
        <f>_xlfn.STDEV.P(W88:W92)</f>
        <v>1.6898586397158288</v>
      </c>
    </row>
    <row r="96" spans="1:32" x14ac:dyDescent="0.45">
      <c r="A96" s="1">
        <v>20</v>
      </c>
      <c r="B96">
        <v>50</v>
      </c>
      <c r="C96">
        <v>0</v>
      </c>
      <c r="D96">
        <v>87.4</v>
      </c>
      <c r="E96">
        <v>85.8</v>
      </c>
      <c r="F96">
        <v>50</v>
      </c>
      <c r="G96">
        <v>86.1</v>
      </c>
      <c r="I96">
        <f>_xlfn.STDEV.P(D96:F96)</f>
        <v>17.26576574226198</v>
      </c>
      <c r="N96">
        <f t="shared" si="31"/>
        <v>77.324999999999989</v>
      </c>
      <c r="P96" s="5"/>
      <c r="R96" s="5"/>
      <c r="T96" s="5"/>
      <c r="V96" s="5"/>
    </row>
    <row r="97" spans="1:23" x14ac:dyDescent="0.45">
      <c r="A97" s="1">
        <v>21</v>
      </c>
      <c r="B97">
        <v>50</v>
      </c>
      <c r="C97">
        <v>0.2</v>
      </c>
      <c r="D97">
        <v>89.6</v>
      </c>
      <c r="E97">
        <v>86.5</v>
      </c>
      <c r="F97">
        <v>51.9</v>
      </c>
      <c r="G97">
        <v>88.4</v>
      </c>
      <c r="I97">
        <f t="shared" ref="I97:I105" si="42">_xlfn.STDEV.P(D97:F97)</f>
        <v>17.088202558100324</v>
      </c>
      <c r="N97">
        <f t="shared" si="31"/>
        <v>79.099999999999994</v>
      </c>
      <c r="P97" s="5" cm="1">
        <f t="array" ref="P97">INDEX(LINEST(P88:P93), 1)</f>
        <v>-3.3142857142857564E-2</v>
      </c>
      <c r="Q97" s="5" cm="1">
        <f t="array" ref="Q97">INDEX(LINEST(Q88:Q92), 1)</f>
        <v>-0.58666666666666578</v>
      </c>
      <c r="R97" s="5" cm="1">
        <f t="array" ref="R97">INDEX(LINEST(R88:R93), 1)</f>
        <v>0.17714285714285707</v>
      </c>
      <c r="S97" s="5" cm="1">
        <f t="array" ref="S97">INDEX(LINEST(S88:S92), 1)</f>
        <v>1.0430000000000035</v>
      </c>
      <c r="T97" s="5" cm="1">
        <f t="array" ref="T97">INDEX(LINEST(T88:T93), 1)</f>
        <v>-6.7999999999999686E-2</v>
      </c>
      <c r="U97" s="5" cm="1">
        <f t="array" ref="U97">INDEX(LINEST(U88:U92), 1)</f>
        <v>-0.69666666666666721</v>
      </c>
      <c r="V97" s="5" cm="1">
        <f t="array" ref="V97">INDEX(LINEST(V88:V93), 1)</f>
        <v>-0.20685714285714318</v>
      </c>
      <c r="W97" s="5" cm="1">
        <f t="array" ref="W97">INDEX(LINEST(W88:W92), 1)</f>
        <v>-0.77000000000000124</v>
      </c>
    </row>
    <row r="98" spans="1:23" x14ac:dyDescent="0.45">
      <c r="A98" s="1">
        <v>22</v>
      </c>
      <c r="B98">
        <v>50</v>
      </c>
      <c r="C98">
        <v>0.45</v>
      </c>
      <c r="D98">
        <v>88.3</v>
      </c>
      <c r="E98">
        <v>87.4</v>
      </c>
      <c r="F98">
        <v>51.9</v>
      </c>
      <c r="G98">
        <v>88.4</v>
      </c>
      <c r="I98">
        <f t="shared" si="42"/>
        <v>16.950975062088812</v>
      </c>
      <c r="K98" cm="1">
        <f t="array" ref="K98">INDEX(LINEST(K88:K93),1)</f>
        <v>-3.2714285714287375E-2</v>
      </c>
      <c r="L98" cm="1">
        <f t="array" ref="L98">INDEX(LINEST(L88:L92),1)</f>
        <v>-0.25258333333333649</v>
      </c>
      <c r="N98">
        <f t="shared" si="31"/>
        <v>79</v>
      </c>
    </row>
    <row r="99" spans="1:23" x14ac:dyDescent="0.45">
      <c r="A99" s="1">
        <v>23</v>
      </c>
      <c r="B99">
        <v>50</v>
      </c>
      <c r="C99">
        <v>0.65</v>
      </c>
      <c r="D99">
        <v>87.9</v>
      </c>
      <c r="E99">
        <v>88.1</v>
      </c>
      <c r="F99">
        <v>50.4</v>
      </c>
      <c r="G99">
        <v>87.7</v>
      </c>
      <c r="I99">
        <f t="shared" si="42"/>
        <v>17.724998041059294</v>
      </c>
      <c r="N99">
        <f t="shared" si="31"/>
        <v>78.525000000000006</v>
      </c>
    </row>
    <row r="100" spans="1:23" x14ac:dyDescent="0.45">
      <c r="A100" s="1">
        <v>24</v>
      </c>
      <c r="B100">
        <v>50</v>
      </c>
      <c r="C100">
        <v>0.85</v>
      </c>
      <c r="D100">
        <v>87.2</v>
      </c>
      <c r="E100">
        <v>85.1</v>
      </c>
      <c r="F100">
        <v>48.2</v>
      </c>
      <c r="G100">
        <v>85</v>
      </c>
      <c r="I100">
        <f t="shared" si="42"/>
        <v>17.910332213557638</v>
      </c>
      <c r="N100">
        <f t="shared" si="31"/>
        <v>76.375</v>
      </c>
    </row>
    <row r="101" spans="1:23" x14ac:dyDescent="0.45">
      <c r="A101" s="1">
        <v>25</v>
      </c>
      <c r="B101">
        <v>100</v>
      </c>
      <c r="C101">
        <v>0</v>
      </c>
      <c r="D101">
        <v>87.9</v>
      </c>
      <c r="E101">
        <v>55.26</v>
      </c>
      <c r="F101">
        <v>50.9</v>
      </c>
      <c r="G101">
        <v>87.4</v>
      </c>
      <c r="I101">
        <f t="shared" si="42"/>
        <v>16.510532665207638</v>
      </c>
      <c r="N101">
        <f t="shared" si="31"/>
        <v>70.365000000000009</v>
      </c>
    </row>
    <row r="102" spans="1:23" x14ac:dyDescent="0.45">
      <c r="A102" s="1">
        <v>26</v>
      </c>
      <c r="B102">
        <v>100</v>
      </c>
      <c r="C102">
        <v>0.2</v>
      </c>
      <c r="D102">
        <v>91.7</v>
      </c>
      <c r="E102" s="6">
        <v>94</v>
      </c>
      <c r="F102">
        <v>49.8</v>
      </c>
      <c r="G102">
        <v>89.7</v>
      </c>
      <c r="I102">
        <f t="shared" si="42"/>
        <v>20.315675392825774</v>
      </c>
      <c r="N102">
        <f t="shared" si="31"/>
        <v>81.3</v>
      </c>
    </row>
    <row r="103" spans="1:23" x14ac:dyDescent="0.45">
      <c r="A103" s="1">
        <v>27</v>
      </c>
      <c r="B103">
        <v>100</v>
      </c>
      <c r="C103">
        <v>0.45</v>
      </c>
      <c r="D103">
        <v>89.4</v>
      </c>
      <c r="E103">
        <v>92</v>
      </c>
      <c r="F103">
        <v>52.6</v>
      </c>
      <c r="G103">
        <v>86.9</v>
      </c>
      <c r="I103">
        <f t="shared" si="42"/>
        <v>17.991850006785505</v>
      </c>
      <c r="N103">
        <f t="shared" si="31"/>
        <v>80.224999999999994</v>
      </c>
    </row>
    <row r="104" spans="1:23" x14ac:dyDescent="0.45">
      <c r="A104" s="1">
        <v>28</v>
      </c>
      <c r="B104">
        <v>100</v>
      </c>
      <c r="C104">
        <v>0.65</v>
      </c>
      <c r="D104">
        <v>88.5</v>
      </c>
      <c r="E104">
        <v>90.7</v>
      </c>
      <c r="F104">
        <v>48.4</v>
      </c>
      <c r="G104">
        <v>85.8</v>
      </c>
      <c r="I104">
        <f t="shared" si="42"/>
        <v>19.442622136830089</v>
      </c>
      <c r="N104">
        <f t="shared" si="31"/>
        <v>78.349999999999994</v>
      </c>
    </row>
    <row r="105" spans="1:23" x14ac:dyDescent="0.45">
      <c r="A105" s="1">
        <v>29</v>
      </c>
      <c r="B105">
        <v>100</v>
      </c>
      <c r="C105">
        <v>0.85</v>
      </c>
      <c r="D105">
        <v>85.8</v>
      </c>
      <c r="E105">
        <v>90.1</v>
      </c>
      <c r="F105">
        <v>46.3</v>
      </c>
      <c r="G105">
        <v>81.5</v>
      </c>
      <c r="I105">
        <f t="shared" si="42"/>
        <v>19.712319892786713</v>
      </c>
      <c r="N105">
        <f t="shared" si="31"/>
        <v>75.924999999999997</v>
      </c>
    </row>
    <row r="109" spans="1:23" x14ac:dyDescent="0.45">
      <c r="A109" s="1">
        <v>0</v>
      </c>
      <c r="B109" t="s">
        <v>9</v>
      </c>
    </row>
    <row r="111" spans="1:23" x14ac:dyDescent="0.4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I111" s="3" t="s">
        <v>45</v>
      </c>
      <c r="K111" t="s">
        <v>25</v>
      </c>
      <c r="L111" t="s">
        <v>26</v>
      </c>
      <c r="N111" t="s">
        <v>27</v>
      </c>
      <c r="P111" s="3"/>
      <c r="Q111" s="3" t="s">
        <v>3</v>
      </c>
      <c r="R111" s="3"/>
      <c r="S111" s="3" t="s">
        <v>4</v>
      </c>
      <c r="T111" s="3"/>
      <c r="U111" s="3" t="s">
        <v>5</v>
      </c>
      <c r="V111" s="3"/>
      <c r="W111" s="3" t="s">
        <v>6</v>
      </c>
    </row>
    <row r="112" spans="1:23" x14ac:dyDescent="0.4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27.418540969367609</v>
      </c>
      <c r="M112">
        <v>0</v>
      </c>
      <c r="N112">
        <f>AVERAGE(D112:G112)</f>
        <v>0</v>
      </c>
      <c r="P112" s="5">
        <f>_xlfn.STDEV.P(D112:D116)</f>
        <v>0</v>
      </c>
      <c r="Q112">
        <f>_xlfn.STDEV.P(D112,D117,D122,D127,D132,D137)</f>
        <v>29.558214688230994</v>
      </c>
      <c r="R112" s="5">
        <f>_xlfn.STDEV.P(E112:E116)</f>
        <v>0</v>
      </c>
      <c r="S112">
        <f>_xlfn.STDEV.P(E112,E117,E122,E127,E132,E137)</f>
        <v>21.85386439257114</v>
      </c>
      <c r="T112" s="5">
        <f>_xlfn.STDEV.P(F112:F116)</f>
        <v>0</v>
      </c>
      <c r="U112">
        <f>_xlfn.STDEV.P(F112,F117,F122,F127,F132,F137)</f>
        <v>17.196648575295779</v>
      </c>
      <c r="V112" s="5">
        <f>_xlfn.STDEV.P(G112:G116)</f>
        <v>0</v>
      </c>
      <c r="W112">
        <f>_xlfn.STDEV.P(G112,G117,G122,G127,G132,G137)</f>
        <v>30.466798869151553</v>
      </c>
    </row>
    <row r="113" spans="1:23" x14ac:dyDescent="0.4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31" si="43">_xlfn.STDEV.P(D113:G113)</f>
        <v>0</v>
      </c>
      <c r="J113">
        <v>5</v>
      </c>
      <c r="K113">
        <f>_xlfn.STDEV.P(D117:G121)</f>
        <v>6.1887478539684739</v>
      </c>
      <c r="L113">
        <f>_xlfn.STDEV.P(D113:G113,D118:G118,D123:G123,D128:G128,D133:G133,D138:G138)</f>
        <v>27.291352097423765</v>
      </c>
      <c r="M113">
        <v>0.2</v>
      </c>
      <c r="N113">
        <f t="shared" ref="N113:N141" si="44">AVERAGE(D113:G113)</f>
        <v>0</v>
      </c>
      <c r="P113" s="5">
        <f>_xlfn.STDEV.P(D117:D121)</f>
        <v>1.1603447763488237</v>
      </c>
      <c r="Q113">
        <f t="shared" ref="Q113:Q116" si="45">_xlfn.STDEV.P(D113,D118,D123,D128,D133,D138)</f>
        <v>29.770385172740582</v>
      </c>
      <c r="R113" s="5">
        <f>_xlfn.STDEV.P(E117:E121)</f>
        <v>0.89755222689267511</v>
      </c>
      <c r="S113">
        <f t="shared" ref="S113:S116" si="46">_xlfn.STDEV.P(E113,E118,E123,E128,E133,E138)</f>
        <v>22.021504641297042</v>
      </c>
      <c r="T113" s="5">
        <f>_xlfn.STDEV.P(F117:F121)</f>
        <v>1.6407315441594943</v>
      </c>
      <c r="U113">
        <f t="shared" ref="U113:U116" si="47">_xlfn.STDEV.P(F113,F118,F123,F128,F133,F138)</f>
        <v>17.670754244105023</v>
      </c>
      <c r="V113" s="5">
        <f>_xlfn.STDEV.P(G117:G121)</f>
        <v>1.6545694303957139</v>
      </c>
      <c r="W113">
        <f t="shared" ref="W113:W116" si="48">_xlfn.STDEV.P(G113,G118,G123,G128,G133,G138)</f>
        <v>30.083808860507599</v>
      </c>
    </row>
    <row r="114" spans="1:23" x14ac:dyDescent="0.4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3"/>
        <v>0</v>
      </c>
      <c r="J114">
        <v>10</v>
      </c>
      <c r="K114">
        <f>_xlfn.STDEV.P(D122:G126)</f>
        <v>7.0533307734713784</v>
      </c>
      <c r="L114">
        <f t="shared" ref="L114:L116" si="49">_xlfn.STDEV.P(D114:G114,D119:G119,D124:G124,D129:G129,D134:G134,D139:G139)</f>
        <v>27.799540051650723</v>
      </c>
      <c r="M114">
        <v>0.45</v>
      </c>
      <c r="N114">
        <f t="shared" si="44"/>
        <v>0</v>
      </c>
      <c r="P114" s="5">
        <f>_xlfn.STDEV.P(D122:D126)</f>
        <v>2.7085051227568329</v>
      </c>
      <c r="Q114">
        <f t="shared" si="45"/>
        <v>30.141444336107494</v>
      </c>
      <c r="R114" s="5">
        <f>_xlfn.STDEV.P(E122:E126)</f>
        <v>1.6906803364326455</v>
      </c>
      <c r="S114">
        <f t="shared" si="46"/>
        <v>23.116570535729</v>
      </c>
      <c r="T114" s="5">
        <f>_xlfn.STDEV.P(F122:F126)</f>
        <v>1.0979981785048649</v>
      </c>
      <c r="U114">
        <f t="shared" si="47"/>
        <v>17.72779518784618</v>
      </c>
      <c r="V114" s="5">
        <f>_xlfn.STDEV.P(G122:G126)</f>
        <v>1.8942016788082503</v>
      </c>
      <c r="W114">
        <f t="shared" si="48"/>
        <v>30.634589201677809</v>
      </c>
    </row>
    <row r="115" spans="1:23" x14ac:dyDescent="0.4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3"/>
        <v>0</v>
      </c>
      <c r="J115">
        <v>20</v>
      </c>
      <c r="K115">
        <f>_xlfn.STDEV.P(D127:G131)</f>
        <v>15.103617944055634</v>
      </c>
      <c r="L115">
        <f t="shared" si="49"/>
        <v>27.119323522782288</v>
      </c>
      <c r="M115">
        <v>0.65</v>
      </c>
      <c r="N115">
        <f t="shared" si="44"/>
        <v>0</v>
      </c>
      <c r="P115" s="5">
        <f>_xlfn.STDEV.P(D127:D131)</f>
        <v>0.97447421720638916</v>
      </c>
      <c r="Q115">
        <f t="shared" si="45"/>
        <v>29.274030964130787</v>
      </c>
      <c r="R115" s="5">
        <f>_xlfn.STDEV.P(E127:E131)</f>
        <v>2.6310454196003534</v>
      </c>
      <c r="S115">
        <f t="shared" si="46"/>
        <v>22.831538858926393</v>
      </c>
      <c r="T115" s="5">
        <f>_xlfn.STDEV.P(F127:F131)</f>
        <v>1.5702229141112427</v>
      </c>
      <c r="U115">
        <f t="shared" si="47"/>
        <v>17.639444435695832</v>
      </c>
      <c r="V115" s="5">
        <f>_xlfn.STDEV.P(G127:G131)</f>
        <v>1.1637869220780921</v>
      </c>
      <c r="W115">
        <f t="shared" si="48"/>
        <v>30.038831350252103</v>
      </c>
    </row>
    <row r="116" spans="1:23" x14ac:dyDescent="0.4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3"/>
        <v>0</v>
      </c>
      <c r="J116">
        <v>50</v>
      </c>
      <c r="K116">
        <f>_xlfn.STDEV.P(D133:G136)</f>
        <v>15.397442969532259</v>
      </c>
      <c r="L116">
        <f t="shared" si="49"/>
        <v>25.756065898260843</v>
      </c>
      <c r="M116">
        <v>0.85</v>
      </c>
      <c r="N116">
        <f t="shared" si="44"/>
        <v>0</v>
      </c>
      <c r="P116" s="5">
        <f>_xlfn.STDEV.P(D132:D136)</f>
        <v>2.1387847016471775</v>
      </c>
      <c r="Q116">
        <f t="shared" si="45"/>
        <v>28.262086893142826</v>
      </c>
      <c r="R116" s="5">
        <f>_xlfn.STDEV.P(E132:E136)</f>
        <v>2.0421557237390102</v>
      </c>
      <c r="S116">
        <f t="shared" si="46"/>
        <v>21.379637248767569</v>
      </c>
      <c r="T116" s="5">
        <f>_xlfn.STDEV.P(F132:F136)</f>
        <v>1.2059850745345075</v>
      </c>
      <c r="U116">
        <f t="shared" si="47"/>
        <v>18.048884237598255</v>
      </c>
      <c r="V116" s="5">
        <f>_xlfn.STDEV.P(G132:G136)</f>
        <v>1.778313808077755</v>
      </c>
      <c r="W116">
        <f t="shared" si="48"/>
        <v>28.53831732172651</v>
      </c>
    </row>
    <row r="117" spans="1:23" x14ac:dyDescent="0.45">
      <c r="A117" s="1">
        <v>5</v>
      </c>
      <c r="B117">
        <v>5</v>
      </c>
      <c r="C117">
        <v>0</v>
      </c>
      <c r="D117">
        <v>55.3</v>
      </c>
      <c r="E117">
        <v>53</v>
      </c>
      <c r="F117">
        <v>39.700000000000003</v>
      </c>
      <c r="G117">
        <v>57.5</v>
      </c>
      <c r="I117">
        <f t="shared" si="43"/>
        <v>6.9258122267355811</v>
      </c>
      <c r="J117">
        <v>100</v>
      </c>
      <c r="K117">
        <f>_xlfn.STDEV.P(D137:G141)</f>
        <v>16.812194235137706</v>
      </c>
      <c r="N117">
        <f t="shared" si="44"/>
        <v>51.375</v>
      </c>
      <c r="P117" s="5">
        <f>_xlfn.STDEV.P(D137:D141)</f>
        <v>2.9444184485225575</v>
      </c>
      <c r="R117" s="5">
        <f>_xlfn.STDEV.P(E137:E141)</f>
        <v>1.1565465835840769</v>
      </c>
      <c r="T117" s="5">
        <f>_xlfn.STDEV.P(F137:F141)</f>
        <v>0.85697141142514388</v>
      </c>
      <c r="V117" s="5">
        <f>_xlfn.STDEV.P(G137:G141)</f>
        <v>3.6158539793525959</v>
      </c>
    </row>
    <row r="118" spans="1:23" x14ac:dyDescent="0.45">
      <c r="A118" s="1">
        <v>6</v>
      </c>
      <c r="B118">
        <v>5</v>
      </c>
      <c r="C118">
        <v>0.2</v>
      </c>
      <c r="D118">
        <v>57.7</v>
      </c>
      <c r="E118">
        <v>54.2</v>
      </c>
      <c r="F118">
        <v>43.4</v>
      </c>
      <c r="G118">
        <v>59.3</v>
      </c>
      <c r="I118">
        <f t="shared" si="43"/>
        <v>6.1985885490165593</v>
      </c>
      <c r="K118">
        <f>AVERAGE(K112:K117)</f>
        <v>10.092555629360909</v>
      </c>
      <c r="N118">
        <f t="shared" si="44"/>
        <v>53.650000000000006</v>
      </c>
      <c r="P118" s="5">
        <f>AVERAGE(P112:P117)</f>
        <v>1.6544212110802967</v>
      </c>
      <c r="Q118">
        <f>AVERAGE(Q112:Q116)</f>
        <v>29.401232410870541</v>
      </c>
      <c r="R118" s="5">
        <f>AVERAGE(R112:R117)</f>
        <v>1.4029967150414604</v>
      </c>
      <c r="S118">
        <f>AVERAGE(S112:S116)</f>
        <v>22.240623135458229</v>
      </c>
      <c r="T118" s="5">
        <f>AVERAGE(T112:T117)</f>
        <v>1.0619848537892089</v>
      </c>
      <c r="U118">
        <f>AVERAGE(U112:U116)</f>
        <v>17.656705336108214</v>
      </c>
      <c r="V118" s="5">
        <f>AVERAGE(V112:V117)</f>
        <v>1.6844543031187345</v>
      </c>
      <c r="W118">
        <f>AVERAGE(W112:W116)</f>
        <v>29.952469120663114</v>
      </c>
    </row>
    <row r="119" spans="1:23" x14ac:dyDescent="0.45">
      <c r="A119" s="1">
        <v>7</v>
      </c>
      <c r="B119">
        <v>5</v>
      </c>
      <c r="C119">
        <v>0.45</v>
      </c>
      <c r="D119">
        <v>57.4</v>
      </c>
      <c r="E119">
        <v>55.1</v>
      </c>
      <c r="F119">
        <v>42.6</v>
      </c>
      <c r="G119">
        <v>60.2</v>
      </c>
      <c r="I119">
        <f t="shared" si="43"/>
        <v>6.7276946274336904</v>
      </c>
      <c r="N119">
        <f t="shared" si="44"/>
        <v>53.825000000000003</v>
      </c>
      <c r="P119" s="5">
        <f>_xlfn.STDEV.P(P112:P117)</f>
        <v>1.0370907014308206</v>
      </c>
      <c r="Q119">
        <f>_xlfn.STDEV.P(Q112:Q116)</f>
        <v>0.63602886882222265</v>
      </c>
      <c r="R119" s="5">
        <f>_xlfn.STDEV.P(R112:R117)</f>
        <v>0.84498533572060985</v>
      </c>
      <c r="S119">
        <f>_xlfn.STDEV.P(S112:S116)</f>
        <v>0.64114852835307923</v>
      </c>
      <c r="T119" s="5">
        <f>_xlfn.STDEV.P(T112:T117)</f>
        <v>0.54545531774440248</v>
      </c>
      <c r="U119">
        <f>_xlfn.STDEV.P(U112:U116)</f>
        <v>0.27239882212015548</v>
      </c>
      <c r="V119" s="5">
        <f>_xlfn.STDEV.P(V112:V117)</f>
        <v>1.0717961718713647</v>
      </c>
      <c r="W119">
        <f>_xlfn.STDEV.P(W112:W116)</f>
        <v>0.74220708262604274</v>
      </c>
    </row>
    <row r="120" spans="1:23" x14ac:dyDescent="0.45">
      <c r="A120" s="1">
        <v>8</v>
      </c>
      <c r="B120">
        <v>5</v>
      </c>
      <c r="C120">
        <v>0.65</v>
      </c>
      <c r="D120">
        <v>57.4</v>
      </c>
      <c r="E120">
        <v>55</v>
      </c>
      <c r="F120">
        <v>42.6</v>
      </c>
      <c r="G120">
        <v>56.7</v>
      </c>
      <c r="I120">
        <f t="shared" si="43"/>
        <v>6.0246887886429832</v>
      </c>
      <c r="K120" cm="1">
        <f t="array" ref="K120">INDEX(LINEST(K112:K117),1)</f>
        <v>3.421066962656119</v>
      </c>
      <c r="L120" cm="1">
        <f t="array" ref="L120">INDEX(LINEST(L112:L116),1)</f>
        <v>-0.34969787168550076</v>
      </c>
      <c r="N120">
        <f t="shared" si="44"/>
        <v>52.924999999999997</v>
      </c>
      <c r="P120" s="5"/>
      <c r="R120" s="5"/>
      <c r="T120" s="5"/>
      <c r="V120" s="5"/>
    </row>
    <row r="121" spans="1:23" x14ac:dyDescent="0.45">
      <c r="A121" s="1">
        <v>9</v>
      </c>
      <c r="B121">
        <v>5</v>
      </c>
      <c r="C121">
        <v>0.85</v>
      </c>
      <c r="D121">
        <v>55</v>
      </c>
      <c r="E121">
        <v>53.1</v>
      </c>
      <c r="F121">
        <v>44.7</v>
      </c>
      <c r="G121">
        <v>55.7</v>
      </c>
      <c r="I121">
        <f t="shared" si="43"/>
        <v>4.3911131846036477</v>
      </c>
      <c r="N121">
        <f t="shared" si="44"/>
        <v>52.125</v>
      </c>
      <c r="P121" s="5"/>
      <c r="R121" s="5"/>
      <c r="T121" s="5"/>
      <c r="V121" s="5"/>
    </row>
    <row r="122" spans="1:23" x14ac:dyDescent="0.45">
      <c r="A122" s="1">
        <v>10</v>
      </c>
      <c r="B122">
        <v>10</v>
      </c>
      <c r="C122">
        <v>0</v>
      </c>
      <c r="D122">
        <v>66.900000000000006</v>
      </c>
      <c r="E122">
        <v>62.3</v>
      </c>
      <c r="F122">
        <v>44</v>
      </c>
      <c r="G122">
        <v>60.4</v>
      </c>
      <c r="I122">
        <f t="shared" si="43"/>
        <v>8.6432054239153615</v>
      </c>
      <c r="N122">
        <f t="shared" si="44"/>
        <v>58.4</v>
      </c>
      <c r="P122" s="5"/>
      <c r="R122" s="5"/>
      <c r="T122" s="5"/>
      <c r="V122" s="5"/>
    </row>
    <row r="123" spans="1:23" x14ac:dyDescent="0.45">
      <c r="A123" s="1">
        <v>11</v>
      </c>
      <c r="B123">
        <v>10</v>
      </c>
      <c r="C123">
        <v>0.2</v>
      </c>
      <c r="D123">
        <v>64.900000000000006</v>
      </c>
      <c r="E123">
        <v>59.8</v>
      </c>
      <c r="F123">
        <v>47.1</v>
      </c>
      <c r="G123">
        <v>60.3</v>
      </c>
      <c r="I123">
        <f t="shared" si="43"/>
        <v>6.6133860464968777</v>
      </c>
      <c r="K123" t="s">
        <v>25</v>
      </c>
      <c r="L123" t="s">
        <v>26</v>
      </c>
      <c r="N123">
        <f t="shared" si="44"/>
        <v>58.025000000000006</v>
      </c>
      <c r="P123" s="3" t="s">
        <v>25</v>
      </c>
      <c r="Q123" s="3" t="s">
        <v>26</v>
      </c>
      <c r="R123" s="3" t="s">
        <v>25</v>
      </c>
      <c r="S123" s="3" t="s">
        <v>26</v>
      </c>
      <c r="T123" s="3" t="s">
        <v>25</v>
      </c>
      <c r="U123" s="3" t="s">
        <v>26</v>
      </c>
      <c r="V123" s="3" t="s">
        <v>25</v>
      </c>
      <c r="W123" s="3" t="s">
        <v>26</v>
      </c>
    </row>
    <row r="124" spans="1:23" x14ac:dyDescent="0.45">
      <c r="A124" s="1">
        <v>12</v>
      </c>
      <c r="B124">
        <v>10</v>
      </c>
      <c r="C124">
        <v>0.45</v>
      </c>
      <c r="D124">
        <v>63.1</v>
      </c>
      <c r="E124">
        <v>63.7</v>
      </c>
      <c r="F124">
        <v>46.6</v>
      </c>
      <c r="G124">
        <v>61.9</v>
      </c>
      <c r="I124">
        <f t="shared" si="43"/>
        <v>7.0877976127990596</v>
      </c>
      <c r="J124">
        <v>2</v>
      </c>
      <c r="K124">
        <f>AVERAGE(D112:G116)</f>
        <v>0</v>
      </c>
      <c r="L124">
        <f>AVERAGE(D112:G112,D117:G117,D122:G122,D127:G127,D132:G132,D137:G137)</f>
        <v>52.483333333333327</v>
      </c>
      <c r="M124">
        <v>0</v>
      </c>
      <c r="N124">
        <f t="shared" si="44"/>
        <v>58.825000000000003</v>
      </c>
      <c r="P124" s="5">
        <f>AVERAGE(D112:D116)</f>
        <v>0</v>
      </c>
      <c r="Q124">
        <f>AVERAGE(D112,D117,D122,D127,D132,D137)</f>
        <v>61.883333333333347</v>
      </c>
      <c r="R124" s="5">
        <f>AVERAGE(E112:E116)</f>
        <v>0</v>
      </c>
      <c r="S124">
        <f>AVERAGE(E112,E117,E122,E127,E132,E137)</f>
        <v>47.883333333333333</v>
      </c>
      <c r="T124" s="5">
        <f>AVERAGE(F112:F116)</f>
        <v>0</v>
      </c>
      <c r="U124">
        <f>AVERAGE(F112,F117,F122,F127,F132,F137)</f>
        <v>37.616666666666667</v>
      </c>
      <c r="V124" s="5">
        <f>AVERAGE(G112:G116)</f>
        <v>0</v>
      </c>
      <c r="W124">
        <f>AVERAGE(G112,G117,G122,G127,G132,G137)</f>
        <v>62.550000000000004</v>
      </c>
    </row>
    <row r="125" spans="1:23" x14ac:dyDescent="0.45">
      <c r="A125" s="1">
        <v>13</v>
      </c>
      <c r="B125">
        <v>10</v>
      </c>
      <c r="C125">
        <v>0.65</v>
      </c>
      <c r="D125">
        <v>63.4</v>
      </c>
      <c r="E125">
        <v>61.4</v>
      </c>
      <c r="F125">
        <v>46</v>
      </c>
      <c r="G125">
        <v>59.7</v>
      </c>
      <c r="I125">
        <f t="shared" si="43"/>
        <v>6.8382654964545022</v>
      </c>
      <c r="J125">
        <v>5</v>
      </c>
      <c r="K125">
        <f>AVERAGE(D117:G121)</f>
        <v>52.780000000000008</v>
      </c>
      <c r="L125">
        <f>AVERAGE(D113:G113,D118:G118,D123:G123,D128:G128,D133:G133,D138:G138)</f>
        <v>53.029166666666661</v>
      </c>
      <c r="M125">
        <v>0.2</v>
      </c>
      <c r="N125">
        <f t="shared" si="44"/>
        <v>57.625</v>
      </c>
      <c r="P125" s="5">
        <f>AVERAGE(D117:D121)</f>
        <v>56.56</v>
      </c>
      <c r="Q125">
        <f t="shared" ref="Q125:Q128" si="50">AVERAGE(D113,D118,D123,D128,D133,D138)</f>
        <v>62.35</v>
      </c>
      <c r="R125" s="5">
        <f>AVERAGE(E117:E121)</f>
        <v>54.080000000000005</v>
      </c>
      <c r="S125">
        <f t="shared" ref="S125:S128" si="51">AVERAGE(E113,E118,E123,E128,E133,E138)</f>
        <v>48.4</v>
      </c>
      <c r="T125" s="5">
        <f>AVERAGE(F117:F121)</f>
        <v>42.6</v>
      </c>
      <c r="U125">
        <f t="shared" ref="U125:U128" si="52">AVERAGE(F113,F118,F123,F128,F133,F138)</f>
        <v>39.033333333333331</v>
      </c>
      <c r="V125" s="5">
        <f>AVERAGE(G117:G121)</f>
        <v>57.879999999999995</v>
      </c>
      <c r="W125">
        <f t="shared" ref="W125:W128" si="53">AVERAGE(G113,G118,G123,G128,G133,G138)</f>
        <v>62.333333333333336</v>
      </c>
    </row>
    <row r="126" spans="1:23" x14ac:dyDescent="0.45">
      <c r="A126" s="1">
        <v>14</v>
      </c>
      <c r="B126">
        <v>10</v>
      </c>
      <c r="C126">
        <v>0.85</v>
      </c>
      <c r="D126">
        <v>58.7</v>
      </c>
      <c r="E126">
        <v>59</v>
      </c>
      <c r="F126">
        <v>46.7</v>
      </c>
      <c r="G126">
        <v>56.2</v>
      </c>
      <c r="I126">
        <f t="shared" si="43"/>
        <v>4.9982496936427649</v>
      </c>
      <c r="J126">
        <v>10</v>
      </c>
      <c r="K126">
        <f>AVERAGE(D122:G126)</f>
        <v>57.605000000000018</v>
      </c>
      <c r="L126">
        <f t="shared" ref="L126:L128" si="54">AVERAGE(D114:G114,D119:G119,D124:G124,D129:G129,D134:G134,D139:G139)</f>
        <v>53.88750000000001</v>
      </c>
      <c r="M126">
        <v>0.45</v>
      </c>
      <c r="N126">
        <f t="shared" si="44"/>
        <v>55.150000000000006</v>
      </c>
      <c r="P126" s="5">
        <f>AVERAGE(D122:D126)</f>
        <v>63.4</v>
      </c>
      <c r="Q126">
        <f t="shared" si="50"/>
        <v>62.5</v>
      </c>
      <c r="R126" s="5">
        <f>AVERAGE(E122:E126)</f>
        <v>61.240000000000009</v>
      </c>
      <c r="S126">
        <f t="shared" si="51"/>
        <v>50.349999999999994</v>
      </c>
      <c r="T126" s="5">
        <f>AVERAGE(F122:F126)</f>
        <v>46.08</v>
      </c>
      <c r="U126">
        <f t="shared" si="52"/>
        <v>39.183333333333337</v>
      </c>
      <c r="V126" s="5">
        <f>AVERAGE(G122:G126)</f>
        <v>59.7</v>
      </c>
      <c r="W126">
        <f t="shared" si="53"/>
        <v>63.516666666666673</v>
      </c>
    </row>
    <row r="127" spans="1:23" x14ac:dyDescent="0.45">
      <c r="A127" s="1">
        <v>15</v>
      </c>
      <c r="B127">
        <v>20</v>
      </c>
      <c r="C127">
        <v>0</v>
      </c>
      <c r="D127">
        <v>81.900000000000006</v>
      </c>
      <c r="E127">
        <v>62.2</v>
      </c>
      <c r="F127">
        <v>42.8</v>
      </c>
      <c r="G127">
        <v>84</v>
      </c>
      <c r="I127">
        <f t="shared" si="43"/>
        <v>16.715169009016915</v>
      </c>
      <c r="J127">
        <v>20</v>
      </c>
      <c r="K127">
        <f>AVERAGE(D127:G131)</f>
        <v>68.034999999999997</v>
      </c>
      <c r="L127">
        <f t="shared" si="54"/>
        <v>53.025000000000006</v>
      </c>
      <c r="M127">
        <v>0.65</v>
      </c>
      <c r="N127">
        <f t="shared" si="44"/>
        <v>67.725000000000009</v>
      </c>
      <c r="P127" s="5">
        <f>AVERAGE(D127:D131)</f>
        <v>80.58</v>
      </c>
      <c r="Q127">
        <f t="shared" si="50"/>
        <v>61.366666666666674</v>
      </c>
      <c r="R127" s="5">
        <f>AVERAGE(E127:E131)</f>
        <v>64.440000000000012</v>
      </c>
      <c r="S127">
        <f t="shared" si="51"/>
        <v>50.050000000000004</v>
      </c>
      <c r="T127" s="5">
        <f>AVERAGE(F127:F131)</f>
        <v>44.980000000000004</v>
      </c>
      <c r="U127">
        <f t="shared" si="52"/>
        <v>38.999999999999993</v>
      </c>
      <c r="V127" s="5">
        <f>AVERAGE(G127:G131)</f>
        <v>82.14</v>
      </c>
      <c r="W127">
        <f t="shared" si="53"/>
        <v>61.683333333333337</v>
      </c>
    </row>
    <row r="128" spans="1:23" x14ac:dyDescent="0.45">
      <c r="A128" s="1">
        <v>16</v>
      </c>
      <c r="B128">
        <v>20</v>
      </c>
      <c r="C128">
        <v>0.2</v>
      </c>
      <c r="D128">
        <v>80.900000000000006</v>
      </c>
      <c r="E128">
        <v>63.2</v>
      </c>
      <c r="F128">
        <v>43.6</v>
      </c>
      <c r="G128">
        <v>81.5</v>
      </c>
      <c r="I128">
        <f t="shared" si="43"/>
        <v>15.533029324635898</v>
      </c>
      <c r="J128">
        <v>50</v>
      </c>
      <c r="K128">
        <f>AVERAGE(D132:G136)</f>
        <v>70.055000000000007</v>
      </c>
      <c r="L128">
        <f t="shared" si="54"/>
        <v>51.241666666666667</v>
      </c>
      <c r="M128">
        <v>0.85</v>
      </c>
      <c r="N128">
        <f t="shared" si="44"/>
        <v>67.300000000000011</v>
      </c>
      <c r="P128" s="5">
        <f>AVERAGE(D132:D136)</f>
        <v>83.960000000000008</v>
      </c>
      <c r="Q128">
        <f t="shared" si="50"/>
        <v>58.833333333333336</v>
      </c>
      <c r="R128" s="5">
        <f>AVERAGE(E132:E136)</f>
        <v>60.760000000000005</v>
      </c>
      <c r="S128">
        <f t="shared" si="51"/>
        <v>47.233333333333327</v>
      </c>
      <c r="T128" s="5">
        <f>AVERAGE(F132:F136)</f>
        <v>49.74</v>
      </c>
      <c r="U128">
        <f t="shared" si="52"/>
        <v>40.033333333333331</v>
      </c>
      <c r="V128" s="5">
        <f>AVERAGE(G132:G136)</f>
        <v>85.76</v>
      </c>
      <c r="W128">
        <f t="shared" si="53"/>
        <v>58.866666666666667</v>
      </c>
    </row>
    <row r="129" spans="1:23" x14ac:dyDescent="0.45">
      <c r="A129" s="1">
        <v>17</v>
      </c>
      <c r="B129">
        <v>20</v>
      </c>
      <c r="C129">
        <v>0.45</v>
      </c>
      <c r="D129">
        <v>81</v>
      </c>
      <c r="E129">
        <v>67.7</v>
      </c>
      <c r="F129">
        <v>46.2</v>
      </c>
      <c r="G129">
        <v>82.6</v>
      </c>
      <c r="I129">
        <f t="shared" si="43"/>
        <v>14.576758041485096</v>
      </c>
      <c r="J129">
        <v>100</v>
      </c>
      <c r="K129">
        <f>AVERAGE(D137:G141)</f>
        <v>67.925000000000011</v>
      </c>
      <c r="L129">
        <f>AVERAGE((L128-L127), (L127-L126), (L126-L125), (L125-L124))</f>
        <v>-0.31041666666666501</v>
      </c>
      <c r="N129">
        <f t="shared" si="44"/>
        <v>69.375</v>
      </c>
      <c r="P129" s="5">
        <f>AVERAGE(D137:D141)</f>
        <v>83.82</v>
      </c>
      <c r="R129" s="5">
        <f>AVERAGE(E137:E141)</f>
        <v>52.180000000000007</v>
      </c>
      <c r="T129" s="5">
        <f>AVERAGE(F137:F141)</f>
        <v>50.440000000000012</v>
      </c>
      <c r="V129" s="5">
        <f>AVERAGE(G137:G141)</f>
        <v>85.26</v>
      </c>
    </row>
    <row r="130" spans="1:23" x14ac:dyDescent="0.45">
      <c r="A130" s="1">
        <v>18</v>
      </c>
      <c r="B130">
        <v>20</v>
      </c>
      <c r="C130">
        <v>0.65</v>
      </c>
      <c r="D130">
        <v>79</v>
      </c>
      <c r="E130">
        <v>67.5</v>
      </c>
      <c r="F130">
        <v>45.3</v>
      </c>
      <c r="G130">
        <v>82.1</v>
      </c>
      <c r="I130">
        <f t="shared" si="43"/>
        <v>14.443402473101708</v>
      </c>
      <c r="K130">
        <f>AVERAGE(K124:K129)</f>
        <v>52.733333333333341</v>
      </c>
      <c r="N130">
        <f t="shared" si="44"/>
        <v>68.474999999999994</v>
      </c>
      <c r="P130" s="5">
        <f>AVERAGE(P124:P129)</f>
        <v>61.386666666666663</v>
      </c>
      <c r="Q130">
        <f>AVERAGE(Q124:Q128)</f>
        <v>61.38666666666667</v>
      </c>
      <c r="R130" s="5">
        <f>AVERAGE(R124:R129)</f>
        <v>48.783333333333339</v>
      </c>
      <c r="S130">
        <f>AVERAGE(S124:S128)</f>
        <v>48.783333333333331</v>
      </c>
      <c r="T130" s="5">
        <f>AVERAGE(T124:T129)</f>
        <v>38.973333333333336</v>
      </c>
      <c r="U130">
        <f>AVERAGE(U124:U128)</f>
        <v>38.973333333333336</v>
      </c>
      <c r="V130" s="5">
        <f>AVERAGE(V124:V129)</f>
        <v>61.79</v>
      </c>
      <c r="W130">
        <f>AVERAGE(W124:W128)</f>
        <v>61.79</v>
      </c>
    </row>
    <row r="131" spans="1:23" x14ac:dyDescent="0.45">
      <c r="A131" s="1">
        <v>19</v>
      </c>
      <c r="B131">
        <v>20</v>
      </c>
      <c r="C131">
        <v>0.85</v>
      </c>
      <c r="D131">
        <v>80.099999999999994</v>
      </c>
      <c r="E131">
        <v>61.6</v>
      </c>
      <c r="F131">
        <v>47</v>
      </c>
      <c r="G131">
        <v>80.5</v>
      </c>
      <c r="I131">
        <f t="shared" si="43"/>
        <v>13.988030597621666</v>
      </c>
      <c r="N131">
        <f t="shared" si="44"/>
        <v>67.3</v>
      </c>
      <c r="P131" s="5">
        <f>_xlfn.STDEV.P(P124:P129)</f>
        <v>29.373647297459598</v>
      </c>
      <c r="Q131">
        <f>_xlfn.STDEV.P(Q124:Q128)</f>
        <v>1.3367206971623589</v>
      </c>
      <c r="R131" s="5">
        <f>_xlfn.STDEV.P(R124:R129)</f>
        <v>22.22290835051875</v>
      </c>
      <c r="S131">
        <f>_xlfn.STDEV.P(S124:S128)</f>
        <v>1.2180585645471524</v>
      </c>
      <c r="T131" s="5">
        <f>_xlfn.STDEV.P(T124:T129)</f>
        <v>17.635493251458048</v>
      </c>
      <c r="U131">
        <f>_xlfn.STDEV.P(U124:U128)</f>
        <v>0.77621589207585173</v>
      </c>
      <c r="V131" s="5">
        <f>_xlfn.STDEV.P(V124:V129)</f>
        <v>29.9365568049055</v>
      </c>
      <c r="W131">
        <f>_xlfn.STDEV.P(W124:W128)</f>
        <v>1.5755281301483939</v>
      </c>
    </row>
    <row r="132" spans="1:23" x14ac:dyDescent="0.45">
      <c r="A132" s="1">
        <v>20</v>
      </c>
      <c r="B132">
        <v>50</v>
      </c>
      <c r="C132">
        <v>0</v>
      </c>
      <c r="D132">
        <v>83.3</v>
      </c>
      <c r="E132">
        <v>59.1</v>
      </c>
      <c r="F132">
        <v>49.9</v>
      </c>
      <c r="G132">
        <v>86.4</v>
      </c>
      <c r="I132">
        <f>_xlfn.STDEV.P(D132:F132)</f>
        <v>14.08640006057851</v>
      </c>
      <c r="N132">
        <f t="shared" si="44"/>
        <v>69.675000000000011</v>
      </c>
      <c r="P132" s="5"/>
      <c r="R132" s="5"/>
      <c r="T132" s="5"/>
      <c r="V132" s="5"/>
    </row>
    <row r="133" spans="1:23" x14ac:dyDescent="0.45">
      <c r="A133" s="1">
        <v>21</v>
      </c>
      <c r="B133">
        <v>50</v>
      </c>
      <c r="C133">
        <v>0.2</v>
      </c>
      <c r="D133">
        <v>83.8</v>
      </c>
      <c r="E133">
        <v>61.6</v>
      </c>
      <c r="F133">
        <v>49</v>
      </c>
      <c r="G133">
        <v>85.8</v>
      </c>
      <c r="I133">
        <f t="shared" ref="I133:I141" si="55">_xlfn.STDEV.P(D133:F133)</f>
        <v>14.386104406683552</v>
      </c>
      <c r="N133">
        <f t="shared" si="44"/>
        <v>70.05</v>
      </c>
      <c r="P133" s="5" cm="1">
        <f t="array" ref="P133">INDEX(LINEST(P124:P129), 1)</f>
        <v>14.813714285714285</v>
      </c>
      <c r="Q133" s="5" cm="1">
        <f t="array" ref="Q133">INDEX(LINEST(Q124:Q128), 1)</f>
        <v>-0.70833333333333504</v>
      </c>
      <c r="R133" s="5" cm="1">
        <f t="array" ref="R133">INDEX(LINEST(R124:R129), 1)</f>
        <v>8.118285714285717</v>
      </c>
      <c r="S133" s="5" cm="1">
        <f t="array" ref="S133">INDEX(LINEST(S124:S128), 1)</f>
        <v>3.4999999999999525E-2</v>
      </c>
      <c r="T133" s="5" cm="1">
        <f t="array" ref="T133">INDEX(LINEST(T124:T129), 1)</f>
        <v>7.786285714285718</v>
      </c>
      <c r="U133" s="5" cm="1">
        <f t="array" ref="U133">INDEX(LINEST(U124:U128), 1)</f>
        <v>0.47999999999999887</v>
      </c>
      <c r="V133" s="5" cm="1">
        <f t="array" ref="V133">INDEX(LINEST(V124:V129), 1)</f>
        <v>15.210857142857147</v>
      </c>
      <c r="W133" s="5" cm="1">
        <f t="array" ref="W133">INDEX(LINEST(W124:W128), 1)</f>
        <v>-0.80166666666666719</v>
      </c>
    </row>
    <row r="134" spans="1:23" x14ac:dyDescent="0.45">
      <c r="A134" s="1">
        <v>22</v>
      </c>
      <c r="B134">
        <v>50</v>
      </c>
      <c r="C134">
        <v>0.45</v>
      </c>
      <c r="D134">
        <v>86.9</v>
      </c>
      <c r="E134">
        <v>63.2</v>
      </c>
      <c r="F134">
        <v>48</v>
      </c>
      <c r="G134">
        <v>87.9</v>
      </c>
      <c r="I134">
        <f t="shared" si="55"/>
        <v>16.00673469373298</v>
      </c>
      <c r="K134" cm="1">
        <f t="array" ref="K134">INDEX(LINEST(K124:K129),1)</f>
        <v>11.48228571428572</v>
      </c>
      <c r="L134" cm="1">
        <f t="array" ref="L134">INDEX(LINEST(L124:L128),1)</f>
        <v>-0.24874999999999753</v>
      </c>
      <c r="N134">
        <f t="shared" si="44"/>
        <v>71.5</v>
      </c>
    </row>
    <row r="135" spans="1:23" x14ac:dyDescent="0.45">
      <c r="A135" s="1">
        <v>23</v>
      </c>
      <c r="B135">
        <v>50</v>
      </c>
      <c r="C135">
        <v>0.65</v>
      </c>
      <c r="D135">
        <v>85.3</v>
      </c>
      <c r="E135">
        <v>62.2</v>
      </c>
      <c r="F135">
        <v>50.2</v>
      </c>
      <c r="G135">
        <v>86.2</v>
      </c>
      <c r="I135">
        <f t="shared" si="55"/>
        <v>14.566399692442916</v>
      </c>
      <c r="N135">
        <f t="shared" si="44"/>
        <v>70.974999999999994</v>
      </c>
    </row>
    <row r="136" spans="1:23" x14ac:dyDescent="0.45">
      <c r="A136" s="1">
        <v>24</v>
      </c>
      <c r="B136">
        <v>50</v>
      </c>
      <c r="C136">
        <v>0.85</v>
      </c>
      <c r="D136">
        <v>80.5</v>
      </c>
      <c r="E136">
        <v>57.7</v>
      </c>
      <c r="F136">
        <v>51.6</v>
      </c>
      <c r="G136">
        <v>82.5</v>
      </c>
      <c r="I136">
        <f t="shared" si="55"/>
        <v>12.437666805134979</v>
      </c>
      <c r="N136">
        <f t="shared" si="44"/>
        <v>68.074999999999989</v>
      </c>
    </row>
    <row r="137" spans="1:23" x14ac:dyDescent="0.45">
      <c r="A137" s="1">
        <v>25</v>
      </c>
      <c r="B137">
        <v>100</v>
      </c>
      <c r="C137">
        <v>0</v>
      </c>
      <c r="D137">
        <v>83.9</v>
      </c>
      <c r="E137">
        <v>50.7</v>
      </c>
      <c r="F137">
        <v>49.3</v>
      </c>
      <c r="G137">
        <v>87</v>
      </c>
      <c r="I137">
        <f t="shared" si="55"/>
        <v>15.990830705959748</v>
      </c>
      <c r="N137">
        <f t="shared" si="44"/>
        <v>67.725000000000009</v>
      </c>
    </row>
    <row r="138" spans="1:23" x14ac:dyDescent="0.45">
      <c r="A138" s="1">
        <v>26</v>
      </c>
      <c r="B138">
        <v>100</v>
      </c>
      <c r="C138">
        <v>0.2</v>
      </c>
      <c r="D138">
        <v>86.8</v>
      </c>
      <c r="E138">
        <v>51.6</v>
      </c>
      <c r="F138">
        <v>51.1</v>
      </c>
      <c r="G138">
        <v>87.1</v>
      </c>
      <c r="I138">
        <f t="shared" si="55"/>
        <v>16.712536877712154</v>
      </c>
      <c r="N138">
        <f t="shared" si="44"/>
        <v>69.150000000000006</v>
      </c>
    </row>
    <row r="139" spans="1:23" x14ac:dyDescent="0.45">
      <c r="A139" s="1">
        <v>27</v>
      </c>
      <c r="B139">
        <v>100</v>
      </c>
      <c r="C139">
        <v>0.45</v>
      </c>
      <c r="D139">
        <v>86.6</v>
      </c>
      <c r="E139">
        <v>52.4</v>
      </c>
      <c r="F139">
        <v>51.7</v>
      </c>
      <c r="G139">
        <v>88.5</v>
      </c>
      <c r="I139">
        <f t="shared" si="55"/>
        <v>16.289533108376336</v>
      </c>
      <c r="N139">
        <f t="shared" si="44"/>
        <v>69.8</v>
      </c>
    </row>
    <row r="140" spans="1:23" x14ac:dyDescent="0.45">
      <c r="A140" s="1">
        <v>28</v>
      </c>
      <c r="B140">
        <v>100</v>
      </c>
      <c r="C140">
        <v>0.65</v>
      </c>
      <c r="D140">
        <v>83.1</v>
      </c>
      <c r="E140">
        <v>54.2</v>
      </c>
      <c r="F140">
        <v>49.9</v>
      </c>
      <c r="G140">
        <v>85.4</v>
      </c>
      <c r="I140">
        <f t="shared" si="55"/>
        <v>14.742003482114164</v>
      </c>
      <c r="N140" s="8">
        <f t="shared" si="44"/>
        <v>68.150000000000006</v>
      </c>
    </row>
    <row r="141" spans="1:23" x14ac:dyDescent="0.45">
      <c r="A141" s="1">
        <v>29</v>
      </c>
      <c r="B141">
        <v>100</v>
      </c>
      <c r="C141">
        <v>0.85</v>
      </c>
      <c r="D141">
        <v>78.7</v>
      </c>
      <c r="E141">
        <v>52</v>
      </c>
      <c r="F141">
        <v>50.2</v>
      </c>
      <c r="G141">
        <v>78.3</v>
      </c>
      <c r="I141">
        <f t="shared" si="55"/>
        <v>13.031500297356454</v>
      </c>
      <c r="N141">
        <f t="shared" si="44"/>
        <v>64.8</v>
      </c>
    </row>
    <row r="145" spans="1:23" x14ac:dyDescent="0.45">
      <c r="A145" s="1">
        <v>0</v>
      </c>
      <c r="B145" t="s">
        <v>10</v>
      </c>
    </row>
    <row r="147" spans="1:23" x14ac:dyDescent="0.4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I147" s="3" t="s">
        <v>45</v>
      </c>
      <c r="K147" t="s">
        <v>25</v>
      </c>
      <c r="L147" t="s">
        <v>26</v>
      </c>
      <c r="N147" t="s">
        <v>27</v>
      </c>
      <c r="P147" s="3"/>
      <c r="Q147" s="3" t="s">
        <v>3</v>
      </c>
      <c r="R147" s="3"/>
      <c r="S147" s="3" t="s">
        <v>4</v>
      </c>
      <c r="T147" s="3"/>
      <c r="U147" s="3" t="s">
        <v>5</v>
      </c>
      <c r="V147" s="3"/>
      <c r="W147" s="3" t="s">
        <v>6</v>
      </c>
    </row>
    <row r="148" spans="1:23" x14ac:dyDescent="0.45">
      <c r="A148" s="1">
        <v>0</v>
      </c>
      <c r="B148">
        <v>0</v>
      </c>
      <c r="C148">
        <v>0</v>
      </c>
      <c r="D148">
        <v>76.400000000000006</v>
      </c>
      <c r="E148">
        <v>85.1</v>
      </c>
      <c r="F148">
        <v>34.799999999999997</v>
      </c>
      <c r="G148">
        <v>56.9</v>
      </c>
      <c r="I148">
        <f>_xlfn.STDEV.P(D148:G148)</f>
        <v>19.365304025498784</v>
      </c>
      <c r="J148">
        <v>2</v>
      </c>
      <c r="K148">
        <f>_xlfn.STDEV.P(D148:G152)</f>
        <v>19.112531883557452</v>
      </c>
      <c r="L148">
        <f>_xlfn.STDEV.P(D148:G148,D153:G153,D158:G158,D163:G163,D168:G168,D173:G173)</f>
        <v>17.310473708134108</v>
      </c>
      <c r="M148">
        <v>0</v>
      </c>
      <c r="N148">
        <f>AVERAGE(D148:G148)</f>
        <v>63.300000000000004</v>
      </c>
      <c r="P148" s="5">
        <f>_xlfn.STDEV.P(D148:D152)</f>
        <v>1.8562327440275377</v>
      </c>
      <c r="Q148">
        <f>_xlfn.STDEV.P(D148,D153,D158,D163,D168,D173)</f>
        <v>3.9156381628314705</v>
      </c>
      <c r="R148" s="5">
        <f>_xlfn.STDEV.P(E148:E152)</f>
        <v>2.7139638906956733</v>
      </c>
      <c r="S148">
        <f>_xlfn.STDEV.P(E148,E153,E158,E163,E168,E173)</f>
        <v>6.1694813396265342</v>
      </c>
      <c r="T148" s="5">
        <f>_xlfn.STDEV.P(F148:F152)</f>
        <v>4.4368457264142354</v>
      </c>
      <c r="U148">
        <f>_xlfn.STDEV.P(F148,F153,F158,F163,F168,F173)</f>
        <v>5.9219225481820352</v>
      </c>
      <c r="V148" s="5">
        <f>_xlfn.STDEV.P(G148:G152)</f>
        <v>2.7952817389307998</v>
      </c>
      <c r="W148">
        <f>_xlfn.STDEV.P(G148,G153,G158,G163,G168,G173)</f>
        <v>12.042102068252895</v>
      </c>
    </row>
    <row r="149" spans="1:23" x14ac:dyDescent="0.45">
      <c r="A149" s="1">
        <v>1</v>
      </c>
      <c r="B149">
        <v>0</v>
      </c>
      <c r="C149">
        <v>0.2</v>
      </c>
      <c r="D149">
        <v>76.900000000000006</v>
      </c>
      <c r="E149">
        <v>82.5</v>
      </c>
      <c r="F149">
        <v>37.4</v>
      </c>
      <c r="G149">
        <v>54.8</v>
      </c>
      <c r="I149">
        <f t="shared" ref="I149:I167" si="56">_xlfn.STDEV.P(D149:G149)</f>
        <v>18.000138888353035</v>
      </c>
      <c r="J149">
        <v>5</v>
      </c>
      <c r="K149">
        <f>_xlfn.STDEV.P(D153:G157)</f>
        <v>15.087527133364102</v>
      </c>
      <c r="L149">
        <f>_xlfn.STDEV.P(D149:G149,D154:G154,D159:G159,D164:G164,D169:G169,D174:G174)</f>
        <v>17.570275068200328</v>
      </c>
      <c r="M149">
        <v>0.2</v>
      </c>
      <c r="N149">
        <f t="shared" ref="N149:N177" si="57">AVERAGE(D149:G149)</f>
        <v>62.900000000000006</v>
      </c>
      <c r="P149" s="5">
        <f>_xlfn.STDEV.P(D153:D157)</f>
        <v>2.1872356983187689</v>
      </c>
      <c r="Q149">
        <f t="shared" ref="Q149:Q152" si="58">_xlfn.STDEV.P(D149,D154,D159,D164,D169,D174)</f>
        <v>4.2295258468165047</v>
      </c>
      <c r="R149" s="5">
        <f>_xlfn.STDEV.P(E153:E157)</f>
        <v>1.3573503600765691</v>
      </c>
      <c r="S149">
        <f t="shared" ref="S149:S152" si="59">_xlfn.STDEV.P(E149,E154,E159,E164,E169,E174)</f>
        <v>6.6124671811829963</v>
      </c>
      <c r="T149" s="5">
        <f>_xlfn.STDEV.P(F153:F157)</f>
        <v>0.48744230427815954</v>
      </c>
      <c r="U149">
        <f t="shared" ref="U149:U152" si="60">_xlfn.STDEV.P(F149,F154,F159,F164,F169,F174)</f>
        <v>4.9397761982593114</v>
      </c>
      <c r="V149" s="5">
        <f>_xlfn.STDEV.P(G153:G157)</f>
        <v>1.6620469307453367</v>
      </c>
      <c r="W149">
        <f t="shared" ref="W149:W152" si="61">_xlfn.STDEV.P(G149,G154,G159,G164,G169,G174)</f>
        <v>12.905263783950065</v>
      </c>
    </row>
    <row r="150" spans="1:23" x14ac:dyDescent="0.45">
      <c r="A150" s="1">
        <v>2</v>
      </c>
      <c r="B150">
        <v>0</v>
      </c>
      <c r="C150">
        <v>0.45</v>
      </c>
      <c r="D150">
        <v>76</v>
      </c>
      <c r="E150">
        <v>83.4</v>
      </c>
      <c r="F150">
        <v>32.6</v>
      </c>
      <c r="G150">
        <v>54</v>
      </c>
      <c r="I150">
        <f t="shared" si="56"/>
        <v>19.882907232092592</v>
      </c>
      <c r="J150">
        <v>10</v>
      </c>
      <c r="K150">
        <f>_xlfn.STDEV.P(D158:G162)</f>
        <v>14.930468847293371</v>
      </c>
      <c r="L150">
        <f t="shared" ref="L150:L152" si="62">_xlfn.STDEV.P(D150:G150,D155:G155,D160:G160,D165:G165,D170:G170,D175:G175)</f>
        <v>17.594056268303266</v>
      </c>
      <c r="M150">
        <v>0.45</v>
      </c>
      <c r="N150">
        <f t="shared" si="57"/>
        <v>61.5</v>
      </c>
      <c r="P150" s="5">
        <f>_xlfn.STDEV.P(D158:D162)</f>
        <v>1.8626862323000088</v>
      </c>
      <c r="Q150">
        <f t="shared" si="58"/>
        <v>4.3238678672380049</v>
      </c>
      <c r="R150" s="5">
        <f>_xlfn.STDEV.P(E158:E162)</f>
        <v>0.78587530817553752</v>
      </c>
      <c r="S150">
        <f t="shared" si="59"/>
        <v>6.6640203080923035</v>
      </c>
      <c r="T150" s="5">
        <f>_xlfn.STDEV.P(F158:F162)</f>
        <v>0.81829090181915176</v>
      </c>
      <c r="U150">
        <f t="shared" si="60"/>
        <v>7.243790444235632</v>
      </c>
      <c r="V150" s="5">
        <f>_xlfn.STDEV.P(G158:G162)</f>
        <v>1.8373894524569352</v>
      </c>
      <c r="W150">
        <f t="shared" si="61"/>
        <v>13.255648691113635</v>
      </c>
    </row>
    <row r="151" spans="1:23" x14ac:dyDescent="0.45">
      <c r="A151" s="1">
        <v>3</v>
      </c>
      <c r="B151">
        <v>0</v>
      </c>
      <c r="C151">
        <v>0.65</v>
      </c>
      <c r="D151">
        <v>75.099999999999994</v>
      </c>
      <c r="E151">
        <v>81.900000000000006</v>
      </c>
      <c r="F151">
        <v>39.299999999999997</v>
      </c>
      <c r="G151">
        <v>52.7</v>
      </c>
      <c r="I151">
        <f t="shared" si="56"/>
        <v>17.096417753435937</v>
      </c>
      <c r="J151">
        <v>20</v>
      </c>
      <c r="K151">
        <f>_xlfn.STDEV.P(D163:G167)</f>
        <v>16.527621577226459</v>
      </c>
      <c r="L151">
        <f t="shared" si="62"/>
        <v>17.127339661748064</v>
      </c>
      <c r="M151">
        <v>0.65</v>
      </c>
      <c r="N151">
        <f t="shared" si="57"/>
        <v>62.25</v>
      </c>
      <c r="P151" s="5">
        <f>_xlfn.STDEV.P(D163:D167)</f>
        <v>1.590723106011855</v>
      </c>
      <c r="Q151">
        <f t="shared" si="58"/>
        <v>4.5736260839246103</v>
      </c>
      <c r="R151" s="5">
        <f>_xlfn.STDEV.P(E163:E167)</f>
        <v>1.5735310610216766</v>
      </c>
      <c r="S151">
        <f t="shared" si="59"/>
        <v>6.3909875780056291</v>
      </c>
      <c r="T151" s="5">
        <f>_xlfn.STDEV.P(F163:F167)</f>
        <v>1.5419468213917109</v>
      </c>
      <c r="U151">
        <f t="shared" si="60"/>
        <v>4.1808093315369783</v>
      </c>
      <c r="V151" s="5">
        <f>_xlfn.STDEV.P(G163:G167)</f>
        <v>1.3377593206552536</v>
      </c>
      <c r="W151">
        <f t="shared" si="61"/>
        <v>13.2615672779151</v>
      </c>
    </row>
    <row r="152" spans="1:23" x14ac:dyDescent="0.45">
      <c r="A152" s="1">
        <v>4</v>
      </c>
      <c r="B152">
        <v>0</v>
      </c>
      <c r="C152">
        <v>0.85</v>
      </c>
      <c r="D152">
        <v>71.7</v>
      </c>
      <c r="E152">
        <v>77</v>
      </c>
      <c r="F152">
        <v>26.5</v>
      </c>
      <c r="G152">
        <v>48.5</v>
      </c>
      <c r="I152">
        <f t="shared" si="56"/>
        <v>20.087107183464724</v>
      </c>
      <c r="J152">
        <v>50</v>
      </c>
      <c r="K152">
        <f>_xlfn.STDEV.P(D169:G172)</f>
        <v>15.415612013475126</v>
      </c>
      <c r="L152">
        <f t="shared" si="62"/>
        <v>17.69994065824951</v>
      </c>
      <c r="M152">
        <v>0.85</v>
      </c>
      <c r="N152">
        <f t="shared" si="57"/>
        <v>55.924999999999997</v>
      </c>
      <c r="P152" s="5">
        <f>_xlfn.STDEV.P(D168:D172)</f>
        <v>1.4422205101855954</v>
      </c>
      <c r="Q152">
        <f t="shared" si="58"/>
        <v>4.3791171104078339</v>
      </c>
      <c r="R152" s="5">
        <f>_xlfn.STDEV.P(E168:E172)</f>
        <v>0.78383671769061514</v>
      </c>
      <c r="S152">
        <f t="shared" si="59"/>
        <v>7.0041455978267289</v>
      </c>
      <c r="T152" s="5">
        <f>_xlfn.STDEV.P(F168:F172)</f>
        <v>1.3673331708109768</v>
      </c>
      <c r="U152">
        <f t="shared" si="60"/>
        <v>8.3981644819965009</v>
      </c>
      <c r="V152" s="5">
        <f>_xlfn.STDEV.P(G168:G172)</f>
        <v>1.7417232845661772</v>
      </c>
      <c r="W152">
        <f t="shared" si="61"/>
        <v>13.654354209880703</v>
      </c>
    </row>
    <row r="153" spans="1:23" x14ac:dyDescent="0.45">
      <c r="A153" s="1">
        <v>5</v>
      </c>
      <c r="B153">
        <v>5</v>
      </c>
      <c r="C153">
        <v>0</v>
      </c>
      <c r="D153">
        <v>85.3</v>
      </c>
      <c r="E153">
        <v>76.599999999999994</v>
      </c>
      <c r="F153">
        <v>50.7</v>
      </c>
      <c r="G153">
        <v>90.4</v>
      </c>
      <c r="I153">
        <f t="shared" si="56"/>
        <v>15.281115796956707</v>
      </c>
      <c r="J153">
        <v>100</v>
      </c>
      <c r="K153">
        <f>_xlfn.STDEV.P(D173:G177)</f>
        <v>17.091898665742214</v>
      </c>
      <c r="N153">
        <f t="shared" si="57"/>
        <v>75.75</v>
      </c>
      <c r="P153" s="5">
        <f>_xlfn.STDEV.P(D173:D177)</f>
        <v>1.7915356541246956</v>
      </c>
      <c r="R153" s="5">
        <f>_xlfn.STDEV.P(E173:E177)</f>
        <v>0.88408144421201151</v>
      </c>
      <c r="T153" s="5">
        <f>_xlfn.STDEV.P(F173:F177)</f>
        <v>1.6431676725154996</v>
      </c>
      <c r="V153" s="5">
        <f>_xlfn.STDEV.P(G173:G177)</f>
        <v>2.2321290285285946</v>
      </c>
    </row>
    <row r="154" spans="1:23" x14ac:dyDescent="0.45">
      <c r="A154" s="1">
        <v>6</v>
      </c>
      <c r="B154">
        <v>5</v>
      </c>
      <c r="C154">
        <v>0.2</v>
      </c>
      <c r="D154">
        <v>86.7</v>
      </c>
      <c r="E154">
        <v>76.400000000000006</v>
      </c>
      <c r="F154">
        <v>49.8</v>
      </c>
      <c r="G154">
        <v>90</v>
      </c>
      <c r="I154">
        <f t="shared" si="56"/>
        <v>15.785970828555294</v>
      </c>
      <c r="K154">
        <f>AVERAGE(K148:K153)</f>
        <v>16.360943353443119</v>
      </c>
      <c r="N154">
        <f t="shared" si="57"/>
        <v>75.725000000000009</v>
      </c>
      <c r="P154" s="5">
        <f>AVERAGE(P148:P153)</f>
        <v>1.7884389908280767</v>
      </c>
      <c r="Q154">
        <f>AVERAGE(Q148:Q152)</f>
        <v>4.2843550142436841</v>
      </c>
      <c r="R154" s="5">
        <f>AVERAGE(R148:R153)</f>
        <v>1.3497731303120137</v>
      </c>
      <c r="S154">
        <f>AVERAGE(S148:S152)</f>
        <v>6.5682204009468377</v>
      </c>
      <c r="T154" s="5">
        <f>AVERAGE(T148:T153)</f>
        <v>1.7158377662049558</v>
      </c>
      <c r="U154">
        <f>AVERAGE(U148:U152)</f>
        <v>6.1368926008420912</v>
      </c>
      <c r="V154" s="5">
        <f>AVERAGE(V148:V153)</f>
        <v>1.9343882926471829</v>
      </c>
      <c r="W154">
        <f>AVERAGE(W148:W152)</f>
        <v>13.02378720622248</v>
      </c>
    </row>
    <row r="155" spans="1:23" x14ac:dyDescent="0.45">
      <c r="A155" s="1">
        <v>7</v>
      </c>
      <c r="B155">
        <v>5</v>
      </c>
      <c r="C155">
        <v>0.45</v>
      </c>
      <c r="D155">
        <v>86.6</v>
      </c>
      <c r="E155">
        <v>75.2</v>
      </c>
      <c r="F155">
        <v>51.2</v>
      </c>
      <c r="G155">
        <v>90.1</v>
      </c>
      <c r="I155">
        <f t="shared" si="56"/>
        <v>15.220442667675565</v>
      </c>
      <c r="N155">
        <f t="shared" si="57"/>
        <v>75.775000000000006</v>
      </c>
      <c r="P155" s="5">
        <f>_xlfn.STDEV.P(P148:P153)</f>
        <v>0.23385032838516853</v>
      </c>
      <c r="Q155">
        <f>_xlfn.STDEV.P(Q148:Q152)</f>
        <v>0.21595241433779608</v>
      </c>
      <c r="R155" s="5">
        <f>_xlfn.STDEV.P(R148:R153)</f>
        <v>0.6790035567072068</v>
      </c>
      <c r="S155">
        <f>_xlfn.STDEV.P(S148:S152)</f>
        <v>0.27984656138513658</v>
      </c>
      <c r="T155" s="5">
        <f>_xlfn.STDEV.P(T148:T153)</f>
        <v>1.2829266386137721</v>
      </c>
      <c r="U155">
        <f>_xlfn.STDEV.P(U148:U152)</f>
        <v>1.526049469547935</v>
      </c>
      <c r="V155" s="5">
        <f>_xlfn.STDEV.P(V148:V153)</f>
        <v>0.46662826025597121</v>
      </c>
      <c r="W155">
        <f>_xlfn.STDEV.P(W148:W152)</f>
        <v>0.54509950807354735</v>
      </c>
    </row>
    <row r="156" spans="1:23" x14ac:dyDescent="0.45">
      <c r="A156" s="1">
        <v>8</v>
      </c>
      <c r="B156">
        <v>5</v>
      </c>
      <c r="C156">
        <v>0.65</v>
      </c>
      <c r="D156">
        <v>84.7</v>
      </c>
      <c r="E156">
        <v>76.099999999999994</v>
      </c>
      <c r="F156">
        <v>50.1</v>
      </c>
      <c r="G156">
        <v>89.4</v>
      </c>
      <c r="I156">
        <f t="shared" si="56"/>
        <v>15.187556584256695</v>
      </c>
      <c r="K156" cm="1">
        <f t="array" ref="K156">INDEX(LINEST(K148:K153),1)</f>
        <v>-0.21490739196600081</v>
      </c>
      <c r="L156" cm="1">
        <f t="array" ref="L156">INDEX(LINEST(L148:L152),1)</f>
        <v>3.3599849377853999E-2</v>
      </c>
      <c r="N156">
        <f t="shared" si="57"/>
        <v>75.075000000000003</v>
      </c>
      <c r="P156" s="5"/>
      <c r="R156" s="5"/>
      <c r="T156" s="5"/>
      <c r="V156" s="5"/>
    </row>
    <row r="157" spans="1:23" x14ac:dyDescent="0.45">
      <c r="A157" s="1">
        <v>9</v>
      </c>
      <c r="B157">
        <v>5</v>
      </c>
      <c r="C157">
        <v>0.85</v>
      </c>
      <c r="D157">
        <v>80.7</v>
      </c>
      <c r="E157">
        <v>72.900000000000006</v>
      </c>
      <c r="F157">
        <v>50.3</v>
      </c>
      <c r="G157">
        <v>85.9</v>
      </c>
      <c r="I157">
        <f t="shared" si="56"/>
        <v>13.599540433411653</v>
      </c>
      <c r="N157">
        <f t="shared" si="57"/>
        <v>72.450000000000017</v>
      </c>
      <c r="P157" s="5"/>
      <c r="R157" s="5"/>
      <c r="T157" s="5"/>
      <c r="V157" s="5"/>
    </row>
    <row r="158" spans="1:23" x14ac:dyDescent="0.45">
      <c r="A158" s="1">
        <v>10</v>
      </c>
      <c r="B158">
        <v>10</v>
      </c>
      <c r="C158">
        <v>0</v>
      </c>
      <c r="D158">
        <v>84.8</v>
      </c>
      <c r="E158">
        <v>76.099999999999994</v>
      </c>
      <c r="F158">
        <v>51.7</v>
      </c>
      <c r="G158">
        <v>90.5</v>
      </c>
      <c r="I158">
        <f t="shared" si="56"/>
        <v>14.815426926011979</v>
      </c>
      <c r="N158">
        <f t="shared" si="57"/>
        <v>75.774999999999991</v>
      </c>
      <c r="P158" s="5"/>
      <c r="R158" s="5"/>
      <c r="T158" s="5"/>
      <c r="V158" s="5"/>
    </row>
    <row r="159" spans="1:23" x14ac:dyDescent="0.45">
      <c r="A159" s="1">
        <v>11</v>
      </c>
      <c r="B159">
        <v>10</v>
      </c>
      <c r="C159">
        <v>0.2</v>
      </c>
      <c r="D159">
        <v>87.6</v>
      </c>
      <c r="E159">
        <v>76.599999999999994</v>
      </c>
      <c r="F159">
        <v>50.5</v>
      </c>
      <c r="G159">
        <v>89.2</v>
      </c>
      <c r="I159">
        <f t="shared" si="56"/>
        <v>15.487151933134777</v>
      </c>
      <c r="K159" t="s">
        <v>25</v>
      </c>
      <c r="L159" t="s">
        <v>26</v>
      </c>
      <c r="N159">
        <f t="shared" si="57"/>
        <v>75.974999999999994</v>
      </c>
      <c r="P159" s="3" t="s">
        <v>25</v>
      </c>
      <c r="Q159" s="3" t="s">
        <v>26</v>
      </c>
      <c r="R159" s="3" t="s">
        <v>25</v>
      </c>
      <c r="S159" s="3" t="s">
        <v>26</v>
      </c>
      <c r="T159" s="3" t="s">
        <v>25</v>
      </c>
      <c r="U159" s="3" t="s">
        <v>26</v>
      </c>
      <c r="V159" s="3" t="s">
        <v>25</v>
      </c>
      <c r="W159" s="3" t="s">
        <v>26</v>
      </c>
    </row>
    <row r="160" spans="1:23" x14ac:dyDescent="0.45">
      <c r="A160" s="1">
        <v>12</v>
      </c>
      <c r="B160">
        <v>10</v>
      </c>
      <c r="C160">
        <v>0.45</v>
      </c>
      <c r="D160">
        <v>86.9</v>
      </c>
      <c r="E160">
        <v>76.900000000000006</v>
      </c>
      <c r="F160">
        <v>51.4</v>
      </c>
      <c r="G160">
        <v>89.2</v>
      </c>
      <c r="I160">
        <f t="shared" si="56"/>
        <v>14.991497590300943</v>
      </c>
      <c r="J160">
        <v>2</v>
      </c>
      <c r="K160">
        <f>AVERAGE(D148:G152)</f>
        <v>61.174999999999997</v>
      </c>
      <c r="L160">
        <f>AVERAGE(D148:G148,D153:G153,D158:G158,D163:G163,D168:G168,D173:G173)</f>
        <v>74.84999999999998</v>
      </c>
      <c r="M160">
        <v>0</v>
      </c>
      <c r="N160">
        <f t="shared" si="57"/>
        <v>76.100000000000009</v>
      </c>
      <c r="P160" s="5">
        <f>AVERAGE(D148:D152)</f>
        <v>75.22</v>
      </c>
      <c r="Q160">
        <f>AVERAGE(D148,D153,D158,D163,D168,D173)</f>
        <v>84.133333333333326</v>
      </c>
      <c r="R160" s="5">
        <f>AVERAGE(E148:E152)</f>
        <v>81.97999999999999</v>
      </c>
      <c r="S160">
        <f>AVERAGE(E148,E153,E158,E163,E168,E173)</f>
        <v>83.949999999999989</v>
      </c>
      <c r="T160" s="5">
        <f>AVERAGE(F148:F152)</f>
        <v>34.11999999999999</v>
      </c>
      <c r="U160">
        <f>AVERAGE(F148,F153,F158,F163,F168,F173)</f>
        <v>47.949999999999996</v>
      </c>
      <c r="V160" s="5">
        <f>AVERAGE(G148:G152)</f>
        <v>53.379999999999995</v>
      </c>
      <c r="W160">
        <f>AVERAGE(G148,G153,G158,G163,G168,G173)</f>
        <v>83.366666666666674</v>
      </c>
    </row>
    <row r="161" spans="1:23" x14ac:dyDescent="0.45">
      <c r="A161" s="1">
        <v>13</v>
      </c>
      <c r="B161">
        <v>10</v>
      </c>
      <c r="C161">
        <v>0.65</v>
      </c>
      <c r="D161">
        <v>86</v>
      </c>
      <c r="E161">
        <v>77.099999999999994</v>
      </c>
      <c r="F161">
        <v>49.9</v>
      </c>
      <c r="G161">
        <v>87.4</v>
      </c>
      <c r="I161">
        <f t="shared" si="56"/>
        <v>15.07597426370849</v>
      </c>
      <c r="J161">
        <v>5</v>
      </c>
      <c r="K161">
        <f>AVERAGE(D153:G157)</f>
        <v>74.955000000000013</v>
      </c>
      <c r="L161">
        <f>AVERAGE(D149:G149,D154:G154,D159:G159,D164:G164,D169:G169,D174:G174)</f>
        <v>75.395833333333329</v>
      </c>
      <c r="M161">
        <v>0.2</v>
      </c>
      <c r="N161">
        <f t="shared" si="57"/>
        <v>75.099999999999994</v>
      </c>
      <c r="P161" s="5">
        <f>AVERAGE(D153:D157)</f>
        <v>84.8</v>
      </c>
      <c r="Q161">
        <f t="shared" ref="Q161:Q164" si="63">AVERAGE(D149,D154,D159,D164,D169,D174)</f>
        <v>85.433333333333337</v>
      </c>
      <c r="R161" s="5">
        <f>AVERAGE(E153:E157)</f>
        <v>75.439999999999984</v>
      </c>
      <c r="S161">
        <f t="shared" ref="S161:S164" si="64">AVERAGE(E149,E154,E159,E164,E169,E174)</f>
        <v>84.516666666666666</v>
      </c>
      <c r="T161" s="5">
        <f>AVERAGE(F153:F157)</f>
        <v>50.419999999999995</v>
      </c>
      <c r="U161">
        <f t="shared" ref="U161:U164" si="65">AVERAGE(F149,F154,F159,F164,F169,F174)</f>
        <v>48.283333333333331</v>
      </c>
      <c r="V161" s="5">
        <f>AVERAGE(G153:G157)</f>
        <v>89.16</v>
      </c>
      <c r="W161">
        <f t="shared" ref="W161:W164" si="66">AVERAGE(G149,G154,G159,G164,G169,G174)</f>
        <v>83.350000000000009</v>
      </c>
    </row>
    <row r="162" spans="1:23" x14ac:dyDescent="0.45">
      <c r="A162" s="1">
        <v>14</v>
      </c>
      <c r="B162">
        <v>10</v>
      </c>
      <c r="C162">
        <v>0.85</v>
      </c>
      <c r="D162">
        <v>82.3</v>
      </c>
      <c r="E162">
        <v>74.900000000000006</v>
      </c>
      <c r="F162">
        <v>49.6</v>
      </c>
      <c r="G162">
        <v>85.2</v>
      </c>
      <c r="I162">
        <f t="shared" si="56"/>
        <v>14.022303662380159</v>
      </c>
      <c r="J162">
        <v>10</v>
      </c>
      <c r="K162">
        <f>AVERAGE(D158:G162)</f>
        <v>75.190000000000012</v>
      </c>
      <c r="L162">
        <f t="shared" ref="L162:L164" si="67">AVERAGE(D150:G150,D155:G155,D160:G160,D165:G165,D170:G170,D175:G175)</f>
        <v>75.379166666666677</v>
      </c>
      <c r="M162">
        <v>0.45</v>
      </c>
      <c r="N162">
        <f t="shared" si="57"/>
        <v>73</v>
      </c>
      <c r="P162" s="5">
        <f>AVERAGE(D158:D162)</f>
        <v>85.52</v>
      </c>
      <c r="Q162">
        <f t="shared" si="63"/>
        <v>85.05</v>
      </c>
      <c r="R162" s="5">
        <f>AVERAGE(E158:E162)</f>
        <v>76.320000000000007</v>
      </c>
      <c r="S162">
        <f t="shared" si="64"/>
        <v>84.350000000000009</v>
      </c>
      <c r="T162" s="5">
        <f>AVERAGE(F158:F162)</f>
        <v>50.62</v>
      </c>
      <c r="U162">
        <f t="shared" si="65"/>
        <v>48.750000000000007</v>
      </c>
      <c r="V162" s="5">
        <f>AVERAGE(G158:G162)</f>
        <v>88.299999999999983</v>
      </c>
      <c r="W162">
        <f t="shared" si="66"/>
        <v>83.36666666666666</v>
      </c>
    </row>
    <row r="163" spans="1:23" x14ac:dyDescent="0.45">
      <c r="A163" s="1">
        <v>15</v>
      </c>
      <c r="B163">
        <v>20</v>
      </c>
      <c r="C163">
        <v>0</v>
      </c>
      <c r="D163">
        <v>88.3</v>
      </c>
      <c r="E163">
        <v>83.6</v>
      </c>
      <c r="F163">
        <v>50.6</v>
      </c>
      <c r="G163">
        <v>90.7</v>
      </c>
      <c r="I163">
        <f t="shared" si="56"/>
        <v>16.195215342810354</v>
      </c>
      <c r="J163">
        <v>20</v>
      </c>
      <c r="K163">
        <f>AVERAGE(D163:G167)</f>
        <v>78.384999999999977</v>
      </c>
      <c r="L163">
        <f t="shared" si="67"/>
        <v>74.74166666666666</v>
      </c>
      <c r="M163">
        <v>0.65</v>
      </c>
      <c r="N163">
        <f t="shared" si="57"/>
        <v>78.3</v>
      </c>
      <c r="P163" s="5">
        <f>AVERAGE(D163:D167)</f>
        <v>87.74</v>
      </c>
      <c r="Q163">
        <f t="shared" si="63"/>
        <v>84.483333333333334</v>
      </c>
      <c r="R163" s="5">
        <f>AVERAGE(E163:E167)</f>
        <v>85.1</v>
      </c>
      <c r="S163">
        <f t="shared" si="64"/>
        <v>83.983333333333334</v>
      </c>
      <c r="T163" s="5">
        <f>AVERAGE(F163:F167)</f>
        <v>50.08</v>
      </c>
      <c r="U163">
        <f t="shared" si="65"/>
        <v>48.550000000000004</v>
      </c>
      <c r="V163" s="5">
        <f>AVERAGE(G163:G167)</f>
        <v>90.62</v>
      </c>
      <c r="W163">
        <f t="shared" si="66"/>
        <v>81.95</v>
      </c>
    </row>
    <row r="164" spans="1:23" x14ac:dyDescent="0.45">
      <c r="A164" s="1">
        <v>16</v>
      </c>
      <c r="B164">
        <v>20</v>
      </c>
      <c r="C164">
        <v>0.2</v>
      </c>
      <c r="D164">
        <v>87.6</v>
      </c>
      <c r="E164">
        <v>87.3</v>
      </c>
      <c r="F164">
        <v>49.6</v>
      </c>
      <c r="G164">
        <v>91.8</v>
      </c>
      <c r="I164">
        <f t="shared" si="56"/>
        <v>17.110139537712747</v>
      </c>
      <c r="J164">
        <v>50</v>
      </c>
      <c r="K164">
        <f>AVERAGE(D168:G172)</f>
        <v>77.000000000000014</v>
      </c>
      <c r="L164">
        <f t="shared" si="67"/>
        <v>71.470833333333346</v>
      </c>
      <c r="M164">
        <v>0.85</v>
      </c>
      <c r="N164">
        <f t="shared" si="57"/>
        <v>79.074999999999989</v>
      </c>
      <c r="P164" s="5">
        <f>AVERAGE(D168:D172)</f>
        <v>82.899999999999991</v>
      </c>
      <c r="Q164">
        <f t="shared" si="63"/>
        <v>80.7</v>
      </c>
      <c r="R164" s="5">
        <f>AVERAGE(E168:E172)</f>
        <v>90.14</v>
      </c>
      <c r="S164">
        <f t="shared" si="64"/>
        <v>81.416666666666671</v>
      </c>
      <c r="T164" s="5">
        <f>AVERAGE(F168:F172)</f>
        <v>50.879999999999995</v>
      </c>
      <c r="U164">
        <f t="shared" si="65"/>
        <v>45.15</v>
      </c>
      <c r="V164" s="5">
        <f>AVERAGE(G168:G172)</f>
        <v>84.08</v>
      </c>
      <c r="W164">
        <f t="shared" si="66"/>
        <v>78.616666666666674</v>
      </c>
    </row>
    <row r="165" spans="1:23" x14ac:dyDescent="0.45">
      <c r="A165" s="1">
        <v>17</v>
      </c>
      <c r="B165">
        <v>20</v>
      </c>
      <c r="C165">
        <v>0.45</v>
      </c>
      <c r="D165">
        <v>88.5</v>
      </c>
      <c r="E165">
        <v>86.5</v>
      </c>
      <c r="F165">
        <v>52</v>
      </c>
      <c r="G165">
        <v>91.7</v>
      </c>
      <c r="I165">
        <f t="shared" si="56"/>
        <v>16.08545538677723</v>
      </c>
      <c r="J165">
        <v>100</v>
      </c>
      <c r="K165">
        <f>AVERAGE(D173:G177)</f>
        <v>79.5</v>
      </c>
      <c r="L165">
        <f>AVERAGE((L164-L163), (L163-L162), (L162-L161), (L161-L160))</f>
        <v>-0.84479166666665861</v>
      </c>
      <c r="N165">
        <f t="shared" si="57"/>
        <v>79.674999999999997</v>
      </c>
      <c r="P165" s="5">
        <f>AVERAGE(D173:D177)</f>
        <v>87.58</v>
      </c>
      <c r="R165" s="5">
        <f>AVERAGE(E173:E177)</f>
        <v>92.88</v>
      </c>
      <c r="T165" s="5">
        <f>AVERAGE(F173:F177)</f>
        <v>50.3</v>
      </c>
      <c r="V165" s="5">
        <f>AVERAGE(G173:G177)</f>
        <v>87.239999999999981</v>
      </c>
    </row>
    <row r="166" spans="1:23" x14ac:dyDescent="0.45">
      <c r="A166" s="1">
        <v>18</v>
      </c>
      <c r="B166">
        <v>20</v>
      </c>
      <c r="C166">
        <v>0.65</v>
      </c>
      <c r="D166">
        <v>89.5</v>
      </c>
      <c r="E166">
        <v>84.8</v>
      </c>
      <c r="F166">
        <v>50.8</v>
      </c>
      <c r="G166">
        <v>90.8</v>
      </c>
      <c r="I166">
        <f t="shared" si="56"/>
        <v>16.419253180336742</v>
      </c>
      <c r="K166">
        <f>AVERAGE(K160:K165)</f>
        <v>74.367499999999993</v>
      </c>
      <c r="N166">
        <f t="shared" si="57"/>
        <v>78.975000000000009</v>
      </c>
      <c r="P166" s="5">
        <f>AVERAGE(P160:P165)</f>
        <v>83.96</v>
      </c>
      <c r="Q166">
        <f>AVERAGE(Q160:Q164)</f>
        <v>83.960000000000008</v>
      </c>
      <c r="R166" s="5">
        <f>AVERAGE(R160:R165)</f>
        <v>83.643333333333317</v>
      </c>
      <c r="S166">
        <f>AVERAGE(S160:S164)</f>
        <v>83.643333333333345</v>
      </c>
      <c r="T166" s="5">
        <f>AVERAGE(T160:T165)</f>
        <v>47.736666666666672</v>
      </c>
      <c r="U166">
        <f>AVERAGE(U160:U164)</f>
        <v>47.736666666666665</v>
      </c>
      <c r="V166" s="5">
        <f>AVERAGE(V160:V165)</f>
        <v>82.13</v>
      </c>
      <c r="W166">
        <f>AVERAGE(W160:W164)</f>
        <v>82.13000000000001</v>
      </c>
    </row>
    <row r="167" spans="1:23" x14ac:dyDescent="0.45">
      <c r="A167" s="1">
        <v>19</v>
      </c>
      <c r="B167">
        <v>20</v>
      </c>
      <c r="C167">
        <v>0.85</v>
      </c>
      <c r="D167">
        <v>84.8</v>
      </c>
      <c r="E167">
        <v>83.3</v>
      </c>
      <c r="F167">
        <v>47.4</v>
      </c>
      <c r="G167">
        <v>88.1</v>
      </c>
      <c r="I167">
        <f t="shared" si="56"/>
        <v>16.545845399978766</v>
      </c>
      <c r="N167">
        <f t="shared" si="57"/>
        <v>75.900000000000006</v>
      </c>
      <c r="P167" s="5">
        <f>_xlfn.STDEV.P(P160:P165)</f>
        <v>4.2434891304208611</v>
      </c>
      <c r="Q167">
        <f>_xlfn.STDEV.P(Q160:Q164)</f>
        <v>1.6905817539139194</v>
      </c>
      <c r="R167" s="5">
        <f>_xlfn.STDEV.P(R160:R165)</f>
        <v>6.497911630328284</v>
      </c>
      <c r="S167">
        <f>_xlfn.STDEV.P(S160:S164)</f>
        <v>1.1339998040368227</v>
      </c>
      <c r="T167" s="5">
        <f>_xlfn.STDEV.P(T160:T165)</f>
        <v>6.0946688908331019</v>
      </c>
      <c r="U167">
        <f>_xlfn.STDEV.P(U160:U164)</f>
        <v>1.3208751307792557</v>
      </c>
      <c r="V167" s="5">
        <f>_xlfn.STDEV.P(V160:V165)</f>
        <v>13.013115179182318</v>
      </c>
      <c r="W167">
        <f>_xlfn.STDEV.P(W160:W164)</f>
        <v>1.8397282408007964</v>
      </c>
    </row>
    <row r="168" spans="1:23" x14ac:dyDescent="0.45">
      <c r="A168" s="1">
        <v>20</v>
      </c>
      <c r="B168">
        <v>50</v>
      </c>
      <c r="C168">
        <v>0</v>
      </c>
      <c r="D168">
        <v>82.6</v>
      </c>
      <c r="E168">
        <v>89.2</v>
      </c>
      <c r="F168">
        <v>50.6</v>
      </c>
      <c r="G168">
        <v>84.6</v>
      </c>
      <c r="I168">
        <f>_xlfn.STDEV.P(D168:F168)</f>
        <v>16.857309657501357</v>
      </c>
      <c r="N168">
        <f t="shared" si="57"/>
        <v>76.75</v>
      </c>
      <c r="P168" s="5"/>
      <c r="R168" s="5"/>
      <c r="T168" s="5"/>
      <c r="V168" s="5"/>
    </row>
    <row r="169" spans="1:23" x14ac:dyDescent="0.45">
      <c r="A169" s="1">
        <v>21</v>
      </c>
      <c r="B169">
        <v>50</v>
      </c>
      <c r="C169">
        <v>0.2</v>
      </c>
      <c r="D169">
        <v>83.8</v>
      </c>
      <c r="E169">
        <v>90.5</v>
      </c>
      <c r="F169">
        <v>52.2</v>
      </c>
      <c r="G169">
        <v>85.5</v>
      </c>
      <c r="I169">
        <f t="shared" ref="I169:I177" si="68">_xlfn.STDEV.P(D169:F169)</f>
        <v>16.701097768310511</v>
      </c>
      <c r="N169">
        <f t="shared" si="57"/>
        <v>78</v>
      </c>
      <c r="P169" s="5" cm="1">
        <f t="array" ref="P169">INDEX(LINEST(P160:P165), 1)</f>
        <v>1.6662857142857139</v>
      </c>
      <c r="Q169" s="5" cm="1">
        <f t="array" ref="Q169">INDEX(LINEST(Q160:Q164), 1)</f>
        <v>-0.78166666666666462</v>
      </c>
      <c r="R169" s="5" cm="1">
        <f t="array" ref="R169">INDEX(LINEST(R160:R165), 1)</f>
        <v>3.0680000000000023</v>
      </c>
      <c r="S169" s="5" cm="1">
        <f t="array" ref="S169">INDEX(LINEST(S160:S164), 1)</f>
        <v>-0.55999999999999661</v>
      </c>
      <c r="T169" s="5" cm="1">
        <f t="array" ref="T169">INDEX(LINEST(T160:T165), 1)</f>
        <v>2.3354285714285727</v>
      </c>
      <c r="U169" s="5" cm="1">
        <f t="array" ref="U169">INDEX(LINEST(U160:U164), 1)</f>
        <v>-0.5333333333333321</v>
      </c>
      <c r="V169" s="5" cm="1">
        <f t="array" ref="V169">INDEX(LINEST(V160:V165), 1)</f>
        <v>4.468</v>
      </c>
      <c r="W169" s="5" cm="1">
        <f t="array" ref="W169">INDEX(LINEST(W160:W164), 1)</f>
        <v>-1.0900000000000003</v>
      </c>
    </row>
    <row r="170" spans="1:23" x14ac:dyDescent="0.45">
      <c r="A170" s="1">
        <v>22</v>
      </c>
      <c r="B170">
        <v>50</v>
      </c>
      <c r="C170">
        <v>0.45</v>
      </c>
      <c r="D170">
        <v>83.9</v>
      </c>
      <c r="E170">
        <v>90.8</v>
      </c>
      <c r="F170">
        <v>52.7</v>
      </c>
      <c r="G170">
        <v>85.7</v>
      </c>
      <c r="I170">
        <f t="shared" si="68"/>
        <v>16.575282803017306</v>
      </c>
      <c r="K170" cm="1">
        <f t="array" ref="K170">INDEX(LINEST(K160:K165),1)</f>
        <v>2.8844285714285713</v>
      </c>
      <c r="L170" cm="1">
        <f t="array" ref="L170">INDEX(LINEST(L160:L164),1)</f>
        <v>-0.74124999999999341</v>
      </c>
      <c r="N170">
        <f t="shared" si="57"/>
        <v>78.274999999999991</v>
      </c>
    </row>
    <row r="171" spans="1:23" x14ac:dyDescent="0.45">
      <c r="A171" s="1">
        <v>23</v>
      </c>
      <c r="B171">
        <v>50</v>
      </c>
      <c r="C171">
        <v>0.65</v>
      </c>
      <c r="D171">
        <v>84</v>
      </c>
      <c r="E171">
        <v>91</v>
      </c>
      <c r="F171">
        <v>49.7</v>
      </c>
      <c r="G171">
        <v>83.7</v>
      </c>
      <c r="I171">
        <f t="shared" si="68"/>
        <v>18.046791035158233</v>
      </c>
      <c r="N171">
        <f t="shared" si="57"/>
        <v>77.099999999999994</v>
      </c>
    </row>
    <row r="172" spans="1:23" x14ac:dyDescent="0.45">
      <c r="A172" s="1">
        <v>24</v>
      </c>
      <c r="B172">
        <v>50</v>
      </c>
      <c r="C172">
        <v>0.85</v>
      </c>
      <c r="D172">
        <v>80.2</v>
      </c>
      <c r="E172">
        <v>89.2</v>
      </c>
      <c r="F172">
        <v>49.2</v>
      </c>
      <c r="G172">
        <v>80.900000000000006</v>
      </c>
      <c r="I172">
        <f t="shared" si="68"/>
        <v>17.133463034528507</v>
      </c>
      <c r="N172">
        <f t="shared" si="57"/>
        <v>74.875</v>
      </c>
    </row>
    <row r="173" spans="1:23" x14ac:dyDescent="0.45">
      <c r="A173" s="1">
        <v>25</v>
      </c>
      <c r="B173">
        <v>100</v>
      </c>
      <c r="C173">
        <v>0</v>
      </c>
      <c r="D173">
        <v>87.4</v>
      </c>
      <c r="E173">
        <v>93.1</v>
      </c>
      <c r="F173">
        <v>49.3</v>
      </c>
      <c r="G173">
        <v>87.1</v>
      </c>
      <c r="I173">
        <f t="shared" si="68"/>
        <v>19.443765067496553</v>
      </c>
      <c r="N173">
        <f t="shared" si="57"/>
        <v>79.224999999999994</v>
      </c>
    </row>
    <row r="174" spans="1:23" x14ac:dyDescent="0.45">
      <c r="A174" s="1">
        <v>26</v>
      </c>
      <c r="B174">
        <v>100</v>
      </c>
      <c r="C174">
        <v>0.2</v>
      </c>
      <c r="D174">
        <v>90</v>
      </c>
      <c r="E174">
        <v>93.8</v>
      </c>
      <c r="F174">
        <v>50.2</v>
      </c>
      <c r="G174">
        <v>88.8</v>
      </c>
      <c r="I174">
        <f t="shared" si="68"/>
        <v>19.71868825928</v>
      </c>
      <c r="N174">
        <f t="shared" si="57"/>
        <v>80.7</v>
      </c>
    </row>
    <row r="175" spans="1:23" x14ac:dyDescent="0.45">
      <c r="A175" s="1">
        <v>27</v>
      </c>
      <c r="B175">
        <v>100</v>
      </c>
      <c r="C175">
        <v>0.45</v>
      </c>
      <c r="D175">
        <v>88.4</v>
      </c>
      <c r="E175">
        <v>93.3</v>
      </c>
      <c r="F175">
        <v>52.6</v>
      </c>
      <c r="G175">
        <v>89.5</v>
      </c>
      <c r="I175">
        <f t="shared" si="68"/>
        <v>18.141848490897157</v>
      </c>
      <c r="N175">
        <f t="shared" si="57"/>
        <v>80.949999999999989</v>
      </c>
    </row>
    <row r="176" spans="1:23" x14ac:dyDescent="0.45">
      <c r="A176" s="1">
        <v>28</v>
      </c>
      <c r="B176">
        <v>100</v>
      </c>
      <c r="C176">
        <v>0.65</v>
      </c>
      <c r="D176">
        <v>87.6</v>
      </c>
      <c r="E176">
        <v>93</v>
      </c>
      <c r="F176">
        <v>51.5</v>
      </c>
      <c r="G176">
        <v>87.7</v>
      </c>
      <c r="I176">
        <f t="shared" si="68"/>
        <v>18.422872257664451</v>
      </c>
      <c r="N176" s="6">
        <f t="shared" si="57"/>
        <v>79.95</v>
      </c>
    </row>
    <row r="177" spans="1:23" x14ac:dyDescent="0.45">
      <c r="A177" s="1">
        <v>29</v>
      </c>
      <c r="B177">
        <v>100</v>
      </c>
      <c r="C177">
        <v>0.85</v>
      </c>
      <c r="D177">
        <v>84.5</v>
      </c>
      <c r="E177">
        <v>91.2</v>
      </c>
      <c r="F177">
        <v>47.9</v>
      </c>
      <c r="G177">
        <v>83.1</v>
      </c>
      <c r="I177">
        <f t="shared" si="68"/>
        <v>19.030209901335521</v>
      </c>
      <c r="N177">
        <f t="shared" si="57"/>
        <v>76.674999999999997</v>
      </c>
    </row>
    <row r="181" spans="1:23" x14ac:dyDescent="0.45">
      <c r="A181" s="1">
        <v>0</v>
      </c>
      <c r="B181" t="s">
        <v>11</v>
      </c>
    </row>
    <row r="183" spans="1:23" x14ac:dyDescent="0.4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I183" s="3" t="s">
        <v>45</v>
      </c>
      <c r="K183" t="s">
        <v>25</v>
      </c>
      <c r="L183" t="s">
        <v>26</v>
      </c>
      <c r="N183" t="s">
        <v>27</v>
      </c>
      <c r="P183" s="3"/>
      <c r="Q183" s="3" t="s">
        <v>3</v>
      </c>
      <c r="R183" s="3"/>
      <c r="S183" s="3" t="s">
        <v>4</v>
      </c>
      <c r="T183" s="3"/>
      <c r="U183" s="3" t="s">
        <v>5</v>
      </c>
      <c r="V183" s="3"/>
      <c r="W183" s="3" t="s">
        <v>6</v>
      </c>
    </row>
    <row r="184" spans="1:23" x14ac:dyDescent="0.45">
      <c r="A184" s="1">
        <v>0</v>
      </c>
      <c r="B184">
        <v>0</v>
      </c>
      <c r="C184">
        <v>0</v>
      </c>
      <c r="D184">
        <v>41.6</v>
      </c>
      <c r="E184">
        <v>41.7</v>
      </c>
      <c r="F184">
        <v>26.7</v>
      </c>
      <c r="G184">
        <v>40.9</v>
      </c>
      <c r="I184">
        <f>_xlfn.STDEV.P(D184:G184)</f>
        <v>6.3727446991073071</v>
      </c>
      <c r="J184">
        <v>2</v>
      </c>
      <c r="K184">
        <f>_xlfn.STDEV.P(D184:G188)</f>
        <v>6.3010693536891509</v>
      </c>
      <c r="L184">
        <f>_xlfn.STDEV.P(D184:G184,D189:G189,D194:G194,D199:G199,D204,F204:G204)</f>
        <v>16.323822402836122</v>
      </c>
      <c r="M184">
        <v>0</v>
      </c>
      <c r="N184">
        <f>AVERAGE(D184:G184)</f>
        <v>37.725000000000001</v>
      </c>
      <c r="P184" s="5">
        <f>_xlfn.STDEV.P(D184:D188)</f>
        <v>1.456021977856103</v>
      </c>
      <c r="Q184">
        <f>_xlfn.STDEV.P(D184,D189,D194,D199,D204)</f>
        <v>12.202130961434545</v>
      </c>
      <c r="R184" s="5">
        <f>_xlfn.STDEV.P(E184:E188)</f>
        <v>1.3287588193498472</v>
      </c>
      <c r="S184">
        <f>_xlfn.STDEV.P(E184,E189,E194,E199)</f>
        <v>12.949396704093957</v>
      </c>
      <c r="T184" s="5">
        <f>_xlfn.STDEV.P(F184:F188)</f>
        <v>1.8104143172213376</v>
      </c>
      <c r="U184">
        <f>_xlfn.STDEV.P(F184,F189,F194,F199,F204)</f>
        <v>5.8129565627140636</v>
      </c>
      <c r="V184" s="5">
        <f>_xlfn.STDEV.P(G184:G188)</f>
        <v>1.6460862674841799</v>
      </c>
      <c r="W184">
        <f>_xlfn.STDEV.P(G184,G189,G194,G199,G204)</f>
        <v>12.413927662105953</v>
      </c>
    </row>
    <row r="185" spans="1:23" x14ac:dyDescent="0.45">
      <c r="A185" s="1">
        <v>1</v>
      </c>
      <c r="B185">
        <v>0</v>
      </c>
      <c r="C185">
        <v>0.2</v>
      </c>
      <c r="D185">
        <v>45.3</v>
      </c>
      <c r="E185">
        <v>44.6</v>
      </c>
      <c r="F185">
        <v>30.2</v>
      </c>
      <c r="G185">
        <v>45.4</v>
      </c>
      <c r="I185">
        <f t="shared" ref="I185:I198" si="69">_xlfn.STDEV.P(D185:G185)</f>
        <v>6.4592472471643285</v>
      </c>
      <c r="J185">
        <v>5</v>
      </c>
      <c r="K185">
        <f>_xlfn.STDEV.P(D189:G193)</f>
        <v>13.491607567299019</v>
      </c>
      <c r="L185">
        <f t="shared" ref="L185:L188" si="70">_xlfn.STDEV.P(D185:G185,D190:G190,D195:G195,D200:G200,D205,F205:G205)</f>
        <v>14.635511569192467</v>
      </c>
      <c r="M185">
        <v>0.2</v>
      </c>
      <c r="N185">
        <f t="shared" ref="N185:N213" si="71">AVERAGE(D185:G185)</f>
        <v>41.375</v>
      </c>
      <c r="P185" s="5">
        <f>_xlfn.STDEV.P(D189:D193)</f>
        <v>2.2738513583785531</v>
      </c>
      <c r="Q185">
        <f t="shared" ref="Q185:Q188" si="72">_xlfn.STDEV.P(D185,D190,D195,D200,D205)</f>
        <v>9.1131553262302969</v>
      </c>
      <c r="R185" s="5">
        <f>_xlfn.STDEV.P(E189:E193)</f>
        <v>2.9930586362448697</v>
      </c>
      <c r="S185">
        <f t="shared" ref="S185:S188" si="73">_xlfn.STDEV.P(E185,E190,E195,E200)</f>
        <v>9.8606224448561033</v>
      </c>
      <c r="T185" s="5">
        <f>_xlfn.STDEV.P(F189:F193)</f>
        <v>2.4935115800813925</v>
      </c>
      <c r="U185">
        <f t="shared" ref="U185:U188" si="74">_xlfn.STDEV.P(F185,F190,F195,F200,F205)</f>
        <v>2.3189652865017201</v>
      </c>
      <c r="V185" s="5">
        <f>_xlfn.STDEV.P(G189:G193)</f>
        <v>3.6326871596656916</v>
      </c>
      <c r="W185">
        <f t="shared" ref="W185:W188" si="75">_xlfn.STDEV.P(G185,G190,G195,G200,G205)</f>
        <v>8.8680920157607535</v>
      </c>
    </row>
    <row r="186" spans="1:23" x14ac:dyDescent="0.45">
      <c r="A186" s="1">
        <v>2</v>
      </c>
      <c r="B186">
        <v>0</v>
      </c>
      <c r="C186">
        <v>0.45</v>
      </c>
      <c r="D186">
        <v>45.7</v>
      </c>
      <c r="E186">
        <v>44.6</v>
      </c>
      <c r="F186">
        <v>30.2</v>
      </c>
      <c r="G186">
        <v>43.6</v>
      </c>
      <c r="I186">
        <f t="shared" si="69"/>
        <v>6.2937965489837371</v>
      </c>
      <c r="J186">
        <v>10</v>
      </c>
      <c r="K186">
        <f>_xlfn.STDEV.P(D194:G198)</f>
        <v>13.345969429007349</v>
      </c>
      <c r="L186">
        <f t="shared" si="70"/>
        <v>14.403650660668303</v>
      </c>
      <c r="M186">
        <v>0.45</v>
      </c>
      <c r="N186">
        <f t="shared" si="71"/>
        <v>41.025000000000006</v>
      </c>
      <c r="P186" s="5">
        <f>_xlfn.STDEV.P(D194:D198)</f>
        <v>2.1188676221038429</v>
      </c>
      <c r="Q186">
        <f t="shared" si="72"/>
        <v>9.0109710908424816</v>
      </c>
      <c r="R186" s="5">
        <f>_xlfn.STDEV.P(E194:E198)</f>
        <v>2.7909854890342958</v>
      </c>
      <c r="S186">
        <f t="shared" si="73"/>
        <v>9.9013572301983732</v>
      </c>
      <c r="T186" s="5">
        <f>_xlfn.STDEV.P(F194:F198)</f>
        <v>2.3593219364893803</v>
      </c>
      <c r="U186">
        <f t="shared" si="74"/>
        <v>3.1966232183352488</v>
      </c>
      <c r="V186" s="5">
        <f>_xlfn.STDEV.P(G194:G198)</f>
        <v>2.094373414651741</v>
      </c>
      <c r="W186">
        <f t="shared" si="75"/>
        <v>9.9433193652824396</v>
      </c>
    </row>
    <row r="187" spans="1:23" x14ac:dyDescent="0.45">
      <c r="A187" s="1">
        <v>3</v>
      </c>
      <c r="B187">
        <v>0</v>
      </c>
      <c r="C187">
        <v>0.65</v>
      </c>
      <c r="D187">
        <v>44.9</v>
      </c>
      <c r="E187">
        <v>45.7</v>
      </c>
      <c r="F187">
        <v>31.7</v>
      </c>
      <c r="G187">
        <v>44.4</v>
      </c>
      <c r="I187">
        <f t="shared" si="69"/>
        <v>5.7777049941997092</v>
      </c>
      <c r="J187">
        <v>20</v>
      </c>
      <c r="K187">
        <f>_xlfn.STDEV.P(D199:G203)</f>
        <v>13.639780056877745</v>
      </c>
      <c r="L187">
        <f t="shared" si="70"/>
        <v>14.661164711322302</v>
      </c>
      <c r="M187">
        <v>0.65</v>
      </c>
      <c r="N187">
        <f t="shared" si="71"/>
        <v>41.674999999999997</v>
      </c>
      <c r="P187" s="5">
        <f>_xlfn.STDEV.P(D199:D203)</f>
        <v>2.1438283513378589</v>
      </c>
      <c r="Q187">
        <f t="shared" si="72"/>
        <v>9.6625876451393378</v>
      </c>
      <c r="R187" s="5">
        <f>_xlfn.STDEV.P(E199:E203)</f>
        <v>2.1661024906499682</v>
      </c>
      <c r="S187">
        <f t="shared" si="73"/>
        <v>9.5672618862451859</v>
      </c>
      <c r="T187" s="5">
        <f>_xlfn.STDEV.P(F199:F203)</f>
        <v>2.5646832163056712</v>
      </c>
      <c r="U187">
        <f t="shared" si="74"/>
        <v>2.2803508501982761</v>
      </c>
      <c r="V187" s="5">
        <f>_xlfn.STDEV.P(G199:G203)</f>
        <v>2.1000952359357448</v>
      </c>
      <c r="W187">
        <f t="shared" si="75"/>
        <v>9.6958547843911518</v>
      </c>
    </row>
    <row r="188" spans="1:23" x14ac:dyDescent="0.45">
      <c r="A188" s="1">
        <v>4</v>
      </c>
      <c r="B188">
        <v>0</v>
      </c>
      <c r="C188">
        <v>0.85</v>
      </c>
      <c r="D188">
        <v>44.5</v>
      </c>
      <c r="E188">
        <v>44.3</v>
      </c>
      <c r="F188">
        <v>31.6</v>
      </c>
      <c r="G188">
        <v>45.3</v>
      </c>
      <c r="I188">
        <f t="shared" si="69"/>
        <v>5.6847933119859322</v>
      </c>
      <c r="J188">
        <v>50</v>
      </c>
      <c r="K188">
        <f>_xlfn.STDEV.P(D205:G208)</f>
        <v>27.929022063751173</v>
      </c>
      <c r="L188">
        <f t="shared" si="70"/>
        <v>13.790403745252146</v>
      </c>
      <c r="M188">
        <v>0.85</v>
      </c>
      <c r="N188">
        <f t="shared" si="71"/>
        <v>41.424999999999997</v>
      </c>
      <c r="P188" s="5">
        <f>_xlfn.STDEV.P(D204:D208)</f>
        <v>2.3540603220818275</v>
      </c>
      <c r="Q188">
        <f t="shared" si="72"/>
        <v>8.2710579734396621</v>
      </c>
      <c r="R188" s="5"/>
      <c r="S188">
        <f t="shared" si="73"/>
        <v>8.2811155649465604</v>
      </c>
      <c r="T188" s="5">
        <f>_xlfn.STDEV.P(F204:F208)</f>
        <v>2.2314981514668566</v>
      </c>
      <c r="U188">
        <f t="shared" si="74"/>
        <v>0.95707888912043149</v>
      </c>
      <c r="V188" s="5">
        <f>_xlfn.STDEV.P(G204:G208)</f>
        <v>2.3174123500145623</v>
      </c>
      <c r="W188">
        <f t="shared" si="75"/>
        <v>7.9316076554503887</v>
      </c>
    </row>
    <row r="189" spans="1:23" x14ac:dyDescent="0.45">
      <c r="A189" s="1">
        <v>5</v>
      </c>
      <c r="B189">
        <v>5</v>
      </c>
      <c r="C189">
        <v>0</v>
      </c>
      <c r="D189">
        <v>72.099999999999994</v>
      </c>
      <c r="E189">
        <v>71.8</v>
      </c>
      <c r="F189">
        <v>41.5</v>
      </c>
      <c r="G189">
        <v>72.099999999999994</v>
      </c>
      <c r="I189">
        <f t="shared" si="69"/>
        <v>13.20745528101456</v>
      </c>
      <c r="J189">
        <v>100</v>
      </c>
      <c r="N189">
        <f t="shared" si="71"/>
        <v>64.375</v>
      </c>
      <c r="P189" s="5"/>
      <c r="R189" s="5"/>
      <c r="T189" s="5"/>
      <c r="V189" s="5"/>
    </row>
    <row r="190" spans="1:23" x14ac:dyDescent="0.45">
      <c r="A190" s="1">
        <v>6</v>
      </c>
      <c r="B190">
        <v>5</v>
      </c>
      <c r="C190">
        <v>0.2</v>
      </c>
      <c r="D190">
        <v>67.900000000000006</v>
      </c>
      <c r="E190">
        <v>67.099999999999994</v>
      </c>
      <c r="F190">
        <v>36</v>
      </c>
      <c r="G190">
        <v>61.51</v>
      </c>
      <c r="I190">
        <f t="shared" si="69"/>
        <v>13.010333152921188</v>
      </c>
      <c r="K190">
        <f>AVERAGE(K184:K189)</f>
        <v>14.941489694124888</v>
      </c>
      <c r="N190" s="6">
        <f t="shared" si="71"/>
        <v>58.127499999999998</v>
      </c>
      <c r="P190" s="5">
        <f>AVERAGE(P184:P189)</f>
        <v>2.0693259263516373</v>
      </c>
      <c r="Q190">
        <f>AVERAGE(Q184:Q188)</f>
        <v>9.6519805994172643</v>
      </c>
      <c r="R190" s="5">
        <f>AVERAGE(R184:R189)</f>
        <v>2.3197263588197452</v>
      </c>
      <c r="S190">
        <f>AVERAGE(S184:S188)</f>
        <v>10.111950766068036</v>
      </c>
      <c r="T190" s="5">
        <f>AVERAGE(T184:T189)</f>
        <v>2.2918858403129279</v>
      </c>
      <c r="U190">
        <f>AVERAGE(U184:U188)</f>
        <v>2.9131949613739483</v>
      </c>
      <c r="V190" s="5">
        <f>AVERAGE(V184:V189)</f>
        <v>2.3581308855503837</v>
      </c>
      <c r="W190">
        <f>AVERAGE(W184:W188)</f>
        <v>9.7705602965981377</v>
      </c>
    </row>
    <row r="191" spans="1:23" x14ac:dyDescent="0.45">
      <c r="A191" s="1">
        <v>7</v>
      </c>
      <c r="B191">
        <v>5</v>
      </c>
      <c r="C191">
        <v>0.45</v>
      </c>
      <c r="D191">
        <v>68.3</v>
      </c>
      <c r="E191">
        <v>67.400000000000006</v>
      </c>
      <c r="F191">
        <v>37.700000000000003</v>
      </c>
      <c r="G191">
        <v>68.8</v>
      </c>
      <c r="I191">
        <f t="shared" si="69"/>
        <v>13.201988486587938</v>
      </c>
      <c r="N191">
        <f t="shared" si="71"/>
        <v>60.55</v>
      </c>
      <c r="P191" s="5">
        <f>_xlfn.STDEV.P(P184:P189)</f>
        <v>0.31844969858508793</v>
      </c>
      <c r="Q191">
        <f>_xlfn.STDEV.P(Q184:Q188)</f>
        <v>1.3499298161283124</v>
      </c>
      <c r="R191" s="5">
        <f>_xlfn.STDEV.P(R184:R189)</f>
        <v>0.64828205296528685</v>
      </c>
      <c r="S191">
        <f>_xlfn.STDEV.P(S184:S188)</f>
        <v>1.5367015665431807</v>
      </c>
      <c r="T191" s="5">
        <f>_xlfn.STDEV.P(T184:T189)</f>
        <v>0.26648845185693332</v>
      </c>
      <c r="U191">
        <f>_xlfn.STDEV.P(U184:U188)</f>
        <v>1.6167213479834859</v>
      </c>
      <c r="V191" s="5">
        <f>_xlfn.STDEV.P(V184:V189)</f>
        <v>0.67369275386734262</v>
      </c>
      <c r="W191">
        <f>_xlfn.STDEV.P(W184:W188)</f>
        <v>1.4979328057493391</v>
      </c>
    </row>
    <row r="192" spans="1:23" x14ac:dyDescent="0.45">
      <c r="A192" s="1">
        <v>8</v>
      </c>
      <c r="B192">
        <v>5</v>
      </c>
      <c r="C192">
        <v>0.65</v>
      </c>
      <c r="D192">
        <v>69</v>
      </c>
      <c r="E192">
        <v>68</v>
      </c>
      <c r="F192">
        <v>37.5</v>
      </c>
      <c r="G192">
        <v>69.2</v>
      </c>
      <c r="I192">
        <f t="shared" si="69"/>
        <v>13.532068393264947</v>
      </c>
      <c r="K192" cm="1">
        <f t="array" ref="K192">INDEX(LINEST(K184:K188),1)</f>
        <v>4.3404077909702758</v>
      </c>
      <c r="L192" cm="1">
        <f t="array" ref="L192">INDEX(LINEST(L184:L188),1)</f>
        <v>-0.50411841730381157</v>
      </c>
      <c r="N192">
        <f t="shared" si="71"/>
        <v>60.924999999999997</v>
      </c>
      <c r="P192" s="5"/>
      <c r="R192" s="5"/>
      <c r="T192" s="5"/>
      <c r="V192" s="5"/>
    </row>
    <row r="193" spans="1:23" x14ac:dyDescent="0.45">
      <c r="A193" s="1">
        <v>9</v>
      </c>
      <c r="B193">
        <v>5</v>
      </c>
      <c r="C193">
        <v>0.85</v>
      </c>
      <c r="D193">
        <v>65</v>
      </c>
      <c r="E193">
        <v>62.4</v>
      </c>
      <c r="F193">
        <v>33.9</v>
      </c>
      <c r="G193">
        <v>65.400000000000006</v>
      </c>
      <c r="I193">
        <f t="shared" si="69"/>
        <v>13.19950283154634</v>
      </c>
      <c r="N193">
        <f t="shared" si="71"/>
        <v>56.675000000000004</v>
      </c>
      <c r="P193" s="5"/>
      <c r="R193" s="5"/>
      <c r="T193" s="5"/>
      <c r="V193" s="5"/>
    </row>
    <row r="194" spans="1:23" x14ac:dyDescent="0.45">
      <c r="A194" s="1">
        <v>10</v>
      </c>
      <c r="B194">
        <v>10</v>
      </c>
      <c r="C194">
        <v>0</v>
      </c>
      <c r="D194">
        <v>72</v>
      </c>
      <c r="E194">
        <v>71.2</v>
      </c>
      <c r="F194">
        <v>41.1</v>
      </c>
      <c r="G194">
        <v>71.5</v>
      </c>
      <c r="I194">
        <f t="shared" si="69"/>
        <v>13.195548491821052</v>
      </c>
      <c r="N194">
        <f t="shared" si="71"/>
        <v>63.949999999999996</v>
      </c>
      <c r="P194" s="5"/>
      <c r="R194" s="5"/>
      <c r="T194" s="5"/>
      <c r="V194" s="5"/>
    </row>
    <row r="195" spans="1:23" x14ac:dyDescent="0.45">
      <c r="A195" s="1">
        <v>11</v>
      </c>
      <c r="B195">
        <v>10</v>
      </c>
      <c r="C195">
        <v>0.2</v>
      </c>
      <c r="D195">
        <v>67.8</v>
      </c>
      <c r="E195">
        <v>67.3</v>
      </c>
      <c r="F195">
        <v>36.1</v>
      </c>
      <c r="G195">
        <v>68</v>
      </c>
      <c r="I195">
        <f t="shared" si="69"/>
        <v>13.685576348842622</v>
      </c>
      <c r="K195" t="s">
        <v>25</v>
      </c>
      <c r="L195" t="s">
        <v>26</v>
      </c>
      <c r="N195">
        <f t="shared" si="71"/>
        <v>59.8</v>
      </c>
      <c r="P195" s="3" t="s">
        <v>25</v>
      </c>
      <c r="Q195" s="3" t="s">
        <v>26</v>
      </c>
      <c r="R195" s="3" t="s">
        <v>25</v>
      </c>
      <c r="S195" s="3" t="s">
        <v>26</v>
      </c>
      <c r="T195" s="3" t="s">
        <v>25</v>
      </c>
      <c r="U195" s="3" t="s">
        <v>26</v>
      </c>
      <c r="V195" s="3" t="s">
        <v>25</v>
      </c>
      <c r="W195" s="3" t="s">
        <v>26</v>
      </c>
    </row>
    <row r="196" spans="1:23" x14ac:dyDescent="0.45">
      <c r="A196" s="1">
        <v>12</v>
      </c>
      <c r="B196">
        <v>10</v>
      </c>
      <c r="C196">
        <v>0.45</v>
      </c>
      <c r="D196">
        <v>68.2</v>
      </c>
      <c r="E196">
        <v>66.7</v>
      </c>
      <c r="F196">
        <v>38.6</v>
      </c>
      <c r="G196">
        <v>68.5</v>
      </c>
      <c r="I196">
        <f t="shared" si="69"/>
        <v>12.662345754243169</v>
      </c>
      <c r="J196">
        <v>2</v>
      </c>
      <c r="K196">
        <f>AVERAGE(D184:G188)</f>
        <v>40.644999999999996</v>
      </c>
      <c r="L196">
        <f>AVERAGE(D184:G184,D189:G189,D194:G194,D199:G199,D204,F204:G204)</f>
        <v>58.241052631578953</v>
      </c>
      <c r="M196">
        <v>0</v>
      </c>
      <c r="N196">
        <f t="shared" si="71"/>
        <v>60.5</v>
      </c>
      <c r="P196" s="5">
        <f>AVERAGE(D184:D188)</f>
        <v>44.400000000000006</v>
      </c>
      <c r="Q196">
        <f>AVERAGE(D184,D189,D194,D199,D204)</f>
        <v>66</v>
      </c>
      <c r="R196" s="5">
        <f>AVERAGE(E184:E188)</f>
        <v>44.180000000000007</v>
      </c>
      <c r="S196">
        <f>AVERAGE(E184,E189,E194,E199)</f>
        <v>64.125</v>
      </c>
      <c r="T196" s="5">
        <f>AVERAGE(F184:F188)</f>
        <v>30.080000000000002</v>
      </c>
      <c r="U196">
        <f>AVERAGE(F184,F189,F194,F199,F204)</f>
        <v>38.295999999999999</v>
      </c>
      <c r="V196" s="5">
        <f>AVERAGE(G184:G188)</f>
        <v>43.92</v>
      </c>
      <c r="W196">
        <f>AVERAGE(G184,G189,G194,G199,G204)</f>
        <v>65.72</v>
      </c>
    </row>
    <row r="197" spans="1:23" x14ac:dyDescent="0.45">
      <c r="A197" s="1">
        <v>13</v>
      </c>
      <c r="B197">
        <v>10</v>
      </c>
      <c r="C197">
        <v>0.65</v>
      </c>
      <c r="D197">
        <v>68.7</v>
      </c>
      <c r="E197">
        <v>67</v>
      </c>
      <c r="F197">
        <v>37.9</v>
      </c>
      <c r="G197">
        <v>68.400000000000006</v>
      </c>
      <c r="I197">
        <f t="shared" si="69"/>
        <v>13.063881505892494</v>
      </c>
      <c r="J197">
        <v>5</v>
      </c>
      <c r="K197">
        <f>AVERAGE(D189:G193)</f>
        <v>60.130500000000005</v>
      </c>
      <c r="L197">
        <f t="shared" ref="L197:L200" si="76">AVERAGE(D185:G185,D190:G190,D195:G195,D200:G200,D205,F205:G205)</f>
        <v>55.26894736842106</v>
      </c>
      <c r="M197">
        <v>0.2</v>
      </c>
      <c r="N197">
        <f t="shared" si="71"/>
        <v>60.5</v>
      </c>
      <c r="P197" s="5">
        <f>AVERAGE(D189:D193)</f>
        <v>68.460000000000008</v>
      </c>
      <c r="Q197">
        <f t="shared" ref="Q197:Q200" si="77">AVERAGE(D185,D190,D195,D200,D205)</f>
        <v>63.52</v>
      </c>
      <c r="R197" s="5">
        <f>AVERAGE(E189:E193)</f>
        <v>67.339999999999989</v>
      </c>
      <c r="S197">
        <f t="shared" ref="S197:S200" si="78">AVERAGE(E185,E190,E195,E200)</f>
        <v>61.674999999999997</v>
      </c>
      <c r="T197" s="5">
        <f>AVERAGE(F189:F193)</f>
        <v>37.32</v>
      </c>
      <c r="U197">
        <f t="shared" ref="U197:U200" si="79">AVERAGE(F185,F190,F195,F200,F205)</f>
        <v>34.820000000000007</v>
      </c>
      <c r="V197" s="5">
        <f>AVERAGE(G189:G193)</f>
        <v>67.402000000000001</v>
      </c>
      <c r="W197">
        <f t="shared" ref="W197:W200" si="80">AVERAGE(G185,G190,G195,G200,G205)</f>
        <v>62.342000000000006</v>
      </c>
    </row>
    <row r="198" spans="1:23" x14ac:dyDescent="0.45">
      <c r="A198" s="1">
        <v>14</v>
      </c>
      <c r="B198">
        <v>10</v>
      </c>
      <c r="C198">
        <v>0.85</v>
      </c>
      <c r="D198">
        <v>65.400000000000006</v>
      </c>
      <c r="E198">
        <v>62.4</v>
      </c>
      <c r="F198">
        <v>34.1</v>
      </c>
      <c r="G198">
        <v>64.900000000000006</v>
      </c>
      <c r="I198">
        <f t="shared" si="69"/>
        <v>13.097518849003428</v>
      </c>
      <c r="J198">
        <v>10</v>
      </c>
      <c r="K198">
        <f>AVERAGE(D194:G198)</f>
        <v>60.290000000000006</v>
      </c>
      <c r="L198">
        <f t="shared" si="76"/>
        <v>56.089473684210532</v>
      </c>
      <c r="M198">
        <v>0.45</v>
      </c>
      <c r="N198">
        <f t="shared" si="71"/>
        <v>56.7</v>
      </c>
      <c r="P198" s="5">
        <f>AVERAGE(D194:D198)</f>
        <v>68.42</v>
      </c>
      <c r="Q198">
        <f t="shared" si="77"/>
        <v>63.720000000000006</v>
      </c>
      <c r="R198" s="5">
        <f>AVERAGE(E194:E198)</f>
        <v>66.919999999999987</v>
      </c>
      <c r="S198">
        <f t="shared" si="78"/>
        <v>61.724999999999994</v>
      </c>
      <c r="T198" s="5">
        <f>AVERAGE(F194:F198)</f>
        <v>37.56</v>
      </c>
      <c r="U198">
        <f t="shared" si="79"/>
        <v>36.56</v>
      </c>
      <c r="V198" s="5">
        <f>AVERAGE(G194:G198)</f>
        <v>68.259999999999991</v>
      </c>
      <c r="W198">
        <f t="shared" si="80"/>
        <v>63.48</v>
      </c>
    </row>
    <row r="199" spans="1:23" x14ac:dyDescent="0.45">
      <c r="A199" s="1">
        <v>15</v>
      </c>
      <c r="B199">
        <v>20</v>
      </c>
      <c r="C199">
        <v>0</v>
      </c>
      <c r="D199">
        <v>71.8</v>
      </c>
      <c r="E199">
        <v>71.8</v>
      </c>
      <c r="F199">
        <v>41.7</v>
      </c>
      <c r="G199">
        <v>71.7</v>
      </c>
      <c r="I199">
        <f>_xlfn.STDEV.P(D199:F199)</f>
        <v>14.18927607581004</v>
      </c>
      <c r="J199">
        <v>20</v>
      </c>
      <c r="K199">
        <f>AVERAGE(D199:G203)</f>
        <v>60.58</v>
      </c>
      <c r="L199">
        <f t="shared" si="76"/>
        <v>56.315789473684198</v>
      </c>
      <c r="M199">
        <v>0.65</v>
      </c>
      <c r="N199">
        <f t="shared" si="71"/>
        <v>64.25</v>
      </c>
      <c r="P199" s="5">
        <f>AVERAGE(D199:D203)</f>
        <v>68.5</v>
      </c>
      <c r="Q199">
        <f t="shared" si="77"/>
        <v>64.22</v>
      </c>
      <c r="R199" s="5">
        <f>AVERAGE(E199:E203)</f>
        <v>68.2</v>
      </c>
      <c r="S199">
        <f t="shared" si="78"/>
        <v>62.25</v>
      </c>
      <c r="T199" s="5">
        <f>AVERAGE(F199:F203)</f>
        <v>37.28</v>
      </c>
      <c r="U199">
        <f t="shared" si="79"/>
        <v>36.200000000000003</v>
      </c>
      <c r="V199" s="5">
        <f>AVERAGE(G199:G203)</f>
        <v>68.34</v>
      </c>
      <c r="W199">
        <f t="shared" si="80"/>
        <v>63.779999999999994</v>
      </c>
    </row>
    <row r="200" spans="1:23" x14ac:dyDescent="0.45">
      <c r="A200" s="1">
        <v>16</v>
      </c>
      <c r="B200">
        <v>20</v>
      </c>
      <c r="C200">
        <v>0.2</v>
      </c>
      <c r="D200">
        <v>68.099999999999994</v>
      </c>
      <c r="E200">
        <v>67.7</v>
      </c>
      <c r="F200">
        <v>35.6</v>
      </c>
      <c r="G200">
        <v>68.2</v>
      </c>
      <c r="I200">
        <f t="shared" ref="I200:I213" si="81">_xlfn.STDEV.P(D200:F200)</f>
        <v>15.227241670404014</v>
      </c>
      <c r="J200">
        <v>50</v>
      </c>
      <c r="K200">
        <f>AVERAGE(D204:G208)</f>
        <v>43.603999999999999</v>
      </c>
      <c r="L200">
        <f t="shared" si="76"/>
        <v>53.294736842105266</v>
      </c>
      <c r="M200">
        <v>0.85</v>
      </c>
      <c r="N200">
        <f t="shared" si="71"/>
        <v>59.900000000000006</v>
      </c>
      <c r="P200" s="5">
        <f>AVERAGE(D204:D208)</f>
        <v>68.72</v>
      </c>
      <c r="Q200">
        <f t="shared" si="77"/>
        <v>61.04</v>
      </c>
      <c r="R200" s="5"/>
      <c r="S200">
        <f t="shared" si="78"/>
        <v>58.524999999999999</v>
      </c>
      <c r="T200" s="5">
        <f>AVERAGE(F204:F208)</f>
        <v>37.136000000000003</v>
      </c>
      <c r="U200">
        <f t="shared" si="79"/>
        <v>33.5</v>
      </c>
      <c r="V200" s="5">
        <f>AVERAGE(G204:G208)</f>
        <v>68.559999999999988</v>
      </c>
      <c r="W200">
        <f t="shared" si="80"/>
        <v>61.160000000000004</v>
      </c>
    </row>
    <row r="201" spans="1:23" x14ac:dyDescent="0.45">
      <c r="A201" s="1">
        <v>17</v>
      </c>
      <c r="B201">
        <v>20</v>
      </c>
      <c r="C201">
        <v>0.45</v>
      </c>
      <c r="D201">
        <v>68.400000000000006</v>
      </c>
      <c r="E201">
        <v>68.2</v>
      </c>
      <c r="F201">
        <v>37.9</v>
      </c>
      <c r="G201">
        <v>68</v>
      </c>
      <c r="I201">
        <f t="shared" si="81"/>
        <v>14.330930031074566</v>
      </c>
      <c r="J201">
        <v>100</v>
      </c>
      <c r="L201">
        <f>AVERAGE((L200-L199), (L199-L198), (L198-L197), (L197-L196))</f>
        <v>-1.2365789473684217</v>
      </c>
      <c r="N201">
        <f t="shared" si="71"/>
        <v>60.625000000000007</v>
      </c>
      <c r="P201" s="5"/>
      <c r="R201" s="5"/>
      <c r="T201" s="5"/>
      <c r="V201" s="5"/>
    </row>
    <row r="202" spans="1:23" x14ac:dyDescent="0.45">
      <c r="A202" s="1">
        <v>18</v>
      </c>
      <c r="B202">
        <v>20</v>
      </c>
      <c r="C202">
        <v>0.65</v>
      </c>
      <c r="D202">
        <v>69.099999999999994</v>
      </c>
      <c r="E202">
        <v>68.3</v>
      </c>
      <c r="F202">
        <v>37.1</v>
      </c>
      <c r="G202">
        <v>68.7</v>
      </c>
      <c r="I202">
        <f t="shared" si="81"/>
        <v>14.899962714345612</v>
      </c>
      <c r="K202">
        <f>AVERAGE(K196:K201)</f>
        <v>53.049899999999994</v>
      </c>
      <c r="N202">
        <f t="shared" si="71"/>
        <v>60.8</v>
      </c>
      <c r="P202" s="5">
        <f>AVERAGE(P196:P201)</f>
        <v>63.7</v>
      </c>
      <c r="Q202">
        <f>AVERAGE(Q196:Q200)</f>
        <v>63.70000000000001</v>
      </c>
      <c r="R202" s="5">
        <f>AVERAGE(R196:R201)</f>
        <v>61.66</v>
      </c>
      <c r="S202">
        <f>AVERAGE(S196:S200)</f>
        <v>61.659999999999989</v>
      </c>
      <c r="T202" s="5">
        <f>AVERAGE(T196:T201)</f>
        <v>35.8752</v>
      </c>
      <c r="U202">
        <f>AVERAGE(U196:U200)</f>
        <v>35.875200000000007</v>
      </c>
      <c r="V202" s="5">
        <f>AVERAGE(V196:V201)</f>
        <v>63.296399999999991</v>
      </c>
      <c r="W202">
        <f>AVERAGE(W196:W200)</f>
        <v>63.296400000000006</v>
      </c>
    </row>
    <row r="203" spans="1:23" x14ac:dyDescent="0.45">
      <c r="A203" s="1">
        <v>19</v>
      </c>
      <c r="B203">
        <v>20</v>
      </c>
      <c r="C203">
        <v>0.85</v>
      </c>
      <c r="D203">
        <v>65.099999999999994</v>
      </c>
      <c r="E203">
        <v>65</v>
      </c>
      <c r="F203">
        <v>34.1</v>
      </c>
      <c r="G203">
        <v>65.099999999999994</v>
      </c>
      <c r="I203">
        <f t="shared" si="81"/>
        <v>14.590027035235009</v>
      </c>
      <c r="N203">
        <f t="shared" si="71"/>
        <v>57.324999999999996</v>
      </c>
      <c r="P203" s="5">
        <f>_xlfn.STDEV.P(P196:P201)</f>
        <v>9.6505585330591295</v>
      </c>
      <c r="Q203">
        <f>_xlfn.STDEV.P(Q196:Q200)</f>
        <v>1.5917788791160663</v>
      </c>
      <c r="R203" s="5">
        <f>_xlfn.STDEV.P(R196:R201)</f>
        <v>10.102623421666259</v>
      </c>
      <c r="S203">
        <f>_xlfn.STDEV.P(S196:S200)</f>
        <v>1.8031638860624959</v>
      </c>
      <c r="T203" s="5">
        <f>_xlfn.STDEV.P(T196:T201)</f>
        <v>2.9008075013692305</v>
      </c>
      <c r="U203">
        <f>_xlfn.STDEV.P(U196:U200)</f>
        <v>1.6241761480824664</v>
      </c>
      <c r="V203" s="5">
        <f>_xlfn.STDEV.P(V196:V201)</f>
        <v>9.6962006909923719</v>
      </c>
      <c r="W203">
        <f>_xlfn.STDEV.P(W196:W200)</f>
        <v>1.5242374618149208</v>
      </c>
    </row>
    <row r="204" spans="1:23" x14ac:dyDescent="0.45">
      <c r="A204" s="1">
        <v>20</v>
      </c>
      <c r="B204">
        <v>50</v>
      </c>
      <c r="C204">
        <v>0</v>
      </c>
      <c r="D204">
        <v>72.5</v>
      </c>
      <c r="E204">
        <v>0</v>
      </c>
      <c r="F204">
        <v>40.479999999999997</v>
      </c>
      <c r="G204">
        <v>72.400000000000006</v>
      </c>
      <c r="I204">
        <f>_xlfn.STDEV.P(D204,F204,G204)</f>
        <v>15.070857824143776</v>
      </c>
      <c r="N204">
        <f>AVERAGE(D204,F204:G204)</f>
        <v>61.793333333333329</v>
      </c>
      <c r="P204" s="5"/>
      <c r="R204" s="5"/>
      <c r="T204" s="5"/>
      <c r="V204" s="5"/>
    </row>
    <row r="205" spans="1:23" x14ac:dyDescent="0.45">
      <c r="A205" s="1">
        <v>21</v>
      </c>
      <c r="B205">
        <v>50</v>
      </c>
      <c r="C205">
        <v>0.2</v>
      </c>
      <c r="D205">
        <v>68.5</v>
      </c>
      <c r="E205">
        <v>0</v>
      </c>
      <c r="F205">
        <v>36.200000000000003</v>
      </c>
      <c r="G205">
        <v>68.599999999999994</v>
      </c>
      <c r="I205">
        <f t="shared" ref="I205:I208" si="82">_xlfn.STDEV.P(D205,F205,G205)</f>
        <v>15.249990892529135</v>
      </c>
      <c r="N205">
        <f t="shared" ref="N205:N208" si="83">AVERAGE(D205,F205:G205)</f>
        <v>57.766666666666673</v>
      </c>
      <c r="P205" s="5" cm="1">
        <f t="array" ref="P205">INDEX(LINEST(P196:P200), 1)</f>
        <v>4.8679999999999977</v>
      </c>
      <c r="Q205" s="5" cm="1">
        <f t="array" ref="Q205">INDEX(LINEST(Q196:Q200), 1)</f>
        <v>-0.92200000000000037</v>
      </c>
      <c r="R205" s="5" cm="1">
        <f t="array" ref="R205">INDEX(LINEST(R196:R199), 1)</f>
        <v>7.1639999999999979</v>
      </c>
      <c r="S205" s="5" cm="1">
        <f t="array" ref="S205">INDEX(LINEST(S196:S200), 1)</f>
        <v>-1.0624999999999998</v>
      </c>
      <c r="T205" s="5" cm="1">
        <f t="array" ref="T205">INDEX(LINEST(T196:T200), 1)</f>
        <v>1.4072</v>
      </c>
      <c r="U205" s="5" cm="1">
        <f t="array" ref="U205">INDEX(LINEST(U196:U200), 1)</f>
        <v>-0.82120000000000015</v>
      </c>
      <c r="V205" s="5" cm="1">
        <f t="array" ref="V205">INDEX(LINEST(V196:V200), 1)</f>
        <v>5.0217999999999963</v>
      </c>
      <c r="W205" s="5" cm="1">
        <f t="array" ref="W205">INDEX(LINEST(W196:W200), 1)</f>
        <v>-0.76820000000000022</v>
      </c>
    </row>
    <row r="206" spans="1:23" x14ac:dyDescent="0.45">
      <c r="A206" s="1">
        <v>22</v>
      </c>
      <c r="B206">
        <v>50</v>
      </c>
      <c r="C206">
        <v>0.45</v>
      </c>
      <c r="D206">
        <v>68</v>
      </c>
      <c r="E206">
        <v>0</v>
      </c>
      <c r="F206">
        <v>38.4</v>
      </c>
      <c r="G206">
        <v>68.5</v>
      </c>
      <c r="I206">
        <f t="shared" si="82"/>
        <v>14.072905409568646</v>
      </c>
      <c r="K206" cm="1">
        <f t="array" ref="K206">INDEX(LINEST(K196:K200),1)</f>
        <v>0.63675000000000037</v>
      </c>
      <c r="L206" s="6" cm="1">
        <f t="array" ref="L206">INDEX(LINEST(L196:L200),1)</f>
        <v>-0.88457894736842346</v>
      </c>
      <c r="N206">
        <f t="shared" si="83"/>
        <v>58.300000000000004</v>
      </c>
    </row>
    <row r="207" spans="1:23" x14ac:dyDescent="0.45">
      <c r="A207" s="1">
        <v>23</v>
      </c>
      <c r="B207">
        <v>50</v>
      </c>
      <c r="C207">
        <v>0.65</v>
      </c>
      <c r="D207">
        <v>69.400000000000006</v>
      </c>
      <c r="E207">
        <v>0</v>
      </c>
      <c r="F207">
        <v>36.799999999999997</v>
      </c>
      <c r="G207">
        <v>68.2</v>
      </c>
      <c r="I207">
        <f t="shared" si="82"/>
        <v>15.092897520209814</v>
      </c>
      <c r="N207">
        <f t="shared" si="83"/>
        <v>58.133333333333333</v>
      </c>
    </row>
    <row r="208" spans="1:23" x14ac:dyDescent="0.45">
      <c r="A208" s="1">
        <v>24</v>
      </c>
      <c r="B208">
        <v>50</v>
      </c>
      <c r="C208">
        <v>0.85</v>
      </c>
      <c r="D208">
        <v>65.2</v>
      </c>
      <c r="E208">
        <v>0</v>
      </c>
      <c r="F208">
        <v>33.799999999999997</v>
      </c>
      <c r="G208">
        <v>65.099999999999994</v>
      </c>
      <c r="I208">
        <f t="shared" si="82"/>
        <v>14.778588114791827</v>
      </c>
      <c r="N208">
        <f t="shared" si="83"/>
        <v>54.699999999999996</v>
      </c>
    </row>
    <row r="209" spans="1:23" x14ac:dyDescent="0.45">
      <c r="A209" s="1">
        <v>25</v>
      </c>
      <c r="B209">
        <v>100</v>
      </c>
      <c r="C209">
        <v>0</v>
      </c>
      <c r="D209">
        <v>0</v>
      </c>
      <c r="E209">
        <v>0</v>
      </c>
      <c r="F209">
        <v>0</v>
      </c>
      <c r="G209">
        <v>0</v>
      </c>
      <c r="I209">
        <f t="shared" si="81"/>
        <v>0</v>
      </c>
      <c r="N209">
        <f t="shared" si="71"/>
        <v>0</v>
      </c>
    </row>
    <row r="210" spans="1:23" x14ac:dyDescent="0.45">
      <c r="A210" s="1">
        <v>26</v>
      </c>
      <c r="B210">
        <v>100</v>
      </c>
      <c r="C210">
        <v>0.2</v>
      </c>
      <c r="D210">
        <v>0</v>
      </c>
      <c r="E210">
        <v>0</v>
      </c>
      <c r="F210">
        <v>0</v>
      </c>
      <c r="G210">
        <v>0</v>
      </c>
      <c r="I210">
        <f t="shared" si="81"/>
        <v>0</v>
      </c>
      <c r="N210">
        <f t="shared" si="71"/>
        <v>0</v>
      </c>
    </row>
    <row r="211" spans="1:23" x14ac:dyDescent="0.45">
      <c r="A211" s="1">
        <v>27</v>
      </c>
      <c r="B211">
        <v>100</v>
      </c>
      <c r="C211">
        <v>0.45</v>
      </c>
      <c r="D211">
        <v>0</v>
      </c>
      <c r="E211">
        <v>0</v>
      </c>
      <c r="F211">
        <v>0</v>
      </c>
      <c r="G211">
        <v>0</v>
      </c>
      <c r="I211">
        <f t="shared" si="81"/>
        <v>0</v>
      </c>
      <c r="N211">
        <f t="shared" si="71"/>
        <v>0</v>
      </c>
    </row>
    <row r="212" spans="1:23" x14ac:dyDescent="0.45">
      <c r="A212" s="1">
        <v>28</v>
      </c>
      <c r="B212">
        <v>100</v>
      </c>
      <c r="C212">
        <v>0.65</v>
      </c>
      <c r="D212">
        <v>0</v>
      </c>
      <c r="E212">
        <v>0</v>
      </c>
      <c r="F212">
        <v>0</v>
      </c>
      <c r="G212">
        <v>0</v>
      </c>
      <c r="I212">
        <f t="shared" si="81"/>
        <v>0</v>
      </c>
      <c r="N212">
        <f t="shared" si="71"/>
        <v>0</v>
      </c>
    </row>
    <row r="213" spans="1:23" x14ac:dyDescent="0.45">
      <c r="A213" s="1">
        <v>29</v>
      </c>
      <c r="B213">
        <v>100</v>
      </c>
      <c r="C213">
        <v>0.85</v>
      </c>
      <c r="D213">
        <v>0</v>
      </c>
      <c r="E213">
        <v>0</v>
      </c>
      <c r="F213">
        <v>0</v>
      </c>
      <c r="G213">
        <v>0</v>
      </c>
      <c r="I213">
        <f t="shared" si="81"/>
        <v>0</v>
      </c>
      <c r="N213">
        <f t="shared" si="71"/>
        <v>0</v>
      </c>
    </row>
    <row r="217" spans="1:23" x14ac:dyDescent="0.45">
      <c r="A217" s="1">
        <v>0</v>
      </c>
      <c r="B217" t="s">
        <v>12</v>
      </c>
    </row>
    <row r="218" spans="1:23" x14ac:dyDescent="0.45">
      <c r="P218" t="s">
        <v>29</v>
      </c>
    </row>
    <row r="219" spans="1:23" x14ac:dyDescent="0.4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I219" s="3" t="s">
        <v>45</v>
      </c>
      <c r="K219" t="s">
        <v>25</v>
      </c>
      <c r="L219" t="s">
        <v>26</v>
      </c>
      <c r="N219" t="s">
        <v>27</v>
      </c>
      <c r="P219" s="3"/>
      <c r="Q219" s="3" t="s">
        <v>3</v>
      </c>
      <c r="R219" s="3"/>
      <c r="S219" s="3" t="s">
        <v>4</v>
      </c>
      <c r="T219" s="3"/>
      <c r="U219" s="3" t="s">
        <v>5</v>
      </c>
      <c r="V219" s="3"/>
      <c r="W219" s="3" t="s">
        <v>6</v>
      </c>
    </row>
    <row r="220" spans="1:23" x14ac:dyDescent="0.45">
      <c r="A220" s="1">
        <v>0</v>
      </c>
      <c r="B220">
        <v>0</v>
      </c>
      <c r="C220">
        <v>0</v>
      </c>
      <c r="D220">
        <v>6</v>
      </c>
      <c r="E220">
        <v>5.7</v>
      </c>
      <c r="F220">
        <v>6.9</v>
      </c>
      <c r="G220">
        <v>5.9</v>
      </c>
      <c r="I220">
        <f>_xlfn.STDEV.P(D220:G220)</f>
        <v>0.46029881598804928</v>
      </c>
      <c r="J220">
        <v>2</v>
      </c>
      <c r="K220">
        <f>_xlfn.STDEV.P(D220:G224)</f>
        <v>1.4568716484302946</v>
      </c>
      <c r="L220">
        <f>_xlfn.STDEV.P(D220:G220,D225:G225,D230:G230,D235:G235)</f>
        <v>7.1207635431532186</v>
      </c>
      <c r="M220">
        <v>0</v>
      </c>
      <c r="N220">
        <f>AVERAGE(D220:G220)</f>
        <v>6.125</v>
      </c>
      <c r="P220" s="5">
        <f>_xlfn.STDEV.P(D220:D224)</f>
        <v>0.78332624110264348</v>
      </c>
      <c r="Q220">
        <f>_xlfn.STDEV.P(D220,D225,D230,D235)</f>
        <v>6.06712452484701</v>
      </c>
      <c r="R220" s="5">
        <f>_xlfn.STDEV.P(E220:E224)</f>
        <v>0.88679197109581132</v>
      </c>
      <c r="S220">
        <f>_xlfn.STDEV.P(E220,E225,E230,E235)</f>
        <v>2.9209373495506514</v>
      </c>
      <c r="T220" s="5">
        <f>_xlfn.STDEV.P(F220:F224)</f>
        <v>1.3778243719719874</v>
      </c>
      <c r="U220">
        <f>_xlfn.STDEV.P(F220,F225,F230,F235)</f>
        <v>8.1836727696065648</v>
      </c>
      <c r="V220" s="5">
        <f>_xlfn.STDEV.P(G220:G224)</f>
        <v>0.74833147735478833</v>
      </c>
      <c r="W220">
        <f>_xlfn.STDEV.P(G220,G225,G230,G235)</f>
        <v>5.0012498437890516</v>
      </c>
    </row>
    <row r="221" spans="1:23" x14ac:dyDescent="0.45">
      <c r="A221" s="1">
        <v>1</v>
      </c>
      <c r="B221">
        <v>0</v>
      </c>
      <c r="C221">
        <v>0.2</v>
      </c>
      <c r="D221">
        <v>6.5</v>
      </c>
      <c r="E221">
        <v>6.9</v>
      </c>
      <c r="F221">
        <v>10.199999999999999</v>
      </c>
      <c r="G221">
        <v>6.9</v>
      </c>
      <c r="I221">
        <f t="shared" ref="I221:I249" si="84">_xlfn.STDEV.P(D221:G221)</f>
        <v>1.495618601114604</v>
      </c>
      <c r="J221">
        <v>5</v>
      </c>
      <c r="K221">
        <f>_xlfn.STDEV.P(D225:G229)</f>
        <v>3.8460369212996346</v>
      </c>
      <c r="L221">
        <f t="shared" ref="L221:L224" si="85">_xlfn.STDEV.P(D221:G221,D226:G226,D231:G231,D236:G236)</f>
        <v>5.9223326010534096</v>
      </c>
      <c r="M221">
        <v>0.2</v>
      </c>
      <c r="N221">
        <f t="shared" ref="N221:N249" si="86">AVERAGE(D221:G221)</f>
        <v>7.625</v>
      </c>
      <c r="P221" s="5">
        <f>_xlfn.STDEV.P(D225:D229)</f>
        <v>1.1855800268223047</v>
      </c>
      <c r="Q221">
        <f t="shared" ref="Q221:Q224" si="87">_xlfn.STDEV.P(D221,D226,D231,D236)</f>
        <v>5.1649661179914812</v>
      </c>
      <c r="R221" s="5">
        <f>_xlfn.STDEV.P(E225:E229)</f>
        <v>1.1610340218959996</v>
      </c>
      <c r="S221">
        <f t="shared" ref="S221:S224" si="88">_xlfn.STDEV.P(E221,E226,E231,E236)</f>
        <v>3.3615472627943195</v>
      </c>
      <c r="T221" s="5">
        <f>_xlfn.STDEV.P(F225:F229)</f>
        <v>0.64683846515184928</v>
      </c>
      <c r="U221">
        <f t="shared" ref="U221:U224" si="89">_xlfn.STDEV.P(F221,F226,F231,F236)</f>
        <v>6.1102373112670536</v>
      </c>
      <c r="V221" s="5">
        <f>_xlfn.STDEV.P(G225:G229)</f>
        <v>0.66151341634164884</v>
      </c>
      <c r="W221">
        <f t="shared" ref="W221:W224" si="90">_xlfn.STDEV.P(G221,G226,G231,G236)</f>
        <v>4.372928080817239</v>
      </c>
    </row>
    <row r="222" spans="1:23" x14ac:dyDescent="0.45">
      <c r="A222" s="1">
        <v>2</v>
      </c>
      <c r="B222">
        <v>0</v>
      </c>
      <c r="C222">
        <v>0.45</v>
      </c>
      <c r="D222">
        <v>8</v>
      </c>
      <c r="E222">
        <v>8.4</v>
      </c>
      <c r="F222">
        <v>10.7</v>
      </c>
      <c r="G222">
        <v>7.9</v>
      </c>
      <c r="I222">
        <f t="shared" si="84"/>
        <v>1.1412712210513305</v>
      </c>
      <c r="J222">
        <v>10</v>
      </c>
      <c r="K222">
        <f>_xlfn.STDEV.P(D230:G234)</f>
        <v>6.1789056474427575</v>
      </c>
      <c r="L222">
        <f t="shared" si="85"/>
        <v>5.8866871784986126</v>
      </c>
      <c r="M222">
        <v>0.45</v>
      </c>
      <c r="N222">
        <f t="shared" si="86"/>
        <v>8.75</v>
      </c>
      <c r="P222" s="5">
        <f>_xlfn.STDEV.P(D230:D234)</f>
        <v>1.9591835034013627</v>
      </c>
      <c r="Q222">
        <f t="shared" si="87"/>
        <v>4.5321076774498597</v>
      </c>
      <c r="R222" s="5">
        <f>_xlfn.STDEV.P(E230:E234)</f>
        <v>0.57410800377629323</v>
      </c>
      <c r="S222">
        <f t="shared" si="88"/>
        <v>1.9627786426390501</v>
      </c>
      <c r="T222" s="5">
        <f>_xlfn.STDEV.P(F230:F234)</f>
        <v>2.9035151110335478</v>
      </c>
      <c r="U222">
        <f t="shared" si="89"/>
        <v>6.1949071825169408</v>
      </c>
      <c r="V222" s="5">
        <f>_xlfn.STDEV.P(G230:G234)</f>
        <v>1.3120975573485341</v>
      </c>
      <c r="W222">
        <f t="shared" si="90"/>
        <v>4.1076148797081711</v>
      </c>
    </row>
    <row r="223" spans="1:23" x14ac:dyDescent="0.45">
      <c r="A223" s="1">
        <v>3</v>
      </c>
      <c r="B223">
        <v>0</v>
      </c>
      <c r="C223">
        <v>0.65</v>
      </c>
      <c r="D223">
        <v>6.4</v>
      </c>
      <c r="E223">
        <v>7.6</v>
      </c>
      <c r="F223">
        <v>9.6</v>
      </c>
      <c r="G223">
        <v>7.9</v>
      </c>
      <c r="I223">
        <f t="shared" si="84"/>
        <v>1.1431863365173667</v>
      </c>
      <c r="J223">
        <v>20</v>
      </c>
      <c r="K223">
        <f>_xlfn.STDEV.P(D235:G239)</f>
        <v>4.353205715332102</v>
      </c>
      <c r="L223">
        <f t="shared" si="85"/>
        <v>4.8310478612305223</v>
      </c>
      <c r="M223">
        <v>0.65</v>
      </c>
      <c r="N223">
        <f t="shared" si="86"/>
        <v>7.875</v>
      </c>
      <c r="P223" s="5">
        <f>_xlfn.STDEV.P(D235:D239)</f>
        <v>1.4491376746189446</v>
      </c>
      <c r="Q223">
        <f t="shared" si="87"/>
        <v>4.5923850012820173</v>
      </c>
      <c r="R223" s="5">
        <f>_xlfn.STDEV.P(E235:E239)</f>
        <v>1.2664912159190052</v>
      </c>
      <c r="S223">
        <f t="shared" si="88"/>
        <v>2.2776083947860748</v>
      </c>
      <c r="T223" s="5">
        <f>_xlfn.STDEV.P(F235:F239)</f>
        <v>1.6141871019184859</v>
      </c>
      <c r="U223">
        <f t="shared" si="89"/>
        <v>4.8530917980190802</v>
      </c>
      <c r="V223" s="5">
        <f>_xlfn.STDEV.P(G235:G239)</f>
        <v>0.91956511460581136</v>
      </c>
      <c r="W223">
        <f t="shared" si="90"/>
        <v>3.2344821842143436</v>
      </c>
    </row>
    <row r="224" spans="1:23" x14ac:dyDescent="0.45">
      <c r="A224" s="1">
        <v>4</v>
      </c>
      <c r="B224">
        <v>0</v>
      </c>
      <c r="C224">
        <v>0.85</v>
      </c>
      <c r="D224">
        <v>7.7</v>
      </c>
      <c r="E224">
        <v>7.1</v>
      </c>
      <c r="F224">
        <v>10.4</v>
      </c>
      <c r="G224">
        <v>7.4</v>
      </c>
      <c r="I224">
        <f t="shared" si="84"/>
        <v>1.316244658108819</v>
      </c>
      <c r="J224">
        <v>50</v>
      </c>
      <c r="L224">
        <f t="shared" si="85"/>
        <v>4.9763032212677727</v>
      </c>
      <c r="M224">
        <v>0.85</v>
      </c>
      <c r="N224">
        <f t="shared" si="86"/>
        <v>8.15</v>
      </c>
      <c r="P224" s="5"/>
      <c r="Q224">
        <f t="shared" si="87"/>
        <v>4.3985793160974112</v>
      </c>
      <c r="R224" s="5"/>
      <c r="S224">
        <f t="shared" si="88"/>
        <v>2.1510172012329321</v>
      </c>
      <c r="T224" s="5"/>
      <c r="U224">
        <f t="shared" si="89"/>
        <v>4.7494078578281727</v>
      </c>
      <c r="V224" s="5"/>
      <c r="W224">
        <f t="shared" si="90"/>
        <v>3.614208073700238</v>
      </c>
    </row>
    <row r="225" spans="1:23" x14ac:dyDescent="0.45">
      <c r="A225" s="1">
        <v>5</v>
      </c>
      <c r="B225">
        <v>5</v>
      </c>
      <c r="C225">
        <v>0</v>
      </c>
      <c r="D225">
        <v>11.8</v>
      </c>
      <c r="E225">
        <v>11.2</v>
      </c>
      <c r="F225">
        <v>18.399999999999999</v>
      </c>
      <c r="G225">
        <v>7.7</v>
      </c>
      <c r="I225">
        <f t="shared" si="84"/>
        <v>3.8674119253061208</v>
      </c>
      <c r="J225">
        <v>100</v>
      </c>
      <c r="L225">
        <f>AVERAGE((L224-L223), (L223-L222), (L222-L221), (L221-L220))</f>
        <v>-0.53611508047136147</v>
      </c>
      <c r="N225">
        <f t="shared" si="86"/>
        <v>12.275</v>
      </c>
      <c r="P225" s="5"/>
      <c r="R225" s="5"/>
      <c r="T225" s="5"/>
      <c r="V225" s="5"/>
    </row>
    <row r="226" spans="1:23" x14ac:dyDescent="0.45">
      <c r="A226" s="1">
        <v>6</v>
      </c>
      <c r="B226">
        <v>5</v>
      </c>
      <c r="C226">
        <v>0.2</v>
      </c>
      <c r="D226">
        <v>13.5</v>
      </c>
      <c r="E226">
        <v>14.5</v>
      </c>
      <c r="F226">
        <v>19.5</v>
      </c>
      <c r="G226">
        <v>9.6999999999999993</v>
      </c>
      <c r="I226">
        <f t="shared" si="84"/>
        <v>3.4957116585897068</v>
      </c>
      <c r="K226">
        <f>AVERAGE(K220:K225)</f>
        <v>3.9587549831261972</v>
      </c>
      <c r="N226">
        <f t="shared" si="86"/>
        <v>14.3</v>
      </c>
      <c r="P226" s="5">
        <f>AVERAGE(P220:P225)</f>
        <v>1.3443068614863138</v>
      </c>
      <c r="Q226">
        <f>AVERAGE(Q220:Q224)</f>
        <v>4.951032527533556</v>
      </c>
      <c r="R226" s="5">
        <f>AVERAGE(R220:R225)</f>
        <v>0.97210630317177738</v>
      </c>
      <c r="S226">
        <f>AVERAGE(S220:S224)</f>
        <v>2.5347777702006056</v>
      </c>
      <c r="T226" s="5">
        <f>AVERAGE(T220:T225)</f>
        <v>1.6355912625189677</v>
      </c>
      <c r="U226">
        <f>AVERAGE(U220:U224)</f>
        <v>6.0182633838475628</v>
      </c>
      <c r="V226" s="5">
        <f>AVERAGE(V220:V225)</f>
        <v>0.91037689141269573</v>
      </c>
      <c r="W226">
        <f>AVERAGE(W220:W224)</f>
        <v>4.0660966124458087</v>
      </c>
    </row>
    <row r="227" spans="1:23" x14ac:dyDescent="0.45">
      <c r="A227" s="1">
        <v>7</v>
      </c>
      <c r="B227">
        <v>5</v>
      </c>
      <c r="C227">
        <v>0.45</v>
      </c>
      <c r="D227">
        <v>12.2</v>
      </c>
      <c r="E227">
        <v>12.7</v>
      </c>
      <c r="F227">
        <v>19.899999999999999</v>
      </c>
      <c r="G227">
        <v>9.1999999999999993</v>
      </c>
      <c r="I227">
        <f t="shared" si="84"/>
        <v>3.9300127226257122</v>
      </c>
      <c r="N227">
        <f t="shared" si="86"/>
        <v>13.5</v>
      </c>
      <c r="P227" s="5">
        <f>_xlfn.STDEV.P(P220:P225)</f>
        <v>0.42689467338070625</v>
      </c>
      <c r="Q227">
        <f>_xlfn.STDEV.P(Q220:Q224)</f>
        <v>0.61656460432357973</v>
      </c>
      <c r="R227" s="5">
        <f>_xlfn.STDEV.P(R220:R225)</f>
        <v>0.26834555210343852</v>
      </c>
      <c r="S227">
        <f>_xlfn.STDEV.P(S220:S224)</f>
        <v>0.52407218557831214</v>
      </c>
      <c r="T227" s="5">
        <f>_xlfn.STDEV.P(T220:T225)</f>
        <v>0.81427343194509816</v>
      </c>
      <c r="U227">
        <f>_xlfn.STDEV.P(U220:U224)</f>
        <v>1.2406674988246027</v>
      </c>
      <c r="V227" s="5">
        <f>_xlfn.STDEV.P(V220:V225)</f>
        <v>0.24982777183842855</v>
      </c>
      <c r="W227">
        <f>_xlfn.STDEV.P(W220:W224)</f>
        <v>0.61092825950082108</v>
      </c>
    </row>
    <row r="228" spans="1:23" x14ac:dyDescent="0.45">
      <c r="A228" s="1">
        <v>8</v>
      </c>
      <c r="B228">
        <v>5</v>
      </c>
      <c r="C228">
        <v>0.65</v>
      </c>
      <c r="D228">
        <v>10</v>
      </c>
      <c r="E228">
        <v>11.6</v>
      </c>
      <c r="F228">
        <v>18.2</v>
      </c>
      <c r="G228">
        <v>8.8000000000000007</v>
      </c>
      <c r="I228">
        <f t="shared" si="84"/>
        <v>3.6314597615834914</v>
      </c>
      <c r="K228" cm="1">
        <f t="array" ref="K228">INDEX(LINEST(K220:K223),1)</f>
        <v>1.1021870926848545</v>
      </c>
      <c r="L228" cm="1">
        <f t="array" ref="L228">INDEX(LINEST(L220:L224),1)</f>
        <v>-0.5380205383593778</v>
      </c>
      <c r="N228">
        <f t="shared" si="86"/>
        <v>12.149999999999999</v>
      </c>
      <c r="P228" s="5"/>
      <c r="R228" s="5"/>
      <c r="T228" s="5"/>
      <c r="V228" s="5"/>
    </row>
    <row r="229" spans="1:23" x14ac:dyDescent="0.45">
      <c r="A229" s="1">
        <v>9</v>
      </c>
      <c r="B229">
        <v>5</v>
      </c>
      <c r="C229">
        <v>0.85</v>
      </c>
      <c r="D229">
        <v>10.9</v>
      </c>
      <c r="E229">
        <v>12</v>
      </c>
      <c r="F229">
        <v>19.2</v>
      </c>
      <c r="G229">
        <v>9</v>
      </c>
      <c r="I229">
        <f t="shared" si="84"/>
        <v>3.8615896985568052</v>
      </c>
      <c r="N229">
        <f t="shared" si="86"/>
        <v>12.774999999999999</v>
      </c>
      <c r="P229" s="5"/>
      <c r="R229" s="5"/>
      <c r="T229" s="5"/>
      <c r="V229" s="5"/>
    </row>
    <row r="230" spans="1:23" x14ac:dyDescent="0.45">
      <c r="A230" s="1">
        <v>10</v>
      </c>
      <c r="B230">
        <v>10</v>
      </c>
      <c r="C230">
        <v>0</v>
      </c>
      <c r="D230">
        <v>15</v>
      </c>
      <c r="E230">
        <v>13</v>
      </c>
      <c r="F230">
        <v>27.1</v>
      </c>
      <c r="G230">
        <v>5.6</v>
      </c>
      <c r="I230">
        <f t="shared" si="84"/>
        <v>7.7241099810916714</v>
      </c>
      <c r="N230">
        <f t="shared" si="86"/>
        <v>15.175000000000001</v>
      </c>
      <c r="P230" s="5" t="s">
        <v>30</v>
      </c>
      <c r="R230" s="5"/>
      <c r="T230" s="5"/>
      <c r="V230" s="5"/>
    </row>
    <row r="231" spans="1:23" x14ac:dyDescent="0.45">
      <c r="A231" s="1">
        <v>11</v>
      </c>
      <c r="B231">
        <v>10</v>
      </c>
      <c r="C231">
        <v>0.2</v>
      </c>
      <c r="D231">
        <v>14</v>
      </c>
      <c r="E231">
        <v>14.3</v>
      </c>
      <c r="F231">
        <v>25.2</v>
      </c>
      <c r="G231">
        <v>9.1999999999999993</v>
      </c>
      <c r="I231">
        <f t="shared" si="84"/>
        <v>5.8597674868547465</v>
      </c>
      <c r="K231" t="s">
        <v>25</v>
      </c>
      <c r="L231" t="s">
        <v>26</v>
      </c>
      <c r="N231">
        <f t="shared" si="86"/>
        <v>15.675000000000001</v>
      </c>
      <c r="P231" s="3" t="s">
        <v>25</v>
      </c>
      <c r="Q231" s="3" t="s">
        <v>26</v>
      </c>
      <c r="R231" s="3" t="s">
        <v>25</v>
      </c>
      <c r="S231" s="3" t="s">
        <v>26</v>
      </c>
      <c r="T231" s="3" t="s">
        <v>25</v>
      </c>
      <c r="U231" s="3" t="s">
        <v>26</v>
      </c>
      <c r="V231" s="3" t="s">
        <v>25</v>
      </c>
      <c r="W231" s="3" t="s">
        <v>26</v>
      </c>
    </row>
    <row r="232" spans="1:23" x14ac:dyDescent="0.45">
      <c r="A232" s="1">
        <v>12</v>
      </c>
      <c r="B232">
        <v>10</v>
      </c>
      <c r="C232">
        <v>0.45</v>
      </c>
      <c r="D232">
        <v>10.8</v>
      </c>
      <c r="E232">
        <v>13.4</v>
      </c>
      <c r="F232">
        <v>27.3</v>
      </c>
      <c r="G232">
        <v>7.8</v>
      </c>
      <c r="I232">
        <f t="shared" si="84"/>
        <v>7.4700652607591085</v>
      </c>
      <c r="J232">
        <v>2</v>
      </c>
      <c r="K232">
        <f>AVERAGE(D220:G224)</f>
        <v>7.7050000000000001</v>
      </c>
      <c r="L232">
        <f>AVERAGE(D220:G220,D225:G225,D230:G230,D235:G235)</f>
        <v>13.381250000000001</v>
      </c>
      <c r="M232">
        <v>0</v>
      </c>
      <c r="N232">
        <f t="shared" si="86"/>
        <v>14.824999999999999</v>
      </c>
      <c r="P232" s="5">
        <f>AVERAGE(D220:D224)</f>
        <v>6.92</v>
      </c>
      <c r="Q232">
        <f>AVERAGE(D220,D225,D230,D235)</f>
        <v>13.899999999999999</v>
      </c>
      <c r="R232" s="5">
        <f>AVERAGE(E220:E224)</f>
        <v>7.1400000000000006</v>
      </c>
      <c r="S232">
        <f>AVERAGE(E220,E225,E230,E235)</f>
        <v>10.625</v>
      </c>
      <c r="T232" s="5">
        <f>AVERAGE(F220:F224)</f>
        <v>9.5599999999999987</v>
      </c>
      <c r="U232">
        <f>AVERAGE(F220,F225,F230,F235)</f>
        <v>19.75</v>
      </c>
      <c r="V232" s="5">
        <f>AVERAGE(G220:G224)</f>
        <v>7.2</v>
      </c>
      <c r="W232">
        <f>AVERAGE(G220,G225,G230,G235)</f>
        <v>9.25</v>
      </c>
    </row>
    <row r="233" spans="1:23" x14ac:dyDescent="0.45">
      <c r="A233" s="1">
        <v>13</v>
      </c>
      <c r="B233">
        <v>10</v>
      </c>
      <c r="C233">
        <v>0.65</v>
      </c>
      <c r="D233">
        <v>12.2</v>
      </c>
      <c r="E233">
        <v>13.6</v>
      </c>
      <c r="F233">
        <v>20.7</v>
      </c>
      <c r="G233">
        <v>8.4</v>
      </c>
      <c r="I233">
        <f t="shared" si="84"/>
        <v>4.4538606848441038</v>
      </c>
      <c r="J233">
        <v>5</v>
      </c>
      <c r="K233">
        <f>AVERAGE(D225:G229)</f>
        <v>13</v>
      </c>
      <c r="L233">
        <f t="shared" ref="L233:L236" si="91">AVERAGE(D221:G221,D226:G226,D231:G231,D236:G236)</f>
        <v>14.381249999999998</v>
      </c>
      <c r="M233">
        <v>0.2</v>
      </c>
      <c r="N233">
        <f t="shared" si="86"/>
        <v>13.725</v>
      </c>
      <c r="P233" s="5">
        <f>AVERAGE(D225:D229)</f>
        <v>11.68</v>
      </c>
      <c r="Q233">
        <f t="shared" ref="Q233:Q236" si="92">AVERAGE(D221,D226,D231,D236)</f>
        <v>13.775</v>
      </c>
      <c r="R233" s="5">
        <f>AVERAGE(E225:E229)</f>
        <v>12.4</v>
      </c>
      <c r="S233">
        <f t="shared" ref="S233:S236" si="93">AVERAGE(E221,E226,E231,E236)</f>
        <v>12.700000000000001</v>
      </c>
      <c r="T233" s="5">
        <f>AVERAGE(F225:F229)</f>
        <v>19.04</v>
      </c>
      <c r="U233">
        <f t="shared" ref="U233:U236" si="94">AVERAGE(F221,F226,F231,F236)</f>
        <v>20</v>
      </c>
      <c r="V233" s="5">
        <f>AVERAGE(G225:G229)</f>
        <v>8.879999999999999</v>
      </c>
      <c r="W233">
        <f t="shared" ref="W233:W236" si="95">AVERAGE(G221,G226,G231,G236)</f>
        <v>11.05</v>
      </c>
    </row>
    <row r="234" spans="1:23" x14ac:dyDescent="0.45">
      <c r="A234" s="1">
        <v>14</v>
      </c>
      <c r="B234">
        <v>10</v>
      </c>
      <c r="C234">
        <v>0.85</v>
      </c>
      <c r="D234">
        <v>16.3</v>
      </c>
      <c r="E234">
        <v>12.6</v>
      </c>
      <c r="F234">
        <v>20.9</v>
      </c>
      <c r="G234">
        <v>9.1</v>
      </c>
      <c r="I234">
        <f t="shared" si="84"/>
        <v>4.3808532273976013</v>
      </c>
      <c r="J234">
        <v>10</v>
      </c>
      <c r="K234">
        <f>AVERAGE(D230:G234)</f>
        <v>14.825000000000003</v>
      </c>
      <c r="L234">
        <f t="shared" si="91"/>
        <v>13.906250000000002</v>
      </c>
      <c r="M234">
        <v>0.45</v>
      </c>
      <c r="N234">
        <f t="shared" si="86"/>
        <v>14.725</v>
      </c>
      <c r="P234" s="5">
        <f>AVERAGE(D230:D234)</f>
        <v>13.66</v>
      </c>
      <c r="Q234">
        <f t="shared" si="92"/>
        <v>12.8</v>
      </c>
      <c r="R234" s="5">
        <f>AVERAGE(E230:E234)</f>
        <v>13.38</v>
      </c>
      <c r="S234">
        <f t="shared" si="93"/>
        <v>11.75</v>
      </c>
      <c r="T234" s="5">
        <f>AVERAGE(F230:F234)</f>
        <v>24.24</v>
      </c>
      <c r="U234">
        <f t="shared" si="94"/>
        <v>20.425000000000001</v>
      </c>
      <c r="V234" s="5">
        <f>AVERAGE(G230:G234)</f>
        <v>8.02</v>
      </c>
      <c r="W234">
        <f t="shared" si="95"/>
        <v>10.65</v>
      </c>
    </row>
    <row r="235" spans="1:23" x14ac:dyDescent="0.45">
      <c r="A235" s="1">
        <v>15</v>
      </c>
      <c r="B235">
        <v>20</v>
      </c>
      <c r="C235">
        <v>0</v>
      </c>
      <c r="D235">
        <v>22.8</v>
      </c>
      <c r="E235">
        <v>12.6</v>
      </c>
      <c r="F235">
        <v>26.6</v>
      </c>
      <c r="G235">
        <v>17.8</v>
      </c>
      <c r="I235">
        <f t="shared" si="84"/>
        <v>5.2675895815828326</v>
      </c>
      <c r="J235">
        <v>20</v>
      </c>
      <c r="K235">
        <f>AVERAGE(D235:G239)</f>
        <v>18.64</v>
      </c>
      <c r="L235">
        <f t="shared" si="91"/>
        <v>12.78125</v>
      </c>
      <c r="M235">
        <v>0.65</v>
      </c>
      <c r="N235">
        <f t="shared" si="86"/>
        <v>19.95</v>
      </c>
      <c r="P235" s="5">
        <f>AVERAGE(D235:D239)</f>
        <v>20.399999999999999</v>
      </c>
      <c r="Q235">
        <f t="shared" si="92"/>
        <v>11.899999999999999</v>
      </c>
      <c r="R235" s="5">
        <f>AVERAGE(E235:E239)</f>
        <v>12.8</v>
      </c>
      <c r="S235">
        <f t="shared" si="93"/>
        <v>11.35</v>
      </c>
      <c r="T235" s="5">
        <f>AVERAGE(F235:F239)</f>
        <v>24.08</v>
      </c>
      <c r="U235">
        <f t="shared" si="94"/>
        <v>17.649999999999999</v>
      </c>
      <c r="V235" s="5">
        <f>AVERAGE(G235:G239)</f>
        <v>17.28</v>
      </c>
      <c r="W235">
        <f t="shared" si="95"/>
        <v>10.225000000000001</v>
      </c>
    </row>
    <row r="236" spans="1:23" x14ac:dyDescent="0.45">
      <c r="A236" s="1">
        <v>16</v>
      </c>
      <c r="B236">
        <v>20</v>
      </c>
      <c r="C236">
        <v>0.2</v>
      </c>
      <c r="D236">
        <v>21.1</v>
      </c>
      <c r="E236">
        <v>15.1</v>
      </c>
      <c r="F236">
        <v>25.1</v>
      </c>
      <c r="G236">
        <v>18.399999999999999</v>
      </c>
      <c r="I236">
        <f t="shared" si="84"/>
        <v>3.6663162711364636</v>
      </c>
      <c r="J236">
        <v>50</v>
      </c>
      <c r="L236">
        <f t="shared" si="91"/>
        <v>13.262499999999999</v>
      </c>
      <c r="M236">
        <v>0.85</v>
      </c>
      <c r="N236">
        <f t="shared" si="86"/>
        <v>19.925000000000001</v>
      </c>
      <c r="P236" s="5"/>
      <c r="Q236">
        <f t="shared" si="92"/>
        <v>13.450000000000001</v>
      </c>
      <c r="R236" s="5"/>
      <c r="S236">
        <f t="shared" si="93"/>
        <v>10.725000000000001</v>
      </c>
      <c r="T236" s="5"/>
      <c r="U236">
        <f t="shared" si="94"/>
        <v>18.324999999999999</v>
      </c>
      <c r="V236" s="5"/>
      <c r="W236">
        <f t="shared" si="95"/>
        <v>10.55</v>
      </c>
    </row>
    <row r="237" spans="1:23" x14ac:dyDescent="0.45">
      <c r="A237" s="1">
        <v>17</v>
      </c>
      <c r="B237">
        <v>20</v>
      </c>
      <c r="C237">
        <v>0.45</v>
      </c>
      <c r="D237">
        <v>20.2</v>
      </c>
      <c r="E237">
        <v>12.5</v>
      </c>
      <c r="F237">
        <v>23.8</v>
      </c>
      <c r="G237">
        <v>17.7</v>
      </c>
      <c r="I237">
        <f t="shared" si="84"/>
        <v>4.1112650121343401</v>
      </c>
      <c r="J237">
        <v>100</v>
      </c>
      <c r="L237">
        <f>AVERAGE((L236-L235), (L235-L234), (L234-L233), (L233-L232))</f>
        <v>-2.9687500000000533E-2</v>
      </c>
      <c r="N237">
        <f t="shared" si="86"/>
        <v>18.55</v>
      </c>
      <c r="P237" s="5"/>
      <c r="R237" s="5"/>
      <c r="T237" s="5"/>
      <c r="V237" s="5"/>
    </row>
    <row r="238" spans="1:23" x14ac:dyDescent="0.45">
      <c r="A238" s="1">
        <v>18</v>
      </c>
      <c r="B238">
        <v>20</v>
      </c>
      <c r="C238">
        <v>0.65</v>
      </c>
      <c r="D238">
        <v>19</v>
      </c>
      <c r="E238">
        <v>12.6</v>
      </c>
      <c r="F238">
        <v>22.1</v>
      </c>
      <c r="G238">
        <v>15.8</v>
      </c>
      <c r="I238">
        <f t="shared" si="84"/>
        <v>3.5442735503908334</v>
      </c>
      <c r="K238">
        <f>AVERAGE(K232:K237)</f>
        <v>13.5425</v>
      </c>
      <c r="N238">
        <f t="shared" si="86"/>
        <v>17.375</v>
      </c>
      <c r="P238" s="5">
        <f>AVERAGE(P232:P237)</f>
        <v>13.165000000000001</v>
      </c>
      <c r="Q238">
        <f>AVERAGE(Q232:Q236)</f>
        <v>13.164999999999997</v>
      </c>
      <c r="R238" s="5">
        <f>AVERAGE(R232:R237)</f>
        <v>11.43</v>
      </c>
      <c r="S238">
        <f>AVERAGE(S232:S236)</f>
        <v>11.430000000000001</v>
      </c>
      <c r="T238" s="5">
        <f>AVERAGE(T232:T237)</f>
        <v>19.229999999999997</v>
      </c>
      <c r="U238">
        <f>AVERAGE(U232:U236)</f>
        <v>19.229999999999997</v>
      </c>
      <c r="V238" s="5">
        <f>AVERAGE(V232:V236)</f>
        <v>10.344999999999999</v>
      </c>
      <c r="W238">
        <f>AVERAGE(W232:W236)</f>
        <v>10.345000000000002</v>
      </c>
    </row>
    <row r="239" spans="1:23" x14ac:dyDescent="0.45">
      <c r="A239" s="1">
        <v>19</v>
      </c>
      <c r="B239">
        <v>20</v>
      </c>
      <c r="C239">
        <v>0.85</v>
      </c>
      <c r="D239">
        <v>18.899999999999999</v>
      </c>
      <c r="E239">
        <v>11.2</v>
      </c>
      <c r="F239">
        <v>22.8</v>
      </c>
      <c r="G239">
        <v>16.7</v>
      </c>
      <c r="I239">
        <f t="shared" si="84"/>
        <v>4.1934472692523626</v>
      </c>
      <c r="N239">
        <f t="shared" si="86"/>
        <v>17.399999999999999</v>
      </c>
      <c r="P239" s="5">
        <f>_xlfn.STDEV.P(P232:P237)</f>
        <v>4.842403845199196</v>
      </c>
      <c r="Q239">
        <f>_xlfn.STDEV.P(Q232:Q236)</f>
        <v>0.73851201750547046</v>
      </c>
      <c r="R239" s="5">
        <f>_xlfn.STDEV.P(R232:R237)</f>
        <v>2.5012197024651801</v>
      </c>
      <c r="S239">
        <f>_xlfn.STDEV.P(S232:S236)</f>
        <v>0.75719878499638393</v>
      </c>
      <c r="T239" s="5">
        <f>_xlfn.STDEV.P(T232:T237)</f>
        <v>5.96170277689186</v>
      </c>
      <c r="U239">
        <f>_xlfn.STDEV.P(U232:U236)</f>
        <v>1.058938147391056</v>
      </c>
      <c r="V239" s="5">
        <f>_xlfn.STDEV.P(V232:V236)</f>
        <v>4.0477493746525406</v>
      </c>
      <c r="W239">
        <f>_xlfn.STDEV.P(W232:W236)</f>
        <v>0.60753600716336165</v>
      </c>
    </row>
    <row r="240" spans="1:23" x14ac:dyDescent="0.45">
      <c r="A240" s="1">
        <v>20</v>
      </c>
      <c r="B240">
        <v>50</v>
      </c>
      <c r="C240">
        <v>0</v>
      </c>
      <c r="D240">
        <v>0</v>
      </c>
      <c r="E240">
        <v>0</v>
      </c>
      <c r="F240">
        <v>0</v>
      </c>
      <c r="G240">
        <v>0</v>
      </c>
      <c r="I240">
        <f t="shared" si="84"/>
        <v>0</v>
      </c>
      <c r="N240">
        <f t="shared" si="86"/>
        <v>0</v>
      </c>
      <c r="P240" s="5"/>
      <c r="R240" s="5"/>
      <c r="T240" s="5"/>
      <c r="V240" s="5"/>
    </row>
    <row r="241" spans="1:25" x14ac:dyDescent="0.45">
      <c r="A241" s="1">
        <v>21</v>
      </c>
      <c r="B241">
        <v>50</v>
      </c>
      <c r="C241">
        <v>0.2</v>
      </c>
      <c r="D241">
        <v>0</v>
      </c>
      <c r="E241">
        <v>0</v>
      </c>
      <c r="F241">
        <v>0</v>
      </c>
      <c r="G241">
        <v>0</v>
      </c>
      <c r="I241">
        <f t="shared" si="84"/>
        <v>0</v>
      </c>
      <c r="N241">
        <f t="shared" si="86"/>
        <v>0</v>
      </c>
      <c r="P241" s="5" cm="1">
        <f t="array" ref="P241">INDEX(LINEST(P232:P235), 1)</f>
        <v>4.2420000000000009</v>
      </c>
      <c r="Q241" s="5" cm="1">
        <f t="array" ref="Q241">INDEX(LINEST(Q232:Q236), 1)</f>
        <v>-0.27749999999999964</v>
      </c>
      <c r="R241" s="5" cm="1">
        <f t="array" ref="R241">INDEX(LINEST(R232:R235), 1)</f>
        <v>1.7959999999999998</v>
      </c>
      <c r="S241" s="5" cm="1">
        <f t="array" ref="S241">INDEX(LINEST(S232:S236), 1)</f>
        <v>-0.11499999999999985</v>
      </c>
      <c r="T241" s="5" cm="1">
        <f t="array" ref="T241">INDEX(LINEST(T232:T235), 1)</f>
        <v>4.8759999999999994</v>
      </c>
      <c r="U241" s="5" cm="1">
        <f t="array" ref="U241">INDEX(LINEST(U232:U236), 1)</f>
        <v>-0.52000000000000024</v>
      </c>
      <c r="V241" s="5" cm="1">
        <f t="array" ref="V241">INDEX(LINEST(V232:V235), 1)</f>
        <v>2.9380000000000002</v>
      </c>
      <c r="W241" s="5" cm="1">
        <f t="array" ref="W241">INDEX(LINEST(W232:W236), 1)</f>
        <v>0.17750000000000021</v>
      </c>
      <c r="Y241" t="s">
        <v>33</v>
      </c>
    </row>
    <row r="242" spans="1:25" x14ac:dyDescent="0.45">
      <c r="A242" s="1">
        <v>22</v>
      </c>
      <c r="B242">
        <v>50</v>
      </c>
      <c r="C242">
        <v>0.45</v>
      </c>
      <c r="D242">
        <v>0</v>
      </c>
      <c r="E242">
        <v>0</v>
      </c>
      <c r="F242">
        <v>0</v>
      </c>
      <c r="G242">
        <v>0</v>
      </c>
      <c r="I242">
        <f t="shared" si="84"/>
        <v>0</v>
      </c>
      <c r="K242" cm="1">
        <f t="array" ref="K242">INDEX(LINEST(K232:K235),1)</f>
        <v>3.463000000000001</v>
      </c>
      <c r="L242" cm="1">
        <f t="array" ref="L242">INDEX(LINEST(L232:L236),1)</f>
        <v>-0.18375000000000005</v>
      </c>
      <c r="N242">
        <f t="shared" si="86"/>
        <v>0</v>
      </c>
    </row>
    <row r="243" spans="1:25" x14ac:dyDescent="0.45">
      <c r="A243" s="1">
        <v>23</v>
      </c>
      <c r="B243">
        <v>50</v>
      </c>
      <c r="C243">
        <v>0.65</v>
      </c>
      <c r="D243">
        <v>0</v>
      </c>
      <c r="E243">
        <v>0</v>
      </c>
      <c r="F243">
        <v>0</v>
      </c>
      <c r="G243">
        <v>0</v>
      </c>
      <c r="I243">
        <f t="shared" si="84"/>
        <v>0</v>
      </c>
      <c r="N243">
        <f t="shared" si="86"/>
        <v>0</v>
      </c>
    </row>
    <row r="244" spans="1:25" x14ac:dyDescent="0.45">
      <c r="A244" s="1">
        <v>24</v>
      </c>
      <c r="B244">
        <v>50</v>
      </c>
      <c r="C244">
        <v>0.85</v>
      </c>
      <c r="D244">
        <v>0</v>
      </c>
      <c r="E244">
        <v>0</v>
      </c>
      <c r="F244">
        <v>0</v>
      </c>
      <c r="G244">
        <v>0</v>
      </c>
      <c r="I244">
        <f t="shared" si="84"/>
        <v>0</v>
      </c>
      <c r="N244">
        <f t="shared" si="86"/>
        <v>0</v>
      </c>
    </row>
    <row r="245" spans="1:25" x14ac:dyDescent="0.45">
      <c r="A245" s="1">
        <v>25</v>
      </c>
      <c r="B245">
        <v>100</v>
      </c>
      <c r="C245">
        <v>0</v>
      </c>
      <c r="D245">
        <v>0</v>
      </c>
      <c r="E245">
        <v>0</v>
      </c>
      <c r="F245">
        <v>0</v>
      </c>
      <c r="G245">
        <v>0</v>
      </c>
      <c r="I245">
        <f t="shared" si="84"/>
        <v>0</v>
      </c>
      <c r="N245">
        <f t="shared" si="86"/>
        <v>0</v>
      </c>
    </row>
    <row r="246" spans="1:25" x14ac:dyDescent="0.45">
      <c r="A246" s="1">
        <v>26</v>
      </c>
      <c r="B246">
        <v>100</v>
      </c>
      <c r="C246">
        <v>0.2</v>
      </c>
      <c r="D246">
        <v>0</v>
      </c>
      <c r="E246">
        <v>0</v>
      </c>
      <c r="F246">
        <v>0</v>
      </c>
      <c r="G246">
        <v>0</v>
      </c>
      <c r="I246">
        <f t="shared" si="84"/>
        <v>0</v>
      </c>
      <c r="N246">
        <f t="shared" si="86"/>
        <v>0</v>
      </c>
    </row>
    <row r="247" spans="1:25" x14ac:dyDescent="0.45">
      <c r="A247" s="1">
        <v>27</v>
      </c>
      <c r="B247">
        <v>100</v>
      </c>
      <c r="C247">
        <v>0.45</v>
      </c>
      <c r="D247">
        <v>0</v>
      </c>
      <c r="E247">
        <v>0</v>
      </c>
      <c r="F247">
        <v>0</v>
      </c>
      <c r="G247">
        <v>0</v>
      </c>
      <c r="I247">
        <f t="shared" si="84"/>
        <v>0</v>
      </c>
      <c r="N247">
        <f t="shared" si="86"/>
        <v>0</v>
      </c>
    </row>
    <row r="248" spans="1:25" x14ac:dyDescent="0.45">
      <c r="A248" s="1">
        <v>28</v>
      </c>
      <c r="B248">
        <v>100</v>
      </c>
      <c r="C248">
        <v>0.65</v>
      </c>
      <c r="D248">
        <v>0</v>
      </c>
      <c r="E248">
        <v>0</v>
      </c>
      <c r="F248">
        <v>0</v>
      </c>
      <c r="G248">
        <v>0</v>
      </c>
      <c r="I248">
        <f t="shared" si="84"/>
        <v>0</v>
      </c>
      <c r="N248">
        <f t="shared" si="86"/>
        <v>0</v>
      </c>
    </row>
    <row r="249" spans="1:25" x14ac:dyDescent="0.45">
      <c r="A249" s="1">
        <v>29</v>
      </c>
      <c r="B249">
        <v>100</v>
      </c>
      <c r="C249">
        <v>0.85</v>
      </c>
      <c r="D249">
        <v>0</v>
      </c>
      <c r="E249">
        <v>0</v>
      </c>
      <c r="F249">
        <v>0</v>
      </c>
      <c r="G249">
        <v>0</v>
      </c>
      <c r="I249">
        <f t="shared" si="84"/>
        <v>0</v>
      </c>
      <c r="N249">
        <f t="shared" si="86"/>
        <v>0</v>
      </c>
    </row>
  </sheetData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249"/>
  <sheetViews>
    <sheetView workbookViewId="0">
      <selection activeCell="E18" sqref="A1:XFD1048576"/>
    </sheetView>
  </sheetViews>
  <sheetFormatPr defaultRowHeight="14.25" x14ac:dyDescent="0.45"/>
  <sheetData>
    <row r="1" spans="1:7" x14ac:dyDescent="0.45">
      <c r="A1" s="1">
        <v>0</v>
      </c>
      <c r="B1" t="s">
        <v>0</v>
      </c>
    </row>
    <row r="3" spans="1:7" x14ac:dyDescent="0.4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</row>
    <row r="4" spans="1:7" x14ac:dyDescent="0.45">
      <c r="A4" s="1">
        <v>0</v>
      </c>
      <c r="B4">
        <v>2</v>
      </c>
      <c r="C4">
        <v>0</v>
      </c>
      <c r="D4">
        <v>75.8</v>
      </c>
      <c r="E4">
        <v>61.3</v>
      </c>
      <c r="F4">
        <v>75.5</v>
      </c>
      <c r="G4">
        <v>63</v>
      </c>
    </row>
    <row r="5" spans="1:7" x14ac:dyDescent="0.45">
      <c r="A5" s="1">
        <v>1</v>
      </c>
      <c r="B5">
        <v>2</v>
      </c>
      <c r="C5">
        <v>0.2</v>
      </c>
      <c r="D5">
        <v>68.099999999999994</v>
      </c>
      <c r="E5">
        <v>67.900000000000006</v>
      </c>
      <c r="F5">
        <v>70.7</v>
      </c>
      <c r="G5">
        <v>59.5</v>
      </c>
    </row>
    <row r="6" spans="1:7" x14ac:dyDescent="0.45">
      <c r="A6" s="1">
        <v>2</v>
      </c>
      <c r="B6">
        <v>2</v>
      </c>
      <c r="C6">
        <v>0.45</v>
      </c>
      <c r="D6">
        <v>75.8</v>
      </c>
      <c r="E6">
        <v>64.400000000000006</v>
      </c>
      <c r="F6">
        <v>66.900000000000006</v>
      </c>
      <c r="G6">
        <v>57.7</v>
      </c>
    </row>
    <row r="7" spans="1:7" x14ac:dyDescent="0.45">
      <c r="A7" s="1">
        <v>3</v>
      </c>
      <c r="B7">
        <v>2</v>
      </c>
      <c r="C7">
        <v>0.65</v>
      </c>
      <c r="D7">
        <v>70.599999999999994</v>
      </c>
      <c r="E7">
        <v>62.9</v>
      </c>
      <c r="F7">
        <v>73.7</v>
      </c>
      <c r="G7">
        <v>52.3</v>
      </c>
    </row>
    <row r="8" spans="1:7" x14ac:dyDescent="0.45">
      <c r="A8" s="1">
        <v>4</v>
      </c>
      <c r="B8">
        <v>2</v>
      </c>
      <c r="C8">
        <v>0.85</v>
      </c>
      <c r="D8">
        <v>68</v>
      </c>
      <c r="E8">
        <v>58</v>
      </c>
      <c r="F8">
        <v>56.9</v>
      </c>
      <c r="G8">
        <v>46.2</v>
      </c>
    </row>
    <row r="9" spans="1:7" x14ac:dyDescent="0.45">
      <c r="A9" s="1">
        <v>5</v>
      </c>
      <c r="B9">
        <v>5</v>
      </c>
      <c r="C9">
        <v>0</v>
      </c>
      <c r="D9">
        <v>12</v>
      </c>
      <c r="E9">
        <v>6.3</v>
      </c>
      <c r="F9">
        <v>9.6</v>
      </c>
      <c r="G9">
        <v>12.1</v>
      </c>
    </row>
    <row r="10" spans="1:7" x14ac:dyDescent="0.45">
      <c r="A10" s="1">
        <v>6</v>
      </c>
      <c r="B10">
        <v>5</v>
      </c>
      <c r="C10">
        <v>0.2</v>
      </c>
      <c r="D10">
        <v>9.5</v>
      </c>
      <c r="E10">
        <v>5.4</v>
      </c>
      <c r="F10">
        <v>7.3</v>
      </c>
      <c r="G10">
        <v>8.8000000000000007</v>
      </c>
    </row>
    <row r="11" spans="1:7" x14ac:dyDescent="0.45">
      <c r="A11" s="1">
        <v>7</v>
      </c>
      <c r="B11">
        <v>5</v>
      </c>
      <c r="C11">
        <v>0.45</v>
      </c>
      <c r="D11">
        <v>10.8</v>
      </c>
      <c r="E11">
        <v>6.4</v>
      </c>
      <c r="F11">
        <v>8.1999999999999993</v>
      </c>
      <c r="G11">
        <v>11.2</v>
      </c>
    </row>
    <row r="12" spans="1:7" x14ac:dyDescent="0.45">
      <c r="A12" s="1">
        <v>8</v>
      </c>
      <c r="B12">
        <v>5</v>
      </c>
      <c r="C12">
        <v>0.65</v>
      </c>
      <c r="D12">
        <v>11.1</v>
      </c>
      <c r="E12">
        <v>5.7</v>
      </c>
      <c r="F12">
        <v>7.7</v>
      </c>
      <c r="G12">
        <v>11.4</v>
      </c>
    </row>
    <row r="13" spans="1:7" x14ac:dyDescent="0.45">
      <c r="A13" s="1">
        <v>9</v>
      </c>
      <c r="B13">
        <v>5</v>
      </c>
      <c r="C13">
        <v>0.85</v>
      </c>
      <c r="D13">
        <v>8.5</v>
      </c>
      <c r="E13">
        <v>5.2</v>
      </c>
      <c r="F13">
        <v>7.2</v>
      </c>
      <c r="G13">
        <v>9.5</v>
      </c>
    </row>
    <row r="14" spans="1:7" x14ac:dyDescent="0.45">
      <c r="A14" s="1">
        <v>10</v>
      </c>
      <c r="B14">
        <v>10</v>
      </c>
      <c r="C14">
        <v>0</v>
      </c>
      <c r="D14">
        <v>5.4</v>
      </c>
      <c r="E14">
        <v>3.1</v>
      </c>
      <c r="F14">
        <v>9.5</v>
      </c>
      <c r="G14">
        <v>1.2</v>
      </c>
    </row>
    <row r="15" spans="1:7" x14ac:dyDescent="0.45">
      <c r="A15" s="1">
        <v>11</v>
      </c>
      <c r="B15">
        <v>10</v>
      </c>
      <c r="C15">
        <v>0.2</v>
      </c>
      <c r="D15">
        <v>3.8</v>
      </c>
      <c r="E15">
        <v>0.9</v>
      </c>
      <c r="F15">
        <v>7.7</v>
      </c>
      <c r="G15">
        <v>0.9</v>
      </c>
    </row>
    <row r="16" spans="1:7" x14ac:dyDescent="0.45">
      <c r="A16" s="1">
        <v>12</v>
      </c>
      <c r="B16">
        <v>10</v>
      </c>
      <c r="C16">
        <v>0.45</v>
      </c>
      <c r="D16">
        <v>3</v>
      </c>
      <c r="E16">
        <v>3.1</v>
      </c>
      <c r="F16">
        <v>8.3000000000000007</v>
      </c>
      <c r="G16">
        <v>1.3</v>
      </c>
    </row>
    <row r="17" spans="1:7" x14ac:dyDescent="0.45">
      <c r="A17" s="1">
        <v>13</v>
      </c>
      <c r="B17">
        <v>10</v>
      </c>
      <c r="C17">
        <v>0.65</v>
      </c>
      <c r="D17">
        <v>2.9</v>
      </c>
      <c r="E17">
        <v>2.1</v>
      </c>
      <c r="F17">
        <v>7.9</v>
      </c>
      <c r="G17">
        <v>1.3</v>
      </c>
    </row>
    <row r="18" spans="1:7" x14ac:dyDescent="0.45">
      <c r="A18" s="1">
        <v>14</v>
      </c>
      <c r="B18">
        <v>10</v>
      </c>
      <c r="C18">
        <v>0.85</v>
      </c>
      <c r="D18">
        <v>4.0999999999999996</v>
      </c>
      <c r="E18">
        <v>2.2999999999999998</v>
      </c>
      <c r="F18">
        <v>6.9</v>
      </c>
      <c r="G18">
        <v>0.6</v>
      </c>
    </row>
    <row r="19" spans="1:7" x14ac:dyDescent="0.45">
      <c r="A19" s="1">
        <v>15</v>
      </c>
      <c r="B19">
        <v>20</v>
      </c>
      <c r="C19">
        <v>0</v>
      </c>
      <c r="D19">
        <v>0.1</v>
      </c>
      <c r="E19">
        <v>0.3</v>
      </c>
      <c r="F19">
        <v>4</v>
      </c>
      <c r="G19">
        <v>0</v>
      </c>
    </row>
    <row r="20" spans="1:7" x14ac:dyDescent="0.45">
      <c r="A20" s="1">
        <v>16</v>
      </c>
      <c r="B20">
        <v>20</v>
      </c>
      <c r="C20">
        <v>0.2</v>
      </c>
      <c r="D20">
        <v>0</v>
      </c>
      <c r="E20">
        <v>0.2</v>
      </c>
      <c r="F20">
        <v>2.8</v>
      </c>
      <c r="G20">
        <v>0</v>
      </c>
    </row>
    <row r="21" spans="1:7" x14ac:dyDescent="0.45">
      <c r="A21" s="1">
        <v>17</v>
      </c>
      <c r="B21">
        <v>20</v>
      </c>
      <c r="C21">
        <v>0.45</v>
      </c>
      <c r="D21">
        <v>0</v>
      </c>
      <c r="E21">
        <v>0.4</v>
      </c>
      <c r="F21">
        <v>3.6</v>
      </c>
      <c r="G21">
        <v>0</v>
      </c>
    </row>
    <row r="22" spans="1:7" x14ac:dyDescent="0.45">
      <c r="A22" s="1">
        <v>18</v>
      </c>
      <c r="B22">
        <v>20</v>
      </c>
      <c r="C22">
        <v>0.65</v>
      </c>
      <c r="D22">
        <v>0</v>
      </c>
      <c r="E22">
        <v>0.2</v>
      </c>
      <c r="F22">
        <v>4.2</v>
      </c>
      <c r="G22">
        <v>0</v>
      </c>
    </row>
    <row r="23" spans="1:7" x14ac:dyDescent="0.45">
      <c r="A23" s="1">
        <v>19</v>
      </c>
      <c r="B23">
        <v>20</v>
      </c>
      <c r="C23">
        <v>0.85</v>
      </c>
      <c r="D23">
        <v>0</v>
      </c>
      <c r="E23">
        <v>0.7</v>
      </c>
      <c r="F23">
        <v>3.6</v>
      </c>
      <c r="G23">
        <v>0</v>
      </c>
    </row>
    <row r="24" spans="1:7" x14ac:dyDescent="0.45">
      <c r="A24" s="1">
        <v>20</v>
      </c>
      <c r="B24">
        <v>50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45">
      <c r="A25" s="1">
        <v>21</v>
      </c>
      <c r="B25">
        <v>50</v>
      </c>
      <c r="C25">
        <v>0.2</v>
      </c>
      <c r="D25">
        <v>0</v>
      </c>
      <c r="E25">
        <v>0.1</v>
      </c>
      <c r="F25">
        <v>0</v>
      </c>
      <c r="G25">
        <v>0</v>
      </c>
    </row>
    <row r="26" spans="1:7" x14ac:dyDescent="0.45">
      <c r="A26" s="1">
        <v>22</v>
      </c>
      <c r="B26">
        <v>50</v>
      </c>
      <c r="C26">
        <v>0.45</v>
      </c>
      <c r="D26">
        <v>0</v>
      </c>
      <c r="E26">
        <v>0</v>
      </c>
      <c r="F26">
        <v>0</v>
      </c>
      <c r="G26">
        <v>0</v>
      </c>
    </row>
    <row r="27" spans="1:7" x14ac:dyDescent="0.45">
      <c r="A27" s="1">
        <v>23</v>
      </c>
      <c r="B27">
        <v>50</v>
      </c>
      <c r="C27">
        <v>0.65</v>
      </c>
      <c r="D27">
        <v>0</v>
      </c>
      <c r="E27">
        <v>0</v>
      </c>
      <c r="F27">
        <v>0</v>
      </c>
      <c r="G27">
        <v>0</v>
      </c>
    </row>
    <row r="28" spans="1:7" x14ac:dyDescent="0.45">
      <c r="A28" s="1">
        <v>24</v>
      </c>
      <c r="B28">
        <v>50</v>
      </c>
      <c r="C28">
        <v>0.85</v>
      </c>
      <c r="D28">
        <v>0</v>
      </c>
      <c r="E28">
        <v>0</v>
      </c>
      <c r="F28">
        <v>0</v>
      </c>
      <c r="G28">
        <v>0</v>
      </c>
    </row>
    <row r="29" spans="1:7" x14ac:dyDescent="0.45">
      <c r="A29" s="1">
        <v>25</v>
      </c>
      <c r="B29">
        <v>100</v>
      </c>
      <c r="C29">
        <v>0</v>
      </c>
      <c r="D29">
        <v>0</v>
      </c>
      <c r="E29">
        <v>1.7</v>
      </c>
      <c r="F29">
        <v>0</v>
      </c>
      <c r="G29">
        <v>0</v>
      </c>
    </row>
    <row r="30" spans="1:7" x14ac:dyDescent="0.45">
      <c r="A30" s="1">
        <v>26</v>
      </c>
      <c r="B30">
        <v>100</v>
      </c>
      <c r="C30">
        <v>0.2</v>
      </c>
      <c r="D30">
        <v>0</v>
      </c>
      <c r="E30">
        <v>1.3</v>
      </c>
      <c r="F30">
        <v>0</v>
      </c>
      <c r="G30">
        <v>0</v>
      </c>
    </row>
    <row r="31" spans="1:7" x14ac:dyDescent="0.45">
      <c r="A31" s="1">
        <v>27</v>
      </c>
      <c r="B31">
        <v>100</v>
      </c>
      <c r="C31">
        <v>0.45</v>
      </c>
      <c r="D31">
        <v>0</v>
      </c>
      <c r="E31">
        <v>0.6</v>
      </c>
      <c r="F31">
        <v>0</v>
      </c>
      <c r="G31">
        <v>0</v>
      </c>
    </row>
    <row r="32" spans="1:7" x14ac:dyDescent="0.45">
      <c r="A32" s="1">
        <v>28</v>
      </c>
      <c r="B32">
        <v>100</v>
      </c>
      <c r="C32">
        <v>0.65</v>
      </c>
      <c r="D32">
        <v>0</v>
      </c>
      <c r="E32">
        <v>0.5</v>
      </c>
      <c r="F32">
        <v>0</v>
      </c>
      <c r="G32">
        <v>0</v>
      </c>
    </row>
    <row r="33" spans="1:7" x14ac:dyDescent="0.45">
      <c r="A33" s="1">
        <v>29</v>
      </c>
      <c r="B33">
        <v>100</v>
      </c>
      <c r="C33">
        <v>0.85</v>
      </c>
      <c r="D33">
        <v>0</v>
      </c>
      <c r="E33">
        <v>0.9</v>
      </c>
      <c r="F33">
        <v>0</v>
      </c>
      <c r="G33">
        <v>0</v>
      </c>
    </row>
    <row r="37" spans="1:7" x14ac:dyDescent="0.45">
      <c r="A37" s="1">
        <v>0</v>
      </c>
      <c r="B37" t="s">
        <v>7</v>
      </c>
    </row>
    <row r="39" spans="1:7" x14ac:dyDescent="0.4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 x14ac:dyDescent="0.45">
      <c r="A40" s="1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45">
      <c r="A41" s="1">
        <v>1</v>
      </c>
      <c r="B41">
        <v>0</v>
      </c>
      <c r="C41">
        <v>0.2</v>
      </c>
      <c r="D41">
        <v>0</v>
      </c>
      <c r="E41">
        <v>0</v>
      </c>
      <c r="F41">
        <v>0</v>
      </c>
      <c r="G41">
        <v>0</v>
      </c>
    </row>
    <row r="42" spans="1:7" x14ac:dyDescent="0.45">
      <c r="A42" s="1">
        <v>2</v>
      </c>
      <c r="B42">
        <v>0</v>
      </c>
      <c r="C42">
        <v>0.45</v>
      </c>
      <c r="D42">
        <v>0</v>
      </c>
      <c r="E42">
        <v>0</v>
      </c>
      <c r="F42">
        <v>0</v>
      </c>
      <c r="G42">
        <v>0</v>
      </c>
    </row>
    <row r="43" spans="1:7" x14ac:dyDescent="0.45">
      <c r="A43" s="1">
        <v>3</v>
      </c>
      <c r="B43">
        <v>0</v>
      </c>
      <c r="C43">
        <v>0.65</v>
      </c>
      <c r="D43">
        <v>0</v>
      </c>
      <c r="E43">
        <v>0</v>
      </c>
      <c r="F43">
        <v>0</v>
      </c>
      <c r="G43">
        <v>0</v>
      </c>
    </row>
    <row r="44" spans="1:7" x14ac:dyDescent="0.45">
      <c r="A44" s="1">
        <v>4</v>
      </c>
      <c r="B44">
        <v>0</v>
      </c>
      <c r="C44">
        <v>0.85</v>
      </c>
      <c r="D44">
        <v>0</v>
      </c>
      <c r="E44">
        <v>0</v>
      </c>
      <c r="F44">
        <v>0</v>
      </c>
      <c r="G44">
        <v>0</v>
      </c>
    </row>
    <row r="45" spans="1:7" x14ac:dyDescent="0.45">
      <c r="A45" s="1">
        <v>5</v>
      </c>
      <c r="B45">
        <v>5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45">
      <c r="A46" s="1">
        <v>6</v>
      </c>
      <c r="B46">
        <v>5</v>
      </c>
      <c r="C46">
        <v>0.2</v>
      </c>
      <c r="D46">
        <v>0</v>
      </c>
      <c r="E46">
        <v>0</v>
      </c>
      <c r="F46">
        <v>0</v>
      </c>
      <c r="G46">
        <v>0</v>
      </c>
    </row>
    <row r="47" spans="1:7" x14ac:dyDescent="0.45">
      <c r="A47" s="1">
        <v>7</v>
      </c>
      <c r="B47">
        <v>5</v>
      </c>
      <c r="C47">
        <v>0.45</v>
      </c>
      <c r="D47">
        <v>0</v>
      </c>
      <c r="E47">
        <v>0</v>
      </c>
      <c r="F47">
        <v>0</v>
      </c>
      <c r="G47">
        <v>0</v>
      </c>
    </row>
    <row r="48" spans="1:7" x14ac:dyDescent="0.45">
      <c r="A48" s="1">
        <v>8</v>
      </c>
      <c r="B48">
        <v>5</v>
      </c>
      <c r="C48">
        <v>0.65</v>
      </c>
      <c r="D48">
        <v>0</v>
      </c>
      <c r="E48">
        <v>0</v>
      </c>
      <c r="F48">
        <v>0</v>
      </c>
      <c r="G48">
        <v>0</v>
      </c>
    </row>
    <row r="49" spans="1:7" x14ac:dyDescent="0.45">
      <c r="A49" s="1">
        <v>9</v>
      </c>
      <c r="B49">
        <v>5</v>
      </c>
      <c r="C49">
        <v>0.85</v>
      </c>
      <c r="D49">
        <v>0</v>
      </c>
      <c r="E49">
        <v>0</v>
      </c>
      <c r="F49">
        <v>0</v>
      </c>
      <c r="G49">
        <v>0</v>
      </c>
    </row>
    <row r="50" spans="1:7" x14ac:dyDescent="0.45">
      <c r="A50" s="1">
        <v>10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45">
      <c r="A51" s="1">
        <v>11</v>
      </c>
      <c r="B51">
        <v>10</v>
      </c>
      <c r="C51">
        <v>0.2</v>
      </c>
      <c r="D51">
        <v>0</v>
      </c>
      <c r="E51">
        <v>0</v>
      </c>
      <c r="F51">
        <v>0</v>
      </c>
      <c r="G51">
        <v>0</v>
      </c>
    </row>
    <row r="52" spans="1:7" x14ac:dyDescent="0.45">
      <c r="A52" s="1">
        <v>12</v>
      </c>
      <c r="B52">
        <v>10</v>
      </c>
      <c r="C52">
        <v>0.45</v>
      </c>
      <c r="D52">
        <v>0</v>
      </c>
      <c r="E52">
        <v>0</v>
      </c>
      <c r="F52">
        <v>0</v>
      </c>
      <c r="G52">
        <v>0</v>
      </c>
    </row>
    <row r="53" spans="1:7" x14ac:dyDescent="0.45">
      <c r="A53" s="1">
        <v>13</v>
      </c>
      <c r="B53">
        <v>10</v>
      </c>
      <c r="C53">
        <v>0.65</v>
      </c>
      <c r="D53">
        <v>0</v>
      </c>
      <c r="E53">
        <v>0</v>
      </c>
      <c r="F53">
        <v>0</v>
      </c>
      <c r="G53">
        <v>0</v>
      </c>
    </row>
    <row r="54" spans="1:7" x14ac:dyDescent="0.45">
      <c r="A54" s="1">
        <v>14</v>
      </c>
      <c r="B54">
        <v>10</v>
      </c>
      <c r="C54">
        <v>0.85</v>
      </c>
      <c r="D54">
        <v>0</v>
      </c>
      <c r="E54">
        <v>0</v>
      </c>
      <c r="F54">
        <v>0</v>
      </c>
      <c r="G54">
        <v>0</v>
      </c>
    </row>
    <row r="55" spans="1:7" x14ac:dyDescent="0.45">
      <c r="A55" s="1">
        <v>15</v>
      </c>
      <c r="B55">
        <v>20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45">
      <c r="A56" s="1">
        <v>16</v>
      </c>
      <c r="B56">
        <v>20</v>
      </c>
      <c r="C56">
        <v>0.2</v>
      </c>
      <c r="D56">
        <v>0</v>
      </c>
      <c r="E56">
        <v>0</v>
      </c>
      <c r="F56">
        <v>0</v>
      </c>
      <c r="G56">
        <v>0</v>
      </c>
    </row>
    <row r="57" spans="1:7" x14ac:dyDescent="0.45">
      <c r="A57" s="1">
        <v>17</v>
      </c>
      <c r="B57">
        <v>20</v>
      </c>
      <c r="C57">
        <v>0.45</v>
      </c>
      <c r="D57">
        <v>0</v>
      </c>
      <c r="E57">
        <v>0</v>
      </c>
      <c r="F57">
        <v>0</v>
      </c>
      <c r="G57">
        <v>0</v>
      </c>
    </row>
    <row r="58" spans="1:7" x14ac:dyDescent="0.45">
      <c r="A58" s="1">
        <v>18</v>
      </c>
      <c r="B58">
        <v>20</v>
      </c>
      <c r="C58">
        <v>0.65</v>
      </c>
      <c r="D58">
        <v>0</v>
      </c>
      <c r="E58">
        <v>0</v>
      </c>
      <c r="F58">
        <v>0</v>
      </c>
      <c r="G58">
        <v>0</v>
      </c>
    </row>
    <row r="59" spans="1:7" x14ac:dyDescent="0.45">
      <c r="A59" s="1">
        <v>19</v>
      </c>
      <c r="B59">
        <v>20</v>
      </c>
      <c r="C59">
        <v>0.85</v>
      </c>
      <c r="D59">
        <v>0</v>
      </c>
      <c r="E59">
        <v>0</v>
      </c>
      <c r="F59">
        <v>0</v>
      </c>
      <c r="G59">
        <v>0</v>
      </c>
    </row>
    <row r="60" spans="1:7" x14ac:dyDescent="0.4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45">
      <c r="A61" s="1">
        <v>21</v>
      </c>
      <c r="B61">
        <v>50</v>
      </c>
      <c r="C61">
        <v>0.2</v>
      </c>
      <c r="D61">
        <v>0</v>
      </c>
      <c r="E61">
        <v>0</v>
      </c>
      <c r="F61">
        <v>0</v>
      </c>
      <c r="G61">
        <v>0</v>
      </c>
    </row>
    <row r="62" spans="1:7" x14ac:dyDescent="0.45">
      <c r="A62" s="1">
        <v>22</v>
      </c>
      <c r="B62">
        <v>50</v>
      </c>
      <c r="C62">
        <v>0.45</v>
      </c>
      <c r="D62">
        <v>0</v>
      </c>
      <c r="E62">
        <v>0</v>
      </c>
      <c r="F62">
        <v>0</v>
      </c>
      <c r="G62">
        <v>0</v>
      </c>
    </row>
    <row r="63" spans="1:7" x14ac:dyDescent="0.45">
      <c r="A63" s="1">
        <v>23</v>
      </c>
      <c r="B63">
        <v>50</v>
      </c>
      <c r="C63">
        <v>0.65</v>
      </c>
      <c r="D63">
        <v>0</v>
      </c>
      <c r="E63">
        <v>0</v>
      </c>
      <c r="F63">
        <v>0</v>
      </c>
      <c r="G63">
        <v>0</v>
      </c>
    </row>
    <row r="64" spans="1:7" x14ac:dyDescent="0.45">
      <c r="A64" s="1">
        <v>24</v>
      </c>
      <c r="B64">
        <v>50</v>
      </c>
      <c r="C64">
        <v>0.85</v>
      </c>
      <c r="D64">
        <v>0</v>
      </c>
      <c r="E64">
        <v>0</v>
      </c>
      <c r="F64">
        <v>0</v>
      </c>
      <c r="G64">
        <v>0</v>
      </c>
    </row>
    <row r="65" spans="1:7" x14ac:dyDescent="0.4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45">
      <c r="A66" s="1">
        <v>26</v>
      </c>
      <c r="B66">
        <v>100</v>
      </c>
      <c r="C66">
        <v>0.2</v>
      </c>
      <c r="D66">
        <v>0</v>
      </c>
      <c r="E66">
        <v>0</v>
      </c>
      <c r="F66">
        <v>0</v>
      </c>
      <c r="G66">
        <v>0</v>
      </c>
    </row>
    <row r="67" spans="1:7" x14ac:dyDescent="0.4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0</v>
      </c>
    </row>
    <row r="68" spans="1:7" x14ac:dyDescent="0.4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0</v>
      </c>
    </row>
    <row r="69" spans="1:7" x14ac:dyDescent="0.4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0</v>
      </c>
    </row>
    <row r="73" spans="1:7" x14ac:dyDescent="0.45">
      <c r="A73" s="1">
        <v>0</v>
      </c>
      <c r="B73" t="s">
        <v>8</v>
      </c>
    </row>
    <row r="75" spans="1:7" x14ac:dyDescent="0.4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</row>
    <row r="76" spans="1:7" x14ac:dyDescent="0.45">
      <c r="A76" s="1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45">
      <c r="A77" s="1">
        <v>1</v>
      </c>
      <c r="B77">
        <v>0</v>
      </c>
      <c r="C77">
        <v>0.2</v>
      </c>
      <c r="D77">
        <v>0</v>
      </c>
      <c r="E77">
        <v>0</v>
      </c>
      <c r="F77">
        <v>0</v>
      </c>
      <c r="G77">
        <v>0</v>
      </c>
    </row>
    <row r="78" spans="1:7" x14ac:dyDescent="0.45">
      <c r="A78" s="1">
        <v>2</v>
      </c>
      <c r="B78">
        <v>0</v>
      </c>
      <c r="C78">
        <v>0.45</v>
      </c>
      <c r="D78">
        <v>0</v>
      </c>
      <c r="E78">
        <v>0</v>
      </c>
      <c r="F78">
        <v>0</v>
      </c>
      <c r="G78">
        <v>0</v>
      </c>
    </row>
    <row r="79" spans="1:7" x14ac:dyDescent="0.45">
      <c r="A79" s="1">
        <v>3</v>
      </c>
      <c r="B79">
        <v>0</v>
      </c>
      <c r="C79">
        <v>0.65</v>
      </c>
      <c r="D79">
        <v>0</v>
      </c>
      <c r="E79">
        <v>0</v>
      </c>
      <c r="F79">
        <v>0</v>
      </c>
      <c r="G79">
        <v>0</v>
      </c>
    </row>
    <row r="80" spans="1:7" x14ac:dyDescent="0.45">
      <c r="A80" s="1">
        <v>4</v>
      </c>
      <c r="B80">
        <v>0</v>
      </c>
      <c r="C80">
        <v>0.85</v>
      </c>
      <c r="D80">
        <v>0</v>
      </c>
      <c r="E80">
        <v>0</v>
      </c>
      <c r="F80">
        <v>0</v>
      </c>
      <c r="G80">
        <v>0</v>
      </c>
    </row>
    <row r="81" spans="1:7" x14ac:dyDescent="0.45">
      <c r="A81" s="1">
        <v>5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45">
      <c r="A82" s="1">
        <v>6</v>
      </c>
      <c r="B82">
        <v>5</v>
      </c>
      <c r="C82">
        <v>0.2</v>
      </c>
      <c r="D82">
        <v>0.1</v>
      </c>
      <c r="E82">
        <v>0</v>
      </c>
      <c r="F82">
        <v>0</v>
      </c>
      <c r="G82">
        <v>0</v>
      </c>
    </row>
    <row r="83" spans="1:7" x14ac:dyDescent="0.45">
      <c r="A83" s="1">
        <v>7</v>
      </c>
      <c r="B83">
        <v>5</v>
      </c>
      <c r="C83">
        <v>0.45</v>
      </c>
      <c r="D83">
        <v>0</v>
      </c>
      <c r="E83">
        <v>0</v>
      </c>
      <c r="F83">
        <v>0</v>
      </c>
      <c r="G83">
        <v>0</v>
      </c>
    </row>
    <row r="84" spans="1:7" x14ac:dyDescent="0.45">
      <c r="A84" s="1">
        <v>8</v>
      </c>
      <c r="B84">
        <v>5</v>
      </c>
      <c r="C84">
        <v>0.65</v>
      </c>
      <c r="D84">
        <v>0</v>
      </c>
      <c r="E84">
        <v>0</v>
      </c>
      <c r="F84">
        <v>0</v>
      </c>
      <c r="G84">
        <v>0</v>
      </c>
    </row>
    <row r="85" spans="1:7" x14ac:dyDescent="0.45">
      <c r="A85" s="1">
        <v>9</v>
      </c>
      <c r="B85">
        <v>5</v>
      </c>
      <c r="C85">
        <v>0.85</v>
      </c>
      <c r="D85">
        <v>0</v>
      </c>
      <c r="E85">
        <v>0</v>
      </c>
      <c r="F85">
        <v>0</v>
      </c>
      <c r="G85">
        <v>0</v>
      </c>
    </row>
    <row r="86" spans="1:7" x14ac:dyDescent="0.45">
      <c r="A86" s="1">
        <v>10</v>
      </c>
      <c r="B86">
        <v>10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45">
      <c r="A87" s="1">
        <v>11</v>
      </c>
      <c r="B87">
        <v>10</v>
      </c>
      <c r="C87">
        <v>0.2</v>
      </c>
      <c r="D87">
        <v>0</v>
      </c>
      <c r="E87">
        <v>0</v>
      </c>
      <c r="F87">
        <v>0</v>
      </c>
      <c r="G87">
        <v>0</v>
      </c>
    </row>
    <row r="88" spans="1:7" x14ac:dyDescent="0.45">
      <c r="A88" s="1">
        <v>12</v>
      </c>
      <c r="B88">
        <v>10</v>
      </c>
      <c r="C88">
        <v>0.45</v>
      </c>
      <c r="D88">
        <v>0</v>
      </c>
      <c r="E88">
        <v>0</v>
      </c>
      <c r="F88">
        <v>0</v>
      </c>
      <c r="G88">
        <v>0</v>
      </c>
    </row>
    <row r="89" spans="1:7" x14ac:dyDescent="0.45">
      <c r="A89" s="1">
        <v>13</v>
      </c>
      <c r="B89">
        <v>10</v>
      </c>
      <c r="C89">
        <v>0.65</v>
      </c>
      <c r="D89">
        <v>0</v>
      </c>
      <c r="E89">
        <v>0</v>
      </c>
      <c r="F89">
        <v>0</v>
      </c>
      <c r="G89">
        <v>0</v>
      </c>
    </row>
    <row r="90" spans="1:7" x14ac:dyDescent="0.45">
      <c r="A90" s="1">
        <v>14</v>
      </c>
      <c r="B90">
        <v>10</v>
      </c>
      <c r="C90">
        <v>0.85</v>
      </c>
      <c r="D90">
        <v>0</v>
      </c>
      <c r="E90">
        <v>0</v>
      </c>
      <c r="F90">
        <v>0</v>
      </c>
      <c r="G90">
        <v>0</v>
      </c>
    </row>
    <row r="91" spans="1:7" x14ac:dyDescent="0.45">
      <c r="A91" s="1">
        <v>15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45">
      <c r="A92" s="1">
        <v>16</v>
      </c>
      <c r="B92">
        <v>20</v>
      </c>
      <c r="C92">
        <v>0.2</v>
      </c>
      <c r="D92">
        <v>0</v>
      </c>
      <c r="E92">
        <v>0</v>
      </c>
      <c r="F92">
        <v>0</v>
      </c>
      <c r="G92">
        <v>0</v>
      </c>
    </row>
    <row r="93" spans="1:7" x14ac:dyDescent="0.45">
      <c r="A93" s="1">
        <v>17</v>
      </c>
      <c r="B93">
        <v>20</v>
      </c>
      <c r="C93">
        <v>0.45</v>
      </c>
      <c r="D93">
        <v>0</v>
      </c>
      <c r="E93">
        <v>0</v>
      </c>
      <c r="F93">
        <v>0</v>
      </c>
      <c r="G93">
        <v>0</v>
      </c>
    </row>
    <row r="94" spans="1:7" x14ac:dyDescent="0.45">
      <c r="A94" s="1">
        <v>18</v>
      </c>
      <c r="B94">
        <v>20</v>
      </c>
      <c r="C94">
        <v>0.65</v>
      </c>
      <c r="D94">
        <v>0</v>
      </c>
      <c r="E94">
        <v>0</v>
      </c>
      <c r="F94">
        <v>0</v>
      </c>
      <c r="G94">
        <v>0</v>
      </c>
    </row>
    <row r="95" spans="1:7" x14ac:dyDescent="0.45">
      <c r="A95" s="1">
        <v>19</v>
      </c>
      <c r="B95">
        <v>20</v>
      </c>
      <c r="C95">
        <v>0.85</v>
      </c>
      <c r="D95">
        <v>0</v>
      </c>
      <c r="E95">
        <v>0</v>
      </c>
      <c r="F95">
        <v>0</v>
      </c>
      <c r="G95">
        <v>0</v>
      </c>
    </row>
    <row r="96" spans="1:7" x14ac:dyDescent="0.45">
      <c r="A96" s="1">
        <v>20</v>
      </c>
      <c r="B96">
        <v>50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45">
      <c r="A97" s="1">
        <v>21</v>
      </c>
      <c r="B97">
        <v>50</v>
      </c>
      <c r="C97">
        <v>0.2</v>
      </c>
      <c r="D97">
        <v>0</v>
      </c>
      <c r="E97">
        <v>0</v>
      </c>
      <c r="F97">
        <v>0</v>
      </c>
      <c r="G97">
        <v>0</v>
      </c>
    </row>
    <row r="98" spans="1:7" x14ac:dyDescent="0.45">
      <c r="A98" s="1">
        <v>22</v>
      </c>
      <c r="B98">
        <v>50</v>
      </c>
      <c r="C98">
        <v>0.45</v>
      </c>
      <c r="D98">
        <v>0</v>
      </c>
      <c r="E98">
        <v>0</v>
      </c>
      <c r="F98">
        <v>0</v>
      </c>
      <c r="G98">
        <v>0</v>
      </c>
    </row>
    <row r="99" spans="1:7" x14ac:dyDescent="0.45">
      <c r="A99" s="1">
        <v>23</v>
      </c>
      <c r="B99">
        <v>50</v>
      </c>
      <c r="C99">
        <v>0.65</v>
      </c>
      <c r="D99">
        <v>0</v>
      </c>
      <c r="E99">
        <v>0</v>
      </c>
      <c r="F99">
        <v>0</v>
      </c>
      <c r="G99">
        <v>0</v>
      </c>
    </row>
    <row r="100" spans="1:7" x14ac:dyDescent="0.45">
      <c r="A100" s="1">
        <v>24</v>
      </c>
      <c r="B100">
        <v>50</v>
      </c>
      <c r="C100">
        <v>0.85</v>
      </c>
      <c r="D100">
        <v>0</v>
      </c>
      <c r="E100">
        <v>0</v>
      </c>
      <c r="F100">
        <v>0</v>
      </c>
      <c r="G100">
        <v>0</v>
      </c>
    </row>
    <row r="101" spans="1:7" x14ac:dyDescent="0.4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4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45">
      <c r="A103" s="1">
        <v>27</v>
      </c>
      <c r="B103">
        <v>100</v>
      </c>
      <c r="C103">
        <v>0.45</v>
      </c>
      <c r="D103">
        <v>0</v>
      </c>
      <c r="E103">
        <v>0</v>
      </c>
      <c r="F103">
        <v>0</v>
      </c>
      <c r="G103">
        <v>0</v>
      </c>
    </row>
    <row r="104" spans="1:7" x14ac:dyDescent="0.4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0</v>
      </c>
    </row>
    <row r="105" spans="1:7" x14ac:dyDescent="0.45">
      <c r="A105" s="1">
        <v>29</v>
      </c>
      <c r="B105">
        <v>100</v>
      </c>
      <c r="C105">
        <v>0.85</v>
      </c>
      <c r="D105">
        <v>0</v>
      </c>
      <c r="E105">
        <v>0</v>
      </c>
      <c r="F105">
        <v>0</v>
      </c>
      <c r="G105">
        <v>0</v>
      </c>
    </row>
    <row r="109" spans="1:7" x14ac:dyDescent="0.45">
      <c r="A109" s="1">
        <v>0</v>
      </c>
      <c r="B109" t="s">
        <v>9</v>
      </c>
    </row>
    <row r="111" spans="1:7" x14ac:dyDescent="0.4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</row>
    <row r="112" spans="1:7" x14ac:dyDescent="0.4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4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4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4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4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45">
      <c r="A117" s="1">
        <v>5</v>
      </c>
      <c r="B117">
        <v>5</v>
      </c>
      <c r="C117">
        <v>0</v>
      </c>
      <c r="D117">
        <v>17.899999999999999</v>
      </c>
      <c r="E117">
        <v>20</v>
      </c>
      <c r="F117">
        <v>13.8</v>
      </c>
      <c r="G117">
        <v>21</v>
      </c>
    </row>
    <row r="118" spans="1:7" x14ac:dyDescent="0.45">
      <c r="A118" s="1">
        <v>6</v>
      </c>
      <c r="B118">
        <v>5</v>
      </c>
      <c r="C118">
        <v>0.2</v>
      </c>
      <c r="D118">
        <v>14.8</v>
      </c>
      <c r="E118">
        <v>15.4</v>
      </c>
      <c r="F118">
        <v>10.7</v>
      </c>
      <c r="G118">
        <v>16.600000000000001</v>
      </c>
    </row>
    <row r="119" spans="1:7" x14ac:dyDescent="0.45">
      <c r="A119" s="1">
        <v>7</v>
      </c>
      <c r="B119">
        <v>5</v>
      </c>
      <c r="C119">
        <v>0.45</v>
      </c>
      <c r="D119">
        <v>13.5</v>
      </c>
      <c r="E119">
        <v>12.7</v>
      </c>
      <c r="F119">
        <v>12</v>
      </c>
      <c r="G119">
        <v>16.8</v>
      </c>
    </row>
    <row r="120" spans="1:7" x14ac:dyDescent="0.45">
      <c r="A120" s="1">
        <v>8</v>
      </c>
      <c r="B120">
        <v>5</v>
      </c>
      <c r="C120">
        <v>0.65</v>
      </c>
      <c r="D120">
        <v>12.5</v>
      </c>
      <c r="E120">
        <v>13.2</v>
      </c>
      <c r="F120">
        <v>10.1</v>
      </c>
      <c r="G120">
        <v>15.2</v>
      </c>
    </row>
    <row r="121" spans="1:7" x14ac:dyDescent="0.45">
      <c r="A121" s="1">
        <v>9</v>
      </c>
      <c r="B121">
        <v>5</v>
      </c>
      <c r="C121">
        <v>0.85</v>
      </c>
      <c r="D121">
        <v>11.5</v>
      </c>
      <c r="E121">
        <v>9.6999999999999993</v>
      </c>
      <c r="F121">
        <v>8.6</v>
      </c>
      <c r="G121">
        <v>12.8</v>
      </c>
    </row>
    <row r="122" spans="1:7" x14ac:dyDescent="0.45">
      <c r="A122" s="1">
        <v>10</v>
      </c>
      <c r="B122">
        <v>10</v>
      </c>
      <c r="C122">
        <v>0</v>
      </c>
      <c r="D122">
        <v>9.8000000000000007</v>
      </c>
      <c r="E122">
        <v>8.9</v>
      </c>
      <c r="F122">
        <v>10.7</v>
      </c>
      <c r="G122">
        <v>11.7</v>
      </c>
    </row>
    <row r="123" spans="1:7" x14ac:dyDescent="0.45">
      <c r="A123" s="1">
        <v>11</v>
      </c>
      <c r="B123">
        <v>10</v>
      </c>
      <c r="C123">
        <v>0.2</v>
      </c>
      <c r="D123">
        <v>8.1999999999999993</v>
      </c>
      <c r="E123">
        <v>6.8</v>
      </c>
      <c r="F123">
        <v>8.1</v>
      </c>
      <c r="G123">
        <v>9.4</v>
      </c>
    </row>
    <row r="124" spans="1:7" x14ac:dyDescent="0.45">
      <c r="A124" s="1">
        <v>12</v>
      </c>
      <c r="B124">
        <v>10</v>
      </c>
      <c r="C124">
        <v>0.45</v>
      </c>
      <c r="D124">
        <v>9.6</v>
      </c>
      <c r="E124">
        <v>6.9</v>
      </c>
      <c r="F124">
        <v>9.6</v>
      </c>
      <c r="G124">
        <v>10</v>
      </c>
    </row>
    <row r="125" spans="1:7" x14ac:dyDescent="0.45">
      <c r="A125" s="1">
        <v>13</v>
      </c>
      <c r="B125">
        <v>10</v>
      </c>
      <c r="C125">
        <v>0.65</v>
      </c>
      <c r="D125">
        <v>9.1999999999999993</v>
      </c>
      <c r="E125">
        <v>9.1</v>
      </c>
      <c r="F125">
        <v>7.6</v>
      </c>
      <c r="G125">
        <v>9.3000000000000007</v>
      </c>
    </row>
    <row r="126" spans="1:7" x14ac:dyDescent="0.45">
      <c r="A126" s="1">
        <v>14</v>
      </c>
      <c r="B126">
        <v>10</v>
      </c>
      <c r="C126">
        <v>0.85</v>
      </c>
      <c r="D126">
        <v>6.6</v>
      </c>
      <c r="E126">
        <v>4.9000000000000004</v>
      </c>
      <c r="F126">
        <v>6</v>
      </c>
      <c r="G126">
        <v>7.3</v>
      </c>
    </row>
    <row r="127" spans="1:7" x14ac:dyDescent="0.45">
      <c r="A127" s="1">
        <v>15</v>
      </c>
      <c r="B127">
        <v>20</v>
      </c>
      <c r="C127">
        <v>0</v>
      </c>
      <c r="D127">
        <v>1.6</v>
      </c>
      <c r="E127">
        <v>3.9</v>
      </c>
      <c r="F127">
        <v>9.9</v>
      </c>
      <c r="G127">
        <v>0</v>
      </c>
    </row>
    <row r="128" spans="1:7" x14ac:dyDescent="0.45">
      <c r="A128" s="1">
        <v>16</v>
      </c>
      <c r="B128">
        <v>20</v>
      </c>
      <c r="C128">
        <v>0.2</v>
      </c>
      <c r="D128">
        <v>0.1</v>
      </c>
      <c r="E128">
        <v>3.1</v>
      </c>
      <c r="F128">
        <v>9.6</v>
      </c>
      <c r="G128">
        <v>0.1</v>
      </c>
    </row>
    <row r="129" spans="1:7" x14ac:dyDescent="0.45">
      <c r="A129" s="1">
        <v>17</v>
      </c>
      <c r="B129">
        <v>20</v>
      </c>
      <c r="C129">
        <v>0.45</v>
      </c>
      <c r="D129">
        <v>0.4</v>
      </c>
      <c r="E129">
        <v>2.7</v>
      </c>
      <c r="F129">
        <v>8.1</v>
      </c>
      <c r="G129">
        <v>0.5</v>
      </c>
    </row>
    <row r="130" spans="1:7" x14ac:dyDescent="0.45">
      <c r="A130" s="1">
        <v>18</v>
      </c>
      <c r="B130">
        <v>20</v>
      </c>
      <c r="C130">
        <v>0.65</v>
      </c>
      <c r="D130">
        <v>0.9</v>
      </c>
      <c r="E130">
        <v>2.1</v>
      </c>
      <c r="F130">
        <v>9.1999999999999993</v>
      </c>
      <c r="G130">
        <v>0.3</v>
      </c>
    </row>
    <row r="131" spans="1:7" x14ac:dyDescent="0.45">
      <c r="A131" s="1">
        <v>19</v>
      </c>
      <c r="B131">
        <v>20</v>
      </c>
      <c r="C131">
        <v>0.85</v>
      </c>
      <c r="D131">
        <v>0.5</v>
      </c>
      <c r="E131">
        <v>1.6</v>
      </c>
      <c r="F131">
        <v>6.2</v>
      </c>
      <c r="G131">
        <v>0.2</v>
      </c>
    </row>
    <row r="132" spans="1:7" x14ac:dyDescent="0.45">
      <c r="A132" s="1">
        <v>20</v>
      </c>
      <c r="B132">
        <v>50</v>
      </c>
      <c r="C132">
        <v>0</v>
      </c>
      <c r="D132">
        <v>0</v>
      </c>
      <c r="E132">
        <v>1.4</v>
      </c>
      <c r="F132">
        <v>0</v>
      </c>
      <c r="G132">
        <v>0</v>
      </c>
    </row>
    <row r="133" spans="1:7" x14ac:dyDescent="0.45">
      <c r="A133" s="1">
        <v>21</v>
      </c>
      <c r="B133">
        <v>50</v>
      </c>
      <c r="C133">
        <v>0.2</v>
      </c>
      <c r="D133">
        <v>0</v>
      </c>
      <c r="E133">
        <v>2.5</v>
      </c>
      <c r="F133">
        <v>0</v>
      </c>
      <c r="G133">
        <v>0</v>
      </c>
    </row>
    <row r="134" spans="1:7" x14ac:dyDescent="0.45">
      <c r="A134" s="1">
        <v>22</v>
      </c>
      <c r="B134">
        <v>50</v>
      </c>
      <c r="C134">
        <v>0.45</v>
      </c>
      <c r="D134">
        <v>0</v>
      </c>
      <c r="E134">
        <v>1.8</v>
      </c>
      <c r="F134">
        <v>0.1</v>
      </c>
      <c r="G134">
        <v>0</v>
      </c>
    </row>
    <row r="135" spans="1:7" x14ac:dyDescent="0.45">
      <c r="A135" s="1">
        <v>23</v>
      </c>
      <c r="B135">
        <v>50</v>
      </c>
      <c r="C135">
        <v>0.65</v>
      </c>
      <c r="D135">
        <v>0</v>
      </c>
      <c r="E135">
        <v>2.2000000000000002</v>
      </c>
      <c r="F135">
        <v>0</v>
      </c>
      <c r="G135">
        <v>0</v>
      </c>
    </row>
    <row r="136" spans="1:7" x14ac:dyDescent="0.45">
      <c r="A136" s="1">
        <v>24</v>
      </c>
      <c r="B136">
        <v>50</v>
      </c>
      <c r="C136">
        <v>0.85</v>
      </c>
      <c r="D136">
        <v>0</v>
      </c>
      <c r="E136">
        <v>1.9</v>
      </c>
      <c r="F136">
        <v>0</v>
      </c>
      <c r="G136">
        <v>0</v>
      </c>
    </row>
    <row r="137" spans="1:7" x14ac:dyDescent="0.45">
      <c r="A137" s="1">
        <v>25</v>
      </c>
      <c r="B137">
        <v>100</v>
      </c>
      <c r="C137">
        <v>0</v>
      </c>
      <c r="D137">
        <v>0</v>
      </c>
      <c r="E137">
        <v>2.2999999999999998</v>
      </c>
      <c r="F137">
        <v>0</v>
      </c>
      <c r="G137">
        <v>0</v>
      </c>
    </row>
    <row r="138" spans="1:7" x14ac:dyDescent="0.45">
      <c r="A138" s="1">
        <v>26</v>
      </c>
      <c r="B138">
        <v>100</v>
      </c>
      <c r="C138">
        <v>0.2</v>
      </c>
      <c r="D138">
        <v>0</v>
      </c>
      <c r="E138">
        <v>0.7</v>
      </c>
      <c r="F138">
        <v>0</v>
      </c>
      <c r="G138">
        <v>0</v>
      </c>
    </row>
    <row r="139" spans="1:7" x14ac:dyDescent="0.45">
      <c r="A139" s="1">
        <v>27</v>
      </c>
      <c r="B139">
        <v>100</v>
      </c>
      <c r="C139">
        <v>0.45</v>
      </c>
      <c r="D139">
        <v>0</v>
      </c>
      <c r="E139">
        <v>3</v>
      </c>
      <c r="F139">
        <v>0</v>
      </c>
      <c r="G139">
        <v>0</v>
      </c>
    </row>
    <row r="140" spans="1:7" x14ac:dyDescent="0.45">
      <c r="A140" s="1">
        <v>28</v>
      </c>
      <c r="B140">
        <v>100</v>
      </c>
      <c r="C140">
        <v>0.65</v>
      </c>
      <c r="D140">
        <v>0</v>
      </c>
      <c r="E140">
        <v>2.2000000000000002</v>
      </c>
      <c r="F140">
        <v>0</v>
      </c>
      <c r="G140">
        <v>0</v>
      </c>
    </row>
    <row r="141" spans="1:7" x14ac:dyDescent="0.45">
      <c r="A141" s="1">
        <v>29</v>
      </c>
      <c r="B141">
        <v>100</v>
      </c>
      <c r="C141">
        <v>0.85</v>
      </c>
      <c r="D141">
        <v>0</v>
      </c>
      <c r="E141">
        <v>1.5</v>
      </c>
      <c r="F141">
        <v>0</v>
      </c>
      <c r="G141">
        <v>0</v>
      </c>
    </row>
    <row r="145" spans="1:7" x14ac:dyDescent="0.45">
      <c r="A145" s="1">
        <v>0</v>
      </c>
      <c r="B145" t="s">
        <v>10</v>
      </c>
    </row>
    <row r="147" spans="1:7" x14ac:dyDescent="0.4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</row>
    <row r="148" spans="1:7" x14ac:dyDescent="0.45">
      <c r="A148" s="1">
        <v>0</v>
      </c>
      <c r="B148">
        <v>0</v>
      </c>
      <c r="C148">
        <v>0</v>
      </c>
      <c r="D148">
        <v>13.4</v>
      </c>
      <c r="E148">
        <v>6.1</v>
      </c>
      <c r="F148">
        <v>31.6</v>
      </c>
      <c r="G148">
        <v>38.9</v>
      </c>
    </row>
    <row r="149" spans="1:7" x14ac:dyDescent="0.45">
      <c r="A149" s="1">
        <v>1</v>
      </c>
      <c r="B149">
        <v>0</v>
      </c>
      <c r="C149">
        <v>0.2</v>
      </c>
      <c r="D149">
        <v>12.1</v>
      </c>
      <c r="E149">
        <v>10.4</v>
      </c>
      <c r="F149">
        <v>26.5</v>
      </c>
      <c r="G149">
        <v>42.3</v>
      </c>
    </row>
    <row r="150" spans="1:7" x14ac:dyDescent="0.45">
      <c r="A150" s="1">
        <v>2</v>
      </c>
      <c r="B150">
        <v>0</v>
      </c>
      <c r="C150">
        <v>0.45</v>
      </c>
      <c r="D150">
        <v>13.4</v>
      </c>
      <c r="E150">
        <v>9.5</v>
      </c>
      <c r="F150">
        <v>38.299999999999997</v>
      </c>
      <c r="G150">
        <v>42.5</v>
      </c>
    </row>
    <row r="151" spans="1:7" x14ac:dyDescent="0.45">
      <c r="A151" s="1">
        <v>3</v>
      </c>
      <c r="B151">
        <v>0</v>
      </c>
      <c r="C151">
        <v>0.65</v>
      </c>
      <c r="D151">
        <v>11.8</v>
      </c>
      <c r="E151">
        <v>9.8000000000000007</v>
      </c>
      <c r="F151">
        <v>24.5</v>
      </c>
      <c r="G151">
        <v>43.5</v>
      </c>
    </row>
    <row r="152" spans="1:7" x14ac:dyDescent="0.45">
      <c r="A152" s="1">
        <v>4</v>
      </c>
      <c r="B152">
        <v>0</v>
      </c>
      <c r="C152">
        <v>0.85</v>
      </c>
      <c r="D152">
        <v>10.9</v>
      </c>
      <c r="E152">
        <v>9.1</v>
      </c>
      <c r="F152">
        <v>48.5</v>
      </c>
      <c r="G152">
        <v>46.6</v>
      </c>
    </row>
    <row r="153" spans="1:7" x14ac:dyDescent="0.45">
      <c r="A153" s="1">
        <v>5</v>
      </c>
      <c r="B153">
        <v>5</v>
      </c>
      <c r="C153">
        <v>0</v>
      </c>
      <c r="D153">
        <v>0.1</v>
      </c>
      <c r="E153">
        <v>0</v>
      </c>
      <c r="F153">
        <v>0</v>
      </c>
      <c r="G153">
        <v>0</v>
      </c>
    </row>
    <row r="154" spans="1:7" x14ac:dyDescent="0.45">
      <c r="A154" s="1">
        <v>6</v>
      </c>
      <c r="B154">
        <v>5</v>
      </c>
      <c r="C154">
        <v>0.2</v>
      </c>
      <c r="D154">
        <v>0</v>
      </c>
      <c r="E154">
        <v>0</v>
      </c>
      <c r="F154">
        <v>0</v>
      </c>
      <c r="G154">
        <v>0</v>
      </c>
    </row>
    <row r="155" spans="1:7" x14ac:dyDescent="0.45">
      <c r="A155" s="1">
        <v>7</v>
      </c>
      <c r="B155">
        <v>5</v>
      </c>
      <c r="C155">
        <v>0.45</v>
      </c>
      <c r="D155">
        <v>0</v>
      </c>
      <c r="E155">
        <v>0</v>
      </c>
      <c r="F155">
        <v>0</v>
      </c>
      <c r="G155">
        <v>0</v>
      </c>
    </row>
    <row r="156" spans="1:7" x14ac:dyDescent="0.45">
      <c r="A156" s="1">
        <v>8</v>
      </c>
      <c r="B156">
        <v>5</v>
      </c>
      <c r="C156">
        <v>0.65</v>
      </c>
      <c r="D156">
        <v>0</v>
      </c>
      <c r="E156">
        <v>0</v>
      </c>
      <c r="F156">
        <v>0</v>
      </c>
      <c r="G156">
        <v>0</v>
      </c>
    </row>
    <row r="157" spans="1:7" x14ac:dyDescent="0.45">
      <c r="A157" s="1">
        <v>9</v>
      </c>
      <c r="B157">
        <v>5</v>
      </c>
      <c r="C157">
        <v>0.85</v>
      </c>
      <c r="D157">
        <v>0</v>
      </c>
      <c r="E157">
        <v>0</v>
      </c>
      <c r="F157">
        <v>0</v>
      </c>
      <c r="G157">
        <v>0</v>
      </c>
    </row>
    <row r="158" spans="1:7" x14ac:dyDescent="0.45">
      <c r="A158" s="1">
        <v>10</v>
      </c>
      <c r="B158">
        <v>10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45">
      <c r="A159" s="1">
        <v>11</v>
      </c>
      <c r="B159">
        <v>10</v>
      </c>
      <c r="C159">
        <v>0.2</v>
      </c>
      <c r="D159">
        <v>0</v>
      </c>
      <c r="E159">
        <v>0</v>
      </c>
      <c r="F159">
        <v>0</v>
      </c>
      <c r="G159">
        <v>0</v>
      </c>
    </row>
    <row r="160" spans="1:7" x14ac:dyDescent="0.45">
      <c r="A160" s="1">
        <v>12</v>
      </c>
      <c r="B160">
        <v>10</v>
      </c>
      <c r="C160">
        <v>0.45</v>
      </c>
      <c r="D160">
        <v>0</v>
      </c>
      <c r="E160">
        <v>0</v>
      </c>
      <c r="F160">
        <v>0</v>
      </c>
      <c r="G160">
        <v>0</v>
      </c>
    </row>
    <row r="161" spans="1:7" x14ac:dyDescent="0.45">
      <c r="A161" s="1">
        <v>13</v>
      </c>
      <c r="B161">
        <v>10</v>
      </c>
      <c r="C161">
        <v>0.65</v>
      </c>
      <c r="D161">
        <v>0</v>
      </c>
      <c r="E161">
        <v>0</v>
      </c>
      <c r="F161">
        <v>0</v>
      </c>
      <c r="G161">
        <v>0</v>
      </c>
    </row>
    <row r="162" spans="1:7" x14ac:dyDescent="0.45">
      <c r="A162" s="1">
        <v>14</v>
      </c>
      <c r="B162">
        <v>10</v>
      </c>
      <c r="C162">
        <v>0.85</v>
      </c>
      <c r="D162">
        <v>0</v>
      </c>
      <c r="E162">
        <v>0</v>
      </c>
      <c r="F162">
        <v>0</v>
      </c>
      <c r="G162">
        <v>0</v>
      </c>
    </row>
    <row r="163" spans="1:7" x14ac:dyDescent="0.45">
      <c r="A163" s="1">
        <v>15</v>
      </c>
      <c r="B163">
        <v>20</v>
      </c>
      <c r="C163">
        <v>0</v>
      </c>
      <c r="D163">
        <v>0.1</v>
      </c>
      <c r="E163">
        <v>0</v>
      </c>
      <c r="F163">
        <v>0</v>
      </c>
      <c r="G163">
        <v>0</v>
      </c>
    </row>
    <row r="164" spans="1:7" x14ac:dyDescent="0.45">
      <c r="A164" s="1">
        <v>16</v>
      </c>
      <c r="B164">
        <v>20</v>
      </c>
      <c r="C164">
        <v>0.2</v>
      </c>
      <c r="D164">
        <v>0</v>
      </c>
      <c r="E164">
        <v>0</v>
      </c>
      <c r="F164">
        <v>0</v>
      </c>
      <c r="G164">
        <v>0</v>
      </c>
    </row>
    <row r="165" spans="1:7" x14ac:dyDescent="0.45">
      <c r="A165" s="1">
        <v>17</v>
      </c>
      <c r="B165">
        <v>20</v>
      </c>
      <c r="C165">
        <v>0.45</v>
      </c>
      <c r="D165">
        <v>0</v>
      </c>
      <c r="E165">
        <v>0</v>
      </c>
      <c r="F165">
        <v>0</v>
      </c>
      <c r="G165">
        <v>0</v>
      </c>
    </row>
    <row r="166" spans="1:7" x14ac:dyDescent="0.4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0</v>
      </c>
      <c r="G166">
        <v>0</v>
      </c>
    </row>
    <row r="167" spans="1:7" x14ac:dyDescent="0.45">
      <c r="A167" s="1">
        <v>19</v>
      </c>
      <c r="B167">
        <v>20</v>
      </c>
      <c r="C167">
        <v>0.85</v>
      </c>
      <c r="D167">
        <v>0</v>
      </c>
      <c r="E167">
        <v>0</v>
      </c>
      <c r="F167">
        <v>0</v>
      </c>
      <c r="G167">
        <v>0</v>
      </c>
    </row>
    <row r="168" spans="1:7" x14ac:dyDescent="0.45">
      <c r="A168" s="1">
        <v>20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45">
      <c r="A169" s="1">
        <v>21</v>
      </c>
      <c r="B169">
        <v>50</v>
      </c>
      <c r="C169">
        <v>0.2</v>
      </c>
      <c r="D169">
        <v>0</v>
      </c>
      <c r="E169">
        <v>0</v>
      </c>
      <c r="F169">
        <v>0</v>
      </c>
      <c r="G169">
        <v>0</v>
      </c>
    </row>
    <row r="170" spans="1:7" x14ac:dyDescent="0.45">
      <c r="A170" s="1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</v>
      </c>
    </row>
    <row r="171" spans="1:7" x14ac:dyDescent="0.45">
      <c r="A171" s="1">
        <v>23</v>
      </c>
      <c r="B171">
        <v>50</v>
      </c>
      <c r="C171">
        <v>0.65</v>
      </c>
      <c r="D171">
        <v>0</v>
      </c>
      <c r="E171">
        <v>0</v>
      </c>
      <c r="F171">
        <v>0</v>
      </c>
      <c r="G171">
        <v>0</v>
      </c>
    </row>
    <row r="172" spans="1:7" x14ac:dyDescent="0.45">
      <c r="A172" s="1">
        <v>24</v>
      </c>
      <c r="B172">
        <v>50</v>
      </c>
      <c r="C172">
        <v>0.85</v>
      </c>
      <c r="D172">
        <v>0</v>
      </c>
      <c r="E172">
        <v>0</v>
      </c>
      <c r="F172">
        <v>0</v>
      </c>
      <c r="G172">
        <v>0</v>
      </c>
    </row>
    <row r="173" spans="1:7" x14ac:dyDescent="0.45">
      <c r="A173" s="1">
        <v>25</v>
      </c>
      <c r="B173">
        <v>100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45">
      <c r="A174" s="1">
        <v>26</v>
      </c>
      <c r="B174">
        <v>100</v>
      </c>
      <c r="C174">
        <v>0.2</v>
      </c>
      <c r="D174">
        <v>0</v>
      </c>
      <c r="E174">
        <v>0</v>
      </c>
      <c r="F174">
        <v>0</v>
      </c>
      <c r="G174">
        <v>0</v>
      </c>
    </row>
    <row r="175" spans="1:7" x14ac:dyDescent="0.45">
      <c r="A175" s="1">
        <v>27</v>
      </c>
      <c r="B175">
        <v>100</v>
      </c>
      <c r="C175">
        <v>0.45</v>
      </c>
      <c r="D175">
        <v>0</v>
      </c>
      <c r="E175">
        <v>0</v>
      </c>
      <c r="F175">
        <v>0</v>
      </c>
      <c r="G175">
        <v>0</v>
      </c>
    </row>
    <row r="176" spans="1:7" x14ac:dyDescent="0.45">
      <c r="A176" s="1">
        <v>28</v>
      </c>
      <c r="B176">
        <v>100</v>
      </c>
      <c r="C176">
        <v>0.65</v>
      </c>
      <c r="D176">
        <v>0</v>
      </c>
      <c r="E176">
        <v>0</v>
      </c>
      <c r="F176">
        <v>0</v>
      </c>
      <c r="G176">
        <v>0</v>
      </c>
    </row>
    <row r="177" spans="1:7" x14ac:dyDescent="0.45">
      <c r="A177" s="1">
        <v>29</v>
      </c>
      <c r="B177">
        <v>100</v>
      </c>
      <c r="C177">
        <v>0.85</v>
      </c>
      <c r="D177">
        <v>0</v>
      </c>
      <c r="E177">
        <v>0</v>
      </c>
      <c r="F177">
        <v>0</v>
      </c>
      <c r="G177">
        <v>0</v>
      </c>
    </row>
    <row r="181" spans="1:7" x14ac:dyDescent="0.45">
      <c r="A181" s="1">
        <v>0</v>
      </c>
      <c r="B181" t="s">
        <v>11</v>
      </c>
    </row>
    <row r="183" spans="1:7" x14ac:dyDescent="0.4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</row>
    <row r="184" spans="1:7" x14ac:dyDescent="0.45">
      <c r="A184" s="1">
        <v>0</v>
      </c>
      <c r="B184">
        <v>0</v>
      </c>
      <c r="C184">
        <v>0</v>
      </c>
      <c r="D184">
        <v>49.6</v>
      </c>
      <c r="E184">
        <v>48.7</v>
      </c>
      <c r="F184">
        <v>49.6</v>
      </c>
      <c r="G184">
        <v>50.6</v>
      </c>
    </row>
    <row r="185" spans="1:7" x14ac:dyDescent="0.45">
      <c r="A185" s="1">
        <v>1</v>
      </c>
      <c r="B185">
        <v>0</v>
      </c>
      <c r="C185">
        <v>0.2</v>
      </c>
      <c r="D185">
        <v>42.9</v>
      </c>
      <c r="E185">
        <v>44.3</v>
      </c>
      <c r="F185">
        <v>41.3</v>
      </c>
      <c r="G185">
        <v>43.9</v>
      </c>
    </row>
    <row r="186" spans="1:7" x14ac:dyDescent="0.45">
      <c r="A186" s="1">
        <v>2</v>
      </c>
      <c r="B186">
        <v>0</v>
      </c>
      <c r="C186">
        <v>0.45</v>
      </c>
      <c r="D186">
        <v>43</v>
      </c>
      <c r="E186">
        <v>44</v>
      </c>
      <c r="F186">
        <v>41.8</v>
      </c>
      <c r="G186">
        <v>46.9</v>
      </c>
    </row>
    <row r="187" spans="1:7" x14ac:dyDescent="0.45">
      <c r="A187" s="1">
        <v>3</v>
      </c>
      <c r="B187">
        <v>0</v>
      </c>
      <c r="C187">
        <v>0.65</v>
      </c>
      <c r="D187">
        <v>40.4</v>
      </c>
      <c r="E187">
        <v>39.5</v>
      </c>
      <c r="F187">
        <v>37.1</v>
      </c>
      <c r="G187">
        <v>41.2</v>
      </c>
    </row>
    <row r="188" spans="1:7" x14ac:dyDescent="0.45">
      <c r="A188" s="1">
        <v>4</v>
      </c>
      <c r="B188">
        <v>0</v>
      </c>
      <c r="C188">
        <v>0.85</v>
      </c>
      <c r="D188">
        <v>37.799999999999997</v>
      </c>
      <c r="E188">
        <v>38.700000000000003</v>
      </c>
      <c r="F188">
        <v>35.299999999999997</v>
      </c>
      <c r="G188">
        <v>36.799999999999997</v>
      </c>
    </row>
    <row r="189" spans="1:7" x14ac:dyDescent="0.45">
      <c r="A189" s="1">
        <v>5</v>
      </c>
      <c r="B189">
        <v>5</v>
      </c>
      <c r="C189">
        <v>0</v>
      </c>
      <c r="D189">
        <v>19.5</v>
      </c>
      <c r="E189">
        <v>19.5</v>
      </c>
      <c r="F189">
        <v>19.5</v>
      </c>
      <c r="G189">
        <v>19.600000000000001</v>
      </c>
    </row>
    <row r="190" spans="1:7" x14ac:dyDescent="0.45">
      <c r="A190" s="1">
        <v>6</v>
      </c>
      <c r="B190">
        <v>5</v>
      </c>
      <c r="C190">
        <v>0.2</v>
      </c>
      <c r="D190">
        <v>26.1</v>
      </c>
      <c r="E190">
        <v>26.3</v>
      </c>
      <c r="F190">
        <v>26</v>
      </c>
      <c r="G190">
        <v>25.63</v>
      </c>
    </row>
    <row r="191" spans="1:7" x14ac:dyDescent="0.45">
      <c r="A191" s="1">
        <v>7</v>
      </c>
      <c r="B191">
        <v>5</v>
      </c>
      <c r="C191">
        <v>0.45</v>
      </c>
      <c r="D191">
        <v>25.8</v>
      </c>
      <c r="E191">
        <v>26.1</v>
      </c>
      <c r="F191">
        <v>25.9</v>
      </c>
      <c r="G191">
        <v>25.7</v>
      </c>
    </row>
    <row r="192" spans="1:7" x14ac:dyDescent="0.45">
      <c r="A192" s="1">
        <v>8</v>
      </c>
      <c r="B192">
        <v>5</v>
      </c>
      <c r="C192">
        <v>0.65</v>
      </c>
      <c r="D192">
        <v>25.3</v>
      </c>
      <c r="E192">
        <v>25.5</v>
      </c>
      <c r="F192">
        <v>25.5</v>
      </c>
      <c r="G192">
        <v>25.3</v>
      </c>
    </row>
    <row r="193" spans="1:7" x14ac:dyDescent="0.45">
      <c r="A193" s="1">
        <v>9</v>
      </c>
      <c r="B193">
        <v>5</v>
      </c>
      <c r="C193">
        <v>0.85</v>
      </c>
      <c r="D193">
        <v>29.4</v>
      </c>
      <c r="E193">
        <v>29.6</v>
      </c>
      <c r="F193">
        <v>29.4</v>
      </c>
      <c r="G193">
        <v>29.3</v>
      </c>
    </row>
    <row r="194" spans="1:7" x14ac:dyDescent="0.45">
      <c r="A194" s="1">
        <v>10</v>
      </c>
      <c r="B194">
        <v>10</v>
      </c>
      <c r="C194">
        <v>0</v>
      </c>
      <c r="D194">
        <v>19.5</v>
      </c>
      <c r="E194">
        <v>19.399999999999999</v>
      </c>
      <c r="F194">
        <v>19.600000000000001</v>
      </c>
      <c r="G194">
        <v>19.5</v>
      </c>
    </row>
    <row r="195" spans="1:7" x14ac:dyDescent="0.45">
      <c r="A195" s="1">
        <v>11</v>
      </c>
      <c r="B195">
        <v>10</v>
      </c>
      <c r="C195">
        <v>0.2</v>
      </c>
      <c r="D195">
        <v>26.1</v>
      </c>
      <c r="E195">
        <v>26.5</v>
      </c>
      <c r="F195">
        <v>26.2</v>
      </c>
      <c r="G195">
        <v>26.2</v>
      </c>
    </row>
    <row r="196" spans="1:7" x14ac:dyDescent="0.45">
      <c r="A196" s="1">
        <v>12</v>
      </c>
      <c r="B196">
        <v>10</v>
      </c>
      <c r="C196">
        <v>0.45</v>
      </c>
      <c r="D196">
        <v>25.7</v>
      </c>
      <c r="E196">
        <v>26.1</v>
      </c>
      <c r="F196">
        <v>25.8</v>
      </c>
      <c r="G196">
        <v>25.7</v>
      </c>
    </row>
    <row r="197" spans="1:7" x14ac:dyDescent="0.45">
      <c r="A197" s="1">
        <v>13</v>
      </c>
      <c r="B197">
        <v>10</v>
      </c>
      <c r="C197">
        <v>0.65</v>
      </c>
      <c r="D197">
        <v>25.8</v>
      </c>
      <c r="E197">
        <v>25.9</v>
      </c>
      <c r="F197">
        <v>25.3</v>
      </c>
      <c r="G197">
        <v>25.6</v>
      </c>
    </row>
    <row r="198" spans="1:7" x14ac:dyDescent="0.45">
      <c r="A198" s="1">
        <v>14</v>
      </c>
      <c r="B198">
        <v>10</v>
      </c>
      <c r="C198">
        <v>0.85</v>
      </c>
      <c r="D198">
        <v>29.2</v>
      </c>
      <c r="E198">
        <v>29.8</v>
      </c>
      <c r="F198">
        <v>29.6</v>
      </c>
      <c r="G198">
        <v>29.3</v>
      </c>
    </row>
    <row r="199" spans="1:7" x14ac:dyDescent="0.45">
      <c r="A199" s="1">
        <v>15</v>
      </c>
      <c r="B199">
        <v>20</v>
      </c>
      <c r="C199">
        <v>0</v>
      </c>
      <c r="D199">
        <v>19.600000000000001</v>
      </c>
      <c r="E199">
        <v>19.600000000000001</v>
      </c>
      <c r="F199">
        <v>19.399999999999999</v>
      </c>
      <c r="G199">
        <v>19.5</v>
      </c>
    </row>
    <row r="200" spans="1:7" x14ac:dyDescent="0.45">
      <c r="A200" s="1">
        <v>16</v>
      </c>
      <c r="B200">
        <v>20</v>
      </c>
      <c r="C200">
        <v>0.2</v>
      </c>
      <c r="D200">
        <v>25.9</v>
      </c>
      <c r="E200">
        <v>26.4</v>
      </c>
      <c r="F200">
        <v>26</v>
      </c>
      <c r="G200">
        <v>26.2</v>
      </c>
    </row>
    <row r="201" spans="1:7" x14ac:dyDescent="0.45">
      <c r="A201" s="1">
        <v>17</v>
      </c>
      <c r="B201">
        <v>20</v>
      </c>
      <c r="C201">
        <v>0.45</v>
      </c>
      <c r="D201">
        <v>25.9</v>
      </c>
      <c r="E201">
        <v>26.2</v>
      </c>
      <c r="F201">
        <v>25.8</v>
      </c>
      <c r="G201">
        <v>26</v>
      </c>
    </row>
    <row r="202" spans="1:7" x14ac:dyDescent="0.45">
      <c r="A202" s="1">
        <v>18</v>
      </c>
      <c r="B202">
        <v>20</v>
      </c>
      <c r="C202">
        <v>0.65</v>
      </c>
      <c r="D202">
        <v>25.6</v>
      </c>
      <c r="E202">
        <v>25.7</v>
      </c>
      <c r="F202">
        <v>25.4</v>
      </c>
      <c r="G202">
        <v>25.5</v>
      </c>
    </row>
    <row r="203" spans="1:7" x14ac:dyDescent="0.45">
      <c r="A203" s="1">
        <v>19</v>
      </c>
      <c r="B203">
        <v>20</v>
      </c>
      <c r="C203">
        <v>0.85</v>
      </c>
      <c r="D203">
        <v>29.3</v>
      </c>
      <c r="E203">
        <v>29.6</v>
      </c>
      <c r="F203">
        <v>29.3</v>
      </c>
      <c r="G203">
        <v>29.3</v>
      </c>
    </row>
    <row r="204" spans="1:7" x14ac:dyDescent="0.45">
      <c r="A204" s="1">
        <v>20</v>
      </c>
      <c r="B204">
        <v>50</v>
      </c>
      <c r="C204">
        <v>0</v>
      </c>
      <c r="D204">
        <v>19.399999999999999</v>
      </c>
      <c r="E204">
        <v>100</v>
      </c>
      <c r="F204">
        <v>19.34</v>
      </c>
      <c r="G204">
        <v>19.2</v>
      </c>
    </row>
    <row r="205" spans="1:7" x14ac:dyDescent="0.45">
      <c r="A205" s="1">
        <v>21</v>
      </c>
      <c r="B205">
        <v>50</v>
      </c>
      <c r="C205">
        <v>0.2</v>
      </c>
      <c r="D205">
        <v>25.3</v>
      </c>
      <c r="E205">
        <v>100</v>
      </c>
      <c r="F205">
        <v>25.2</v>
      </c>
      <c r="G205">
        <v>25.6</v>
      </c>
    </row>
    <row r="206" spans="1:7" x14ac:dyDescent="0.45">
      <c r="A206" s="1">
        <v>22</v>
      </c>
      <c r="B206">
        <v>50</v>
      </c>
      <c r="C206">
        <v>0.45</v>
      </c>
      <c r="D206">
        <v>25.3</v>
      </c>
      <c r="E206">
        <v>100</v>
      </c>
      <c r="F206">
        <v>25.5</v>
      </c>
      <c r="G206">
        <v>25.2</v>
      </c>
    </row>
    <row r="207" spans="1:7" x14ac:dyDescent="0.45">
      <c r="A207" s="1">
        <v>23</v>
      </c>
      <c r="B207">
        <v>50</v>
      </c>
      <c r="C207">
        <v>0.65</v>
      </c>
      <c r="D207">
        <v>24.7</v>
      </c>
      <c r="E207">
        <v>100</v>
      </c>
      <c r="F207">
        <v>25.7</v>
      </c>
      <c r="G207">
        <v>25.7</v>
      </c>
    </row>
    <row r="208" spans="1:7" x14ac:dyDescent="0.45">
      <c r="A208" s="1">
        <v>24</v>
      </c>
      <c r="B208">
        <v>50</v>
      </c>
      <c r="C208">
        <v>0.85</v>
      </c>
      <c r="D208">
        <v>28.8</v>
      </c>
      <c r="E208">
        <v>100</v>
      </c>
      <c r="F208">
        <v>29.3</v>
      </c>
      <c r="G208">
        <v>29.2</v>
      </c>
    </row>
    <row r="209" spans="1:7" x14ac:dyDescent="0.45">
      <c r="A209" s="1">
        <v>25</v>
      </c>
      <c r="B209">
        <v>100</v>
      </c>
      <c r="C209">
        <v>0</v>
      </c>
      <c r="D209">
        <v>100</v>
      </c>
      <c r="E209">
        <v>100</v>
      </c>
      <c r="F209">
        <v>100</v>
      </c>
      <c r="G209">
        <v>100</v>
      </c>
    </row>
    <row r="210" spans="1:7" x14ac:dyDescent="0.45">
      <c r="A210" s="1">
        <v>26</v>
      </c>
      <c r="B210">
        <v>100</v>
      </c>
      <c r="C210">
        <v>0.2</v>
      </c>
      <c r="D210">
        <v>100</v>
      </c>
      <c r="E210">
        <v>100</v>
      </c>
      <c r="F210">
        <v>100</v>
      </c>
      <c r="G210">
        <v>100</v>
      </c>
    </row>
    <row r="211" spans="1:7" x14ac:dyDescent="0.45">
      <c r="A211" s="1">
        <v>27</v>
      </c>
      <c r="B211">
        <v>100</v>
      </c>
      <c r="C211">
        <v>0.45</v>
      </c>
      <c r="D211">
        <v>100</v>
      </c>
      <c r="E211">
        <v>100</v>
      </c>
      <c r="F211">
        <v>100</v>
      </c>
      <c r="G211">
        <v>100</v>
      </c>
    </row>
    <row r="212" spans="1:7" x14ac:dyDescent="0.45">
      <c r="A212" s="1">
        <v>28</v>
      </c>
      <c r="B212">
        <v>100</v>
      </c>
      <c r="C212">
        <v>0.65</v>
      </c>
      <c r="D212">
        <v>100</v>
      </c>
      <c r="E212">
        <v>100</v>
      </c>
      <c r="F212">
        <v>100</v>
      </c>
      <c r="G212">
        <v>100</v>
      </c>
    </row>
    <row r="213" spans="1:7" x14ac:dyDescent="0.45">
      <c r="A213" s="1">
        <v>29</v>
      </c>
      <c r="B213">
        <v>100</v>
      </c>
      <c r="C213">
        <v>0.85</v>
      </c>
      <c r="D213">
        <v>100</v>
      </c>
      <c r="E213">
        <v>100</v>
      </c>
      <c r="F213">
        <v>100</v>
      </c>
      <c r="G213">
        <v>100</v>
      </c>
    </row>
    <row r="217" spans="1:7" x14ac:dyDescent="0.45">
      <c r="A217" s="1">
        <v>0</v>
      </c>
      <c r="B217" t="s">
        <v>12</v>
      </c>
    </row>
    <row r="219" spans="1:7" x14ac:dyDescent="0.4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</row>
    <row r="220" spans="1:7" x14ac:dyDescent="0.45">
      <c r="A220" s="1">
        <v>0</v>
      </c>
      <c r="B220">
        <v>0</v>
      </c>
      <c r="C220">
        <v>0</v>
      </c>
      <c r="D220">
        <v>84.2</v>
      </c>
      <c r="E220">
        <v>83.7</v>
      </c>
      <c r="F220">
        <v>84.9</v>
      </c>
      <c r="G220">
        <v>84.3</v>
      </c>
    </row>
    <row r="221" spans="1:7" x14ac:dyDescent="0.45">
      <c r="A221" s="1">
        <v>1</v>
      </c>
      <c r="B221">
        <v>0</v>
      </c>
      <c r="C221">
        <v>0.2</v>
      </c>
      <c r="D221">
        <v>81</v>
      </c>
      <c r="E221">
        <v>81.400000000000006</v>
      </c>
      <c r="F221">
        <v>80.8</v>
      </c>
      <c r="G221">
        <v>81.2</v>
      </c>
    </row>
    <row r="222" spans="1:7" x14ac:dyDescent="0.45">
      <c r="A222" s="1">
        <v>2</v>
      </c>
      <c r="B222">
        <v>0</v>
      </c>
      <c r="C222">
        <v>0.45</v>
      </c>
      <c r="D222">
        <v>79.8</v>
      </c>
      <c r="E222">
        <v>78.599999999999994</v>
      </c>
      <c r="F222">
        <v>79.7</v>
      </c>
      <c r="G222">
        <v>79.099999999999994</v>
      </c>
    </row>
    <row r="223" spans="1:7" x14ac:dyDescent="0.45">
      <c r="A223" s="1">
        <v>3</v>
      </c>
      <c r="B223">
        <v>0</v>
      </c>
      <c r="C223">
        <v>0.65</v>
      </c>
      <c r="D223">
        <v>81.5</v>
      </c>
      <c r="E223">
        <v>80.8</v>
      </c>
      <c r="F223">
        <v>80.7</v>
      </c>
      <c r="G223">
        <v>80.400000000000006</v>
      </c>
    </row>
    <row r="224" spans="1:7" x14ac:dyDescent="0.45">
      <c r="A224" s="1">
        <v>4</v>
      </c>
      <c r="B224">
        <v>0</v>
      </c>
      <c r="C224">
        <v>0.85</v>
      </c>
      <c r="D224">
        <v>79</v>
      </c>
      <c r="E224">
        <v>79.400000000000006</v>
      </c>
      <c r="F224">
        <v>79.7</v>
      </c>
      <c r="G224">
        <v>79.900000000000006</v>
      </c>
    </row>
    <row r="225" spans="1:7" x14ac:dyDescent="0.45">
      <c r="A225" s="1">
        <v>5</v>
      </c>
      <c r="B225">
        <v>5</v>
      </c>
      <c r="C225">
        <v>0</v>
      </c>
      <c r="D225">
        <v>68.5</v>
      </c>
      <c r="E225">
        <v>64.599999999999994</v>
      </c>
      <c r="F225">
        <v>61.5</v>
      </c>
      <c r="G225">
        <v>76.2</v>
      </c>
    </row>
    <row r="226" spans="1:7" x14ac:dyDescent="0.45">
      <c r="A226" s="1">
        <v>6</v>
      </c>
      <c r="B226">
        <v>5</v>
      </c>
      <c r="C226">
        <v>0.2</v>
      </c>
      <c r="D226">
        <v>68.900000000000006</v>
      </c>
      <c r="E226">
        <v>57.4</v>
      </c>
      <c r="F226">
        <v>59.5</v>
      </c>
      <c r="G226">
        <v>71.8</v>
      </c>
    </row>
    <row r="227" spans="1:7" x14ac:dyDescent="0.45">
      <c r="A227" s="1">
        <v>7</v>
      </c>
      <c r="B227">
        <v>5</v>
      </c>
      <c r="C227">
        <v>0.45</v>
      </c>
      <c r="D227">
        <v>65.099999999999994</v>
      </c>
      <c r="E227">
        <v>61.1</v>
      </c>
      <c r="F227">
        <v>62</v>
      </c>
      <c r="G227">
        <v>70.599999999999994</v>
      </c>
    </row>
    <row r="228" spans="1:7" x14ac:dyDescent="0.45">
      <c r="A228" s="1">
        <v>8</v>
      </c>
      <c r="B228">
        <v>5</v>
      </c>
      <c r="C228">
        <v>0.65</v>
      </c>
      <c r="D228">
        <v>68.8</v>
      </c>
      <c r="E228">
        <v>61.5</v>
      </c>
      <c r="F228">
        <v>63</v>
      </c>
      <c r="G228">
        <v>72.8</v>
      </c>
    </row>
    <row r="229" spans="1:7" x14ac:dyDescent="0.45">
      <c r="A229" s="1">
        <v>9</v>
      </c>
      <c r="B229">
        <v>5</v>
      </c>
      <c r="C229">
        <v>0.85</v>
      </c>
      <c r="D229">
        <v>68.8</v>
      </c>
      <c r="E229">
        <v>60.9</v>
      </c>
      <c r="F229">
        <v>59.9</v>
      </c>
      <c r="G229">
        <v>70.900000000000006</v>
      </c>
    </row>
    <row r="230" spans="1:7" x14ac:dyDescent="0.45">
      <c r="A230" s="1">
        <v>10</v>
      </c>
      <c r="B230">
        <v>10</v>
      </c>
      <c r="C230">
        <v>0</v>
      </c>
      <c r="D230">
        <v>59.7</v>
      </c>
      <c r="E230">
        <v>51.7</v>
      </c>
      <c r="F230">
        <v>49</v>
      </c>
      <c r="G230">
        <v>74.599999999999994</v>
      </c>
    </row>
    <row r="231" spans="1:7" x14ac:dyDescent="0.45">
      <c r="A231" s="1">
        <v>11</v>
      </c>
      <c r="B231">
        <v>10</v>
      </c>
      <c r="C231">
        <v>0.2</v>
      </c>
      <c r="D231">
        <v>61.8</v>
      </c>
      <c r="E231">
        <v>53.2</v>
      </c>
      <c r="F231">
        <v>47.8</v>
      </c>
      <c r="G231">
        <v>70.5</v>
      </c>
    </row>
    <row r="232" spans="1:7" x14ac:dyDescent="0.45">
      <c r="A232" s="1">
        <v>12</v>
      </c>
      <c r="B232">
        <v>10</v>
      </c>
      <c r="C232">
        <v>0.45</v>
      </c>
      <c r="D232">
        <v>65.599999999999994</v>
      </c>
      <c r="E232">
        <v>56</v>
      </c>
      <c r="F232">
        <v>44.3</v>
      </c>
      <c r="G232">
        <v>71.599999999999994</v>
      </c>
    </row>
    <row r="233" spans="1:7" x14ac:dyDescent="0.45">
      <c r="A233" s="1">
        <v>13</v>
      </c>
      <c r="B233">
        <v>10</v>
      </c>
      <c r="C233">
        <v>0.65</v>
      </c>
      <c r="D233">
        <v>60.4</v>
      </c>
      <c r="E233">
        <v>56.6</v>
      </c>
      <c r="F233">
        <v>55.3</v>
      </c>
      <c r="G233">
        <v>69.5</v>
      </c>
    </row>
    <row r="234" spans="1:7" x14ac:dyDescent="0.45">
      <c r="A234" s="1">
        <v>14</v>
      </c>
      <c r="B234">
        <v>10</v>
      </c>
      <c r="C234">
        <v>0.85</v>
      </c>
      <c r="D234">
        <v>59.1</v>
      </c>
      <c r="E234">
        <v>58</v>
      </c>
      <c r="F234">
        <v>58.6</v>
      </c>
      <c r="G234">
        <v>68.5</v>
      </c>
    </row>
    <row r="235" spans="1:7" x14ac:dyDescent="0.45">
      <c r="A235" s="1">
        <v>15</v>
      </c>
      <c r="B235">
        <v>20</v>
      </c>
      <c r="C235">
        <v>0</v>
      </c>
      <c r="D235">
        <v>49.2</v>
      </c>
      <c r="E235">
        <v>48.3</v>
      </c>
      <c r="F235">
        <v>43.5</v>
      </c>
      <c r="G235">
        <v>57.3</v>
      </c>
    </row>
    <row r="236" spans="1:7" x14ac:dyDescent="0.45">
      <c r="A236" s="1">
        <v>16</v>
      </c>
      <c r="B236">
        <v>20</v>
      </c>
      <c r="C236">
        <v>0.2</v>
      </c>
      <c r="D236">
        <v>52.1</v>
      </c>
      <c r="E236">
        <v>47.9</v>
      </c>
      <c r="F236">
        <v>45.5</v>
      </c>
      <c r="G236">
        <v>56</v>
      </c>
    </row>
    <row r="237" spans="1:7" x14ac:dyDescent="0.45">
      <c r="A237" s="1">
        <v>17</v>
      </c>
      <c r="B237">
        <v>20</v>
      </c>
      <c r="C237">
        <v>0.45</v>
      </c>
      <c r="D237">
        <v>52.9</v>
      </c>
      <c r="E237">
        <v>48</v>
      </c>
      <c r="F237">
        <v>51.5</v>
      </c>
      <c r="G237">
        <v>58.9</v>
      </c>
    </row>
    <row r="238" spans="1:7" x14ac:dyDescent="0.45">
      <c r="A238" s="1">
        <v>18</v>
      </c>
      <c r="B238">
        <v>20</v>
      </c>
      <c r="C238">
        <v>0.65</v>
      </c>
      <c r="D238">
        <v>54.8</v>
      </c>
      <c r="E238">
        <v>52.2</v>
      </c>
      <c r="F238">
        <v>54.4</v>
      </c>
      <c r="G238">
        <v>59.8</v>
      </c>
    </row>
    <row r="239" spans="1:7" x14ac:dyDescent="0.45">
      <c r="A239" s="1">
        <v>19</v>
      </c>
      <c r="B239">
        <v>20</v>
      </c>
      <c r="C239">
        <v>0.85</v>
      </c>
      <c r="D239">
        <v>54.4</v>
      </c>
      <c r="E239">
        <v>54.8</v>
      </c>
      <c r="F239">
        <v>53.3</v>
      </c>
      <c r="G239">
        <v>58.8</v>
      </c>
    </row>
    <row r="240" spans="1:7" x14ac:dyDescent="0.45">
      <c r="A240" s="1">
        <v>20</v>
      </c>
      <c r="B240">
        <v>50</v>
      </c>
      <c r="C240">
        <v>0</v>
      </c>
      <c r="D240">
        <v>100</v>
      </c>
      <c r="E240">
        <v>100</v>
      </c>
      <c r="F240">
        <v>100</v>
      </c>
      <c r="G240">
        <v>100</v>
      </c>
    </row>
    <row r="241" spans="1:7" x14ac:dyDescent="0.45">
      <c r="A241" s="1">
        <v>21</v>
      </c>
      <c r="B241">
        <v>50</v>
      </c>
      <c r="C241">
        <v>0.2</v>
      </c>
      <c r="D241">
        <v>100</v>
      </c>
      <c r="E241">
        <v>100</v>
      </c>
      <c r="F241">
        <v>100</v>
      </c>
      <c r="G241">
        <v>100</v>
      </c>
    </row>
    <row r="242" spans="1:7" x14ac:dyDescent="0.45">
      <c r="A242" s="1">
        <v>22</v>
      </c>
      <c r="B242">
        <v>50</v>
      </c>
      <c r="C242">
        <v>0.45</v>
      </c>
      <c r="D242">
        <v>100</v>
      </c>
      <c r="E242">
        <v>100</v>
      </c>
      <c r="F242">
        <v>100</v>
      </c>
      <c r="G242">
        <v>100</v>
      </c>
    </row>
    <row r="243" spans="1:7" x14ac:dyDescent="0.45">
      <c r="A243" s="1">
        <v>23</v>
      </c>
      <c r="B243">
        <v>50</v>
      </c>
      <c r="C243">
        <v>0.65</v>
      </c>
      <c r="D243">
        <v>100</v>
      </c>
      <c r="E243">
        <v>100</v>
      </c>
      <c r="F243">
        <v>100</v>
      </c>
      <c r="G243">
        <v>100</v>
      </c>
    </row>
    <row r="244" spans="1:7" x14ac:dyDescent="0.45">
      <c r="A244" s="1">
        <v>24</v>
      </c>
      <c r="B244">
        <v>50</v>
      </c>
      <c r="C244">
        <v>0.85</v>
      </c>
      <c r="D244">
        <v>100</v>
      </c>
      <c r="E244">
        <v>100</v>
      </c>
      <c r="F244">
        <v>100</v>
      </c>
      <c r="G244">
        <v>100</v>
      </c>
    </row>
    <row r="245" spans="1:7" x14ac:dyDescent="0.45">
      <c r="A245" s="1">
        <v>25</v>
      </c>
      <c r="B245">
        <v>100</v>
      </c>
      <c r="C245">
        <v>0</v>
      </c>
      <c r="D245">
        <v>100</v>
      </c>
      <c r="E245">
        <v>100</v>
      </c>
      <c r="F245">
        <v>100</v>
      </c>
      <c r="G245">
        <v>100</v>
      </c>
    </row>
    <row r="246" spans="1:7" x14ac:dyDescent="0.45">
      <c r="A246" s="1">
        <v>26</v>
      </c>
      <c r="B246">
        <v>100</v>
      </c>
      <c r="C246">
        <v>0.2</v>
      </c>
      <c r="D246">
        <v>100</v>
      </c>
      <c r="E246">
        <v>100</v>
      </c>
      <c r="F246">
        <v>100</v>
      </c>
      <c r="G246">
        <v>100</v>
      </c>
    </row>
    <row r="247" spans="1:7" x14ac:dyDescent="0.45">
      <c r="A247" s="1">
        <v>27</v>
      </c>
      <c r="B247">
        <v>100</v>
      </c>
      <c r="C247">
        <v>0.45</v>
      </c>
      <c r="D247">
        <v>100</v>
      </c>
      <c r="E247">
        <v>100</v>
      </c>
      <c r="F247">
        <v>100</v>
      </c>
      <c r="G247">
        <v>100</v>
      </c>
    </row>
    <row r="248" spans="1:7" x14ac:dyDescent="0.45">
      <c r="A248" s="1">
        <v>28</v>
      </c>
      <c r="B248">
        <v>100</v>
      </c>
      <c r="C248">
        <v>0.65</v>
      </c>
      <c r="D248">
        <v>100</v>
      </c>
      <c r="E248">
        <v>100</v>
      </c>
      <c r="F248">
        <v>100</v>
      </c>
      <c r="G248">
        <v>100</v>
      </c>
    </row>
    <row r="249" spans="1:7" x14ac:dyDescent="0.45">
      <c r="A249" s="1">
        <v>29</v>
      </c>
      <c r="B249">
        <v>100</v>
      </c>
      <c r="C249">
        <v>0.85</v>
      </c>
      <c r="D249">
        <v>100</v>
      </c>
      <c r="E249">
        <v>100</v>
      </c>
      <c r="F249">
        <v>100</v>
      </c>
      <c r="G249">
        <v>100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365A2-1FD7-42E7-99EE-A0D1387AB7A3}">
  <dimension ref="A1"/>
  <sheetViews>
    <sheetView zoomScale="68" workbookViewId="0">
      <selection activeCell="V186" sqref="V186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0.39997558519241921"/>
  </sheetPr>
  <dimension ref="A1:AL250"/>
  <sheetViews>
    <sheetView tabSelected="1" topLeftCell="T1" zoomScale="82" zoomScaleNormal="70" workbookViewId="0">
      <selection activeCell="Y8" sqref="Y8"/>
    </sheetView>
  </sheetViews>
  <sheetFormatPr defaultRowHeight="14.25" x14ac:dyDescent="0.45"/>
  <cols>
    <col min="5" max="5" width="15.19921875" customWidth="1"/>
    <col min="11" max="11" width="11.46484375" bestFit="1" customWidth="1"/>
    <col min="12" max="12" width="35.59765625" bestFit="1" customWidth="1"/>
    <col min="14" max="15" width="11.46484375" bestFit="1" customWidth="1"/>
    <col min="16" max="16" width="11.59765625" customWidth="1"/>
    <col min="17" max="17" width="7.265625" customWidth="1"/>
    <col min="18" max="18" width="11.33203125" bestFit="1" customWidth="1"/>
    <col min="19" max="19" width="14.46484375" customWidth="1"/>
    <col min="20" max="20" width="11.06640625" bestFit="1" customWidth="1"/>
    <col min="21" max="21" width="15.19921875" customWidth="1"/>
    <col min="22" max="22" width="11.46484375" bestFit="1" customWidth="1"/>
    <col min="23" max="23" width="21.46484375" bestFit="1" customWidth="1"/>
    <col min="35" max="35" width="13.06640625" customWidth="1"/>
    <col min="36" max="36" width="13.19921875" customWidth="1"/>
  </cols>
  <sheetData>
    <row r="1" spans="1:38" x14ac:dyDescent="0.45">
      <c r="A1" s="2">
        <v>0</v>
      </c>
      <c r="B1" t="s">
        <v>13</v>
      </c>
      <c r="P1">
        <f>_xlfn.STDEV.P(P22,P58,P94,P130,P166,P202,P238)</f>
        <v>10.808176332996887</v>
      </c>
      <c r="R1">
        <f>_xlfn.STDEV.P(R22,R58,R94,R130,R166,R202,R238)</f>
        <v>13.785194267245894</v>
      </c>
      <c r="T1">
        <f>_xlfn.STDEV.P(T22,T58,T94,T130,T166,T202,T238)</f>
        <v>7.3039371036154463</v>
      </c>
      <c r="V1">
        <f>_xlfn.STDEV.P(V22,V58,V94,V130,V166,V202,V238)</f>
        <v>11.506521242040893</v>
      </c>
    </row>
    <row r="2" spans="1:38" x14ac:dyDescent="0.45">
      <c r="P2">
        <f>AVERAGE(P22,P58,P94,P130,P166,P202,P238)</f>
        <v>48.816092970521538</v>
      </c>
      <c r="R2">
        <f>AVERAGE(R22,R58,R94,R130,R166,R202,R238)</f>
        <v>42.50827830687831</v>
      </c>
      <c r="T2">
        <f>AVERAGE(T22,T58,T94,T130,T166,T202,T238)</f>
        <v>38.395539115646258</v>
      </c>
      <c r="V2">
        <f>AVERAGE(V22,V58,V94,V130,V166,V202,V238)</f>
        <v>48.000278854875283</v>
      </c>
      <c r="AB2" t="s">
        <v>46</v>
      </c>
      <c r="AI2" s="7" t="s">
        <v>34</v>
      </c>
    </row>
    <row r="3" spans="1:38" x14ac:dyDescent="0.45">
      <c r="B3" s="2" t="s">
        <v>1</v>
      </c>
      <c r="C3" s="2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2" t="s">
        <v>14</v>
      </c>
      <c r="J3" s="3"/>
      <c r="K3" s="3" t="s">
        <v>25</v>
      </c>
      <c r="L3" s="3" t="s">
        <v>26</v>
      </c>
      <c r="N3" s="4" t="s">
        <v>27</v>
      </c>
      <c r="O3" s="4" t="s">
        <v>28</v>
      </c>
      <c r="P3" s="3"/>
      <c r="Q3" s="3" t="s">
        <v>3</v>
      </c>
      <c r="R3" s="3"/>
      <c r="S3" s="3" t="s">
        <v>4</v>
      </c>
      <c r="T3" s="3"/>
      <c r="U3" s="3" t="s">
        <v>5</v>
      </c>
      <c r="V3" s="3"/>
      <c r="W3" s="3" t="s">
        <v>6</v>
      </c>
      <c r="Z3" s="3"/>
      <c r="AB3" s="1" t="s">
        <v>3</v>
      </c>
      <c r="AC3" s="1" t="s">
        <v>4</v>
      </c>
      <c r="AD3" s="1" t="s">
        <v>5</v>
      </c>
      <c r="AE3" s="1" t="s">
        <v>6</v>
      </c>
      <c r="AF3" s="3"/>
      <c r="AI3" s="7" t="s">
        <v>38</v>
      </c>
      <c r="AJ3" s="7" t="s">
        <v>39</v>
      </c>
      <c r="AK3" s="7" t="s">
        <v>40</v>
      </c>
      <c r="AL3" s="7" t="s">
        <v>41</v>
      </c>
    </row>
    <row r="4" spans="1:38" x14ac:dyDescent="0.45">
      <c r="A4" s="2">
        <v>0</v>
      </c>
      <c r="B4">
        <v>2</v>
      </c>
      <c r="C4">
        <v>0</v>
      </c>
      <c r="D4">
        <f>AVERAGE('PARITY Accuracy'!D4, 'Pattern_Matching Accuracy'!D4, 'Reversal Accuracy'!D4, 'Stack Accuracy'!D4, 'Vending_Machine Accuracy'!D4, 'Vending_Machine_Sum Accuracy'!D4, 'MazeComplete Accuracy'!D4, 'MazeSolve Accuracy'!D4, 'Hamiltonian Accuracy'!D4)</f>
        <v>7.5222222222222213</v>
      </c>
      <c r="E4">
        <f>AVERAGE('PARITY Accuracy'!E4, 'Pattern_Matching Accuracy'!E4, 'Reversal Accuracy'!E4, 'Stack Accuracy'!E4, 'Vending_Machine Accuracy'!E4, 'Vending_Machine_Sum Accuracy'!E4, 'MazeComplete Accuracy'!E4, 'MazeSolve Accuracy'!E4, 'Hamiltonian Accuracy'!E4)</f>
        <v>4.9555555555555557</v>
      </c>
      <c r="F4">
        <f>AVERAGE('PARITY Accuracy'!F4, 'Pattern_Matching Accuracy'!F4, 'Reversal Accuracy'!F4, 'Stack Accuracy'!F4, 'Vending_Machine Accuracy'!F4, 'Vending_Machine_Sum Accuracy'!F4, 'MazeComplete Accuracy'!F4, 'MazeSolve Accuracy'!F4, 'Hamiltonian Accuracy'!F4)</f>
        <v>9.0888888888888886</v>
      </c>
      <c r="G4">
        <f>AVERAGE('PARITY Accuracy'!G4, 'Pattern_Matching Accuracy'!G4, 'Reversal Accuracy'!G4, 'Stack Accuracy'!G4, 'Vending_Machine Accuracy'!G4, 'Vending_Machine_Sum Accuracy'!G4, 'MazeComplete Accuracy'!G4, 'MazeSolve Accuracy'!G4, 'Hamiltonian Accuracy'!G4)</f>
        <v>8.8666666666666671</v>
      </c>
      <c r="H4" t="str">
        <f t="shared" ref="H4:H33" si="0">B4&amp;" (δ="&amp;C4&amp;")"</f>
        <v>2 (δ=0)</v>
      </c>
      <c r="J4">
        <v>2</v>
      </c>
      <c r="K4">
        <f>_xlfn.STDEV.P(D4:G8)</f>
        <v>1.5335442689049972</v>
      </c>
      <c r="L4">
        <f>_xlfn.STDEV.P(D4:G4,D9:G9,D14:G14,D19:G19,D24:G24,D29:G29)</f>
        <v>18.496032621527942</v>
      </c>
      <c r="M4">
        <v>0</v>
      </c>
      <c r="N4">
        <f>AVERAGE(D4:G4)</f>
        <v>7.6083333333333334</v>
      </c>
      <c r="O4">
        <f>_xlfn.STDEV.P(D4:G4)</f>
        <v>1.6446954575690147</v>
      </c>
      <c r="P4" s="5">
        <f>_xlfn.STDEV.P(D4:D8)</f>
        <v>0.56992960362348222</v>
      </c>
      <c r="Q4">
        <f>_xlfn.STDEV.P(D4,D9,D14,D19,D24,D29)</f>
        <v>20.468908889790548</v>
      </c>
      <c r="R4" s="5">
        <f>_xlfn.STDEV.P(E4:E8)</f>
        <v>0.20881795485926249</v>
      </c>
      <c r="S4">
        <f>_xlfn.STDEV.P(E4,E9,E14,E19,E24,E29)</f>
        <v>13.736699515540367</v>
      </c>
      <c r="T4" s="5">
        <f>_xlfn.STDEV.P(F4:F8)</f>
        <v>0.77763173232006866</v>
      </c>
      <c r="U4">
        <f>_xlfn.STDEV.P(F4,F9,F14,F19,F24,F29)</f>
        <v>13.02258194842967</v>
      </c>
      <c r="V4" s="5">
        <f>_xlfn.STDEV.P(G4:G8)</f>
        <v>0.51975302777044363</v>
      </c>
      <c r="W4">
        <f>_xlfn.STDEV.P(G4,G9,G14,G19,G24,G29)</f>
        <v>19.982841147575048</v>
      </c>
      <c r="AA4" t="s">
        <v>31</v>
      </c>
      <c r="AB4">
        <f>AVERAGE(P25,P61,P97,P169,P205)</f>
        <v>3.6708163265306117</v>
      </c>
      <c r="AC4">
        <f>AVERAGE(R25,R61,R97,R169,R205)</f>
        <v>2.7154802721088434</v>
      </c>
      <c r="AD4">
        <f>AVERAGE(T25,T61,T97,T169,T205)</f>
        <v>1.5246843990929704</v>
      </c>
      <c r="AE4">
        <f>AVERAGE(V25,V61,V97,V169,V205)</f>
        <v>3.514234625850341</v>
      </c>
      <c r="AF4">
        <f>AVERAGE(AB4:AE4)</f>
        <v>2.8563039058956914</v>
      </c>
      <c r="AH4" t="s">
        <v>42</v>
      </c>
      <c r="AI4">
        <f>AVERAGE(K26,K62,K98,K134,K170,K206,K242)</f>
        <v>3.9599569160997738</v>
      </c>
      <c r="AJ4">
        <f>AVERAGE(K12,K48,K84,K120,K156,K192,K228)</f>
        <v>0.90409672925268381</v>
      </c>
      <c r="AK4">
        <f>AVERAGE(K26,K62,K98,K170,K206)</f>
        <v>2.8199638095238102</v>
      </c>
      <c r="AL4">
        <f>AVERAGE(K12,K48,K84,K156,K192)</f>
        <v>0.81459382481049991</v>
      </c>
    </row>
    <row r="5" spans="1:38" x14ac:dyDescent="0.45">
      <c r="A5" s="2">
        <v>1</v>
      </c>
      <c r="B5">
        <v>2</v>
      </c>
      <c r="C5">
        <v>0.2</v>
      </c>
      <c r="D5">
        <f>AVERAGE('PARITY Accuracy'!D5, 'Pattern_Matching Accuracy'!D5, 'Reversal Accuracy'!D5, 'Stack Accuracy'!D5, 'Vending_Machine Accuracy'!D5, 'Vending_Machine_Sum Accuracy'!D5, 'MazeComplete Accuracy'!D5, 'MazeSolve Accuracy'!D5, 'Hamiltonian Accuracy'!D5)</f>
        <v>8.344444444444445</v>
      </c>
      <c r="E5">
        <f>AVERAGE('PARITY Accuracy'!E5, 'Pattern_Matching Accuracy'!E5, 'Reversal Accuracy'!E5, 'Stack Accuracy'!E5, 'Vending_Machine Accuracy'!E5, 'Vending_Machine_Sum Accuracy'!E5, 'MazeComplete Accuracy'!E5, 'MazeSolve Accuracy'!E5, 'Hamiltonian Accuracy'!E5)</f>
        <v>4.5444444444444443</v>
      </c>
      <c r="F5">
        <f>AVERAGE('PARITY Accuracy'!F5, 'Pattern_Matching Accuracy'!F5, 'Reversal Accuracy'!F5, 'Stack Accuracy'!F5, 'Vending_Machine Accuracy'!F5, 'Vending_Machine_Sum Accuracy'!F5, 'MazeComplete Accuracy'!F5, 'MazeSolve Accuracy'!F5, 'Hamiltonian Accuracy'!F5)</f>
        <v>7.1222222222222218</v>
      </c>
      <c r="G5">
        <f>AVERAGE('PARITY Accuracy'!G5, 'Pattern_Matching Accuracy'!G5, 'Reversal Accuracy'!G5, 'Stack Accuracy'!G5, 'Vending_Machine Accuracy'!G5, 'Vending_Machine_Sum Accuracy'!G5, 'MazeComplete Accuracy'!G5, 'MazeSolve Accuracy'!G5, 'Hamiltonian Accuracy'!G5)</f>
        <v>8.466666666666665</v>
      </c>
      <c r="H5" t="str">
        <f t="shared" si="0"/>
        <v>2 (δ=0.2)</v>
      </c>
      <c r="J5">
        <v>5</v>
      </c>
      <c r="K5">
        <f>_xlfn.STDEV.P(D9:G13)</f>
        <v>5.0675772817168507</v>
      </c>
      <c r="L5">
        <f>_xlfn.STDEV.P(D5:G5,D10:G10,D15:G15,D20:G20,D25:G25,D30:G30)</f>
        <v>18.745681052647075</v>
      </c>
      <c r="M5">
        <v>0.2</v>
      </c>
      <c r="N5">
        <f t="shared" ref="N5:N33" si="1">AVERAGE(D5:G5)</f>
        <v>7.1194444444444445</v>
      </c>
      <c r="O5">
        <f t="shared" ref="O5:O33" si="2">_xlfn.STDEV.P(D5:G5)</f>
        <v>1.5768850173759283</v>
      </c>
      <c r="P5" s="5">
        <f>_xlfn.STDEV.P(D9:D13)</f>
        <v>0.99858171027651155</v>
      </c>
      <c r="Q5">
        <f t="shared" ref="Q5:Q8" si="3">_xlfn.STDEV.P(D5,D10,D15,D20,D25,D30)</f>
        <v>19.979401686976196</v>
      </c>
      <c r="R5" s="5">
        <f>_xlfn.STDEV.P(E9:E13)</f>
        <v>1.4132599561664874</v>
      </c>
      <c r="S5">
        <f t="shared" ref="S5:S8" si="4">_xlfn.STDEV.P(E5,E10,E15,E20,E25,E30)</f>
        <v>14.443897069400633</v>
      </c>
      <c r="T5" s="5">
        <f>_xlfn.STDEV.P(F9:F13)</f>
        <v>1.5748172537523353</v>
      </c>
      <c r="U5">
        <f t="shared" ref="U5:U8" si="5">_xlfn.STDEV.P(F5,F10,F15,F20,F25,F30)</f>
        <v>13.675062160841556</v>
      </c>
      <c r="V5" s="5">
        <f>_xlfn.STDEV.P(G9:G13)</f>
        <v>1.5225968719815166</v>
      </c>
      <c r="W5">
        <f t="shared" ref="W5:W8" si="6">_xlfn.STDEV.P(G5,G10,G15,G20,G25,G30)</f>
        <v>20.41552604523585</v>
      </c>
      <c r="AA5" t="s">
        <v>32</v>
      </c>
      <c r="AB5">
        <f>AVERAGE(Q25,Q61,Q97,Q169,Q205)</f>
        <v>-1.2389887566137572</v>
      </c>
      <c r="AC5">
        <f>AVERAGE(S25,S61,S97,S169,S205)</f>
        <v>-0.96395978835978813</v>
      </c>
      <c r="AD5">
        <f>AVERAGE(U25,U61,U97,U169,U205)</f>
        <v>-0.41694431216931188</v>
      </c>
      <c r="AE5">
        <f>AVERAGE(W25,W61,W97,W169,W205)</f>
        <v>-1.205518783068783</v>
      </c>
      <c r="AF5">
        <f>AVERAGE(AB5:AE5)</f>
        <v>-0.95635291005291001</v>
      </c>
      <c r="AH5" t="s">
        <v>28</v>
      </c>
      <c r="AI5">
        <f>_xlfn.STDEV.P(K26,K62,K98,K134,K170,K206,K242)</f>
        <v>3.7820592942128042</v>
      </c>
      <c r="AJ5">
        <f>_xlfn.STDEV.P(K12,K48,K84,K120,K156,K192,K228)</f>
        <v>0.57478718149147889</v>
      </c>
      <c r="AK5">
        <f>_xlfn.STDEV.P(K26,K62,K98,K170,K206)</f>
        <v>3.3261031660203693</v>
      </c>
      <c r="AL5">
        <f>_xlfn.STDEV.P(K12,K48,K84,K156,K192)</f>
        <v>0.44423204235785108</v>
      </c>
    </row>
    <row r="6" spans="1:38" x14ac:dyDescent="0.45">
      <c r="A6" s="2">
        <v>2</v>
      </c>
      <c r="B6">
        <v>2</v>
      </c>
      <c r="C6">
        <v>0.45</v>
      </c>
      <c r="D6">
        <f>AVERAGE('PARITY Accuracy'!D6, 'Pattern_Matching Accuracy'!D6, 'Reversal Accuracy'!D6, 'Stack Accuracy'!D6, 'Vending_Machine Accuracy'!D6, 'Vending_Machine_Sum Accuracy'!D6, 'MazeComplete Accuracy'!D6, 'MazeSolve Accuracy'!D6, 'Hamiltonian Accuracy'!D6)</f>
        <v>7.1999999999999993</v>
      </c>
      <c r="E6">
        <f>AVERAGE('PARITY Accuracy'!E6, 'Pattern_Matching Accuracy'!E6, 'Reversal Accuracy'!E6, 'Stack Accuracy'!E6, 'Vending_Machine Accuracy'!E6, 'Vending_Machine_Sum Accuracy'!E6, 'MazeComplete Accuracy'!E6, 'MazeSolve Accuracy'!E6, 'Hamiltonian Accuracy'!E6)</f>
        <v>4.4222222222222216</v>
      </c>
      <c r="F6">
        <f>AVERAGE('PARITY Accuracy'!F6, 'Pattern_Matching Accuracy'!F6, 'Reversal Accuracy'!F6, 'Stack Accuracy'!F6, 'Vending_Machine Accuracy'!F6, 'Vending_Machine_Sum Accuracy'!F6, 'MazeComplete Accuracy'!F6, 'MazeSolve Accuracy'!F6, 'Hamiltonian Accuracy'!F6)</f>
        <v>8.5888888888888886</v>
      </c>
      <c r="G6">
        <f>AVERAGE('PARITY Accuracy'!G6, 'Pattern_Matching Accuracy'!G6, 'Reversal Accuracy'!G6, 'Stack Accuracy'!G6, 'Vending_Machine Accuracy'!G6, 'Vending_Machine_Sum Accuracy'!G6, 'MazeComplete Accuracy'!G6, 'MazeSolve Accuracy'!G6, 'Hamiltonian Accuracy'!G6)</f>
        <v>8.2444444444444471</v>
      </c>
      <c r="H6" t="str">
        <f t="shared" si="0"/>
        <v>2 (δ=0.45)</v>
      </c>
      <c r="J6">
        <v>10</v>
      </c>
      <c r="K6">
        <f>_xlfn.STDEV.P(D14:G18)</f>
        <v>7.8891392761516661</v>
      </c>
      <c r="L6">
        <f t="shared" ref="L6:L8" si="7">_xlfn.STDEV.P(D6:G6,D11:G11,D16:G16,D21:G21,D26:G26,D31:G31)</f>
        <v>18.784017335762702</v>
      </c>
      <c r="M6">
        <v>0.45</v>
      </c>
      <c r="N6">
        <f t="shared" si="1"/>
        <v>7.1138888888888889</v>
      </c>
      <c r="O6">
        <f t="shared" si="2"/>
        <v>1.6360215029224687</v>
      </c>
      <c r="P6" s="5">
        <f>_xlfn.STDEV.P(D14:D18)</f>
        <v>1.5151677574887004</v>
      </c>
      <c r="Q6">
        <f t="shared" si="3"/>
        <v>20.508280638804056</v>
      </c>
      <c r="R6" s="5">
        <f>_xlfn.STDEV.P(E14:E18)</f>
        <v>0.91361174453543614</v>
      </c>
      <c r="S6">
        <f t="shared" si="4"/>
        <v>14.166823165439144</v>
      </c>
      <c r="T6" s="5">
        <f>_xlfn.STDEV.P(F14:F18)</f>
        <v>0.90079800012934763</v>
      </c>
      <c r="U6">
        <f t="shared" si="5"/>
        <v>13.341564460349352</v>
      </c>
      <c r="V6" s="5">
        <f>_xlfn.STDEV.P(G14:G18)</f>
        <v>0.99938252541195072</v>
      </c>
      <c r="W6">
        <f t="shared" si="6"/>
        <v>20.288898016305588</v>
      </c>
      <c r="AI6" s="7" t="s">
        <v>43</v>
      </c>
    </row>
    <row r="7" spans="1:38" x14ac:dyDescent="0.45">
      <c r="A7" s="2">
        <v>3</v>
      </c>
      <c r="B7">
        <v>2</v>
      </c>
      <c r="C7">
        <v>0.65</v>
      </c>
      <c r="D7">
        <f>AVERAGE('PARITY Accuracy'!D7, 'Pattern_Matching Accuracy'!D7, 'Reversal Accuracy'!D7, 'Stack Accuracy'!D7, 'Vending_Machine Accuracy'!D7, 'Vending_Machine_Sum Accuracy'!D7, 'MazeComplete Accuracy'!D7, 'MazeSolve Accuracy'!D7, 'Hamiltonian Accuracy'!D7)</f>
        <v>7.2555555555555555</v>
      </c>
      <c r="E7">
        <f>AVERAGE('PARITY Accuracy'!E7, 'Pattern_Matching Accuracy'!E7, 'Reversal Accuracy'!E7, 'Stack Accuracy'!E7, 'Vending_Machine Accuracy'!E7, 'Vending_Machine_Sum Accuracy'!E7, 'MazeComplete Accuracy'!E7, 'MazeSolve Accuracy'!E7, 'Hamiltonian Accuracy'!E7)</f>
        <v>4.7666666666666666</v>
      </c>
      <c r="F7">
        <f>AVERAGE('PARITY Accuracy'!F7, 'Pattern_Matching Accuracy'!F7, 'Reversal Accuracy'!F7, 'Stack Accuracy'!F7, 'Vending_Machine Accuracy'!F7, 'Vending_Machine_Sum Accuracy'!F7, 'MazeComplete Accuracy'!F7, 'MazeSolve Accuracy'!F7, 'Hamiltonian Accuracy'!F7)</f>
        <v>7.2444444444444445</v>
      </c>
      <c r="G7">
        <f>AVERAGE('PARITY Accuracy'!G7, 'Pattern_Matching Accuracy'!G7, 'Reversal Accuracy'!G7, 'Stack Accuracy'!G7, 'Vending_Machine Accuracy'!G7, 'Vending_Machine_Sum Accuracy'!G7, 'MazeComplete Accuracy'!G7, 'MazeSolve Accuracy'!G7, 'Hamiltonian Accuracy'!G7)</f>
        <v>8.2888888888888879</v>
      </c>
      <c r="H7" t="str">
        <f t="shared" si="0"/>
        <v>2 (δ=0.65)</v>
      </c>
      <c r="J7">
        <v>20</v>
      </c>
      <c r="K7">
        <f>_xlfn.STDEV.P(D19:G23)</f>
        <v>11.301384761650468</v>
      </c>
      <c r="L7">
        <f t="shared" si="7"/>
        <v>18.519120785576792</v>
      </c>
      <c r="M7">
        <v>0.65</v>
      </c>
      <c r="N7">
        <f t="shared" si="1"/>
        <v>6.8888888888888884</v>
      </c>
      <c r="O7">
        <f t="shared" si="2"/>
        <v>1.2966004934081179</v>
      </c>
      <c r="P7" s="5">
        <f>_xlfn.STDEV.P(D19:D23)</f>
        <v>0.61962154917137147</v>
      </c>
      <c r="Q7">
        <f t="shared" si="3"/>
        <v>20.164922296424805</v>
      </c>
      <c r="R7" s="5">
        <f>_xlfn.STDEV.P(E19:E23)</f>
        <v>0.69728220193534296</v>
      </c>
      <c r="S7">
        <f t="shared" si="4"/>
        <v>13.598660972570562</v>
      </c>
      <c r="T7" s="5">
        <f>_xlfn.STDEV.P(F19:F23)</f>
        <v>0.40633258894593638</v>
      </c>
      <c r="U7">
        <f t="shared" si="5"/>
        <v>13.510791931943057</v>
      </c>
      <c r="V7" s="5">
        <f>_xlfn.STDEV.P(G19:G23)</f>
        <v>0.36437668746829932</v>
      </c>
      <c r="W7">
        <f t="shared" si="6"/>
        <v>20.013849289291802</v>
      </c>
      <c r="AA7" t="s">
        <v>44</v>
      </c>
      <c r="AB7">
        <f>AVERAGE(D34,D70,D106,D142,D178,D214,D250)</f>
        <v>48.816092970521538</v>
      </c>
      <c r="AC7">
        <f t="shared" ref="AC7:AE7" si="8">AVERAGE(E34,E70,E106,E142,E178,E214,E250)</f>
        <v>42.50827830687831</v>
      </c>
      <c r="AD7">
        <f t="shared" si="8"/>
        <v>38.395539115646258</v>
      </c>
      <c r="AE7">
        <f t="shared" si="8"/>
        <v>48.097313775510202</v>
      </c>
      <c r="AI7" s="7" t="s">
        <v>38</v>
      </c>
      <c r="AJ7" s="7" t="s">
        <v>39</v>
      </c>
      <c r="AK7" s="7" t="s">
        <v>40</v>
      </c>
      <c r="AL7" s="7" t="s">
        <v>41</v>
      </c>
    </row>
    <row r="8" spans="1:38" x14ac:dyDescent="0.45">
      <c r="A8" s="2">
        <v>4</v>
      </c>
      <c r="B8">
        <v>2</v>
      </c>
      <c r="C8">
        <v>0.85</v>
      </c>
      <c r="D8">
        <f>AVERAGE('PARITY Accuracy'!D8, 'Pattern_Matching Accuracy'!D8, 'Reversal Accuracy'!D8, 'Stack Accuracy'!D8, 'Vending_Machine Accuracy'!D8, 'Vending_Machine_Sum Accuracy'!D8, 'MazeComplete Accuracy'!D8, 'MazeSolve Accuracy'!D8, 'Hamiltonian Accuracy'!D8)</f>
        <v>6.5888888888888903</v>
      </c>
      <c r="E8">
        <f>AVERAGE('PARITY Accuracy'!E8, 'Pattern_Matching Accuracy'!E8, 'Reversal Accuracy'!E8, 'Stack Accuracy'!E8, 'Vending_Machine Accuracy'!E8, 'Vending_Machine_Sum Accuracy'!E8, 'MazeComplete Accuracy'!E8, 'MazeSolve Accuracy'!E8, 'Hamiltonian Accuracy'!E8)</f>
        <v>4.4222222222222225</v>
      </c>
      <c r="F8">
        <f>AVERAGE('PARITY Accuracy'!F8, 'Pattern_Matching Accuracy'!F8, 'Reversal Accuracy'!F8, 'Stack Accuracy'!F8, 'Vending_Machine Accuracy'!F8, 'Vending_Machine_Sum Accuracy'!F8, 'MazeComplete Accuracy'!F8, 'MazeSolve Accuracy'!F8, 'Hamiltonian Accuracy'!F8)</f>
        <v>7.5777777777777784</v>
      </c>
      <c r="G8">
        <f>AVERAGE('PARITY Accuracy'!G8, 'Pattern_Matching Accuracy'!G8, 'Reversal Accuracy'!G8, 'Stack Accuracy'!G8, 'Vending_Machine Accuracy'!G8, 'Vending_Machine_Sum Accuracy'!G8, 'MazeComplete Accuracy'!G8, 'MazeSolve Accuracy'!G8, 'Hamiltonian Accuracy'!G8)</f>
        <v>7.2888888888888879</v>
      </c>
      <c r="H8" t="str">
        <f t="shared" si="0"/>
        <v>2 (δ=0.85)</v>
      </c>
      <c r="J8">
        <v>50</v>
      </c>
      <c r="K8">
        <f>_xlfn.STDEV.P(D25:G28)</f>
        <v>9.6471662183544389</v>
      </c>
      <c r="L8">
        <f t="shared" si="7"/>
        <v>18.306665456292169</v>
      </c>
      <c r="M8">
        <v>0.85</v>
      </c>
      <c r="N8">
        <f t="shared" si="1"/>
        <v>6.469444444444445</v>
      </c>
      <c r="O8">
        <f t="shared" si="2"/>
        <v>1.2354430154581957</v>
      </c>
      <c r="P8" s="5">
        <f>_xlfn.STDEV.P(D24:D28)</f>
        <v>0.7269282573665814</v>
      </c>
      <c r="Q8">
        <f t="shared" si="3"/>
        <v>19.919090886780712</v>
      </c>
      <c r="R8" s="5">
        <f>_xlfn.STDEV.P(E24:E28)</f>
        <v>1.5794138622122309</v>
      </c>
      <c r="S8">
        <f t="shared" si="4"/>
        <v>12.864743774094919</v>
      </c>
      <c r="T8" s="5">
        <f>_xlfn.STDEV.P(F24:F28)</f>
        <v>0.61701791798221983</v>
      </c>
      <c r="U8">
        <f t="shared" si="5"/>
        <v>13.379484043806171</v>
      </c>
      <c r="V8" s="5">
        <f>_xlfn.STDEV.P(G24:G28)</f>
        <v>0.7494892417218445</v>
      </c>
      <c r="W8">
        <f t="shared" si="6"/>
        <v>20.233101892900748</v>
      </c>
      <c r="AH8" t="s">
        <v>42</v>
      </c>
      <c r="AI8">
        <f>AVERAGE(L26,L62,L98,L134,L170,L206,L242)</f>
        <v>-0.75255144209730651</v>
      </c>
      <c r="AJ8">
        <f>AVERAGE(L12,L48,L84,L120,L156,L192,L228)</f>
        <v>-0.32785589122041031</v>
      </c>
      <c r="AK8">
        <f>AVERAGE(L26,L62,L98,L170,L206)</f>
        <v>-0.92591008771929795</v>
      </c>
      <c r="AL8">
        <f>AVERAGE(L12,L48,L84,L156,L192)</f>
        <v>-0.34576357925785695</v>
      </c>
    </row>
    <row r="9" spans="1:38" x14ac:dyDescent="0.45">
      <c r="A9" s="2">
        <v>5</v>
      </c>
      <c r="B9">
        <v>5</v>
      </c>
      <c r="C9">
        <v>0</v>
      </c>
      <c r="D9">
        <f>AVERAGE('PARITY Accuracy'!D9, 'Pattern_Matching Accuracy'!D9, 'Reversal Accuracy'!D9, 'Stack Accuracy'!D9, 'Vending_Machine Accuracy'!D9, 'Vending_Machine_Sum Accuracy'!D9, 'MazeComplete Accuracy'!D9, 'MazeSolve Accuracy'!D9, 'Hamiltonian Accuracy'!D9)</f>
        <v>29.188888888888886</v>
      </c>
      <c r="E9">
        <f>AVERAGE('PARITY Accuracy'!E9, 'Pattern_Matching Accuracy'!E9, 'Reversal Accuracy'!E9, 'Stack Accuracy'!E9, 'Vending_Machine Accuracy'!E9, 'Vending_Machine_Sum Accuracy'!E9, 'MazeComplete Accuracy'!E9, 'MazeSolve Accuracy'!E9, 'Hamiltonian Accuracy'!E9)</f>
        <v>18.977777777777778</v>
      </c>
      <c r="F9">
        <f>AVERAGE('PARITY Accuracy'!F9, 'Pattern_Matching Accuracy'!F9, 'Reversal Accuracy'!F9, 'Stack Accuracy'!F9, 'Vending_Machine Accuracy'!F9, 'Vending_Machine_Sum Accuracy'!F9, 'MazeComplete Accuracy'!F9, 'MazeSolve Accuracy'!F9, 'Hamiltonian Accuracy'!F9)</f>
        <v>30.577777777777776</v>
      </c>
      <c r="G9">
        <f>AVERAGE('PARITY Accuracy'!G9, 'Pattern_Matching Accuracy'!G9, 'Reversal Accuracy'!G9, 'Stack Accuracy'!G9, 'Vending_Machine Accuracy'!G9, 'Vending_Machine_Sum Accuracy'!G9, 'MazeComplete Accuracy'!G9, 'MazeSolve Accuracy'!G9, 'Hamiltonian Accuracy'!G9)</f>
        <v>28.188888888888886</v>
      </c>
      <c r="H9" t="str">
        <f t="shared" si="0"/>
        <v>5 (δ=0)</v>
      </c>
      <c r="J9">
        <v>100</v>
      </c>
      <c r="K9">
        <f>_xlfn.STDEV.P(D29:G33)</f>
        <v>9.5781641677346023</v>
      </c>
      <c r="L9">
        <f>AVERAGE((L8-L7), (L7-L6), (L6-L5), (L5-L4))</f>
        <v>-4.7341791308943115E-2</v>
      </c>
      <c r="N9">
        <f t="shared" si="1"/>
        <v>26.733333333333331</v>
      </c>
      <c r="O9">
        <f t="shared" si="2"/>
        <v>4.5573235051797987</v>
      </c>
      <c r="P9" s="5">
        <f>_xlfn.STDEV.P(D29:D33)</f>
        <v>1.0755096408932519</v>
      </c>
      <c r="R9" s="5">
        <f>_xlfn.STDEV.P(E29:E33)</f>
        <v>1.3429835956822442</v>
      </c>
      <c r="T9" s="5">
        <f>_xlfn.STDEV.P(F29:F33)</f>
        <v>0.39377878103709496</v>
      </c>
      <c r="V9" s="5">
        <f>_xlfn.STDEV.P(G29:G33)</f>
        <v>1.1843853226853946</v>
      </c>
      <c r="AH9" t="s">
        <v>28</v>
      </c>
      <c r="AI9">
        <f>_xlfn.STDEV.P(L26,L62,L98,L134,L170,L206,L242)</f>
        <v>0.57806895909334433</v>
      </c>
      <c r="AJ9">
        <f>_xlfn.STDEV.P(L12,L48,L84,L120,L156,L192,L228)</f>
        <v>0.2390008359272596</v>
      </c>
      <c r="AK9">
        <f>_xlfn.STDEV.P(L26,L62,L98,L170,L206)</f>
        <v>0.59365658720578074</v>
      </c>
      <c r="AL9">
        <f>_xlfn.STDEV.P(L12,L48,L84,L156,L192)</f>
        <v>0.25287228183884564</v>
      </c>
    </row>
    <row r="10" spans="1:38" x14ac:dyDescent="0.45">
      <c r="A10" s="2">
        <v>6</v>
      </c>
      <c r="B10">
        <v>5</v>
      </c>
      <c r="C10">
        <v>0.2</v>
      </c>
      <c r="D10">
        <f>AVERAGE('PARITY Accuracy'!D10, 'Pattern_Matching Accuracy'!D10, 'Reversal Accuracy'!D10, 'Stack Accuracy'!D10, 'Vending_Machine Accuracy'!D10, 'Vending_Machine_Sum Accuracy'!D10, 'MazeComplete Accuracy'!D10, 'MazeSolve Accuracy'!D10, 'Hamiltonian Accuracy'!D10)</f>
        <v>31.044444444444441</v>
      </c>
      <c r="E10">
        <f>AVERAGE('PARITY Accuracy'!E10, 'Pattern_Matching Accuracy'!E10, 'Reversal Accuracy'!E10, 'Stack Accuracy'!E10, 'Vending_Machine Accuracy'!E10, 'Vending_Machine_Sum Accuracy'!E10, 'MazeComplete Accuracy'!E10, 'MazeSolve Accuracy'!E10, 'Hamiltonian Accuracy'!E10)</f>
        <v>16.766666666666666</v>
      </c>
      <c r="F10">
        <f>AVERAGE('PARITY Accuracy'!F10, 'Pattern_Matching Accuracy'!F10, 'Reversal Accuracy'!F10, 'Stack Accuracy'!F10, 'Vending_Machine Accuracy'!F10, 'Vending_Machine_Sum Accuracy'!F10, 'MazeComplete Accuracy'!F10, 'MazeSolve Accuracy'!F10, 'Hamiltonian Accuracy'!F10)</f>
        <v>27.744444444444444</v>
      </c>
      <c r="G10">
        <f>AVERAGE('PARITY Accuracy'!G10, 'Pattern_Matching Accuracy'!G10, 'Reversal Accuracy'!G10, 'Stack Accuracy'!G10, 'Vending_Machine Accuracy'!G10, 'Vending_Machine_Sum Accuracy'!G10, 'MazeComplete Accuracy'!G10, 'MazeSolve Accuracy'!G10, 'Hamiltonian Accuracy'!G10)</f>
        <v>26.144444444444442</v>
      </c>
      <c r="H10" t="str">
        <f t="shared" si="0"/>
        <v>5 (δ=0.2)</v>
      </c>
      <c r="K10" s="9">
        <f>AVERAGE(K4:K9)</f>
        <v>7.502829329085503</v>
      </c>
      <c r="N10">
        <f t="shared" si="1"/>
        <v>25.424999999999997</v>
      </c>
      <c r="O10">
        <f t="shared" si="2"/>
        <v>5.3019410317075115</v>
      </c>
      <c r="P10" s="5">
        <f>AVERAGE(P4:P9)</f>
        <v>0.91762308646998303</v>
      </c>
      <c r="Q10">
        <f>AVERAGE(Q4:Q8)</f>
        <v>20.208120879755263</v>
      </c>
      <c r="R10" s="5">
        <f>AVERAGE(R4:R9)</f>
        <v>1.0258948858985006</v>
      </c>
      <c r="S10">
        <f>AVERAGE(S4:S8)</f>
        <v>13.762164899409123</v>
      </c>
      <c r="T10" s="5">
        <f>AVERAGE(T4:T9)</f>
        <v>0.77839604569450049</v>
      </c>
      <c r="U10">
        <f>AVERAGE(U4:U8)</f>
        <v>13.38589690907396</v>
      </c>
      <c r="V10" s="5">
        <f>AVERAGE(V4:V9)</f>
        <v>0.88999727950657492</v>
      </c>
      <c r="W10">
        <f>AVERAGE(W4:W8)</f>
        <v>20.186843278261808</v>
      </c>
    </row>
    <row r="11" spans="1:38" ht="14.65" thickBot="1" x14ac:dyDescent="0.5">
      <c r="A11" s="2">
        <v>7</v>
      </c>
      <c r="B11">
        <v>5</v>
      </c>
      <c r="C11">
        <v>0.45</v>
      </c>
      <c r="D11">
        <f>AVERAGE('PARITY Accuracy'!D11, 'Pattern_Matching Accuracy'!D11, 'Reversal Accuracy'!D11, 'Stack Accuracy'!D11, 'Vending_Machine Accuracy'!D11, 'Vending_Machine_Sum Accuracy'!D11, 'MazeComplete Accuracy'!D11, 'MazeSolve Accuracy'!D11, 'Hamiltonian Accuracy'!D11)</f>
        <v>28.277777777777779</v>
      </c>
      <c r="E11">
        <f>AVERAGE('PARITY Accuracy'!E11, 'Pattern_Matching Accuracy'!E11, 'Reversal Accuracy'!E11, 'Stack Accuracy'!E11, 'Vending_Machine Accuracy'!E11, 'Vending_Machine_Sum Accuracy'!E11, 'MazeComplete Accuracy'!E11, 'MazeSolve Accuracy'!E11, 'Hamiltonian Accuracy'!E11)</f>
        <v>14.844444444444447</v>
      </c>
      <c r="F11">
        <f>AVERAGE('PARITY Accuracy'!F11, 'Pattern_Matching Accuracy'!F11, 'Reversal Accuracy'!F11, 'Stack Accuracy'!F11, 'Vending_Machine Accuracy'!F11, 'Vending_Machine_Sum Accuracy'!F11, 'MazeComplete Accuracy'!F11, 'MazeSolve Accuracy'!F11, 'Hamiltonian Accuracy'!F11)</f>
        <v>27.144444444444446</v>
      </c>
      <c r="G11">
        <f>AVERAGE('PARITY Accuracy'!G11, 'Pattern_Matching Accuracy'!G11, 'Reversal Accuracy'!G11, 'Stack Accuracy'!G11, 'Vending_Machine Accuracy'!G11, 'Vending_Machine_Sum Accuracy'!G11, 'MazeComplete Accuracy'!G11, 'MazeSolve Accuracy'!G11, 'Hamiltonian Accuracy'!G11)</f>
        <v>24.87777777777778</v>
      </c>
      <c r="H11" t="str">
        <f t="shared" si="0"/>
        <v>5 (δ=0.45)</v>
      </c>
      <c r="N11">
        <f t="shared" si="1"/>
        <v>23.786111111111115</v>
      </c>
      <c r="O11">
        <f t="shared" si="2"/>
        <v>5.3056246359667822</v>
      </c>
      <c r="P11" s="5">
        <f>_xlfn.STDEV.P(P4:P9)</f>
        <v>0.3252184621635657</v>
      </c>
      <c r="Q11">
        <f>_xlfn.STDEV.P(Q4:Q8)</f>
        <v>0.2432378221891196</v>
      </c>
      <c r="R11" s="5">
        <f>_xlfn.STDEV.P(R4:R9)</f>
        <v>0.47349563810165668</v>
      </c>
      <c r="S11">
        <f>_xlfn.STDEV.P(S4:S8)</f>
        <v>0.54060221233272465</v>
      </c>
      <c r="T11" s="5">
        <f>_xlfn.STDEV.P(T4:T9)</f>
        <v>0.40034862297187551</v>
      </c>
      <c r="U11">
        <f>_xlfn.STDEV.P(U4:U8)</f>
        <v>0.21597201719024361</v>
      </c>
      <c r="V11" s="5">
        <f>_xlfn.STDEV.P(V4:V9)</f>
        <v>0.39410489673612004</v>
      </c>
      <c r="W11">
        <f>_xlfn.STDEV.P(W4:W8)</f>
        <v>0.16516332912659237</v>
      </c>
    </row>
    <row r="12" spans="1:38" x14ac:dyDescent="0.45">
      <c r="A12" s="2">
        <v>8</v>
      </c>
      <c r="B12">
        <v>5</v>
      </c>
      <c r="C12">
        <v>0.65</v>
      </c>
      <c r="D12">
        <f>AVERAGE('PARITY Accuracy'!D12, 'Pattern_Matching Accuracy'!D12, 'Reversal Accuracy'!D12, 'Stack Accuracy'!D12, 'Vending_Machine Accuracy'!D12, 'Vending_Machine_Sum Accuracy'!D12, 'MazeComplete Accuracy'!D12, 'MazeSolve Accuracy'!D12, 'Hamiltonian Accuracy'!D12)</f>
        <v>28.688888888888886</v>
      </c>
      <c r="E12">
        <f>AVERAGE('PARITY Accuracy'!E12, 'Pattern_Matching Accuracy'!E12, 'Reversal Accuracy'!E12, 'Stack Accuracy'!E12, 'Vending_Machine Accuracy'!E12, 'Vending_Machine_Sum Accuracy'!E12, 'MazeComplete Accuracy'!E12, 'MazeSolve Accuracy'!E12, 'Hamiltonian Accuracy'!E12)</f>
        <v>15.566666666666666</v>
      </c>
      <c r="F12">
        <f>AVERAGE('PARITY Accuracy'!F12, 'Pattern_Matching Accuracy'!F12, 'Reversal Accuracy'!F12, 'Stack Accuracy'!F12, 'Vending_Machine Accuracy'!F12, 'Vending_Machine_Sum Accuracy'!F12, 'MazeComplete Accuracy'!F12, 'MazeSolve Accuracy'!F12, 'Hamiltonian Accuracy'!F12)</f>
        <v>25.744444444444444</v>
      </c>
      <c r="G12">
        <f>AVERAGE('PARITY Accuracy'!G12, 'Pattern_Matching Accuracy'!G12, 'Reversal Accuracy'!G12, 'Stack Accuracy'!G12, 'Vending_Machine Accuracy'!G12, 'Vending_Machine_Sum Accuracy'!G12, 'MazeComplete Accuracy'!G12, 'MazeSolve Accuracy'!G12, 'Hamiltonian Accuracy'!G12)</f>
        <v>24.799999999999997</v>
      </c>
      <c r="H12" t="str">
        <f t="shared" si="0"/>
        <v>5 (δ=0.65)</v>
      </c>
      <c r="K12" s="10" cm="1">
        <f t="array" ref="K12">INDEX(LINEST(K4:K9),1)</f>
        <v>1.6392603368445602</v>
      </c>
      <c r="L12" s="11" cm="1">
        <f t="array" ref="L12">INDEX(LINEST(L4:L8),1)</f>
        <v>-6.0529459754182807E-2</v>
      </c>
      <c r="N12">
        <f t="shared" si="1"/>
        <v>23.7</v>
      </c>
      <c r="O12">
        <f t="shared" si="2"/>
        <v>4.9099357567897455</v>
      </c>
      <c r="P12" s="5"/>
      <c r="R12" s="5"/>
      <c r="T12" s="5"/>
      <c r="V12" s="5"/>
    </row>
    <row r="13" spans="1:38" x14ac:dyDescent="0.45">
      <c r="A13" s="2">
        <v>9</v>
      </c>
      <c r="B13">
        <v>5</v>
      </c>
      <c r="C13">
        <v>0.85</v>
      </c>
      <c r="D13">
        <f>AVERAGE('PARITY Accuracy'!D13, 'Pattern_Matching Accuracy'!D13, 'Reversal Accuracy'!D13, 'Stack Accuracy'!D13, 'Vending_Machine Accuracy'!D13, 'Vending_Machine_Sum Accuracy'!D13, 'MazeComplete Accuracy'!D13, 'MazeSolve Accuracy'!D13, 'Hamiltonian Accuracy'!D13)</f>
        <v>28.5</v>
      </c>
      <c r="E13">
        <f>AVERAGE('PARITY Accuracy'!E13, 'Pattern_Matching Accuracy'!E13, 'Reversal Accuracy'!E13, 'Stack Accuracy'!E13, 'Vending_Machine Accuracy'!E13, 'Vending_Machine_Sum Accuracy'!E13, 'MazeComplete Accuracy'!E13, 'MazeSolve Accuracy'!E13, 'Hamiltonian Accuracy'!E13)</f>
        <v>17</v>
      </c>
      <c r="F13">
        <f>AVERAGE('PARITY Accuracy'!F13, 'Pattern_Matching Accuracy'!F13, 'Reversal Accuracy'!F13, 'Stack Accuracy'!F13, 'Vending_Machine Accuracy'!F13, 'Vending_Machine_Sum Accuracy'!F13, 'MazeComplete Accuracy'!F13, 'MazeSolve Accuracy'!F13, 'Hamiltonian Accuracy'!F13)</f>
        <v>27.622222222222224</v>
      </c>
      <c r="G13">
        <f>AVERAGE('PARITY Accuracy'!G13, 'Pattern_Matching Accuracy'!G13, 'Reversal Accuracy'!G13, 'Stack Accuracy'!G13, 'Vending_Machine Accuracy'!G13, 'Vending_Machine_Sum Accuracy'!G13, 'MazeComplete Accuracy'!G13, 'MazeSolve Accuracy'!G13, 'Hamiltonian Accuracy'!G13)</f>
        <v>23.744444444444444</v>
      </c>
      <c r="H13" t="str">
        <f t="shared" si="0"/>
        <v>5 (δ=0.85)</v>
      </c>
      <c r="K13" s="12">
        <f>AVERAGE('Hamiltonian Accuracy'!K12, 'MazeSolve Accuracy'!K12, 'MazeComplete Accuracy'!K12, 'Vending_Machine_Sum Accuracy'!K12, 'Vending_Machine Accuracy'!K12, 'Stack Accuracy'!K12, 'Reversal Accuracy'!K12, 'Pattern_Matching Accuracy'!K12, 'PARITY Accuracy'!K12)</f>
        <v>1.3017502311010665</v>
      </c>
      <c r="L13" s="12">
        <f>AVERAGE('Hamiltonian Accuracy'!L12, 'MazeSolve Accuracy'!L12, 'MazeComplete Accuracy'!L12, 'Vending_Machine_Sum Accuracy'!L12, 'Vending_Machine Accuracy'!L12, 'Stack Accuracy'!L12, 'Reversal Accuracy'!L12, 'Pattern_Matching Accuracy'!L12, 'PARITY Accuracy'!L12)</f>
        <v>-6.5754022216238522E-2</v>
      </c>
      <c r="N13">
        <f t="shared" si="1"/>
        <v>24.216666666666665</v>
      </c>
      <c r="O13">
        <f t="shared" si="2"/>
        <v>4.5345348353320185</v>
      </c>
      <c r="P13" s="5"/>
      <c r="R13" s="5"/>
      <c r="T13" s="5"/>
      <c r="V13" s="5"/>
    </row>
    <row r="14" spans="1:38" ht="14.65" thickBot="1" x14ac:dyDescent="0.5">
      <c r="A14" s="2">
        <v>10</v>
      </c>
      <c r="B14">
        <v>10</v>
      </c>
      <c r="C14">
        <v>0</v>
      </c>
      <c r="D14">
        <f>AVERAGE('PARITY Accuracy'!D14, 'Pattern_Matching Accuracy'!D14, 'Reversal Accuracy'!D14, 'Stack Accuracy'!D14, 'Vending_Machine Accuracy'!D14, 'Vending_Machine_Sum Accuracy'!D14, 'MazeComplete Accuracy'!D14, 'MazeSolve Accuracy'!D14, 'Hamiltonian Accuracy'!D14)</f>
        <v>47.43333333333333</v>
      </c>
      <c r="E14">
        <f>AVERAGE('PARITY Accuracy'!E14, 'Pattern_Matching Accuracy'!E14, 'Reversal Accuracy'!E14, 'Stack Accuracy'!E14, 'Vending_Machine Accuracy'!E14, 'Vending_Machine_Sum Accuracy'!E14, 'MazeComplete Accuracy'!E14, 'MazeSolve Accuracy'!E14, 'Hamiltonian Accuracy'!E14)</f>
        <v>25.155555555555555</v>
      </c>
      <c r="F14">
        <f>AVERAGE('PARITY Accuracy'!F14, 'Pattern_Matching Accuracy'!F14, 'Reversal Accuracy'!F14, 'Stack Accuracy'!F14, 'Vending_Machine Accuracy'!F14, 'Vending_Machine_Sum Accuracy'!F14, 'MazeComplete Accuracy'!F14, 'MazeSolve Accuracy'!F14, 'Hamiltonian Accuracy'!F14)</f>
        <v>38.811111111111103</v>
      </c>
      <c r="G14">
        <f>AVERAGE('PARITY Accuracy'!G14, 'Pattern_Matching Accuracy'!G14, 'Reversal Accuracy'!G14, 'Stack Accuracy'!G14, 'Vending_Machine Accuracy'!G14, 'Vending_Machine_Sum Accuracy'!G14, 'MazeComplete Accuracy'!G14, 'MazeSolve Accuracy'!G14, 'Hamiltonian Accuracy'!G14)</f>
        <v>42.655555555555559</v>
      </c>
      <c r="H14" t="str">
        <f t="shared" si="0"/>
        <v>10 (δ=0)</v>
      </c>
      <c r="K14" s="13">
        <f>_xlfn.STDEV.P('Hamiltonian Accuracy'!K12, 'MazeSolve Accuracy'!K12, 'MazeComplete Accuracy'!K12, 'Vending_Machine_Sum Accuracy'!K12, 'Vending_Machine Accuracy'!K12, 'Stack Accuracy'!K12, 'Reversal Accuracy'!K12, 'Pattern_Matching Accuracy'!K12, 'PARITY Accuracy'!K12)</f>
        <v>1.0032360328735674</v>
      </c>
      <c r="L14" s="14" t="s">
        <v>28</v>
      </c>
      <c r="N14">
        <f t="shared" si="1"/>
        <v>38.513888888888886</v>
      </c>
      <c r="O14">
        <f t="shared" si="2"/>
        <v>8.295229087691542</v>
      </c>
      <c r="P14" s="5"/>
      <c r="R14" s="5"/>
      <c r="T14" s="5"/>
      <c r="V14" s="5"/>
    </row>
    <row r="15" spans="1:38" x14ac:dyDescent="0.45">
      <c r="A15" s="2">
        <v>11</v>
      </c>
      <c r="B15">
        <v>10</v>
      </c>
      <c r="C15">
        <v>0.2</v>
      </c>
      <c r="D15">
        <f>AVERAGE('PARITY Accuracy'!D15, 'Pattern_Matching Accuracy'!D15, 'Reversal Accuracy'!D15, 'Stack Accuracy'!D15, 'Vending_Machine Accuracy'!D15, 'Vending_Machine_Sum Accuracy'!D15, 'MazeComplete Accuracy'!D15, 'MazeSolve Accuracy'!D15, 'Hamiltonian Accuracy'!D15)</f>
        <v>44.355555555555554</v>
      </c>
      <c r="E15">
        <f>AVERAGE('PARITY Accuracy'!E15, 'Pattern_Matching Accuracy'!E15, 'Reversal Accuracy'!E15, 'Stack Accuracy'!E15, 'Vending_Machine Accuracy'!E15, 'Vending_Machine_Sum Accuracy'!E15, 'MazeComplete Accuracy'!E15, 'MazeSolve Accuracy'!E15, 'Hamiltonian Accuracy'!E15)</f>
        <v>24.922222222222221</v>
      </c>
      <c r="F15">
        <f>AVERAGE('PARITY Accuracy'!F15, 'Pattern_Matching Accuracy'!F15, 'Reversal Accuracy'!F15, 'Stack Accuracy'!F15, 'Vending_Machine Accuracy'!F15, 'Vending_Machine_Sum Accuracy'!F15, 'MazeComplete Accuracy'!F15, 'MazeSolve Accuracy'!F15, 'Hamiltonian Accuracy'!F15)</f>
        <v>38.255555555555553</v>
      </c>
      <c r="G15">
        <f>AVERAGE('PARITY Accuracy'!G15, 'Pattern_Matching Accuracy'!G15, 'Reversal Accuracy'!G15, 'Stack Accuracy'!G15, 'Vending_Machine Accuracy'!G15, 'Vending_Machine_Sum Accuracy'!G15, 'MazeComplete Accuracy'!G15, 'MazeSolve Accuracy'!G15, 'Hamiltonian Accuracy'!G15)</f>
        <v>40.844444444444449</v>
      </c>
      <c r="H15" t="str">
        <f t="shared" si="0"/>
        <v>10 (δ=0.2)</v>
      </c>
      <c r="J15" s="3"/>
      <c r="K15" s="3" t="s">
        <v>25</v>
      </c>
      <c r="L15" s="3" t="s">
        <v>26</v>
      </c>
      <c r="N15">
        <f t="shared" si="1"/>
        <v>37.094444444444449</v>
      </c>
      <c r="O15">
        <f t="shared" si="2"/>
        <v>7.3535264908648825</v>
      </c>
      <c r="P15" s="3" t="s">
        <v>25</v>
      </c>
      <c r="Q15" s="3" t="s">
        <v>26</v>
      </c>
      <c r="R15" s="3" t="s">
        <v>25</v>
      </c>
      <c r="S15" s="3" t="s">
        <v>26</v>
      </c>
      <c r="T15" s="3" t="s">
        <v>25</v>
      </c>
      <c r="U15" s="3" t="s">
        <v>26</v>
      </c>
      <c r="V15" s="3" t="s">
        <v>25</v>
      </c>
      <c r="W15" s="3" t="s">
        <v>26</v>
      </c>
    </row>
    <row r="16" spans="1:38" x14ac:dyDescent="0.45">
      <c r="A16" s="2">
        <v>12</v>
      </c>
      <c r="B16">
        <v>10</v>
      </c>
      <c r="C16">
        <v>0.45</v>
      </c>
      <c r="D16">
        <f>AVERAGE('PARITY Accuracy'!D16, 'Pattern_Matching Accuracy'!D16, 'Reversal Accuracy'!D16, 'Stack Accuracy'!D16, 'Vending_Machine Accuracy'!D16, 'Vending_Machine_Sum Accuracy'!D16, 'MazeComplete Accuracy'!D16, 'MazeSolve Accuracy'!D16, 'Hamiltonian Accuracy'!D16)</f>
        <v>44.766666666666666</v>
      </c>
      <c r="E16">
        <f>AVERAGE('PARITY Accuracy'!E16, 'Pattern_Matching Accuracy'!E16, 'Reversal Accuracy'!E16, 'Stack Accuracy'!E16, 'Vending_Machine Accuracy'!E16, 'Vending_Machine_Sum Accuracy'!E16, 'MazeComplete Accuracy'!E16, 'MazeSolve Accuracy'!E16, 'Hamiltonian Accuracy'!E16)</f>
        <v>23.5</v>
      </c>
      <c r="F16">
        <f>AVERAGE('PARITY Accuracy'!F16, 'Pattern_Matching Accuracy'!F16, 'Reversal Accuracy'!F16, 'Stack Accuracy'!F16, 'Vending_Machine Accuracy'!F16, 'Vending_Machine_Sum Accuracy'!F16, 'MazeComplete Accuracy'!F16, 'MazeSolve Accuracy'!F16, 'Hamiltonian Accuracy'!F16)</f>
        <v>37.344444444444441</v>
      </c>
      <c r="G16">
        <f>AVERAGE('PARITY Accuracy'!G16, 'Pattern_Matching Accuracy'!G16, 'Reversal Accuracy'!G16, 'Stack Accuracy'!G16, 'Vending_Machine Accuracy'!G16, 'Vending_Machine_Sum Accuracy'!G16, 'MazeComplete Accuracy'!G16, 'MazeSolve Accuracy'!G16, 'Hamiltonian Accuracy'!G16)</f>
        <v>40.866666666666674</v>
      </c>
      <c r="H16" t="str">
        <f t="shared" si="0"/>
        <v>10 (δ=0.45)</v>
      </c>
      <c r="J16">
        <v>2</v>
      </c>
      <c r="K16">
        <f>AVERAGE(D4:G8)</f>
        <v>7.0400000000000009</v>
      </c>
      <c r="L16">
        <f>AVERAGE(D4:G4,D9:G9,D14:G14,D19:G19,D24:G24,D29:G29)</f>
        <v>37.93055555555555</v>
      </c>
      <c r="M16">
        <v>0</v>
      </c>
      <c r="N16">
        <f t="shared" si="1"/>
        <v>36.619444444444447</v>
      </c>
      <c r="O16">
        <f t="shared" si="2"/>
        <v>8.0165699347363208</v>
      </c>
      <c r="P16" s="5">
        <f>AVERAGE(D4:D8)</f>
        <v>7.3822222222222225</v>
      </c>
      <c r="Q16">
        <f>AVERAGE(D4,D9,D14,D19,D24,D29)</f>
        <v>44.698148148148142</v>
      </c>
      <c r="R16" s="5">
        <f>AVERAGE(E4:E8)</f>
        <v>4.6222222222222218</v>
      </c>
      <c r="S16">
        <f>AVERAGE(E4,E9,E14,E19,E24,E29)</f>
        <v>27.577777777777779</v>
      </c>
      <c r="T16" s="5">
        <f>AVERAGE(F4:F8)</f>
        <v>7.9244444444444442</v>
      </c>
      <c r="U16">
        <f>AVERAGE(F4,F9,F14,F19,F24,F29)</f>
        <v>35.696296296296296</v>
      </c>
      <c r="V16" s="5">
        <f>AVERAGE(G4:G8)</f>
        <v>8.2311111111111099</v>
      </c>
      <c r="W16">
        <f>AVERAGE(G4,G9,G14,G19,G24,G29)</f>
        <v>43.75</v>
      </c>
    </row>
    <row r="17" spans="1:23" x14ac:dyDescent="0.45">
      <c r="A17" s="2">
        <v>13</v>
      </c>
      <c r="B17">
        <v>10</v>
      </c>
      <c r="C17">
        <v>0.65</v>
      </c>
      <c r="D17">
        <f>AVERAGE('PARITY Accuracy'!D17, 'Pattern_Matching Accuracy'!D17, 'Reversal Accuracy'!D17, 'Stack Accuracy'!D17, 'Vending_Machine Accuracy'!D17, 'Vending_Machine_Sum Accuracy'!D17, 'MazeComplete Accuracy'!D17, 'MazeSolve Accuracy'!D17, 'Hamiltonian Accuracy'!D17)</f>
        <v>43.822222222222223</v>
      </c>
      <c r="E17">
        <f>AVERAGE('PARITY Accuracy'!E17, 'Pattern_Matching Accuracy'!E17, 'Reversal Accuracy'!E17, 'Stack Accuracy'!E17, 'Vending_Machine Accuracy'!E17, 'Vending_Machine_Sum Accuracy'!E17, 'MazeComplete Accuracy'!E17, 'MazeSolve Accuracy'!E17, 'Hamiltonian Accuracy'!E17)</f>
        <v>23.144444444444446</v>
      </c>
      <c r="F17">
        <f>AVERAGE('PARITY Accuracy'!F17, 'Pattern_Matching Accuracy'!F17, 'Reversal Accuracy'!F17, 'Stack Accuracy'!F17, 'Vending_Machine Accuracy'!F17, 'Vending_Machine_Sum Accuracy'!F17, 'MazeComplete Accuracy'!F17, 'MazeSolve Accuracy'!F17, 'Hamiltonian Accuracy'!F17)</f>
        <v>36.31111111111111</v>
      </c>
      <c r="G17">
        <f>AVERAGE('PARITY Accuracy'!G17, 'Pattern_Matching Accuracy'!G17, 'Reversal Accuracy'!G17, 'Stack Accuracy'!G17, 'Vending_Machine Accuracy'!G17, 'Vending_Machine_Sum Accuracy'!G17, 'MazeComplete Accuracy'!G17, 'MazeSolve Accuracy'!G17, 'Hamiltonian Accuracy'!G17)</f>
        <v>39.799999999999997</v>
      </c>
      <c r="H17" t="str">
        <f t="shared" si="0"/>
        <v>10 (δ=0.65)</v>
      </c>
      <c r="J17">
        <v>5</v>
      </c>
      <c r="K17">
        <f>AVERAGE(D9:G13)</f>
        <v>24.772222222222222</v>
      </c>
      <c r="L17">
        <f t="shared" ref="L17:L20" si="9">AVERAGE(D5:G5,D10:G10,D15:G15,D20:G20,D25:G25,D30:G30)</f>
        <v>37.43611111111111</v>
      </c>
      <c r="M17">
        <v>0.2</v>
      </c>
      <c r="N17">
        <f t="shared" si="1"/>
        <v>35.769444444444446</v>
      </c>
      <c r="O17">
        <f t="shared" si="2"/>
        <v>7.758489476091146</v>
      </c>
      <c r="P17" s="5">
        <f>AVERAGE(D9:D13)</f>
        <v>29.139999999999997</v>
      </c>
      <c r="Q17">
        <f t="shared" ref="Q17:Q20" si="10">AVERAGE(D5,D10,D15,D20,D25,D30)</f>
        <v>44.716666666666669</v>
      </c>
      <c r="R17" s="5">
        <f>AVERAGE(E9:E13)</f>
        <v>16.63111111111111</v>
      </c>
      <c r="S17">
        <f t="shared" ref="S17:S20" si="11">AVERAGE(E5,E10,E15,E20,E25,E30)</f>
        <v>27.405555555555555</v>
      </c>
      <c r="T17" s="5">
        <f>AVERAGE(F9:F13)</f>
        <v>27.766666666666669</v>
      </c>
      <c r="U17">
        <f t="shared" ref="U17:U20" si="12">AVERAGE(F5,F10,F15,F20,F25,F30)</f>
        <v>34.533333333333339</v>
      </c>
      <c r="V17" s="5">
        <f>AVERAGE(G9:G13)</f>
        <v>25.551111111111108</v>
      </c>
      <c r="W17">
        <f t="shared" ref="W17:W20" si="13">AVERAGE(G5,G10,G15,G20,G25,G30)</f>
        <v>43.088888888888881</v>
      </c>
    </row>
    <row r="18" spans="1:23" x14ac:dyDescent="0.45">
      <c r="A18" s="2">
        <v>14</v>
      </c>
      <c r="B18">
        <v>10</v>
      </c>
      <c r="C18">
        <v>0.85</v>
      </c>
      <c r="D18">
        <f>AVERAGE('PARITY Accuracy'!D18, 'Pattern_Matching Accuracy'!D18, 'Reversal Accuracy'!D18, 'Stack Accuracy'!D18, 'Vending_Machine Accuracy'!D18, 'Vending_Machine_Sum Accuracy'!D18, 'MazeComplete Accuracy'!D18, 'MazeSolve Accuracy'!D18, 'Hamiltonian Accuracy'!D18)</f>
        <v>42.933333333333323</v>
      </c>
      <c r="E18">
        <f>AVERAGE('PARITY Accuracy'!E18, 'Pattern_Matching Accuracy'!E18, 'Reversal Accuracy'!E18, 'Stack Accuracy'!E18, 'Vending_Machine Accuracy'!E18, 'Vending_Machine_Sum Accuracy'!E18, 'MazeComplete Accuracy'!E18, 'MazeSolve Accuracy'!E18, 'Hamiltonian Accuracy'!E18)</f>
        <v>22.988888888888894</v>
      </c>
      <c r="F18">
        <f>AVERAGE('PARITY Accuracy'!F18, 'Pattern_Matching Accuracy'!F18, 'Reversal Accuracy'!F18, 'Stack Accuracy'!F18, 'Vending_Machine Accuracy'!F18, 'Vending_Machine_Sum Accuracy'!F18, 'MazeComplete Accuracy'!F18, 'MazeSolve Accuracy'!F18, 'Hamiltonian Accuracy'!F18)</f>
        <v>36.922222222222224</v>
      </c>
      <c r="G18">
        <f>AVERAGE('PARITY Accuracy'!G18, 'Pattern_Matching Accuracy'!G18, 'Reversal Accuracy'!G18, 'Stack Accuracy'!G18, 'Vending_Machine Accuracy'!G18, 'Vending_Machine_Sum Accuracy'!G18, 'MazeComplete Accuracy'!G18, 'MazeSolve Accuracy'!G18, 'Hamiltonian Accuracy'!G18)</f>
        <v>40.055555555555557</v>
      </c>
      <c r="H18" t="str">
        <f t="shared" si="0"/>
        <v>10 (δ=0.85)</v>
      </c>
      <c r="J18">
        <v>10</v>
      </c>
      <c r="K18">
        <f>AVERAGE(D14:G18)</f>
        <v>36.74444444444444</v>
      </c>
      <c r="L18">
        <f t="shared" si="9"/>
        <v>36.807407407407403</v>
      </c>
      <c r="M18">
        <v>0.45</v>
      </c>
      <c r="N18">
        <f t="shared" si="1"/>
        <v>35.724999999999994</v>
      </c>
      <c r="O18">
        <f t="shared" si="2"/>
        <v>7.654339425256599</v>
      </c>
      <c r="P18" s="5">
        <f>AVERAGE(D14:D18)</f>
        <v>44.662222222222212</v>
      </c>
      <c r="Q18">
        <f t="shared" si="10"/>
        <v>43.925925925925924</v>
      </c>
      <c r="R18" s="5">
        <f>AVERAGE(E14:E18)</f>
        <v>23.942222222222224</v>
      </c>
      <c r="S18">
        <f t="shared" si="11"/>
        <v>26.150000000000002</v>
      </c>
      <c r="T18" s="5">
        <f>AVERAGE(F14:F18)</f>
        <v>37.528888888888886</v>
      </c>
      <c r="U18">
        <f t="shared" si="12"/>
        <v>34.709259259259262</v>
      </c>
      <c r="V18" s="5">
        <f>AVERAGE(G14:G18)</f>
        <v>40.844444444444449</v>
      </c>
      <c r="W18">
        <f t="shared" si="13"/>
        <v>42.444444444444443</v>
      </c>
    </row>
    <row r="19" spans="1:23" x14ac:dyDescent="0.45">
      <c r="A19" s="2">
        <v>15</v>
      </c>
      <c r="B19">
        <v>20</v>
      </c>
      <c r="C19">
        <v>0</v>
      </c>
      <c r="D19">
        <f>(SUM(SUMIF('PARITY Accuracy'!D19,"&lt;&gt;0"), SUMIF('Pattern_Matching Accuracy'!D19,"&lt;&gt;0"), SUMIF('Reversal Accuracy'!D19,"&lt;&gt;0"), SUMIF('Stack Accuracy'!D19,"&lt;&gt;0"), SUMIF('Vending_Machine Accuracy'!D19,"&lt;&gt;0"), SUMIF('Vending_Machine_Sum Accuracy'!D19,"&lt;&gt;0"), SUMIF('MazeComplete Accuracy'!D19,"&lt;&gt;0"), SUMIF('MazeSolve Accuracy'!D19,"&lt;&gt;0"), SUMIF('Hamiltonian Accuracy'!D19,"&lt;&gt;0")))/SUM(IF('PARITY Accuracy'!D19&lt;&gt;0,1,0), IF('Pattern_Matching Accuracy'!D19&lt;&gt;0,1,0), IF('Reversal Accuracy'!D19&lt;&gt;0,1,0), IF('Stack Accuracy'!D19&lt;&gt;0,1,0), IF('Vending_Machine Accuracy'!D19&lt;&gt;0,1,0), IF('Vending_Machine_Sum Accuracy'!D19&lt;&gt;0,1,0), IF('MazeComplete Accuracy'!D19&lt;&gt;0,1,0), IF('MazeSolve Accuracy'!D19&lt;&gt;0,1,0), IF('Hamiltonian Accuracy'!D19&lt;&gt;0,1,0))</f>
        <v>55.699999999999996</v>
      </c>
      <c r="E19">
        <f>(SUM(SUMIF('PARITY Accuracy'!E19,"&lt;&gt;0"), SUMIF('Pattern_Matching Accuracy'!E19,"&lt;&gt;0"), SUMIF('Reversal Accuracy'!E19,"&lt;&gt;0"), SUMIF('Stack Accuracy'!E19,"&lt;&gt;0"), SUMIF('Vending_Machine Accuracy'!E19,"&lt;&gt;0"), SUMIF('Vending_Machine_Sum Accuracy'!E19,"&lt;&gt;0"), SUMIF('MazeComplete Accuracy'!E19,"&lt;&gt;0"), SUMIF('MazeSolve Accuracy'!E19,"&lt;&gt;0"), SUMIF('Hamiltonian Accuracy'!E19,"&lt;&gt;0")))/SUM(IF('PARITY Accuracy'!E19&lt;&gt;0,1,0), IF('Pattern_Matching Accuracy'!E19&lt;&gt;0,1,0), IF('Reversal Accuracy'!E19&lt;&gt;0,1,0), IF('Stack Accuracy'!E19&lt;&gt;0,1,0), IF('Vending_Machine Accuracy'!E19&lt;&gt;0,1,0), IF('Vending_Machine_Sum Accuracy'!E19&lt;&gt;0,1,0), IF('MazeComplete Accuracy'!E19&lt;&gt;0,1,0), IF('MazeSolve Accuracy'!E19&lt;&gt;0,1,0), IF('Hamiltonian Accuracy'!E19&lt;&gt;0,1,0))</f>
        <v>28.611111111111111</v>
      </c>
      <c r="F19">
        <f>(SUM(SUMIF('PARITY Accuracy'!F19,"&lt;&gt;0"), SUMIF('Pattern_Matching Accuracy'!F19,"&lt;&gt;0"), SUMIF('Reversal Accuracy'!F19,"&lt;&gt;0"), SUMIF('Stack Accuracy'!F19,"&lt;&gt;0"), SUMIF('Vending_Machine Accuracy'!F19,"&lt;&gt;0"), SUMIF('Vending_Machine_Sum Accuracy'!F19,"&lt;&gt;0"), SUMIF('MazeComplete Accuracy'!F19,"&lt;&gt;0"), SUMIF('MazeSolve Accuracy'!F19,"&lt;&gt;0"), SUMIF('Hamiltonian Accuracy'!F19,"&lt;&gt;0")))/SUM(IF('PARITY Accuracy'!F19&lt;&gt;0,1,0), IF('Pattern_Matching Accuracy'!F19&lt;&gt;0,1,0), IF('Reversal Accuracy'!F19&lt;&gt;0,1,0), IF('Stack Accuracy'!F19&lt;&gt;0,1,0), IF('Vending_Machine Accuracy'!F19&lt;&gt;0,1,0), IF('Vending_Machine_Sum Accuracy'!F19&lt;&gt;0,1,0), IF('MazeComplete Accuracy'!F19&lt;&gt;0,1,0), IF('MazeSolve Accuracy'!F19&lt;&gt;0,1,0), IF('Hamiltonian Accuracy'!F19&lt;&gt;0,1,0))</f>
        <v>44.622222222222227</v>
      </c>
      <c r="G19">
        <f>(SUM(SUMIF('PARITY Accuracy'!G19,"&lt;&gt;0"), SUMIF('Pattern_Matching Accuracy'!G19,"&lt;&gt;0"), SUMIF('Reversal Accuracy'!G19,"&lt;&gt;0"), SUMIF('Stack Accuracy'!G19,"&lt;&gt;0"), SUMIF('Vending_Machine Accuracy'!G19,"&lt;&gt;0"), SUMIF('Vending_Machine_Sum Accuracy'!G19,"&lt;&gt;0"), SUMIF('MazeComplete Accuracy'!G19,"&lt;&gt;0"), SUMIF('MazeSolve Accuracy'!G19,"&lt;&gt;0"), SUMIF('Hamiltonian Accuracy'!G19,"&lt;&gt;0")))/SUM(IF('PARITY Accuracy'!G19&lt;&gt;0,1,0), IF('Pattern_Matching Accuracy'!G19&lt;&gt;0,1,0), IF('Reversal Accuracy'!G19&lt;&gt;0,1,0), IF('Stack Accuracy'!G19&lt;&gt;0,1,0), IF('Vending_Machine Accuracy'!G19&lt;&gt;0,1,0), IF('Vending_Machine_Sum Accuracy'!G19&lt;&gt;0,1,0), IF('MazeComplete Accuracy'!G19&lt;&gt;0,1,0), IF('MazeSolve Accuracy'!G19&lt;&gt;0,1,0), IF('Hamiltonian Accuracy'!G19&lt;&gt;0,1,0))</f>
        <v>55.333333333333336</v>
      </c>
      <c r="H19" t="str">
        <f t="shared" si="0"/>
        <v>20 (δ=0)</v>
      </c>
      <c r="J19">
        <v>20</v>
      </c>
      <c r="K19">
        <f>AVERAGE(D19:G23)</f>
        <v>45.781111111111102</v>
      </c>
      <c r="L19">
        <f t="shared" si="9"/>
        <v>36.295555555555552</v>
      </c>
      <c r="M19">
        <v>0.65</v>
      </c>
      <c r="N19">
        <f t="shared" si="1"/>
        <v>46.06666666666667</v>
      </c>
      <c r="O19">
        <f t="shared" si="2"/>
        <v>11.016522383769674</v>
      </c>
      <c r="P19" s="5">
        <f>AVERAGE(D19:D23)</f>
        <v>55.848888888888879</v>
      </c>
      <c r="Q19">
        <f t="shared" si="10"/>
        <v>43.590740740740735</v>
      </c>
      <c r="R19" s="5">
        <f>AVERAGE(E19:E23)</f>
        <v>27.926666666666666</v>
      </c>
      <c r="S19">
        <f t="shared" si="11"/>
        <v>26.055555555555554</v>
      </c>
      <c r="T19" s="5">
        <f>AVERAGE(F19:F23)</f>
        <v>44.231111111111105</v>
      </c>
      <c r="U19">
        <f t="shared" si="12"/>
        <v>33.598148148148148</v>
      </c>
      <c r="V19" s="5">
        <f>AVERAGE(G19:G23)</f>
        <v>55.117777777777768</v>
      </c>
      <c r="W19">
        <f t="shared" si="13"/>
        <v>41.937777777777775</v>
      </c>
    </row>
    <row r="20" spans="1:23" x14ac:dyDescent="0.45">
      <c r="A20" s="2">
        <v>16</v>
      </c>
      <c r="B20">
        <v>20</v>
      </c>
      <c r="C20">
        <v>0.2</v>
      </c>
      <c r="D20">
        <f>(SUM(SUMIF('PARITY Accuracy'!D20,"&lt;&gt;0"), SUMIF('Pattern_Matching Accuracy'!D20,"&lt;&gt;0"), SUMIF('Reversal Accuracy'!D20,"&lt;&gt;0"), SUMIF('Stack Accuracy'!D20,"&lt;&gt;0"), SUMIF('Vending_Machine Accuracy'!D20,"&lt;&gt;0"), SUMIF('Vending_Machine_Sum Accuracy'!D20,"&lt;&gt;0"), SUMIF('MazeComplete Accuracy'!D20,"&lt;&gt;0"), SUMIF('MazeSolve Accuracy'!D20,"&lt;&gt;0"), SUMIF('Hamiltonian Accuracy'!D20,"&lt;&gt;0")))/SUM(IF('PARITY Accuracy'!D20&lt;&gt;0,1,0), IF('Pattern_Matching Accuracy'!D20&lt;&gt;0,1,0), IF('Reversal Accuracy'!D20&lt;&gt;0,1,0), IF('Stack Accuracy'!D20&lt;&gt;0,1,0), IF('Vending_Machine Accuracy'!D20&lt;&gt;0,1,0), IF('Vending_Machine_Sum Accuracy'!D20&lt;&gt;0,1,0), IF('MazeComplete Accuracy'!D20&lt;&gt;0,1,0), IF('MazeSolve Accuracy'!D20&lt;&gt;0,1,0), IF('Hamiltonian Accuracy'!D20&lt;&gt;0,1,0))</f>
        <v>56.644444444444446</v>
      </c>
      <c r="E20">
        <f>(SUM(SUMIF('PARITY Accuracy'!E20,"&lt;&gt;0"), SUMIF('Pattern_Matching Accuracy'!E20,"&lt;&gt;0"), SUMIF('Reversal Accuracy'!E20,"&lt;&gt;0"), SUMIF('Stack Accuracy'!E20,"&lt;&gt;0"), SUMIF('Vending_Machine Accuracy'!E20,"&lt;&gt;0"), SUMIF('Vending_Machine_Sum Accuracy'!E20,"&lt;&gt;0"), SUMIF('MazeComplete Accuracy'!E20,"&lt;&gt;0"), SUMIF('MazeSolve Accuracy'!E20,"&lt;&gt;0"), SUMIF('Hamiltonian Accuracy'!E20,"&lt;&gt;0")))/SUM(IF('PARITY Accuracy'!E20&lt;&gt;0,1,0), IF('Pattern_Matching Accuracy'!E20&lt;&gt;0,1,0), IF('Reversal Accuracy'!E20&lt;&gt;0,1,0), IF('Stack Accuracy'!E20&lt;&gt;0,1,0), IF('Vending_Machine Accuracy'!E20&lt;&gt;0,1,0), IF('Vending_Machine_Sum Accuracy'!E20&lt;&gt;0,1,0), IF('MazeComplete Accuracy'!E20&lt;&gt;0,1,0), IF('MazeSolve Accuracy'!E20&lt;&gt;0,1,0), IF('Hamiltonian Accuracy'!E20&lt;&gt;0,1,0))</f>
        <v>28.588888888888885</v>
      </c>
      <c r="F20">
        <f>(SUM(SUMIF('PARITY Accuracy'!F20,"&lt;&gt;0"), SUMIF('Pattern_Matching Accuracy'!F20,"&lt;&gt;0"), SUMIF('Reversal Accuracy'!F20,"&lt;&gt;0"), SUMIF('Stack Accuracy'!F20,"&lt;&gt;0"), SUMIF('Vending_Machine Accuracy'!F20,"&lt;&gt;0"), SUMIF('Vending_Machine_Sum Accuracy'!F20,"&lt;&gt;0"), SUMIF('MazeComplete Accuracy'!F20,"&lt;&gt;0"), SUMIF('MazeSolve Accuracy'!F20,"&lt;&gt;0"), SUMIF('Hamiltonian Accuracy'!F20,"&lt;&gt;0")))/SUM(IF('PARITY Accuracy'!F20&lt;&gt;0,1,0), IF('Pattern_Matching Accuracy'!F20&lt;&gt;0,1,0), IF('Reversal Accuracy'!F20&lt;&gt;0,1,0), IF('Stack Accuracy'!F20&lt;&gt;0,1,0), IF('Vending_Machine Accuracy'!F20&lt;&gt;0,1,0), IF('Vending_Machine_Sum Accuracy'!F20&lt;&gt;0,1,0), IF('MazeComplete Accuracy'!F20&lt;&gt;0,1,0), IF('MazeSolve Accuracy'!F20&lt;&gt;0,1,0), IF('Hamiltonian Accuracy'!F20&lt;&gt;0,1,0))</f>
        <v>43.988888888888887</v>
      </c>
      <c r="G20">
        <f>(SUM(SUMIF('PARITY Accuracy'!G20,"&lt;&gt;0"), SUMIF('Pattern_Matching Accuracy'!G20,"&lt;&gt;0"), SUMIF('Reversal Accuracy'!G20,"&lt;&gt;0"), SUMIF('Stack Accuracy'!G20,"&lt;&gt;0"), SUMIF('Vending_Machine Accuracy'!G20,"&lt;&gt;0"), SUMIF('Vending_Machine_Sum Accuracy'!G20,"&lt;&gt;0"), SUMIF('MazeComplete Accuracy'!G20,"&lt;&gt;0"), SUMIF('MazeSolve Accuracy'!G20,"&lt;&gt;0"), SUMIF('Hamiltonian Accuracy'!G20,"&lt;&gt;0")))/SUM(IF('PARITY Accuracy'!G20&lt;&gt;0,1,0), IF('Pattern_Matching Accuracy'!G20&lt;&gt;0,1,0), IF('Reversal Accuracy'!G20&lt;&gt;0,1,0), IF('Stack Accuracy'!G20&lt;&gt;0,1,0), IF('Vending_Machine Accuracy'!G20&lt;&gt;0,1,0), IF('Vending_Machine_Sum Accuracy'!G20&lt;&gt;0,1,0), IF('MazeComplete Accuracy'!G20&lt;&gt;0,1,0), IF('MazeSolve Accuracy'!G20&lt;&gt;0,1,0), IF('Hamiltonian Accuracy'!G20&lt;&gt;0,1,0))</f>
        <v>55.611111111111107</v>
      </c>
      <c r="H20" t="str">
        <f t="shared" si="0"/>
        <v>20 (δ=0.2)</v>
      </c>
      <c r="J20">
        <v>50</v>
      </c>
      <c r="K20">
        <f>AVERAGE(D24:G28)</f>
        <v>52.527944444444451</v>
      </c>
      <c r="L20">
        <f t="shared" si="9"/>
        <v>35.959722222222219</v>
      </c>
      <c r="M20">
        <v>0.85</v>
      </c>
      <c r="N20">
        <f t="shared" si="1"/>
        <v>46.208333333333336</v>
      </c>
      <c r="O20">
        <f t="shared" si="2"/>
        <v>11.321389062683131</v>
      </c>
      <c r="P20" s="5">
        <f>AVERAGE(D24:D28)</f>
        <v>62.148888888888891</v>
      </c>
      <c r="Q20">
        <f t="shared" si="10"/>
        <v>42.724074074074075</v>
      </c>
      <c r="R20" s="5">
        <f>AVERAGE(E24:E28)</f>
        <v>41.426666666666662</v>
      </c>
      <c r="S20">
        <f t="shared" si="11"/>
        <v>25.425925925925924</v>
      </c>
      <c r="T20" s="5">
        <f>AVERAGE(F24:F28)</f>
        <v>44.586666666666666</v>
      </c>
      <c r="U20">
        <f t="shared" si="12"/>
        <v>34.235185185185181</v>
      </c>
      <c r="V20" s="5">
        <f>AVERAGE(G24:G28)</f>
        <v>61.949555555555563</v>
      </c>
      <c r="W20">
        <f t="shared" si="13"/>
        <v>41.453703703703702</v>
      </c>
    </row>
    <row r="21" spans="1:23" x14ac:dyDescent="0.45">
      <c r="A21" s="2">
        <v>17</v>
      </c>
      <c r="B21">
        <v>20</v>
      </c>
      <c r="C21">
        <v>0.45</v>
      </c>
      <c r="D21">
        <f>(SUM(SUMIF('PARITY Accuracy'!D21,"&lt;&gt;0"), SUMIF('Pattern_Matching Accuracy'!D21,"&lt;&gt;0"), SUMIF('Reversal Accuracy'!D21,"&lt;&gt;0"), SUMIF('Stack Accuracy'!D21,"&lt;&gt;0"), SUMIF('Vending_Machine Accuracy'!D21,"&lt;&gt;0"), SUMIF('Vending_Machine_Sum Accuracy'!D21,"&lt;&gt;0"), SUMIF('MazeComplete Accuracy'!D21,"&lt;&gt;0"), SUMIF('MazeSolve Accuracy'!D21,"&lt;&gt;0"), SUMIF('Hamiltonian Accuracy'!D21,"&lt;&gt;0")))/SUM(IF('PARITY Accuracy'!D21&lt;&gt;0,1,0), IF('Pattern_Matching Accuracy'!D21&lt;&gt;0,1,0), IF('Reversal Accuracy'!D21&lt;&gt;0,1,0), IF('Stack Accuracy'!D21&lt;&gt;0,1,0), IF('Vending_Machine Accuracy'!D21&lt;&gt;0,1,0), IF('Vending_Machine_Sum Accuracy'!D21&lt;&gt;0,1,0), IF('MazeComplete Accuracy'!D21&lt;&gt;0,1,0), IF('MazeSolve Accuracy'!D21&lt;&gt;0,1,0), IF('Hamiltonian Accuracy'!D21&lt;&gt;0,1,0))</f>
        <v>55.888888888888886</v>
      </c>
      <c r="E21">
        <f>(SUM(SUMIF('PARITY Accuracy'!E21,"&lt;&gt;0"), SUMIF('Pattern_Matching Accuracy'!E21,"&lt;&gt;0"), SUMIF('Reversal Accuracy'!E21,"&lt;&gt;0"), SUMIF('Stack Accuracy'!E21,"&lt;&gt;0"), SUMIF('Vending_Machine Accuracy'!E21,"&lt;&gt;0"), SUMIF('Vending_Machine_Sum Accuracy'!E21,"&lt;&gt;0"), SUMIF('MazeComplete Accuracy'!E21,"&lt;&gt;0"), SUMIF('MazeSolve Accuracy'!E21,"&lt;&gt;0"), SUMIF('Hamiltonian Accuracy'!E21,"&lt;&gt;0")))/SUM(IF('PARITY Accuracy'!E21&lt;&gt;0,1,0), IF('Pattern_Matching Accuracy'!E21&lt;&gt;0,1,0), IF('Reversal Accuracy'!E21&lt;&gt;0,1,0), IF('Stack Accuracy'!E21&lt;&gt;0,1,0), IF('Vending_Machine Accuracy'!E21&lt;&gt;0,1,0), IF('Vending_Machine_Sum Accuracy'!E21&lt;&gt;0,1,0), IF('MazeComplete Accuracy'!E21&lt;&gt;0,1,0), IF('MazeSolve Accuracy'!E21&lt;&gt;0,1,0), IF('Hamiltonian Accuracy'!E21&lt;&gt;0,1,0))</f>
        <v>27.5</v>
      </c>
      <c r="F21">
        <f>(SUM(SUMIF('PARITY Accuracy'!F21,"&lt;&gt;0"), SUMIF('Pattern_Matching Accuracy'!F21,"&lt;&gt;0"), SUMIF('Reversal Accuracy'!F21,"&lt;&gt;0"), SUMIF('Stack Accuracy'!F21,"&lt;&gt;0"), SUMIF('Vending_Machine Accuracy'!F21,"&lt;&gt;0"), SUMIF('Vending_Machine_Sum Accuracy'!F21,"&lt;&gt;0"), SUMIF('MazeComplete Accuracy'!F21,"&lt;&gt;0"), SUMIF('MazeSolve Accuracy'!F21,"&lt;&gt;0"), SUMIF('Hamiltonian Accuracy'!F21,"&lt;&gt;0")))/SUM(IF('PARITY Accuracy'!F21&lt;&gt;0,1,0), IF('Pattern_Matching Accuracy'!F21&lt;&gt;0,1,0), IF('Reversal Accuracy'!F21&lt;&gt;0,1,0), IF('Stack Accuracy'!F21&lt;&gt;0,1,0), IF('Vending_Machine Accuracy'!F21&lt;&gt;0,1,0), IF('Vending_Machine_Sum Accuracy'!F21&lt;&gt;0,1,0), IF('MazeComplete Accuracy'!F21&lt;&gt;0,1,0), IF('MazeSolve Accuracy'!F21&lt;&gt;0,1,0), IF('Hamiltonian Accuracy'!F21&lt;&gt;0,1,0))</f>
        <v>44.8</v>
      </c>
      <c r="G21">
        <f>(SUM(SUMIF('PARITY Accuracy'!G21,"&lt;&gt;0"), SUMIF('Pattern_Matching Accuracy'!G21,"&lt;&gt;0"), SUMIF('Reversal Accuracy'!G21,"&lt;&gt;0"), SUMIF('Stack Accuracy'!G21,"&lt;&gt;0"), SUMIF('Vending_Machine Accuracy'!G21,"&lt;&gt;0"), SUMIF('Vending_Machine_Sum Accuracy'!G21,"&lt;&gt;0"), SUMIF('MazeComplete Accuracy'!G21,"&lt;&gt;0"), SUMIF('MazeSolve Accuracy'!G21,"&lt;&gt;0"), SUMIF('Hamiltonian Accuracy'!G21,"&lt;&gt;0")))/SUM(IF('PARITY Accuracy'!G21&lt;&gt;0,1,0), IF('Pattern_Matching Accuracy'!G21&lt;&gt;0,1,0), IF('Reversal Accuracy'!G21&lt;&gt;0,1,0), IF('Stack Accuracy'!G21&lt;&gt;0,1,0), IF('Vending_Machine Accuracy'!G21&lt;&gt;0,1,0), IF('Vending_Machine_Sum Accuracy'!G21&lt;&gt;0,1,0), IF('MazeComplete Accuracy'!G21&lt;&gt;0,1,0), IF('MazeSolve Accuracy'!G21&lt;&gt;0,1,0), IF('Hamiltonian Accuracy'!G21&lt;&gt;0,1,0))</f>
        <v>55.166666666666657</v>
      </c>
      <c r="H21" t="str">
        <f t="shared" si="0"/>
        <v>20 (δ=0.45)</v>
      </c>
      <c r="J21">
        <v>100</v>
      </c>
      <c r="K21">
        <f>AVERAGE(D29:G33)</f>
        <v>54.449499999999986</v>
      </c>
      <c r="L21">
        <f>AVERAGE((L20-L19), (L19-L18), (L18-L17), (L17-L16))</f>
        <v>-0.49270833333333286</v>
      </c>
      <c r="N21">
        <f t="shared" si="1"/>
        <v>45.838888888888881</v>
      </c>
      <c r="O21">
        <f t="shared" si="2"/>
        <v>11.460847198986587</v>
      </c>
      <c r="P21" s="5">
        <f>AVERAGE(D29:D33)</f>
        <v>64.404444444444437</v>
      </c>
      <c r="R21" s="5">
        <f>AVERAGE(E29:E33)</f>
        <v>44.588888888888881</v>
      </c>
      <c r="T21" s="5">
        <f>AVERAGE(F29:F33)</f>
        <v>45.288888888888891</v>
      </c>
      <c r="V21" s="5">
        <f>AVERAGE(G29:G33)</f>
        <v>63.515777777777771</v>
      </c>
    </row>
    <row r="22" spans="1:23" x14ac:dyDescent="0.45">
      <c r="A22" s="2">
        <v>18</v>
      </c>
      <c r="B22">
        <v>20</v>
      </c>
      <c r="C22">
        <v>0.65</v>
      </c>
      <c r="D22">
        <f>(SUM(SUMIF('PARITY Accuracy'!D22,"&lt;&gt;0"), SUMIF('Pattern_Matching Accuracy'!D22,"&lt;&gt;0"), SUMIF('Reversal Accuracy'!D22,"&lt;&gt;0"), SUMIF('Stack Accuracy'!D22,"&lt;&gt;0"), SUMIF('Vending_Machine Accuracy'!D22,"&lt;&gt;0"), SUMIF('Vending_Machine_Sum Accuracy'!D22,"&lt;&gt;0"), SUMIF('MazeComplete Accuracy'!D22,"&lt;&gt;0"), SUMIF('MazeSolve Accuracy'!D22,"&lt;&gt;0"), SUMIF('Hamiltonian Accuracy'!D22,"&lt;&gt;0")))/SUM(IF('PARITY Accuracy'!D22&lt;&gt;0,1,0), IF('Pattern_Matching Accuracy'!D22&lt;&gt;0,1,0), IF('Reversal Accuracy'!D22&lt;&gt;0,1,0), IF('Stack Accuracy'!D22&lt;&gt;0,1,0), IF('Vending_Machine Accuracy'!D22&lt;&gt;0,1,0), IF('Vending_Machine_Sum Accuracy'!D22&lt;&gt;0,1,0), IF('MazeComplete Accuracy'!D22&lt;&gt;0,1,0), IF('MazeSolve Accuracy'!D22&lt;&gt;0,1,0), IF('Hamiltonian Accuracy'!D22&lt;&gt;0,1,0))</f>
        <v>56.222222222222221</v>
      </c>
      <c r="E22">
        <f>(SUM(SUMIF('PARITY Accuracy'!E22,"&lt;&gt;0"), SUMIF('Pattern_Matching Accuracy'!E22,"&lt;&gt;0"), SUMIF('Reversal Accuracy'!E22,"&lt;&gt;0"), SUMIF('Stack Accuracy'!E22,"&lt;&gt;0"), SUMIF('Vending_Machine Accuracy'!E22,"&lt;&gt;0"), SUMIF('Vending_Machine_Sum Accuracy'!E22,"&lt;&gt;0"), SUMIF('MazeComplete Accuracy'!E22,"&lt;&gt;0"), SUMIF('MazeSolve Accuracy'!E22,"&lt;&gt;0"), SUMIF('Hamiltonian Accuracy'!E22,"&lt;&gt;0")))/SUM(IF('PARITY Accuracy'!E22&lt;&gt;0,1,0), IF('Pattern_Matching Accuracy'!E22&lt;&gt;0,1,0), IF('Reversal Accuracy'!E22&lt;&gt;0,1,0), IF('Stack Accuracy'!E22&lt;&gt;0,1,0), IF('Vending_Machine Accuracy'!E22&lt;&gt;0,1,0), IF('Vending_Machine_Sum Accuracy'!E22&lt;&gt;0,1,0), IF('MazeComplete Accuracy'!E22&lt;&gt;0,1,0), IF('MazeSolve Accuracy'!E22&lt;&gt;0,1,0), IF('Hamiltonian Accuracy'!E22&lt;&gt;0,1,0))</f>
        <v>28.144444444444446</v>
      </c>
      <c r="F22">
        <f>(SUM(SUMIF('PARITY Accuracy'!F22,"&lt;&gt;0"), SUMIF('Pattern_Matching Accuracy'!F22,"&lt;&gt;0"), SUMIF('Reversal Accuracy'!F22,"&lt;&gt;0"), SUMIF('Stack Accuracy'!F22,"&lt;&gt;0"), SUMIF('Vending_Machine Accuracy'!F22,"&lt;&gt;0"), SUMIF('Vending_Machine_Sum Accuracy'!F22,"&lt;&gt;0"), SUMIF('MazeComplete Accuracy'!F22,"&lt;&gt;0"), SUMIF('MazeSolve Accuracy'!F22,"&lt;&gt;0"), SUMIF('Hamiltonian Accuracy'!F22,"&lt;&gt;0")))/SUM(IF('PARITY Accuracy'!F22&lt;&gt;0,1,0), IF('Pattern_Matching Accuracy'!F22&lt;&gt;0,1,0), IF('Reversal Accuracy'!F22&lt;&gt;0,1,0), IF('Stack Accuracy'!F22&lt;&gt;0,1,0), IF('Vending_Machine Accuracy'!F22&lt;&gt;0,1,0), IF('Vending_Machine_Sum Accuracy'!F22&lt;&gt;0,1,0), IF('MazeComplete Accuracy'!F22&lt;&gt;0,1,0), IF('MazeSolve Accuracy'!F22&lt;&gt;0,1,0), IF('Hamiltonian Accuracy'!F22&lt;&gt;0,1,0))</f>
        <v>44</v>
      </c>
      <c r="G22">
        <f>(SUM(SUMIF('PARITY Accuracy'!G22,"&lt;&gt;0"), SUMIF('Pattern_Matching Accuracy'!G22,"&lt;&gt;0"), SUMIF('Reversal Accuracy'!G22,"&lt;&gt;0"), SUMIF('Stack Accuracy'!G22,"&lt;&gt;0"), SUMIF('Vending_Machine Accuracy'!G22,"&lt;&gt;0"), SUMIF('Vending_Machine_Sum Accuracy'!G22,"&lt;&gt;0"), SUMIF('MazeComplete Accuracy'!G22,"&lt;&gt;0"), SUMIF('MazeSolve Accuracy'!G22,"&lt;&gt;0"), SUMIF('Hamiltonian Accuracy'!G22,"&lt;&gt;0")))/SUM(IF('PARITY Accuracy'!G22&lt;&gt;0,1,0), IF('Pattern_Matching Accuracy'!G22&lt;&gt;0,1,0), IF('Reversal Accuracy'!G22&lt;&gt;0,1,0), IF('Stack Accuracy'!G22&lt;&gt;0,1,0), IF('Vending_Machine Accuracy'!G22&lt;&gt;0,1,0), IF('Vending_Machine_Sum Accuracy'!G22&lt;&gt;0,1,0), IF('MazeComplete Accuracy'!G22&lt;&gt;0,1,0), IF('MazeSolve Accuracy'!G22&lt;&gt;0,1,0), IF('Hamiltonian Accuracy'!G22&lt;&gt;0,1,0))</f>
        <v>54.533333333333331</v>
      </c>
      <c r="H22" t="str">
        <f t="shared" si="0"/>
        <v>20 (δ=0.65)</v>
      </c>
      <c r="K22" s="9">
        <f>AVERAGE(K16:K21)</f>
        <v>36.885870370370363</v>
      </c>
      <c r="L22">
        <f>AVERAGE(L16:L20)</f>
        <v>36.88587037037037</v>
      </c>
      <c r="N22">
        <f t="shared" si="1"/>
        <v>45.725000000000001</v>
      </c>
      <c r="O22">
        <f t="shared" si="2"/>
        <v>11.178438723003771</v>
      </c>
      <c r="P22" s="5">
        <f>AVERAGE(P16:P21)</f>
        <v>43.931111111111107</v>
      </c>
      <c r="Q22">
        <f>AVERAGE(Q16:Q20)</f>
        <v>43.931111111111107</v>
      </c>
      <c r="R22" s="5">
        <f>AVERAGE(R16:R21)</f>
        <v>26.522962962962961</v>
      </c>
      <c r="S22">
        <f>AVERAGE(S16:S20)</f>
        <v>26.522962962962964</v>
      </c>
      <c r="T22" s="5">
        <f>AVERAGE(T16:T21)</f>
        <v>34.554444444444442</v>
      </c>
      <c r="U22">
        <f>AVERAGE(U16:U20)</f>
        <v>34.554444444444442</v>
      </c>
      <c r="V22" s="5">
        <f>AVERAGE(V16:V21)</f>
        <v>42.534962962962965</v>
      </c>
      <c r="W22">
        <f>AVERAGE(W16:W20)</f>
        <v>42.53496296296295</v>
      </c>
    </row>
    <row r="23" spans="1:23" x14ac:dyDescent="0.45">
      <c r="A23" s="2">
        <v>19</v>
      </c>
      <c r="B23">
        <v>20</v>
      </c>
      <c r="C23">
        <v>0.85</v>
      </c>
      <c r="D23">
        <f>(SUM(SUMIF('PARITY Accuracy'!D23,"&lt;&gt;0"), SUMIF('Pattern_Matching Accuracy'!D23,"&lt;&gt;0"), SUMIF('Reversal Accuracy'!D23,"&lt;&gt;0"), SUMIF('Stack Accuracy'!D23,"&lt;&gt;0"), SUMIF('Vending_Machine Accuracy'!D23,"&lt;&gt;0"), SUMIF('Vending_Machine_Sum Accuracy'!D23,"&lt;&gt;0"), SUMIF('MazeComplete Accuracy'!D23,"&lt;&gt;0"), SUMIF('MazeSolve Accuracy'!D23,"&lt;&gt;0"), SUMIF('Hamiltonian Accuracy'!D23,"&lt;&gt;0")))/SUM(IF('PARITY Accuracy'!D23&lt;&gt;0,1,0), IF('Pattern_Matching Accuracy'!D23&lt;&gt;0,1,0), IF('Reversal Accuracy'!D23&lt;&gt;0,1,0), IF('Stack Accuracy'!D23&lt;&gt;0,1,0), IF('Vending_Machine Accuracy'!D23&lt;&gt;0,1,0), IF('Vending_Machine_Sum Accuracy'!D23&lt;&gt;0,1,0), IF('MazeComplete Accuracy'!D23&lt;&gt;0,1,0), IF('MazeSolve Accuracy'!D23&lt;&gt;0,1,0), IF('Hamiltonian Accuracy'!D23&lt;&gt;0,1,0))</f>
        <v>54.788888888888891</v>
      </c>
      <c r="E23">
        <f>(SUM(SUMIF('PARITY Accuracy'!E23,"&lt;&gt;0"), SUMIF('Pattern_Matching Accuracy'!E23,"&lt;&gt;0"), SUMIF('Reversal Accuracy'!E23,"&lt;&gt;0"), SUMIF('Stack Accuracy'!E23,"&lt;&gt;0"), SUMIF('Vending_Machine Accuracy'!E23,"&lt;&gt;0"), SUMIF('Vending_Machine_Sum Accuracy'!E23,"&lt;&gt;0"), SUMIF('MazeComplete Accuracy'!E23,"&lt;&gt;0"), SUMIF('MazeSolve Accuracy'!E23,"&lt;&gt;0"), SUMIF('Hamiltonian Accuracy'!E23,"&lt;&gt;0")))/SUM(IF('PARITY Accuracy'!E23&lt;&gt;0,1,0), IF('Pattern_Matching Accuracy'!E23&lt;&gt;0,1,0), IF('Reversal Accuracy'!E23&lt;&gt;0,1,0), IF('Stack Accuracy'!E23&lt;&gt;0,1,0), IF('Vending_Machine Accuracy'!E23&lt;&gt;0,1,0), IF('Vending_Machine_Sum Accuracy'!E23&lt;&gt;0,1,0), IF('MazeComplete Accuracy'!E23&lt;&gt;0,1,0), IF('MazeSolve Accuracy'!E23&lt;&gt;0,1,0), IF('Hamiltonian Accuracy'!E23&lt;&gt;0,1,0))</f>
        <v>26.788888888888891</v>
      </c>
      <c r="F23">
        <f>(SUM(SUMIF('PARITY Accuracy'!F23,"&lt;&gt;0"), SUMIF('Pattern_Matching Accuracy'!F23,"&lt;&gt;0"), SUMIF('Reversal Accuracy'!F23,"&lt;&gt;0"), SUMIF('Stack Accuracy'!F23,"&lt;&gt;0"), SUMIF('Vending_Machine Accuracy'!F23,"&lt;&gt;0"), SUMIF('Vending_Machine_Sum Accuracy'!F23,"&lt;&gt;0"), SUMIF('MazeComplete Accuracy'!F23,"&lt;&gt;0"), SUMIF('MazeSolve Accuracy'!F23,"&lt;&gt;0"), SUMIF('Hamiltonian Accuracy'!F23,"&lt;&gt;0")))/SUM(IF('PARITY Accuracy'!F23&lt;&gt;0,1,0), IF('Pattern_Matching Accuracy'!F23&lt;&gt;0,1,0), IF('Reversal Accuracy'!F23&lt;&gt;0,1,0), IF('Stack Accuracy'!F23&lt;&gt;0,1,0), IF('Vending_Machine Accuracy'!F23&lt;&gt;0,1,0), IF('Vending_Machine_Sum Accuracy'!F23&lt;&gt;0,1,0), IF('MazeComplete Accuracy'!F23&lt;&gt;0,1,0), IF('MazeSolve Accuracy'!F23&lt;&gt;0,1,0), IF('Hamiltonian Accuracy'!F23&lt;&gt;0,1,0))</f>
        <v>43.74444444444444</v>
      </c>
      <c r="G23">
        <f>(SUM(SUMIF('PARITY Accuracy'!G23,"&lt;&gt;0"), SUMIF('Pattern_Matching Accuracy'!G23,"&lt;&gt;0"), SUMIF('Reversal Accuracy'!G23,"&lt;&gt;0"), SUMIF('Stack Accuracy'!G23,"&lt;&gt;0"), SUMIF('Vending_Machine Accuracy'!G23,"&lt;&gt;0"), SUMIF('Vending_Machine_Sum Accuracy'!G23,"&lt;&gt;0"), SUMIF('MazeComplete Accuracy'!G23,"&lt;&gt;0"), SUMIF('MazeSolve Accuracy'!G23,"&lt;&gt;0"), SUMIF('Hamiltonian Accuracy'!G23,"&lt;&gt;0")))/SUM(IF('PARITY Accuracy'!G23&lt;&gt;0,1,0), IF('Pattern_Matching Accuracy'!G23&lt;&gt;0,1,0), IF('Reversal Accuracy'!G23&lt;&gt;0,1,0), IF('Stack Accuracy'!G23&lt;&gt;0,1,0), IF('Vending_Machine Accuracy'!G23&lt;&gt;0,1,0), IF('Vending_Machine_Sum Accuracy'!G23&lt;&gt;0,1,0), IF('MazeComplete Accuracy'!G23&lt;&gt;0,1,0), IF('MazeSolve Accuracy'!G23&lt;&gt;0,1,0), IF('Hamiltonian Accuracy'!G23&lt;&gt;0,1,0))</f>
        <v>54.944444444444436</v>
      </c>
      <c r="H23" t="str">
        <f t="shared" si="0"/>
        <v>20 (δ=0.85)</v>
      </c>
      <c r="K23">
        <f>_xlfn.STDEV.P(K16:K21)</f>
        <v>16.682412524651863</v>
      </c>
      <c r="L23">
        <f>_xlfn.STDEV.P(L16:L20)</f>
        <v>0.72201252321290699</v>
      </c>
      <c r="N23">
        <f t="shared" si="1"/>
        <v>45.066666666666663</v>
      </c>
      <c r="O23">
        <f t="shared" si="2"/>
        <v>11.488228005921952</v>
      </c>
      <c r="P23" s="5">
        <f>_xlfn.STDEV.P(P16:P21)</f>
        <v>20.199880372868282</v>
      </c>
      <c r="Q23">
        <f>_xlfn.STDEV.P(Q16:Q20)</f>
        <v>0.74542077124284223</v>
      </c>
      <c r="R23" s="5">
        <f>_xlfn.STDEV.P(R16:R21)</f>
        <v>13.751483850598762</v>
      </c>
      <c r="S23">
        <f>_xlfn.STDEV.P(S16:S20)</f>
        <v>0.83098318814817917</v>
      </c>
      <c r="T23" s="5">
        <f>_xlfn.STDEV.P(T16:T21)</f>
        <v>13.376532964725151</v>
      </c>
      <c r="U23">
        <f>_xlfn.STDEV.P(U16:U20)</f>
        <v>0.68478727184561239</v>
      </c>
      <c r="V23" s="5">
        <f>_xlfn.STDEV.P(V16:V21)</f>
        <v>20.180483777463198</v>
      </c>
      <c r="W23">
        <f>_xlfn.STDEV.P(W16:W20)</f>
        <v>0.81450528127421828</v>
      </c>
    </row>
    <row r="24" spans="1:23" ht="14.65" thickBot="1" x14ac:dyDescent="0.5">
      <c r="A24" s="2">
        <v>20</v>
      </c>
      <c r="B24">
        <v>50</v>
      </c>
      <c r="C24">
        <v>0</v>
      </c>
      <c r="D24">
        <f>(SUM(SUMIF('PARITY Accuracy'!D24,"&lt;&gt;0"), SUMIF('Pattern_Matching Accuracy'!D24,"&lt;&gt;0"), SUMIF('Reversal Accuracy'!D24,"&lt;&gt;0"), SUMIF('Stack Accuracy'!D24,"&lt;&gt;0"), SUMIF('Vending_Machine Accuracy'!D24,"&lt;&gt;0"), SUMIF('Vending_Machine_Sum Accuracy'!D24,"&lt;&gt;0"), SUMIF('MazeComplete Accuracy'!D24,"&lt;&gt;0"), SUMIF('MazeSolve Accuracy'!D24,"&lt;&gt;0"), SUMIF('Hamiltonian Accuracy'!D24,"&lt;&gt;0")))/SUM(IF('PARITY Accuracy'!D24&lt;&gt;0,1,0), IF('Pattern_Matching Accuracy'!D24&lt;&gt;0,1,0), IF('Reversal Accuracy'!D24&lt;&gt;0,1,0), IF('Stack Accuracy'!D24&lt;&gt;0,1,0), IF('Vending_Machine Accuracy'!D24&lt;&gt;0,1,0), IF('Vending_Machine_Sum Accuracy'!D24&lt;&gt;0,1,0), IF('MazeComplete Accuracy'!D24&lt;&gt;0,1,0), IF('MazeSolve Accuracy'!D24&lt;&gt;0,1,0), IF('Hamiltonian Accuracy'!D24&lt;&gt;0,1,0))</f>
        <v>62.711111111111109</v>
      </c>
      <c r="E24">
        <f>(SUM(SUMIF('PARITY Accuracy'!E24,"&lt;&gt;0"), SUMIF('Pattern_Matching Accuracy'!E24,"&lt;&gt;0"), SUMIF('Reversal Accuracy'!E24,"&lt;&gt;0"), SUMIF('Stack Accuracy'!E24,"&lt;&gt;0"), SUMIF('Vending_Machine Accuracy'!E24,"&lt;&gt;0"), SUMIF('Vending_Machine_Sum Accuracy'!E24,"&lt;&gt;0"), SUMIF('MazeComplete Accuracy'!E24,"&lt;&gt;0"), SUMIF('MazeSolve Accuracy'!E24,"&lt;&gt;0"), SUMIF('Hamiltonian Accuracy'!E24,"&lt;&gt;0")))/SUM(IF('PARITY Accuracy'!E24&lt;&gt;0,1,0), IF('Pattern_Matching Accuracy'!E24&lt;&gt;0,1,0), IF('Reversal Accuracy'!E24&lt;&gt;0,1,0), IF('Stack Accuracy'!E24&lt;&gt;0,1,0), IF('Vending_Machine Accuracy'!E24&lt;&gt;0,1,0), IF('Vending_Machine_Sum Accuracy'!E24&lt;&gt;0,1,0), IF('MazeComplete Accuracy'!E24&lt;&gt;0,1,0), IF('MazeSolve Accuracy'!E24&lt;&gt;0,1,0), IF('Hamiltonian Accuracy'!E24&lt;&gt;0,1,0))</f>
        <v>41.911111111111111</v>
      </c>
      <c r="F24">
        <f>(SUM(SUMIF('PARITY Accuracy'!F24,"&lt;&gt;0"), SUMIF('Pattern_Matching Accuracy'!F24,"&lt;&gt;0"), SUMIF('Reversal Accuracy'!F24,"&lt;&gt;0"), SUMIF('Stack Accuracy'!F24,"&lt;&gt;0"), SUMIF('Vending_Machine Accuracy'!F24,"&lt;&gt;0"), SUMIF('Vending_Machine_Sum Accuracy'!F24,"&lt;&gt;0"), SUMIF('MazeComplete Accuracy'!F24,"&lt;&gt;0"), SUMIF('MazeSolve Accuracy'!F24,"&lt;&gt;0"), SUMIF('Hamiltonian Accuracy'!F24,"&lt;&gt;0")))/SUM(IF('PARITY Accuracy'!F24&lt;&gt;0,1,0), IF('Pattern_Matching Accuracy'!F24&lt;&gt;0,1,0), IF('Reversal Accuracy'!F24&lt;&gt;0,1,0), IF('Stack Accuracy'!F24&lt;&gt;0,1,0), IF('Vending_Machine Accuracy'!F24&lt;&gt;0,1,0), IF('Vending_Machine_Sum Accuracy'!F24&lt;&gt;0,1,0), IF('MazeComplete Accuracy'!F24&lt;&gt;0,1,0), IF('MazeSolve Accuracy'!F24&lt;&gt;0,1,0), IF('Hamiltonian Accuracy'!F24&lt;&gt;0,1,0))</f>
        <v>45.188888888888897</v>
      </c>
      <c r="G24">
        <f>(SUM(SUMIF('PARITY Accuracy'!G24,"&lt;&gt;0"), SUMIF('Pattern_Matching Accuracy'!G24,"&lt;&gt;0"), SUMIF('Reversal Accuracy'!G24,"&lt;&gt;0"), SUMIF('Stack Accuracy'!G24,"&lt;&gt;0"), SUMIF('Vending_Machine Accuracy'!G24,"&lt;&gt;0"), SUMIF('Vending_Machine_Sum Accuracy'!G24,"&lt;&gt;0"), SUMIF('MazeComplete Accuracy'!G24,"&lt;&gt;0"), SUMIF('MazeSolve Accuracy'!G24,"&lt;&gt;0"), SUMIF('Hamiltonian Accuracy'!G24,"&lt;&gt;0")))/SUM(IF('PARITY Accuracy'!G24&lt;&gt;0,1,0), IF('Pattern_Matching Accuracy'!G24&lt;&gt;0,1,0), IF('Reversal Accuracy'!G24&lt;&gt;0,1,0), IF('Stack Accuracy'!G24&lt;&gt;0,1,0), IF('Vending_Machine Accuracy'!G24&lt;&gt;0,1,0), IF('Vending_Machine_Sum Accuracy'!G24&lt;&gt;0,1,0), IF('MazeComplete Accuracy'!G24&lt;&gt;0,1,0), IF('MazeSolve Accuracy'!G24&lt;&gt;0,1,0), IF('Hamiltonian Accuracy'!G24&lt;&gt;0,1,0))</f>
        <v>62.444444444444443</v>
      </c>
      <c r="H24" t="str">
        <f t="shared" si="0"/>
        <v>50 (δ=0)</v>
      </c>
      <c r="N24">
        <f t="shared" si="1"/>
        <v>53.063888888888897</v>
      </c>
      <c r="O24">
        <f t="shared" si="2"/>
        <v>9.5846726117313885</v>
      </c>
      <c r="P24" s="5"/>
      <c r="R24" s="5"/>
      <c r="T24" s="5"/>
      <c r="V24" s="5"/>
    </row>
    <row r="25" spans="1:23" x14ac:dyDescent="0.45">
      <c r="A25" s="2">
        <v>21</v>
      </c>
      <c r="B25">
        <v>50</v>
      </c>
      <c r="C25">
        <v>0.2</v>
      </c>
      <c r="D25">
        <f>(SUM(SUMIF('PARITY Accuracy'!D25,"&lt;&gt;0"), SUMIF('Pattern_Matching Accuracy'!D25,"&lt;&gt;0"), SUMIF('Reversal Accuracy'!D25,"&lt;&gt;0"), SUMIF('Stack Accuracy'!D25,"&lt;&gt;0"), SUMIF('Vending_Machine Accuracy'!D25,"&lt;&gt;0"), SUMIF('Vending_Machine_Sum Accuracy'!D25,"&lt;&gt;0"), SUMIF('MazeComplete Accuracy'!D25,"&lt;&gt;0"), SUMIF('MazeSolve Accuracy'!D25,"&lt;&gt;0"), SUMIF('Hamiltonian Accuracy'!D25,"&lt;&gt;0")))/SUM(IF('PARITY Accuracy'!D25&lt;&gt;0,1,0), IF('Pattern_Matching Accuracy'!D25&lt;&gt;0,1,0), IF('Reversal Accuracy'!D25&lt;&gt;0,1,0), IF('Stack Accuracy'!D25&lt;&gt;0,1,0), IF('Vending_Machine Accuracy'!D25&lt;&gt;0,1,0), IF('Vending_Machine_Sum Accuracy'!D25&lt;&gt;0,1,0), IF('MazeComplete Accuracy'!D25&lt;&gt;0,1,0), IF('MazeSolve Accuracy'!D25&lt;&gt;0,1,0), IF('Hamiltonian Accuracy'!D25&lt;&gt;0,1,0))</f>
        <v>62.833333333333336</v>
      </c>
      <c r="E25">
        <f>(SUM(SUMIF('PARITY Accuracy'!E25,"&lt;&gt;0"), SUMIF('Pattern_Matching Accuracy'!E25,"&lt;&gt;0"), SUMIF('Reversal Accuracy'!E25,"&lt;&gt;0"), SUMIF('Stack Accuracy'!E25,"&lt;&gt;0"), SUMIF('Vending_Machine Accuracy'!E25,"&lt;&gt;0"), SUMIF('Vending_Machine_Sum Accuracy'!E25,"&lt;&gt;0"), SUMIF('MazeComplete Accuracy'!E25,"&lt;&gt;0"), SUMIF('MazeSolve Accuracy'!E25,"&lt;&gt;0"), SUMIF('Hamiltonian Accuracy'!E25,"&lt;&gt;0")))/SUM(IF('PARITY Accuracy'!E25&lt;&gt;0,1,0), IF('Pattern_Matching Accuracy'!E25&lt;&gt;0,1,0), IF('Reversal Accuracy'!E25&lt;&gt;0,1,0), IF('Stack Accuracy'!E25&lt;&gt;0,1,0), IF('Vending_Machine Accuracy'!E25&lt;&gt;0,1,0), IF('Vending_Machine_Sum Accuracy'!E25&lt;&gt;0,1,0), IF('MazeComplete Accuracy'!E25&lt;&gt;0,1,0), IF('MazeSolve Accuracy'!E25&lt;&gt;0,1,0), IF('Hamiltonian Accuracy'!E25&lt;&gt;0,1,0))</f>
        <v>43.611111111111114</v>
      </c>
      <c r="F25">
        <f>(SUM(SUMIF('PARITY Accuracy'!F25,"&lt;&gt;0"), SUMIF('Pattern_Matching Accuracy'!F25,"&lt;&gt;0"), SUMIF('Reversal Accuracy'!F25,"&lt;&gt;0"), SUMIF('Stack Accuracy'!F25,"&lt;&gt;0"), SUMIF('Vending_Machine Accuracy'!F25,"&lt;&gt;0"), SUMIF('Vending_Machine_Sum Accuracy'!F25,"&lt;&gt;0"), SUMIF('MazeComplete Accuracy'!F25,"&lt;&gt;0"), SUMIF('MazeSolve Accuracy'!F25,"&lt;&gt;0"), SUMIF('Hamiltonian Accuracy'!F25,"&lt;&gt;0")))/SUM(IF('PARITY Accuracy'!F25&lt;&gt;0,1,0), IF('Pattern_Matching Accuracy'!F25&lt;&gt;0,1,0), IF('Reversal Accuracy'!F25&lt;&gt;0,1,0), IF('Stack Accuracy'!F25&lt;&gt;0,1,0), IF('Vending_Machine Accuracy'!F25&lt;&gt;0,1,0), IF('Vending_Machine_Sum Accuracy'!F25&lt;&gt;0,1,0), IF('MazeComplete Accuracy'!F25&lt;&gt;0,1,0), IF('MazeSolve Accuracy'!F25&lt;&gt;0,1,0), IF('Hamiltonian Accuracy'!F25&lt;&gt;0,1,0))</f>
        <v>44.62222222222222</v>
      </c>
      <c r="G25">
        <f>(SUM(SUMIF('PARITY Accuracy'!G25,"&lt;&gt;0"), SUMIF('Pattern_Matching Accuracy'!G25,"&lt;&gt;0"), SUMIF('Reversal Accuracy'!G25,"&lt;&gt;0"), SUMIF('Stack Accuracy'!G25,"&lt;&gt;0"), SUMIF('Vending_Machine Accuracy'!G25,"&lt;&gt;0"), SUMIF('Vending_Machine_Sum Accuracy'!G25,"&lt;&gt;0"), SUMIF('MazeComplete Accuracy'!G25,"&lt;&gt;0"), SUMIF('MazeSolve Accuracy'!G25,"&lt;&gt;0"), SUMIF('Hamiltonian Accuracy'!G25,"&lt;&gt;0")))/SUM(IF('PARITY Accuracy'!G25&lt;&gt;0,1,0), IF('Pattern_Matching Accuracy'!G25&lt;&gt;0,1,0), IF('Reversal Accuracy'!G25&lt;&gt;0,1,0), IF('Stack Accuracy'!G25&lt;&gt;0,1,0), IF('Vending_Machine Accuracy'!G25&lt;&gt;0,1,0), IF('Vending_Machine_Sum Accuracy'!G25&lt;&gt;0,1,0), IF('MazeComplete Accuracy'!G25&lt;&gt;0,1,0), IF('MazeSolve Accuracy'!G25&lt;&gt;0,1,0), IF('Hamiltonian Accuracy'!G25&lt;&gt;0,1,0))</f>
        <v>63.133333333333326</v>
      </c>
      <c r="H25" t="str">
        <f t="shared" si="0"/>
        <v>50 (δ=0.2)</v>
      </c>
      <c r="K25" s="10" cm="1">
        <f t="array" ref="K25">INDEX(LINEST(K16:K21), 1)</f>
        <v>9.4100380952380949</v>
      </c>
      <c r="L25" s="11" cm="1">
        <f t="array" ref="L25">INDEX(LINEST(L16:L20), 1)</f>
        <v>-0.50822222222222202</v>
      </c>
      <c r="N25">
        <f t="shared" si="1"/>
        <v>53.55</v>
      </c>
      <c r="O25">
        <f t="shared" si="2"/>
        <v>9.4407002382055758</v>
      </c>
      <c r="P25" s="5" cm="1">
        <f t="array" ref="P25">INDEX(LINEST(P16:P21), 1)</f>
        <v>11.294984126984126</v>
      </c>
      <c r="Q25" s="5" cm="1">
        <f t="array" ref="Q25">INDEX(LINEST(Q16:Q20), 1)</f>
        <v>-0.50740740740740664</v>
      </c>
      <c r="R25" s="5" cm="1">
        <f t="array" ref="R25">INDEX(LINEST(R16:R21), 1)</f>
        <v>7.9486984126984135</v>
      </c>
      <c r="S25" s="5" cm="1">
        <f t="array" ref="S25">INDEX(LINEST(S16:S20), 1)</f>
        <v>-0.56537037037037108</v>
      </c>
      <c r="T25" s="5" cm="1">
        <f t="array" ref="T25">INDEX(LINEST(T16:T21), 1)</f>
        <v>6.9709841269841286</v>
      </c>
      <c r="U25" s="5" cm="1">
        <f t="array" ref="U25">INDEX(LINEST(U16:U20), 1)</f>
        <v>-0.38574074074074216</v>
      </c>
      <c r="V25" s="5" cm="1">
        <f t="array" ref="V25">INDEX(LINEST(V16:V21), 1)</f>
        <v>11.425485714285715</v>
      </c>
      <c r="W25" s="5" cm="1">
        <f t="array" ref="W25">INDEX(LINEST(W16:W20), 1)</f>
        <v>-0.57437037037036998</v>
      </c>
    </row>
    <row r="26" spans="1:23" x14ac:dyDescent="0.45">
      <c r="A26" s="2">
        <v>22</v>
      </c>
      <c r="B26">
        <v>50</v>
      </c>
      <c r="C26">
        <v>0.45</v>
      </c>
      <c r="D26">
        <f>(SUM(SUMIF('PARITY Accuracy'!D26,"&lt;&gt;0"), SUMIF('Pattern_Matching Accuracy'!D26,"&lt;&gt;0"), SUMIF('Reversal Accuracy'!D26,"&lt;&gt;0"), SUMIF('Stack Accuracy'!D26,"&lt;&gt;0"), SUMIF('Vending_Machine Accuracy'!D26,"&lt;&gt;0"), SUMIF('Vending_Machine_Sum Accuracy'!D26,"&lt;&gt;0"), SUMIF('MazeComplete Accuracy'!D26,"&lt;&gt;0"), SUMIF('MazeSolve Accuracy'!D26,"&lt;&gt;0"), SUMIF('Hamiltonian Accuracy'!D26,"&lt;&gt;0")))/SUM(IF('PARITY Accuracy'!D26&lt;&gt;0,1,0), IF('Pattern_Matching Accuracy'!D26&lt;&gt;0,1,0), IF('Reversal Accuracy'!D26&lt;&gt;0,1,0), IF('Stack Accuracy'!D26&lt;&gt;0,1,0), IF('Vending_Machine Accuracy'!D26&lt;&gt;0,1,0), IF('Vending_Machine_Sum Accuracy'!D26&lt;&gt;0,1,0), IF('MazeComplete Accuracy'!D26&lt;&gt;0,1,0), IF('MazeSolve Accuracy'!D26&lt;&gt;0,1,0), IF('Hamiltonian Accuracy'!D26&lt;&gt;0,1,0))</f>
        <v>62.455555555555556</v>
      </c>
      <c r="E26">
        <f>(SUM(SUMIF('PARITY Accuracy'!E26,"&lt;&gt;0"), SUMIF('Pattern_Matching Accuracy'!E26,"&lt;&gt;0"), SUMIF('Reversal Accuracy'!E26,"&lt;&gt;0"), SUMIF('Stack Accuracy'!E26,"&lt;&gt;0"), SUMIF('Vending_Machine Accuracy'!E26,"&lt;&gt;0"), SUMIF('Vending_Machine_Sum Accuracy'!E26,"&lt;&gt;0"), SUMIF('MazeComplete Accuracy'!E26,"&lt;&gt;0"), SUMIF('MazeSolve Accuracy'!E26,"&lt;&gt;0"), SUMIF('Hamiltonian Accuracy'!E26,"&lt;&gt;0")))/SUM(IF('PARITY Accuracy'!E26&lt;&gt;0,1,0), IF('Pattern_Matching Accuracy'!E26&lt;&gt;0,1,0), IF('Reversal Accuracy'!E26&lt;&gt;0,1,0), IF('Stack Accuracy'!E26&lt;&gt;0,1,0), IF('Vending_Machine Accuracy'!E26&lt;&gt;0,1,0), IF('Vending_Machine_Sum Accuracy'!E26&lt;&gt;0,1,0), IF('MazeComplete Accuracy'!E26&lt;&gt;0,1,0), IF('MazeSolve Accuracy'!E26&lt;&gt;0,1,0), IF('Hamiltonian Accuracy'!E26&lt;&gt;0,1,0))</f>
        <v>41.577777777777783</v>
      </c>
      <c r="F26">
        <f>(SUM(SUMIF('PARITY Accuracy'!F26,"&lt;&gt;0"), SUMIF('Pattern_Matching Accuracy'!F26,"&lt;&gt;0"), SUMIF('Reversal Accuracy'!F26,"&lt;&gt;0"), SUMIF('Stack Accuracy'!F26,"&lt;&gt;0"), SUMIF('Vending_Machine Accuracy'!F26,"&lt;&gt;0"), SUMIF('Vending_Machine_Sum Accuracy'!F26,"&lt;&gt;0"), SUMIF('MazeComplete Accuracy'!F26,"&lt;&gt;0"), SUMIF('MazeSolve Accuracy'!F26,"&lt;&gt;0"), SUMIF('Hamiltonian Accuracy'!F26,"&lt;&gt;0")))/SUM(IF('PARITY Accuracy'!F26&lt;&gt;0,1,0), IF('Pattern_Matching Accuracy'!F26&lt;&gt;0,1,0), IF('Reversal Accuracy'!F26&lt;&gt;0,1,0), IF('Stack Accuracy'!F26&lt;&gt;0,1,0), IF('Vending_Machine Accuracy'!F26&lt;&gt;0,1,0), IF('Vending_Machine_Sum Accuracy'!F26&lt;&gt;0,1,0), IF('MazeComplete Accuracy'!F26&lt;&gt;0,1,0), IF('MazeSolve Accuracy'!F26&lt;&gt;0,1,0), IF('Hamiltonian Accuracy'!F26&lt;&gt;0,1,0))</f>
        <v>45.000000000000007</v>
      </c>
      <c r="G26">
        <f>(SUM(SUMIF('PARITY Accuracy'!G26,"&lt;&gt;0"), SUMIF('Pattern_Matching Accuracy'!G26,"&lt;&gt;0"), SUMIF('Reversal Accuracy'!G26,"&lt;&gt;0"), SUMIF('Stack Accuracy'!G26,"&lt;&gt;0"), SUMIF('Vending_Machine Accuracy'!G26,"&lt;&gt;0"), SUMIF('Vending_Machine_Sum Accuracy'!G26,"&lt;&gt;0"), SUMIF('MazeComplete Accuracy'!G26,"&lt;&gt;0"), SUMIF('MazeSolve Accuracy'!G26,"&lt;&gt;0"), SUMIF('Hamiltonian Accuracy'!G26,"&lt;&gt;0")))/SUM(IF('PARITY Accuracy'!G26&lt;&gt;0,1,0), IF('Pattern_Matching Accuracy'!G26&lt;&gt;0,1,0), IF('Reversal Accuracy'!G26&lt;&gt;0,1,0), IF('Stack Accuracy'!G26&lt;&gt;0,1,0), IF('Vending_Machine Accuracy'!G26&lt;&gt;0,1,0), IF('Vending_Machine_Sum Accuracy'!G26&lt;&gt;0,1,0), IF('MazeComplete Accuracy'!G26&lt;&gt;0,1,0), IF('MazeSolve Accuracy'!G26&lt;&gt;0,1,0), IF('Hamiltonian Accuracy'!G26&lt;&gt;0,1,0))</f>
        <v>61.711111111111109</v>
      </c>
      <c r="H26" t="str">
        <f t="shared" si="0"/>
        <v>50 (δ=0.45)</v>
      </c>
      <c r="K26" s="12">
        <f>AVERAGE('Hamiltonian Accuracy'!K26, 'MazeSolve Accuracy'!K26, 'MazeComplete Accuracy'!K26, 'Vending_Machine_Sum Accuracy'!K26, 'Vending_Machine Accuracy'!K26, 'Stack Accuracy'!K26, 'Reversal Accuracy'!K26, 'Pattern_Matching Accuracy'!K26, 'PARITY Accuracy'!K26)</f>
        <v>9.4100380952380949</v>
      </c>
      <c r="L26" s="12">
        <f>AVERAGE('Hamiltonian Accuracy'!L26, 'MazeSolve Accuracy'!L26, 'MazeComplete Accuracy'!L26, 'Vending_Machine_Sum Accuracy'!L26, 'Vending_Machine Accuracy'!L26, 'Stack Accuracy'!L26, 'Reversal Accuracy'!L26, 'Pattern_Matching Accuracy'!L26, 'PARITY Accuracy'!L26)</f>
        <v>-0.50822222222222246</v>
      </c>
      <c r="N26">
        <f t="shared" si="1"/>
        <v>52.68611111111111</v>
      </c>
      <c r="O26">
        <f t="shared" si="2"/>
        <v>9.4784498100939008</v>
      </c>
    </row>
    <row r="27" spans="1:23" ht="14.65" thickBot="1" x14ac:dyDescent="0.5">
      <c r="A27" s="2">
        <v>23</v>
      </c>
      <c r="B27">
        <v>50</v>
      </c>
      <c r="C27">
        <v>0.65</v>
      </c>
      <c r="D27">
        <f>(SUM(SUMIF('PARITY Accuracy'!D27,"&lt;&gt;0"), SUMIF('Pattern_Matching Accuracy'!D27,"&lt;&gt;0"), SUMIF('Reversal Accuracy'!D27,"&lt;&gt;0"), SUMIF('Stack Accuracy'!D27,"&lt;&gt;0"), SUMIF('Vending_Machine Accuracy'!D27,"&lt;&gt;0"), SUMIF('Vending_Machine_Sum Accuracy'!D27,"&lt;&gt;0"), SUMIF('MazeComplete Accuracy'!D27,"&lt;&gt;0"), SUMIF('MazeSolve Accuracy'!D27,"&lt;&gt;0"), SUMIF('Hamiltonian Accuracy'!D27,"&lt;&gt;0")))/SUM(IF('PARITY Accuracy'!D27&lt;&gt;0,1,0), IF('Pattern_Matching Accuracy'!D27&lt;&gt;0,1,0), IF('Reversal Accuracy'!D27&lt;&gt;0,1,0), IF('Stack Accuracy'!D27&lt;&gt;0,1,0), IF('Vending_Machine Accuracy'!D27&lt;&gt;0,1,0), IF('Vending_Machine_Sum Accuracy'!D27&lt;&gt;0,1,0), IF('MazeComplete Accuracy'!D27&lt;&gt;0,1,0), IF('MazeSolve Accuracy'!D27&lt;&gt;0,1,0), IF('Hamiltonian Accuracy'!D27&lt;&gt;0,1,0))</f>
        <v>61.900000000000006</v>
      </c>
      <c r="E27">
        <f>(SUM(SUMIF('PARITY Accuracy'!E27,"&lt;&gt;0"), SUMIF('Pattern_Matching Accuracy'!E27,"&lt;&gt;0"), SUMIF('Reversal Accuracy'!E27,"&lt;&gt;0"), SUMIF('Stack Accuracy'!E27,"&lt;&gt;0"), SUMIF('Vending_Machine Accuracy'!E27,"&lt;&gt;0"), SUMIF('Vending_Machine_Sum Accuracy'!E27,"&lt;&gt;0"), SUMIF('MazeComplete Accuracy'!E27,"&lt;&gt;0"), SUMIF('MazeSolve Accuracy'!E27,"&lt;&gt;0"), SUMIF('Hamiltonian Accuracy'!E27,"&lt;&gt;0")))/SUM(IF('PARITY Accuracy'!E27&lt;&gt;0,1,0), IF('Pattern_Matching Accuracy'!E27&lt;&gt;0,1,0), IF('Reversal Accuracy'!E27&lt;&gt;0,1,0), IF('Stack Accuracy'!E27&lt;&gt;0,1,0), IF('Vending_Machine Accuracy'!E27&lt;&gt;0,1,0), IF('Vending_Machine_Sum Accuracy'!E27&lt;&gt;0,1,0), IF('MazeComplete Accuracy'!E27&lt;&gt;0,1,0), IF('MazeSolve Accuracy'!E27&lt;&gt;0,1,0), IF('Hamiltonian Accuracy'!E27&lt;&gt;0,1,0))</f>
        <v>41.333333333333336</v>
      </c>
      <c r="F27">
        <f>(SUM(SUMIF('PARITY Accuracy'!F27,"&lt;&gt;0"), SUMIF('Pattern_Matching Accuracy'!F27,"&lt;&gt;0"), SUMIF('Reversal Accuracy'!F27,"&lt;&gt;0"), SUMIF('Stack Accuracy'!F27,"&lt;&gt;0"), SUMIF('Vending_Machine Accuracy'!F27,"&lt;&gt;0"), SUMIF('Vending_Machine_Sum Accuracy'!F27,"&lt;&gt;0"), SUMIF('MazeComplete Accuracy'!F27,"&lt;&gt;0"), SUMIF('MazeSolve Accuracy'!F27,"&lt;&gt;0"), SUMIF('Hamiltonian Accuracy'!F27,"&lt;&gt;0")))/SUM(IF('PARITY Accuracy'!F27&lt;&gt;0,1,0), IF('Pattern_Matching Accuracy'!F27&lt;&gt;0,1,0), IF('Reversal Accuracy'!F27&lt;&gt;0,1,0), IF('Stack Accuracy'!F27&lt;&gt;0,1,0), IF('Vending_Machine Accuracy'!F27&lt;&gt;0,1,0), IF('Vending_Machine_Sum Accuracy'!F27&lt;&gt;0,1,0), IF('MazeComplete Accuracy'!F27&lt;&gt;0,1,0), IF('MazeSolve Accuracy'!F27&lt;&gt;0,1,0), IF('Hamiltonian Accuracy'!F27&lt;&gt;0,1,0))</f>
        <v>43.422222222222224</v>
      </c>
      <c r="G27">
        <f>(SUM(SUMIF('PARITY Accuracy'!G27,"&lt;&gt;0"), SUMIF('Pattern_Matching Accuracy'!G27,"&lt;&gt;0"), SUMIF('Reversal Accuracy'!G27,"&lt;&gt;0"), SUMIF('Stack Accuracy'!G27,"&lt;&gt;0"), SUMIF('Vending_Machine Accuracy'!G27,"&lt;&gt;0"), SUMIF('Vending_Machine_Sum Accuracy'!G27,"&lt;&gt;0"), SUMIF('MazeComplete Accuracy'!G27,"&lt;&gt;0"), SUMIF('MazeSolve Accuracy'!G27,"&lt;&gt;0"), SUMIF('Hamiltonian Accuracy'!G27,"&lt;&gt;0")))/SUM(IF('PARITY Accuracy'!G27&lt;&gt;0,1,0), IF('Pattern_Matching Accuracy'!G27&lt;&gt;0,1,0), IF('Reversal Accuracy'!G27&lt;&gt;0,1,0), IF('Stack Accuracy'!G27&lt;&gt;0,1,0), IF('Vending_Machine Accuracy'!G27&lt;&gt;0,1,0), IF('Vending_Machine_Sum Accuracy'!G27&lt;&gt;0,1,0), IF('MazeComplete Accuracy'!G27&lt;&gt;0,1,0), IF('MazeSolve Accuracy'!G27&lt;&gt;0,1,0), IF('Hamiltonian Accuracy'!G27&lt;&gt;0,1,0))</f>
        <v>61.414444444444449</v>
      </c>
      <c r="H27" t="str">
        <f t="shared" si="0"/>
        <v>50 (δ=0.65)</v>
      </c>
      <c r="K27" s="13">
        <f>_xlfn.STDEV.P('Hamiltonian Accuracy'!K26, 'MazeSolve Accuracy'!K26, 'MazeComplete Accuracy'!K26, 'Vending_Machine_Sum Accuracy'!K26, 'Vending_Machine Accuracy'!K26, 'Stack Accuracy'!K26, 'Reversal Accuracy'!K26, 'Pattern_Matching Accuracy'!K26, 'PARITY Accuracy'!K26)</f>
        <v>3.2126655448386172</v>
      </c>
      <c r="L27" s="14">
        <f>_xlfn.STDEV.P('Hamiltonian Accuracy'!L26, 'MazeSolve Accuracy'!L26, 'MazeComplete Accuracy'!L26, 'Vending_Machine_Sum Accuracy'!L26, 'Vending_Machine Accuracy'!L26, 'Stack Accuracy'!L26, 'Reversal Accuracy'!L26, 'Pattern_Matching Accuracy'!L26, 'PARITY Accuracy'!L26)</f>
        <v>0.28229223418010513</v>
      </c>
      <c r="N27">
        <f t="shared" si="1"/>
        <v>52.017500000000005</v>
      </c>
      <c r="O27">
        <f t="shared" si="2"/>
        <v>9.6694957027272732</v>
      </c>
    </row>
    <row r="28" spans="1:23" x14ac:dyDescent="0.45">
      <c r="A28" s="2">
        <v>24</v>
      </c>
      <c r="B28">
        <v>50</v>
      </c>
      <c r="C28">
        <v>0.85</v>
      </c>
      <c r="D28">
        <f>(SUM(SUMIF('PARITY Accuracy'!D28,"&lt;&gt;0"), SUMIF('Pattern_Matching Accuracy'!D28,"&lt;&gt;0"), SUMIF('Reversal Accuracy'!D28,"&lt;&gt;0"), SUMIF('Stack Accuracy'!D28,"&lt;&gt;0"), SUMIF('Vending_Machine Accuracy'!D28,"&lt;&gt;0"), SUMIF('Vending_Machine_Sum Accuracy'!D28,"&lt;&gt;0"), SUMIF('MazeComplete Accuracy'!D28,"&lt;&gt;0"), SUMIF('MazeSolve Accuracy'!D28,"&lt;&gt;0"), SUMIF('Hamiltonian Accuracy'!D28,"&lt;&gt;0")))/SUM(IF('PARITY Accuracy'!D28&lt;&gt;0,1,0), IF('Pattern_Matching Accuracy'!D28&lt;&gt;0,1,0), IF('Reversal Accuracy'!D28&lt;&gt;0,1,0), IF('Stack Accuracy'!D28&lt;&gt;0,1,0), IF('Vending_Machine Accuracy'!D28&lt;&gt;0,1,0), IF('Vending_Machine_Sum Accuracy'!D28&lt;&gt;0,1,0), IF('MazeComplete Accuracy'!D28&lt;&gt;0,1,0), IF('MazeSolve Accuracy'!D28&lt;&gt;0,1,0), IF('Hamiltonian Accuracy'!D28&lt;&gt;0,1,0))</f>
        <v>60.844444444444463</v>
      </c>
      <c r="E28">
        <f>(SUM(SUMIF('PARITY Accuracy'!E28,"&lt;&gt;0"), SUMIF('Pattern_Matching Accuracy'!E28,"&lt;&gt;0"), SUMIF('Reversal Accuracy'!E28,"&lt;&gt;0"), SUMIF('Stack Accuracy'!E28,"&lt;&gt;0"), SUMIF('Vending_Machine Accuracy'!E28,"&lt;&gt;0"), SUMIF('Vending_Machine_Sum Accuracy'!E28,"&lt;&gt;0"), SUMIF('MazeComplete Accuracy'!E28,"&lt;&gt;0"), SUMIF('MazeSolve Accuracy'!E28,"&lt;&gt;0"), SUMIF('Hamiltonian Accuracy'!E28,"&lt;&gt;0")))/SUM(IF('PARITY Accuracy'!E28&lt;&gt;0,1,0), IF('Pattern_Matching Accuracy'!E28&lt;&gt;0,1,0), IF('Reversal Accuracy'!E28&lt;&gt;0,1,0), IF('Stack Accuracy'!E28&lt;&gt;0,1,0), IF('Vending_Machine Accuracy'!E28&lt;&gt;0,1,0), IF('Vending_Machine_Sum Accuracy'!E28&lt;&gt;0,1,0), IF('MazeComplete Accuracy'!E28&lt;&gt;0,1,0), IF('MazeSolve Accuracy'!E28&lt;&gt;0,1,0), IF('Hamiltonian Accuracy'!E28&lt;&gt;0,1,0))</f>
        <v>38.699999999999996</v>
      </c>
      <c r="F28">
        <f>(SUM(SUMIF('PARITY Accuracy'!F28,"&lt;&gt;0"), SUMIF('Pattern_Matching Accuracy'!F28,"&lt;&gt;0"), SUMIF('Reversal Accuracy'!F28,"&lt;&gt;0"), SUMIF('Stack Accuracy'!F28,"&lt;&gt;0"), SUMIF('Vending_Machine Accuracy'!F28,"&lt;&gt;0"), SUMIF('Vending_Machine_Sum Accuracy'!F28,"&lt;&gt;0"), SUMIF('MazeComplete Accuracy'!F28,"&lt;&gt;0"), SUMIF('MazeSolve Accuracy'!F28,"&lt;&gt;0"), SUMIF('Hamiltonian Accuracy'!F28,"&lt;&gt;0")))/SUM(IF('PARITY Accuracy'!F28&lt;&gt;0,1,0), IF('Pattern_Matching Accuracy'!F28&lt;&gt;0,1,0), IF('Reversal Accuracy'!F28&lt;&gt;0,1,0), IF('Stack Accuracy'!F28&lt;&gt;0,1,0), IF('Vending_Machine Accuracy'!F28&lt;&gt;0,1,0), IF('Vending_Machine_Sum Accuracy'!F28&lt;&gt;0,1,0), IF('MazeComplete Accuracy'!F28&lt;&gt;0,1,0), IF('MazeSolve Accuracy'!F28&lt;&gt;0,1,0), IF('Hamiltonian Accuracy'!F28&lt;&gt;0,1,0))</f>
        <v>44.7</v>
      </c>
      <c r="G28">
        <f>(SUM(SUMIF('PARITY Accuracy'!G28,"&lt;&gt;0"), SUMIF('Pattern_Matching Accuracy'!G28,"&lt;&gt;0"), SUMIF('Reversal Accuracy'!G28,"&lt;&gt;0"), SUMIF('Stack Accuracy'!G28,"&lt;&gt;0"), SUMIF('Vending_Machine Accuracy'!G28,"&lt;&gt;0"), SUMIF('Vending_Machine_Sum Accuracy'!G28,"&lt;&gt;0"), SUMIF('MazeComplete Accuracy'!G28,"&lt;&gt;0"), SUMIF('MazeSolve Accuracy'!G28,"&lt;&gt;0"), SUMIF('Hamiltonian Accuracy'!G28,"&lt;&gt;0")))/SUM(IF('PARITY Accuracy'!G28&lt;&gt;0,1,0), IF('Pattern_Matching Accuracy'!G28&lt;&gt;0,1,0), IF('Reversal Accuracy'!G28&lt;&gt;0,1,0), IF('Stack Accuracy'!G28&lt;&gt;0,1,0), IF('Vending_Machine Accuracy'!G28&lt;&gt;0,1,0), IF('Vending_Machine_Sum Accuracy'!G28&lt;&gt;0,1,0), IF('MazeComplete Accuracy'!G28&lt;&gt;0,1,0), IF('MazeSolve Accuracy'!G28&lt;&gt;0,1,0), IF('Hamiltonian Accuracy'!G28&lt;&gt;0,1,0))</f>
        <v>61.044444444444444</v>
      </c>
      <c r="H28" t="str">
        <f t="shared" si="0"/>
        <v>50 (δ=0.85)</v>
      </c>
      <c r="N28">
        <f t="shared" si="1"/>
        <v>51.32222222222223</v>
      </c>
      <c r="O28">
        <f t="shared" si="2"/>
        <v>9.8535354311956027</v>
      </c>
    </row>
    <row r="29" spans="1:23" x14ac:dyDescent="0.45">
      <c r="A29" s="2">
        <v>25</v>
      </c>
      <c r="B29">
        <v>100</v>
      </c>
      <c r="C29">
        <v>0</v>
      </c>
      <c r="D29">
        <f>(SUM(SUMIF('PARITY Accuracy'!D29,"&lt;&gt;0"), SUMIF('Pattern_Matching Accuracy'!D29,"&lt;&gt;0"), SUMIF('Reversal Accuracy'!D29,"&lt;&gt;0"), SUMIF('Stack Accuracy'!D29,"&lt;&gt;0"), SUMIF('Vending_Machine Accuracy'!D29,"&lt;&gt;0"), SUMIF('Vending_Machine_Sum Accuracy'!D29,"&lt;&gt;0"), SUMIF('MazeComplete Accuracy'!D29,"&lt;&gt;0"), SUMIF('MazeSolve Accuracy'!D29,"&lt;&gt;0"), SUMIF('Hamiltonian Accuracy'!D29,"&lt;&gt;0")))/SUM(IF('PARITY Accuracy'!D29&lt;&gt;0,1,0), IF('Pattern_Matching Accuracy'!D29&lt;&gt;0,1,0), IF('Reversal Accuracy'!D29&lt;&gt;0,1,0), IF('Stack Accuracy'!D29&lt;&gt;0,1,0), IF('Vending_Machine Accuracy'!D29&lt;&gt;0,1,0), IF('Vending_Machine_Sum Accuracy'!D29&lt;&gt;0,1,0), IF('MazeComplete Accuracy'!D29&lt;&gt;0,1,0), IF('MazeSolve Accuracy'!D29&lt;&gt;0,1,0), IF('Hamiltonian Accuracy'!D29&lt;&gt;0,1,0))</f>
        <v>65.63333333333334</v>
      </c>
      <c r="E29">
        <f>(SUM(SUMIF('PARITY Accuracy'!E29,"&lt;&gt;0"), SUMIF('Pattern_Matching Accuracy'!E29,"&lt;&gt;0"), SUMIF('Reversal Accuracy'!E29,"&lt;&gt;0"), SUMIF('Stack Accuracy'!E29,"&lt;&gt;0"), SUMIF('Vending_Machine Accuracy'!E29,"&lt;&gt;0"), SUMIF('Vending_Machine_Sum Accuracy'!E29,"&lt;&gt;0"), SUMIF('MazeComplete Accuracy'!E29,"&lt;&gt;0"), SUMIF('MazeSolve Accuracy'!E29,"&lt;&gt;0"), SUMIF('Hamiltonian Accuracy'!E29,"&lt;&gt;0")))/SUM(IF('PARITY Accuracy'!E29&lt;&gt;0,1,0), IF('Pattern_Matching Accuracy'!E29&lt;&gt;0,1,0), IF('Reversal Accuracy'!E29&lt;&gt;0,1,0), IF('Stack Accuracy'!E29&lt;&gt;0,1,0), IF('Vending_Machine Accuracy'!E29&lt;&gt;0,1,0), IF('Vending_Machine_Sum Accuracy'!E29&lt;&gt;0,1,0), IF('MazeComplete Accuracy'!E29&lt;&gt;0,1,0), IF('MazeSolve Accuracy'!E29&lt;&gt;0,1,0), IF('Hamiltonian Accuracy'!E29&lt;&gt;0,1,0))</f>
        <v>45.855555555555561</v>
      </c>
      <c r="F29">
        <f>(SUM(SUMIF('PARITY Accuracy'!F29,"&lt;&gt;0"), SUMIF('Pattern_Matching Accuracy'!F29,"&lt;&gt;0"), SUMIF('Reversal Accuracy'!F29,"&lt;&gt;0"), SUMIF('Stack Accuracy'!F29,"&lt;&gt;0"), SUMIF('Vending_Machine Accuracy'!F29,"&lt;&gt;0"), SUMIF('Vending_Machine_Sum Accuracy'!F29,"&lt;&gt;0"), SUMIF('MazeComplete Accuracy'!F29,"&lt;&gt;0"), SUMIF('MazeSolve Accuracy'!F29,"&lt;&gt;0"), SUMIF('Hamiltonian Accuracy'!F29,"&lt;&gt;0")))/SUM(IF('PARITY Accuracy'!F29&lt;&gt;0,1,0), IF('Pattern_Matching Accuracy'!F29&lt;&gt;0,1,0), IF('Reversal Accuracy'!F29&lt;&gt;0,1,0), IF('Stack Accuracy'!F29&lt;&gt;0,1,0), IF('Vending_Machine Accuracy'!F29&lt;&gt;0,1,0), IF('Vending_Machine_Sum Accuracy'!F29&lt;&gt;0,1,0), IF('MazeComplete Accuracy'!F29&lt;&gt;0,1,0), IF('MazeSolve Accuracy'!F29&lt;&gt;0,1,0), IF('Hamiltonian Accuracy'!F29&lt;&gt;0,1,0))</f>
        <v>45.888888888888886</v>
      </c>
      <c r="G29">
        <f>(SUM(SUMIF('PARITY Accuracy'!G29,"&lt;&gt;0"), SUMIF('Pattern_Matching Accuracy'!G29,"&lt;&gt;0"), SUMIF('Reversal Accuracy'!G29,"&lt;&gt;0"), SUMIF('Stack Accuracy'!G29,"&lt;&gt;0"), SUMIF('Vending_Machine Accuracy'!G29,"&lt;&gt;0"), SUMIF('Vending_Machine_Sum Accuracy'!G29,"&lt;&gt;0"), SUMIF('MazeComplete Accuracy'!G29,"&lt;&gt;0"), SUMIF('MazeSolve Accuracy'!G29,"&lt;&gt;0"), SUMIF('Hamiltonian Accuracy'!G29,"&lt;&gt;0")))/SUM(IF('PARITY Accuracy'!G29&lt;&gt;0,1,0), IF('Pattern_Matching Accuracy'!G29&lt;&gt;0,1,0), IF('Reversal Accuracy'!G29&lt;&gt;0,1,0), IF('Stack Accuracy'!G29&lt;&gt;0,1,0), IF('Vending_Machine Accuracy'!G29&lt;&gt;0,1,0), IF('Vending_Machine_Sum Accuracy'!G29&lt;&gt;0,1,0), IF('MazeComplete Accuracy'!G29&lt;&gt;0,1,0), IF('MazeSolve Accuracy'!G29&lt;&gt;0,1,0), IF('Hamiltonian Accuracy'!G29&lt;&gt;0,1,0))</f>
        <v>65.011111111111106</v>
      </c>
      <c r="H29" t="str">
        <f t="shared" si="0"/>
        <v>100 (δ=0)</v>
      </c>
      <c r="N29">
        <f t="shared" si="1"/>
        <v>55.597222222222229</v>
      </c>
      <c r="O29">
        <f t="shared" si="2"/>
        <v>9.7274949987454189</v>
      </c>
    </row>
    <row r="30" spans="1:23" x14ac:dyDescent="0.45">
      <c r="A30" s="2">
        <v>26</v>
      </c>
      <c r="B30">
        <v>100</v>
      </c>
      <c r="C30">
        <v>0.2</v>
      </c>
      <c r="D30">
        <f>(SUM(SUMIF('PARITY Accuracy'!D30,"&lt;&gt;0"), SUMIF('Pattern_Matching Accuracy'!D30,"&lt;&gt;0"), SUMIF('Reversal Accuracy'!D30,"&lt;&gt;0"), SUMIF('Stack Accuracy'!D30,"&lt;&gt;0"), SUMIF('Vending_Machine Accuracy'!D30,"&lt;&gt;0"), SUMIF('Vending_Machine_Sum Accuracy'!D30,"&lt;&gt;0"), SUMIF('MazeComplete Accuracy'!D30,"&lt;&gt;0"), SUMIF('MazeSolve Accuracy'!D30,"&lt;&gt;0"), SUMIF('Hamiltonian Accuracy'!D30,"&lt;&gt;0")))/SUM(IF('PARITY Accuracy'!D30&lt;&gt;0,1,0), IF('Pattern_Matching Accuracy'!D30&lt;&gt;0,1,0), IF('Reversal Accuracy'!D30&lt;&gt;0,1,0), IF('Stack Accuracy'!D30&lt;&gt;0,1,0), IF('Vending_Machine Accuracy'!D30&lt;&gt;0,1,0), IF('Vending_Machine_Sum Accuracy'!D30&lt;&gt;0,1,0), IF('MazeComplete Accuracy'!D30&lt;&gt;0,1,0), IF('MazeSolve Accuracy'!D30&lt;&gt;0,1,0), IF('Hamiltonian Accuracy'!D30&lt;&gt;0,1,0))</f>
        <v>65.077777777777783</v>
      </c>
      <c r="E30">
        <f>(SUM(SUMIF('PARITY Accuracy'!E30,"&lt;&gt;0"), SUMIF('Pattern_Matching Accuracy'!E30,"&lt;&gt;0"), SUMIF('Reversal Accuracy'!E30,"&lt;&gt;0"), SUMIF('Stack Accuracy'!E30,"&lt;&gt;0"), SUMIF('Vending_Machine Accuracy'!E30,"&lt;&gt;0"), SUMIF('Vending_Machine_Sum Accuracy'!E30,"&lt;&gt;0"), SUMIF('MazeComplete Accuracy'!E30,"&lt;&gt;0"), SUMIF('MazeSolve Accuracy'!E30,"&lt;&gt;0"), SUMIF('Hamiltonian Accuracy'!E30,"&lt;&gt;0")))/SUM(IF('PARITY Accuracy'!E30&lt;&gt;0,1,0), IF('Pattern_Matching Accuracy'!E30&lt;&gt;0,1,0), IF('Reversal Accuracy'!E30&lt;&gt;0,1,0), IF('Stack Accuracy'!E30&lt;&gt;0,1,0), IF('Vending_Machine Accuracy'!E30&lt;&gt;0,1,0), IF('Vending_Machine_Sum Accuracy'!E30&lt;&gt;0,1,0), IF('MazeComplete Accuracy'!E30&lt;&gt;0,1,0), IF('MazeSolve Accuracy'!E30&lt;&gt;0,1,0), IF('Hamiltonian Accuracy'!E30&lt;&gt;0,1,0))</f>
        <v>45.999999999999993</v>
      </c>
      <c r="F30">
        <f>(SUM(SUMIF('PARITY Accuracy'!F30,"&lt;&gt;0"), SUMIF('Pattern_Matching Accuracy'!F30,"&lt;&gt;0"), SUMIF('Reversal Accuracy'!F30,"&lt;&gt;0"), SUMIF('Stack Accuracy'!F30,"&lt;&gt;0"), SUMIF('Vending_Machine Accuracy'!F30,"&lt;&gt;0"), SUMIF('Vending_Machine_Sum Accuracy'!F30,"&lt;&gt;0"), SUMIF('MazeComplete Accuracy'!F30,"&lt;&gt;0"), SUMIF('MazeSolve Accuracy'!F30,"&lt;&gt;0"), SUMIF('Hamiltonian Accuracy'!F30,"&lt;&gt;0")))/SUM(IF('PARITY Accuracy'!F30&lt;&gt;0,1,0), IF('Pattern_Matching Accuracy'!F30&lt;&gt;0,1,0), IF('Reversal Accuracy'!F30&lt;&gt;0,1,0), IF('Stack Accuracy'!F30&lt;&gt;0,1,0), IF('Vending_Machine Accuracy'!F30&lt;&gt;0,1,0), IF('Vending_Machine_Sum Accuracy'!F30&lt;&gt;0,1,0), IF('MazeComplete Accuracy'!F30&lt;&gt;0,1,0), IF('MazeSolve Accuracy'!F30&lt;&gt;0,1,0), IF('Hamiltonian Accuracy'!F30&lt;&gt;0,1,0))</f>
        <v>45.466666666666669</v>
      </c>
      <c r="G30">
        <f>(SUM(SUMIF('PARITY Accuracy'!G30,"&lt;&gt;0"), SUMIF('Pattern_Matching Accuracy'!G30,"&lt;&gt;0"), SUMIF('Reversal Accuracy'!G30,"&lt;&gt;0"), SUMIF('Stack Accuracy'!G30,"&lt;&gt;0"), SUMIF('Vending_Machine Accuracy'!G30,"&lt;&gt;0"), SUMIF('Vending_Machine_Sum Accuracy'!G30,"&lt;&gt;0"), SUMIF('MazeComplete Accuracy'!G30,"&lt;&gt;0"), SUMIF('MazeSolve Accuracy'!G30,"&lt;&gt;0"), SUMIF('Hamiltonian Accuracy'!G30,"&lt;&gt;0")))/SUM(IF('PARITY Accuracy'!G30&lt;&gt;0,1,0), IF('Pattern_Matching Accuracy'!G30&lt;&gt;0,1,0), IF('Reversal Accuracy'!G30&lt;&gt;0,1,0), IF('Stack Accuracy'!G30&lt;&gt;0,1,0), IF('Vending_Machine Accuracy'!G30&lt;&gt;0,1,0), IF('Vending_Machine_Sum Accuracy'!G30&lt;&gt;0,1,0), IF('MazeComplete Accuracy'!G30&lt;&gt;0,1,0), IF('MazeSolve Accuracy'!G30&lt;&gt;0,1,0), IF('Hamiltonian Accuracy'!G30&lt;&gt;0,1,0))</f>
        <v>64.333333333333314</v>
      </c>
      <c r="H30" t="str">
        <f t="shared" si="0"/>
        <v>100 (δ=0.2)</v>
      </c>
      <c r="N30">
        <f t="shared" si="1"/>
        <v>55.219444444444441</v>
      </c>
      <c r="O30">
        <f t="shared" si="2"/>
        <v>9.4916349623897478</v>
      </c>
    </row>
    <row r="31" spans="1:23" x14ac:dyDescent="0.45">
      <c r="A31" s="2">
        <v>27</v>
      </c>
      <c r="B31">
        <v>100</v>
      </c>
      <c r="C31">
        <v>0.45</v>
      </c>
      <c r="D31">
        <f>(SUM(SUMIF('PARITY Accuracy'!D31,"&lt;&gt;0"), SUMIF('Pattern_Matching Accuracy'!D31,"&lt;&gt;0"), SUMIF('Reversal Accuracy'!D31,"&lt;&gt;0"), SUMIF('Stack Accuracy'!D31,"&lt;&gt;0"), SUMIF('Vending_Machine Accuracy'!D31,"&lt;&gt;0"), SUMIF('Vending_Machine_Sum Accuracy'!D31,"&lt;&gt;0"), SUMIF('MazeComplete Accuracy'!D31,"&lt;&gt;0"), SUMIF('MazeSolve Accuracy'!D31,"&lt;&gt;0"), SUMIF('Hamiltonian Accuracy'!D31,"&lt;&gt;0")))/SUM(IF('PARITY Accuracy'!D31&lt;&gt;0,1,0), IF('Pattern_Matching Accuracy'!D31&lt;&gt;0,1,0), IF('Reversal Accuracy'!D31&lt;&gt;0,1,0), IF('Stack Accuracy'!D31&lt;&gt;0,1,0), IF('Vending_Machine Accuracy'!D31&lt;&gt;0,1,0), IF('Vending_Machine_Sum Accuracy'!D31&lt;&gt;0,1,0), IF('MazeComplete Accuracy'!D31&lt;&gt;0,1,0), IF('MazeSolve Accuracy'!D31&lt;&gt;0,1,0), IF('Hamiltonian Accuracy'!D31&lt;&gt;0,1,0))</f>
        <v>64.966666666666669</v>
      </c>
      <c r="E31">
        <f>(SUM(SUMIF('PARITY Accuracy'!E31,"&lt;&gt;0"), SUMIF('Pattern_Matching Accuracy'!E31,"&lt;&gt;0"), SUMIF('Reversal Accuracy'!E31,"&lt;&gt;0"), SUMIF('Stack Accuracy'!E31,"&lt;&gt;0"), SUMIF('Vending_Machine Accuracy'!E31,"&lt;&gt;0"), SUMIF('Vending_Machine_Sum Accuracy'!E31,"&lt;&gt;0"), SUMIF('MazeComplete Accuracy'!E31,"&lt;&gt;0"), SUMIF('MazeSolve Accuracy'!E31,"&lt;&gt;0"), SUMIF('Hamiltonian Accuracy'!E31,"&lt;&gt;0")))/SUM(IF('PARITY Accuracy'!E31&lt;&gt;0,1,0), IF('Pattern_Matching Accuracy'!E31&lt;&gt;0,1,0), IF('Reversal Accuracy'!E31&lt;&gt;0,1,0), IF('Stack Accuracy'!E31&lt;&gt;0,1,0), IF('Vending_Machine Accuracy'!E31&lt;&gt;0,1,0), IF('Vending_Machine_Sum Accuracy'!E31&lt;&gt;0,1,0), IF('MazeComplete Accuracy'!E31&lt;&gt;0,1,0), IF('MazeSolve Accuracy'!E31&lt;&gt;0,1,0), IF('Hamiltonian Accuracy'!E31&lt;&gt;0,1,0))</f>
        <v>45.055555555555557</v>
      </c>
      <c r="F31">
        <f>(SUM(SUMIF('PARITY Accuracy'!F31,"&lt;&gt;0"), SUMIF('Pattern_Matching Accuracy'!F31,"&lt;&gt;0"), SUMIF('Reversal Accuracy'!F31,"&lt;&gt;0"), SUMIF('Stack Accuracy'!F31,"&lt;&gt;0"), SUMIF('Vending_Machine Accuracy'!F31,"&lt;&gt;0"), SUMIF('Vending_Machine_Sum Accuracy'!F31,"&lt;&gt;0"), SUMIF('MazeComplete Accuracy'!F31,"&lt;&gt;0"), SUMIF('MazeSolve Accuracy'!F31,"&lt;&gt;0"), SUMIF('Hamiltonian Accuracy'!F31,"&lt;&gt;0")))/SUM(IF('PARITY Accuracy'!F31&lt;&gt;0,1,0), IF('Pattern_Matching Accuracy'!F31&lt;&gt;0,1,0), IF('Reversal Accuracy'!F31&lt;&gt;0,1,0), IF('Stack Accuracy'!F31&lt;&gt;0,1,0), IF('Vending_Machine Accuracy'!F31&lt;&gt;0,1,0), IF('Vending_Machine_Sum Accuracy'!F31&lt;&gt;0,1,0), IF('MazeComplete Accuracy'!F31&lt;&gt;0,1,0), IF('MazeSolve Accuracy'!F31&lt;&gt;0,1,0), IF('Hamiltonian Accuracy'!F31&lt;&gt;0,1,0))</f>
        <v>45.37777777777778</v>
      </c>
      <c r="G31">
        <f>(SUM(SUMIF('PARITY Accuracy'!G31,"&lt;&gt;0"), SUMIF('Pattern_Matching Accuracy'!G31,"&lt;&gt;0"), SUMIF('Reversal Accuracy'!G31,"&lt;&gt;0"), SUMIF('Stack Accuracy'!G31,"&lt;&gt;0"), SUMIF('Vending_Machine Accuracy'!G31,"&lt;&gt;0"), SUMIF('Vending_Machine_Sum Accuracy'!G31,"&lt;&gt;0"), SUMIF('MazeComplete Accuracy'!G31,"&lt;&gt;0"), SUMIF('MazeSolve Accuracy'!G31,"&lt;&gt;0"), SUMIF('Hamiltonian Accuracy'!G31,"&lt;&gt;0")))/SUM(IF('PARITY Accuracy'!G31&lt;&gt;0,1,0), IF('Pattern_Matching Accuracy'!G31&lt;&gt;0,1,0), IF('Reversal Accuracy'!G31&lt;&gt;0,1,0), IF('Stack Accuracy'!G31&lt;&gt;0,1,0), IF('Vending_Machine Accuracy'!G31&lt;&gt;0,1,0), IF('Vending_Machine_Sum Accuracy'!G31&lt;&gt;0,1,0), IF('MazeComplete Accuracy'!G31&lt;&gt;0,1,0), IF('MazeSolve Accuracy'!G31&lt;&gt;0,1,0), IF('Hamiltonian Accuracy'!G31&lt;&gt;0,1,0))</f>
        <v>63.79999999999999</v>
      </c>
      <c r="H31" t="str">
        <f t="shared" si="0"/>
        <v>100 (δ=0.45)</v>
      </c>
      <c r="N31">
        <f t="shared" si="1"/>
        <v>54.8</v>
      </c>
      <c r="O31">
        <f t="shared" si="2"/>
        <v>9.5928825210011262</v>
      </c>
    </row>
    <row r="32" spans="1:23" x14ac:dyDescent="0.45">
      <c r="A32" s="2">
        <v>28</v>
      </c>
      <c r="B32">
        <v>100</v>
      </c>
      <c r="C32">
        <v>0.65</v>
      </c>
      <c r="D32">
        <f>(SUM(SUMIF('PARITY Accuracy'!D32,"&lt;&gt;0"), SUMIF('Pattern_Matching Accuracy'!D32,"&lt;&gt;0"), SUMIF('Reversal Accuracy'!D32,"&lt;&gt;0"), SUMIF('Stack Accuracy'!D32,"&lt;&gt;0"), SUMIF('Vending_Machine Accuracy'!D32,"&lt;&gt;0"), SUMIF('Vending_Machine_Sum Accuracy'!D32,"&lt;&gt;0"), SUMIF('MazeComplete Accuracy'!D32,"&lt;&gt;0"), SUMIF('MazeSolve Accuracy'!D32,"&lt;&gt;0"), SUMIF('Hamiltonian Accuracy'!D32,"&lt;&gt;0")))/SUM(IF('PARITY Accuracy'!D32&lt;&gt;0,1,0), IF('Pattern_Matching Accuracy'!D32&lt;&gt;0,1,0), IF('Reversal Accuracy'!D32&lt;&gt;0,1,0), IF('Stack Accuracy'!D32&lt;&gt;0,1,0), IF('Vending_Machine Accuracy'!D32&lt;&gt;0,1,0), IF('Vending_Machine_Sum Accuracy'!D32&lt;&gt;0,1,0), IF('MazeComplete Accuracy'!D32&lt;&gt;0,1,0), IF('MazeSolve Accuracy'!D32&lt;&gt;0,1,0), IF('Hamiltonian Accuracy'!D32&lt;&gt;0,1,0))</f>
        <v>63.655555555555551</v>
      </c>
      <c r="E32">
        <f>(SUM(SUMIF('PARITY Accuracy'!E32,"&lt;&gt;0"), SUMIF('Pattern_Matching Accuracy'!E32,"&lt;&gt;0"), SUMIF('Reversal Accuracy'!E32,"&lt;&gt;0"), SUMIF('Stack Accuracy'!E32,"&lt;&gt;0"), SUMIF('Vending_Machine Accuracy'!E32,"&lt;&gt;0"), SUMIF('Vending_Machine_Sum Accuracy'!E32,"&lt;&gt;0"), SUMIF('MazeComplete Accuracy'!E32,"&lt;&gt;0"), SUMIF('MazeSolve Accuracy'!E32,"&lt;&gt;0"), SUMIF('Hamiltonian Accuracy'!E32,"&lt;&gt;0")))/SUM(IF('PARITY Accuracy'!E32&lt;&gt;0,1,0), IF('Pattern_Matching Accuracy'!E32&lt;&gt;0,1,0), IF('Reversal Accuracy'!E32&lt;&gt;0,1,0), IF('Stack Accuracy'!E32&lt;&gt;0,1,0), IF('Vending_Machine Accuracy'!E32&lt;&gt;0,1,0), IF('Vending_Machine_Sum Accuracy'!E32&lt;&gt;0,1,0), IF('MazeComplete Accuracy'!E32&lt;&gt;0,1,0), IF('MazeSolve Accuracy'!E32&lt;&gt;0,1,0), IF('Hamiltonian Accuracy'!E32&lt;&gt;0,1,0))</f>
        <v>43.377777777777773</v>
      </c>
      <c r="F32">
        <f>(SUM(SUMIF('PARITY Accuracy'!F32,"&lt;&gt;0"), SUMIF('Pattern_Matching Accuracy'!F32,"&lt;&gt;0"), SUMIF('Reversal Accuracy'!F32,"&lt;&gt;0"), SUMIF('Stack Accuracy'!F32,"&lt;&gt;0"), SUMIF('Vending_Machine Accuracy'!F32,"&lt;&gt;0"), SUMIF('Vending_Machine_Sum Accuracy'!F32,"&lt;&gt;0"), SUMIF('MazeComplete Accuracy'!F32,"&lt;&gt;0"), SUMIF('MazeSolve Accuracy'!F32,"&lt;&gt;0"), SUMIF('Hamiltonian Accuracy'!F32,"&lt;&gt;0")))/SUM(IF('PARITY Accuracy'!F32&lt;&gt;0,1,0), IF('Pattern_Matching Accuracy'!F32&lt;&gt;0,1,0), IF('Reversal Accuracy'!F32&lt;&gt;0,1,0), IF('Stack Accuracy'!F32&lt;&gt;0,1,0), IF('Vending_Machine Accuracy'!F32&lt;&gt;0,1,0), IF('Vending_Machine_Sum Accuracy'!F32&lt;&gt;0,1,0), IF('MazeComplete Accuracy'!F32&lt;&gt;0,1,0), IF('MazeSolve Accuracy'!F32&lt;&gt;0,1,0), IF('Hamiltonian Accuracy'!F32&lt;&gt;0,1,0))</f>
        <v>44.866666666666667</v>
      </c>
      <c r="G32">
        <f>(SUM(SUMIF('PARITY Accuracy'!G32,"&lt;&gt;0"), SUMIF('Pattern_Matching Accuracy'!G32,"&lt;&gt;0"), SUMIF('Reversal Accuracy'!G32,"&lt;&gt;0"), SUMIF('Stack Accuracy'!G32,"&lt;&gt;0"), SUMIF('Vending_Machine Accuracy'!G32,"&lt;&gt;0"), SUMIF('Vending_Machine_Sum Accuracy'!G32,"&lt;&gt;0"), SUMIF('MazeComplete Accuracy'!G32,"&lt;&gt;0"), SUMIF('MazeSolve Accuracy'!G32,"&lt;&gt;0"), SUMIF('Hamiltonian Accuracy'!G32,"&lt;&gt;0")))/SUM(IF('PARITY Accuracy'!G32&lt;&gt;0,1,0), IF('Pattern_Matching Accuracy'!G32&lt;&gt;0,1,0), IF('Reversal Accuracy'!G32&lt;&gt;0,1,0), IF('Stack Accuracy'!G32&lt;&gt;0,1,0), IF('Vending_Machine Accuracy'!G32&lt;&gt;0,1,0), IF('Vending_Machine_Sum Accuracy'!G32&lt;&gt;0,1,0), IF('MazeComplete Accuracy'!G32&lt;&gt;0,1,0), IF('MazeSolve Accuracy'!G32&lt;&gt;0,1,0), IF('Hamiltonian Accuracy'!G32&lt;&gt;0,1,0))</f>
        <v>62.79</v>
      </c>
      <c r="H32" t="str">
        <f t="shared" si="0"/>
        <v>100 (δ=0.65)</v>
      </c>
      <c r="N32">
        <f t="shared" si="1"/>
        <v>53.672499999999999</v>
      </c>
      <c r="O32">
        <f t="shared" si="2"/>
        <v>9.5696683694168261</v>
      </c>
    </row>
    <row r="33" spans="1:23" x14ac:dyDescent="0.45">
      <c r="A33" s="2">
        <v>29</v>
      </c>
      <c r="B33">
        <v>100</v>
      </c>
      <c r="C33">
        <v>0.85</v>
      </c>
      <c r="D33">
        <f>(SUM(SUMIF('PARITY Accuracy'!D33,"&lt;&gt;0"), SUMIF('Pattern_Matching Accuracy'!D33,"&lt;&gt;0"), SUMIF('Reversal Accuracy'!D33,"&lt;&gt;0"), SUMIF('Stack Accuracy'!D33,"&lt;&gt;0"), SUMIF('Vending_Machine Accuracy'!D33,"&lt;&gt;0"), SUMIF('Vending_Machine_Sum Accuracy'!D33,"&lt;&gt;0"), SUMIF('MazeComplete Accuracy'!D33,"&lt;&gt;0"), SUMIF('MazeSolve Accuracy'!D33,"&lt;&gt;0"), SUMIF('Hamiltonian Accuracy'!D33,"&lt;&gt;0")))/SUM(IF('PARITY Accuracy'!D33&lt;&gt;0,1,0), IF('Pattern_Matching Accuracy'!D33&lt;&gt;0,1,0), IF('Reversal Accuracy'!D33&lt;&gt;0,1,0), IF('Stack Accuracy'!D33&lt;&gt;0,1,0), IF('Vending_Machine Accuracy'!D33&lt;&gt;0,1,0), IF('Vending_Machine_Sum Accuracy'!D33&lt;&gt;0,1,0), IF('MazeComplete Accuracy'!D33&lt;&gt;0,1,0), IF('MazeSolve Accuracy'!D33&lt;&gt;0,1,0), IF('Hamiltonian Accuracy'!D33&lt;&gt;0,1,0))</f>
        <v>62.688888888888883</v>
      </c>
      <c r="E33">
        <f>(SUM(SUMIF('PARITY Accuracy'!E33,"&lt;&gt;0"), SUMIF('Pattern_Matching Accuracy'!E33,"&lt;&gt;0"), SUMIF('Reversal Accuracy'!E33,"&lt;&gt;0"), SUMIF('Stack Accuracy'!E33,"&lt;&gt;0"), SUMIF('Vending_Machine Accuracy'!E33,"&lt;&gt;0"), SUMIF('Vending_Machine_Sum Accuracy'!E33,"&lt;&gt;0"), SUMIF('MazeComplete Accuracy'!E33,"&lt;&gt;0"), SUMIF('MazeSolve Accuracy'!E33,"&lt;&gt;0"), SUMIF('Hamiltonian Accuracy'!E33,"&lt;&gt;0")))/SUM(IF('PARITY Accuracy'!E33&lt;&gt;0,1,0), IF('Pattern_Matching Accuracy'!E33&lt;&gt;0,1,0), IF('Reversal Accuracy'!E33&lt;&gt;0,1,0), IF('Stack Accuracy'!E33&lt;&gt;0,1,0), IF('Vending_Machine Accuracy'!E33&lt;&gt;0,1,0), IF('Vending_Machine_Sum Accuracy'!E33&lt;&gt;0,1,0), IF('MazeComplete Accuracy'!E33&lt;&gt;0,1,0), IF('MazeSolve Accuracy'!E33&lt;&gt;0,1,0), IF('Hamiltonian Accuracy'!E33&lt;&gt;0,1,0))</f>
        <v>42.655555555555551</v>
      </c>
      <c r="F33">
        <f>(SUM(SUMIF('PARITY Accuracy'!F33,"&lt;&gt;0"), SUMIF('Pattern_Matching Accuracy'!F33,"&lt;&gt;0"), SUMIF('Reversal Accuracy'!F33,"&lt;&gt;0"), SUMIF('Stack Accuracy'!F33,"&lt;&gt;0"), SUMIF('Vending_Machine Accuracy'!F33,"&lt;&gt;0"), SUMIF('Vending_Machine_Sum Accuracy'!F33,"&lt;&gt;0"), SUMIF('MazeComplete Accuracy'!F33,"&lt;&gt;0"), SUMIF('MazeSolve Accuracy'!F33,"&lt;&gt;0"), SUMIF('Hamiltonian Accuracy'!F33,"&lt;&gt;0")))/SUM(IF('PARITY Accuracy'!F33&lt;&gt;0,1,0), IF('Pattern_Matching Accuracy'!F33&lt;&gt;0,1,0), IF('Reversal Accuracy'!F33&lt;&gt;0,1,0), IF('Stack Accuracy'!F33&lt;&gt;0,1,0), IF('Vending_Machine Accuracy'!F33&lt;&gt;0,1,0), IF('Vending_Machine_Sum Accuracy'!F33&lt;&gt;0,1,0), IF('MazeComplete Accuracy'!F33&lt;&gt;0,1,0), IF('MazeSolve Accuracy'!F33&lt;&gt;0,1,0), IF('Hamiltonian Accuracy'!F33&lt;&gt;0,1,0))</f>
        <v>44.844444444444449</v>
      </c>
      <c r="G33">
        <f>(SUM(SUMIF('PARITY Accuracy'!G33,"&lt;&gt;0"), SUMIF('Pattern_Matching Accuracy'!G33,"&lt;&gt;0"), SUMIF('Reversal Accuracy'!G33,"&lt;&gt;0"), SUMIF('Stack Accuracy'!G33,"&lt;&gt;0"), SUMIF('Vending_Machine Accuracy'!G33,"&lt;&gt;0"), SUMIF('Vending_Machine_Sum Accuracy'!G33,"&lt;&gt;0"), SUMIF('MazeComplete Accuracy'!G33,"&lt;&gt;0"), SUMIF('MazeSolve Accuracy'!G33,"&lt;&gt;0"), SUMIF('Hamiltonian Accuracy'!G33,"&lt;&gt;0")))/SUM(IF('PARITY Accuracy'!G33&lt;&gt;0,1,0), IF('Pattern_Matching Accuracy'!G33&lt;&gt;0,1,0), IF('Reversal Accuracy'!G33&lt;&gt;0,1,0), IF('Stack Accuracy'!G33&lt;&gt;0,1,0), IF('Vending_Machine Accuracy'!G33&lt;&gt;0,1,0), IF('Vending_Machine_Sum Accuracy'!G33&lt;&gt;0,1,0), IF('MazeComplete Accuracy'!G33&lt;&gt;0,1,0), IF('MazeSolve Accuracy'!G33&lt;&gt;0,1,0), IF('Hamiltonian Accuracy'!G33&lt;&gt;0,1,0))</f>
        <v>61.644444444444439</v>
      </c>
      <c r="H33" t="str">
        <f t="shared" si="0"/>
        <v>100 (δ=0.85)</v>
      </c>
      <c r="N33">
        <f t="shared" si="1"/>
        <v>52.958333333333329</v>
      </c>
      <c r="O33">
        <f t="shared" si="2"/>
        <v>9.2481709069121827</v>
      </c>
    </row>
    <row r="34" spans="1:23" x14ac:dyDescent="0.45">
      <c r="D34">
        <f>AVERAGE(D4:D33)</f>
        <v>43.931111111111115</v>
      </c>
      <c r="E34">
        <f t="shared" ref="E34:G34" si="14">AVERAGE(E4:E33)</f>
        <v>26.522962962962968</v>
      </c>
      <c r="F34">
        <f t="shared" si="14"/>
        <v>34.554444444444449</v>
      </c>
      <c r="G34">
        <f t="shared" si="14"/>
        <v>42.534962962962958</v>
      </c>
      <c r="O34">
        <f>AVERAGE(O4:O33)</f>
        <v>7.4399763531044734</v>
      </c>
    </row>
    <row r="37" spans="1:23" x14ac:dyDescent="0.45">
      <c r="A37" s="2">
        <v>0</v>
      </c>
      <c r="B37" t="s">
        <v>15</v>
      </c>
    </row>
    <row r="39" spans="1:23" x14ac:dyDescent="0.45">
      <c r="B39" s="2" t="s">
        <v>1</v>
      </c>
      <c r="C39" s="2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H39" s="2" t="s">
        <v>14</v>
      </c>
      <c r="J39" s="3"/>
      <c r="K39" s="3" t="s">
        <v>25</v>
      </c>
      <c r="L39" s="3" t="s">
        <v>26</v>
      </c>
      <c r="N39" s="4" t="s">
        <v>27</v>
      </c>
      <c r="O39" s="4" t="s">
        <v>28</v>
      </c>
      <c r="P39" s="3"/>
      <c r="Q39" s="3" t="s">
        <v>3</v>
      </c>
      <c r="R39" s="3"/>
      <c r="S39" s="3" t="s">
        <v>4</v>
      </c>
      <c r="T39" s="3"/>
      <c r="U39" s="3" t="s">
        <v>5</v>
      </c>
      <c r="V39" s="3"/>
      <c r="W39" s="3" t="s">
        <v>6</v>
      </c>
    </row>
    <row r="40" spans="1:23" x14ac:dyDescent="0.45">
      <c r="A40" s="2">
        <v>0</v>
      </c>
      <c r="B40">
        <v>0</v>
      </c>
      <c r="C40">
        <v>0</v>
      </c>
      <c r="D40">
        <f>AVERAGE('PARITY Accuracy'!D40, 'Pattern_Matching Accuracy'!D40, 'Reversal Accuracy'!D40, 'Stack Accuracy'!D40, 'Vending_Machine Accuracy'!D40, 'Vending_Machine_Sum Accuracy'!D40, 'MazeComplete Accuracy'!D40, 'MazeSolve Accuracy'!D40, 'Hamiltonian Accuracy'!D40)</f>
        <v>55.3</v>
      </c>
      <c r="E40">
        <f>AVERAGE('PARITY Accuracy'!E40, 'Pattern_Matching Accuracy'!E40, 'Reversal Accuracy'!E40, 'Stack Accuracy'!E40, 'Vending_Machine Accuracy'!E40, 'Vending_Machine_Sum Accuracy'!E40, 'MazeComplete Accuracy'!E40, 'MazeSolve Accuracy'!E40, 'Hamiltonian Accuracy'!E40)</f>
        <v>55.911111111111119</v>
      </c>
      <c r="F40">
        <f>AVERAGE('PARITY Accuracy'!F40, 'Pattern_Matching Accuracy'!F40, 'Reversal Accuracy'!F40, 'Stack Accuracy'!F40, 'Vending_Machine Accuracy'!F40, 'Vending_Machine_Sum Accuracy'!F40, 'MazeComplete Accuracy'!F40, 'MazeSolve Accuracy'!F40, 'Hamiltonian Accuracy'!F40)</f>
        <v>44.711111111111116</v>
      </c>
      <c r="G40">
        <f>AVERAGE('PARITY Accuracy'!G40, 'Pattern_Matching Accuracy'!G40, 'Reversal Accuracy'!G40, 'Stack Accuracy'!G40, 'Vending_Machine Accuracy'!G40, 'Vending_Machine_Sum Accuracy'!G40, 'MazeComplete Accuracy'!G40, 'MazeSolve Accuracy'!G40, 'Hamiltonian Accuracy'!G40)</f>
        <v>55</v>
      </c>
      <c r="H40" t="str">
        <f t="shared" ref="H40:H69" si="15">B40&amp;" (δ="&amp;C40&amp;")"</f>
        <v>0 (δ=0)</v>
      </c>
      <c r="J40">
        <v>2</v>
      </c>
      <c r="K40">
        <f>_xlfn.STDEV.P(D40:G44)</f>
        <v>3.9711372255561161</v>
      </c>
      <c r="L40">
        <f>_xlfn.STDEV.P(D40:G40,D45:G45,D50:G50,D55:G55,D60:G60,D65:G65)</f>
        <v>5.781470934309481</v>
      </c>
      <c r="M40">
        <v>0</v>
      </c>
      <c r="N40">
        <f>AVERAGE(D40:G40)</f>
        <v>52.730555555555554</v>
      </c>
      <c r="O40">
        <f>_xlfn.STDEV.P(D40:G40)</f>
        <v>4.6416550302400843</v>
      </c>
      <c r="P40" s="5">
        <f>_xlfn.STDEV.P(D40:D44)</f>
        <v>1.6724580859868245</v>
      </c>
      <c r="Q40">
        <f>_xlfn.STDEV.P(D40,D45,D50,D55,D60,D65)</f>
        <v>3.5040991085319284</v>
      </c>
      <c r="R40" s="5">
        <f>_xlfn.STDEV.P(E40:E44)</f>
        <v>1.6965178571138513</v>
      </c>
      <c r="S40">
        <f>_xlfn.STDEV.P(E40,E45,E50,E55,E60,E65)</f>
        <v>2.690671279468448</v>
      </c>
      <c r="T40" s="5">
        <f>_xlfn.STDEV.P(F40:F44)</f>
        <v>0.31010949878158905</v>
      </c>
      <c r="U40">
        <f>_xlfn.STDEV.P(F40,F45,F50,F55,F60,F65)</f>
        <v>0.59396831052629484</v>
      </c>
      <c r="V40" s="5">
        <f>_xlfn.STDEV.P(G40:G44)</f>
        <v>1.388975997268368</v>
      </c>
      <c r="W40">
        <f>_xlfn.STDEV.P(G40,G45,G50,G55,G60,G65)</f>
        <v>2.785784140679898</v>
      </c>
    </row>
    <row r="41" spans="1:23" x14ac:dyDescent="0.45">
      <c r="A41" s="2">
        <v>1</v>
      </c>
      <c r="B41">
        <v>0</v>
      </c>
      <c r="C41">
        <v>0.2</v>
      </c>
      <c r="D41">
        <f>AVERAGE('PARITY Accuracy'!D41, 'Pattern_Matching Accuracy'!D41, 'Reversal Accuracy'!D41, 'Stack Accuracy'!D41, 'Vending_Machine Accuracy'!D41, 'Vending_Machine_Sum Accuracy'!D41, 'MazeComplete Accuracy'!D41, 'MazeSolve Accuracy'!D41, 'Hamiltonian Accuracy'!D41)</f>
        <v>53.36666666666666</v>
      </c>
      <c r="E41">
        <f>AVERAGE('PARITY Accuracy'!E41, 'Pattern_Matching Accuracy'!E41, 'Reversal Accuracy'!E41, 'Stack Accuracy'!E41, 'Vending_Machine Accuracy'!E41, 'Vending_Machine_Sum Accuracy'!E41, 'MazeComplete Accuracy'!E41, 'MazeSolve Accuracy'!E41, 'Hamiltonian Accuracy'!E41)</f>
        <v>54.044444444444451</v>
      </c>
      <c r="F41">
        <f>AVERAGE('PARITY Accuracy'!F41, 'Pattern_Matching Accuracy'!F41, 'Reversal Accuracy'!F41, 'Stack Accuracy'!F41, 'Vending_Machine Accuracy'!F41, 'Vending_Machine_Sum Accuracy'!F41, 'MazeComplete Accuracy'!F41, 'MazeSolve Accuracy'!F41, 'Hamiltonian Accuracy'!F41)</f>
        <v>44.911111111111111</v>
      </c>
      <c r="G41">
        <f>AVERAGE('PARITY Accuracy'!G41, 'Pattern_Matching Accuracy'!G41, 'Reversal Accuracy'!G41, 'Stack Accuracy'!G41, 'Vending_Machine Accuracy'!G41, 'Vending_Machine_Sum Accuracy'!G41, 'MazeComplete Accuracy'!G41, 'MazeSolve Accuracy'!G41, 'Hamiltonian Accuracy'!G41)</f>
        <v>53.322222222222223</v>
      </c>
      <c r="H41" t="str">
        <f t="shared" si="15"/>
        <v>0 (δ=0.2)</v>
      </c>
      <c r="J41">
        <v>5</v>
      </c>
      <c r="K41">
        <f>_xlfn.STDEV.P(D45:G49)</f>
        <v>4.0506171988177355</v>
      </c>
      <c r="L41">
        <f>_xlfn.STDEV.P(D41:G41,D46:G46,D51:G51,D56:G56,D61:G61,D66:G66)</f>
        <v>5.7667562962836083</v>
      </c>
      <c r="M41">
        <v>0.2</v>
      </c>
      <c r="N41">
        <f t="shared" ref="N41:N69" si="16">AVERAGE(D41:G41)</f>
        <v>51.411111111111111</v>
      </c>
      <c r="O41">
        <f t="shared" ref="O41:O69" si="17">_xlfn.STDEV.P(D41:G41)</f>
        <v>3.7636746556497482</v>
      </c>
      <c r="P41" s="5">
        <f>_xlfn.STDEV.P(D45:D49)</f>
        <v>0.61874424800918104</v>
      </c>
      <c r="Q41">
        <f t="shared" ref="Q41:Q44" si="18">_xlfn.STDEV.P(D41,D46,D51,D56,D61,D66)</f>
        <v>3.3697725355007422</v>
      </c>
      <c r="R41" s="5">
        <f>_xlfn.STDEV.P(E45:E49)</f>
        <v>0.83631761938502136</v>
      </c>
      <c r="S41">
        <f t="shared" ref="S41:S44" si="19">_xlfn.STDEV.P(E41,E46,E51,E56,E61,E66)</f>
        <v>3.2258451322960755</v>
      </c>
      <c r="T41" s="5">
        <f>_xlfn.STDEV.P(F45:F49)</f>
        <v>0.60097040867147744</v>
      </c>
      <c r="U41">
        <f t="shared" ref="U41:U44" si="20">_xlfn.STDEV.P(F41,F46,F51,F56,F61,F66)</f>
        <v>0.57691055524380364</v>
      </c>
      <c r="V41" s="5">
        <f>_xlfn.STDEV.P(G45:G49)</f>
        <v>0.75996751067657542</v>
      </c>
      <c r="W41">
        <f t="shared" ref="W41:W44" si="21">_xlfn.STDEV.P(G41,G46,G51,G56,G61,G66)</f>
        <v>2.8019320201010371</v>
      </c>
    </row>
    <row r="42" spans="1:23" x14ac:dyDescent="0.45">
      <c r="A42" s="2">
        <v>2</v>
      </c>
      <c r="B42">
        <v>0</v>
      </c>
      <c r="C42">
        <v>0.45</v>
      </c>
      <c r="D42">
        <f>AVERAGE('PARITY Accuracy'!D42, 'Pattern_Matching Accuracy'!D42, 'Reversal Accuracy'!D42, 'Stack Accuracy'!D42, 'Vending_Machine Accuracy'!D42, 'Vending_Machine_Sum Accuracy'!D42, 'MazeComplete Accuracy'!D42, 'MazeSolve Accuracy'!D42, 'Hamiltonian Accuracy'!D42)</f>
        <v>53.588888888888881</v>
      </c>
      <c r="E42">
        <f>AVERAGE('PARITY Accuracy'!E42, 'Pattern_Matching Accuracy'!E42, 'Reversal Accuracy'!E42, 'Stack Accuracy'!E42, 'Vending_Machine Accuracy'!E42, 'Vending_Machine_Sum Accuracy'!E42, 'MazeComplete Accuracy'!E42, 'MazeSolve Accuracy'!E42, 'Hamiltonian Accuracy'!E42)</f>
        <v>53.788888888888891</v>
      </c>
      <c r="F42">
        <f>AVERAGE('PARITY Accuracy'!F42, 'Pattern_Matching Accuracy'!F42, 'Reversal Accuracy'!F42, 'Stack Accuracy'!F42, 'Vending_Machine Accuracy'!F42, 'Vending_Machine_Sum Accuracy'!F42, 'MazeComplete Accuracy'!F42, 'MazeSolve Accuracy'!F42, 'Hamiltonian Accuracy'!F42)</f>
        <v>44.87777777777778</v>
      </c>
      <c r="G42">
        <f>AVERAGE('PARITY Accuracy'!G42, 'Pattern_Matching Accuracy'!G42, 'Reversal Accuracy'!G42, 'Stack Accuracy'!G42, 'Vending_Machine Accuracy'!G42, 'Vending_Machine_Sum Accuracy'!G42, 'MazeComplete Accuracy'!G42, 'MazeSolve Accuracy'!G42, 'Hamiltonian Accuracy'!G42)</f>
        <v>53.55555555555555</v>
      </c>
      <c r="H42" t="str">
        <f t="shared" si="15"/>
        <v>0 (δ=0.45)</v>
      </c>
      <c r="J42">
        <v>10</v>
      </c>
      <c r="K42">
        <f>_xlfn.STDEV.P(D50:G54)</f>
        <v>4.432562554828654</v>
      </c>
      <c r="L42">
        <f t="shared" ref="L42:L44" si="22">_xlfn.STDEV.P(D42:G42,D47:G47,D52:G52,D57:G57,D62:G62,D67:G67)</f>
        <v>5.0650490627325135</v>
      </c>
      <c r="M42">
        <v>0.45</v>
      </c>
      <c r="N42">
        <f t="shared" si="16"/>
        <v>51.452777777777769</v>
      </c>
      <c r="O42">
        <f t="shared" si="17"/>
        <v>3.7971267158598061</v>
      </c>
      <c r="P42" s="5">
        <f>_xlfn.STDEV.P(D50:D54)</f>
        <v>1.557617680788892</v>
      </c>
      <c r="Q42">
        <f t="shared" si="18"/>
        <v>2.9795461857892138</v>
      </c>
      <c r="R42" s="5">
        <f>_xlfn.STDEV.P(E50:E54)</f>
        <v>0.66568817079826414</v>
      </c>
      <c r="S42">
        <f t="shared" si="19"/>
        <v>2.9453504313132735</v>
      </c>
      <c r="T42" s="5">
        <f>_xlfn.STDEV.P(F50:F54)</f>
        <v>0.70063110879926149</v>
      </c>
      <c r="U42">
        <f t="shared" si="20"/>
        <v>0.56651232466007928</v>
      </c>
      <c r="V42" s="5">
        <f>_xlfn.STDEV.P(G50:G54)</f>
        <v>1.3960190313181515</v>
      </c>
      <c r="W42">
        <f t="shared" si="21"/>
        <v>2.4172874185021622</v>
      </c>
    </row>
    <row r="43" spans="1:23" x14ac:dyDescent="0.45">
      <c r="A43" s="2">
        <v>3</v>
      </c>
      <c r="B43">
        <v>0</v>
      </c>
      <c r="C43">
        <v>0.65</v>
      </c>
      <c r="D43">
        <f>AVERAGE('PARITY Accuracy'!D43, 'Pattern_Matching Accuracy'!D43, 'Reversal Accuracy'!D43, 'Stack Accuracy'!D43, 'Vending_Machine Accuracy'!D43, 'Vending_Machine_Sum Accuracy'!D43, 'MazeComplete Accuracy'!D43, 'MazeSolve Accuracy'!D43, 'Hamiltonian Accuracy'!D43)</f>
        <v>52.333333333333336</v>
      </c>
      <c r="E43">
        <f>AVERAGE('PARITY Accuracy'!E43, 'Pattern_Matching Accuracy'!E43, 'Reversal Accuracy'!E43, 'Stack Accuracy'!E43, 'Vending_Machine Accuracy'!E43, 'Vending_Machine_Sum Accuracy'!E43, 'MazeComplete Accuracy'!E43, 'MazeSolve Accuracy'!E43, 'Hamiltonian Accuracy'!E43)</f>
        <v>53.455555555555556</v>
      </c>
      <c r="F43">
        <f>AVERAGE('PARITY Accuracy'!F43, 'Pattern_Matching Accuracy'!F43, 'Reversal Accuracy'!F43, 'Stack Accuracy'!F43, 'Vending_Machine Accuracy'!F43, 'Vending_Machine_Sum Accuracy'!F43, 'MazeComplete Accuracy'!F43, 'MazeSolve Accuracy'!F43, 'Hamiltonian Accuracy'!F43)</f>
        <v>44.388888888888886</v>
      </c>
      <c r="G43">
        <f>AVERAGE('PARITY Accuracy'!G43, 'Pattern_Matching Accuracy'!G43, 'Reversal Accuracy'!G43, 'Stack Accuracy'!G43, 'Vending_Machine Accuracy'!G43, 'Vending_Machine_Sum Accuracy'!G43, 'MazeComplete Accuracy'!G43, 'MazeSolve Accuracy'!G43, 'Hamiltonian Accuracy'!G43)</f>
        <v>52.233333333333327</v>
      </c>
      <c r="H43" t="str">
        <f t="shared" si="15"/>
        <v>0 (δ=0.65)</v>
      </c>
      <c r="J43">
        <v>20</v>
      </c>
      <c r="K43">
        <f>_xlfn.STDEV.P(D55:G59)</f>
        <v>4.2044601171307638</v>
      </c>
      <c r="L43">
        <f t="shared" si="22"/>
        <v>5.3155566128026663</v>
      </c>
      <c r="M43">
        <v>0.65</v>
      </c>
      <c r="N43">
        <f t="shared" si="16"/>
        <v>50.602777777777774</v>
      </c>
      <c r="O43">
        <f t="shared" si="17"/>
        <v>3.6195403756366917</v>
      </c>
      <c r="P43" s="5">
        <f>_xlfn.STDEV.P(D55:D59)</f>
        <v>0.97120518232391684</v>
      </c>
      <c r="Q43">
        <f t="shared" si="18"/>
        <v>2.9314153849500908</v>
      </c>
      <c r="R43" s="5">
        <f>_xlfn.STDEV.P(E55:E59)</f>
        <v>0.89990397292924096</v>
      </c>
      <c r="S43">
        <f t="shared" si="19"/>
        <v>3.0841318062995033</v>
      </c>
      <c r="T43" s="5">
        <f>_xlfn.STDEV.P(F55:F59)</f>
        <v>0.84597522072107578</v>
      </c>
      <c r="U43">
        <f t="shared" si="20"/>
        <v>0.28436630871265928</v>
      </c>
      <c r="V43" s="5">
        <f>_xlfn.STDEV.P(G55:G59)</f>
        <v>0.99756246130131254</v>
      </c>
      <c r="W43">
        <f t="shared" si="21"/>
        <v>2.4595409254139264</v>
      </c>
    </row>
    <row r="44" spans="1:23" x14ac:dyDescent="0.45">
      <c r="A44" s="2">
        <v>4</v>
      </c>
      <c r="B44">
        <v>0</v>
      </c>
      <c r="C44">
        <v>0.85</v>
      </c>
      <c r="D44">
        <f>AVERAGE('PARITY Accuracy'!D44, 'Pattern_Matching Accuracy'!D44, 'Reversal Accuracy'!D44, 'Stack Accuracy'!D44, 'Vending_Machine Accuracy'!D44, 'Vending_Machine_Sum Accuracy'!D44, 'MazeComplete Accuracy'!D44, 'MazeSolve Accuracy'!D44, 'Hamiltonian Accuracy'!D44)</f>
        <v>50.211111111111109</v>
      </c>
      <c r="E44">
        <f>AVERAGE('PARITY Accuracy'!E44, 'Pattern_Matching Accuracy'!E44, 'Reversal Accuracy'!E44, 'Stack Accuracy'!E44, 'Vending_Machine Accuracy'!E44, 'Vending_Machine_Sum Accuracy'!E44, 'MazeComplete Accuracy'!E44, 'MazeSolve Accuracy'!E44, 'Hamiltonian Accuracy'!E44)</f>
        <v>50.63333333333334</v>
      </c>
      <c r="F44">
        <f>AVERAGE('PARITY Accuracy'!F44, 'Pattern_Matching Accuracy'!F44, 'Reversal Accuracy'!F44, 'Stack Accuracy'!F44, 'Vending_Machine Accuracy'!F44, 'Vending_Machine_Sum Accuracy'!F44, 'MazeComplete Accuracy'!F44, 'MazeSolve Accuracy'!F44, 'Hamiltonian Accuracy'!F44)</f>
        <v>44.1</v>
      </c>
      <c r="G44">
        <f>AVERAGE('PARITY Accuracy'!G44, 'Pattern_Matching Accuracy'!G44, 'Reversal Accuracy'!G44, 'Stack Accuracy'!G44, 'Vending_Machine Accuracy'!G44, 'Vending_Machine_Sum Accuracy'!G44, 'MazeComplete Accuracy'!G44, 'MazeSolve Accuracy'!G44, 'Hamiltonian Accuracy'!G44)</f>
        <v>50.844444444444441</v>
      </c>
      <c r="H44" t="str">
        <f t="shared" si="15"/>
        <v>0 (δ=0.85)</v>
      </c>
      <c r="J44">
        <v>50</v>
      </c>
      <c r="K44">
        <f>_xlfn.STDEV.P(D61:G64)</f>
        <v>6.209130844563405</v>
      </c>
      <c r="L44">
        <f t="shared" si="22"/>
        <v>4.7744949737957727</v>
      </c>
      <c r="M44">
        <v>0.85</v>
      </c>
      <c r="N44">
        <f t="shared" si="16"/>
        <v>48.947222222222223</v>
      </c>
      <c r="O44">
        <f t="shared" si="17"/>
        <v>2.8078194936003227</v>
      </c>
      <c r="P44" s="5">
        <f>_xlfn.STDEV.P(D60:D64)</f>
        <v>1.6287933881356973</v>
      </c>
      <c r="Q44">
        <f t="shared" si="18"/>
        <v>3.1550170162954503</v>
      </c>
      <c r="R44" s="5">
        <f>_xlfn.STDEV.P(E60:E64)</f>
        <v>0.81348511030710313</v>
      </c>
      <c r="S44">
        <f t="shared" si="19"/>
        <v>3.0346247194552189</v>
      </c>
      <c r="T44" s="5">
        <f>_xlfn.STDEV.P(F60:F64)</f>
        <v>0.51537353108518358</v>
      </c>
      <c r="U44">
        <f t="shared" si="20"/>
        <v>0.49082109754394093</v>
      </c>
      <c r="V44" s="5">
        <f>_xlfn.STDEV.P(G60:G64)</f>
        <v>1.6075531594612436</v>
      </c>
      <c r="W44">
        <f t="shared" si="21"/>
        <v>2.6633190149854378</v>
      </c>
    </row>
    <row r="45" spans="1:23" x14ac:dyDescent="0.45">
      <c r="A45" s="2">
        <v>5</v>
      </c>
      <c r="B45">
        <v>5</v>
      </c>
      <c r="C45">
        <v>0</v>
      </c>
      <c r="D45">
        <f>AVERAGE('PARITY Accuracy'!D45, 'Pattern_Matching Accuracy'!D45, 'Reversal Accuracy'!D45, 'Stack Accuracy'!D45, 'Vending_Machine Accuracy'!D45, 'Vending_Machine_Sum Accuracy'!D45, 'MazeComplete Accuracy'!D45, 'MazeSolve Accuracy'!D45, 'Hamiltonian Accuracy'!D45)</f>
        <v>55.744444444444447</v>
      </c>
      <c r="E45">
        <f>AVERAGE('PARITY Accuracy'!E45, 'Pattern_Matching Accuracy'!E45, 'Reversal Accuracy'!E45, 'Stack Accuracy'!E45, 'Vending_Machine Accuracy'!E45, 'Vending_Machine_Sum Accuracy'!E45, 'MazeComplete Accuracy'!E45, 'MazeSolve Accuracy'!E45, 'Hamiltonian Accuracy'!E45)</f>
        <v>52.433333333333337</v>
      </c>
      <c r="F45">
        <f>AVERAGE('PARITY Accuracy'!F45, 'Pattern_Matching Accuracy'!F45, 'Reversal Accuracy'!F45, 'Stack Accuracy'!F45, 'Vending_Machine Accuracy'!F45, 'Vending_Machine_Sum Accuracy'!F45, 'MazeComplete Accuracy'!F45, 'MazeSolve Accuracy'!F45, 'Hamiltonian Accuracy'!F45)</f>
        <v>45.966666666666669</v>
      </c>
      <c r="G45">
        <f>AVERAGE('PARITY Accuracy'!G45, 'Pattern_Matching Accuracy'!G45, 'Reversal Accuracy'!G45, 'Stack Accuracy'!G45, 'Vending_Machine Accuracy'!G45, 'Vending_Machine_Sum Accuracy'!G45, 'MazeComplete Accuracy'!G45, 'MazeSolve Accuracy'!G45, 'Hamiltonian Accuracy'!G45)</f>
        <v>56.355555555555561</v>
      </c>
      <c r="H45" t="str">
        <f t="shared" si="15"/>
        <v>5 (δ=0)</v>
      </c>
      <c r="J45">
        <v>100</v>
      </c>
      <c r="K45">
        <f>_xlfn.STDEV.P(D65:G69)</f>
        <v>6.5727494857532127</v>
      </c>
      <c r="L45">
        <f>AVERAGE((L44-L43), (L43-L42), (L42-L41), (L41-L40))</f>
        <v>-0.25174399012842708</v>
      </c>
      <c r="N45">
        <f t="shared" si="16"/>
        <v>52.625</v>
      </c>
      <c r="O45">
        <f t="shared" si="17"/>
        <v>4.1236548498859191</v>
      </c>
      <c r="P45" s="5">
        <f>_xlfn.STDEV.P(D65:D69)</f>
        <v>1.5746761375824563</v>
      </c>
      <c r="R45" s="5">
        <f>_xlfn.STDEV.P(E65:E69)</f>
        <v>0.28158282775923432</v>
      </c>
      <c r="T45" s="5">
        <f>_xlfn.STDEV.P(F65:F69)</f>
        <v>0.55509314088874329</v>
      </c>
      <c r="V45" s="5">
        <f>_xlfn.STDEV.P(G65:G69)</f>
        <v>1.2727999658573277</v>
      </c>
    </row>
    <row r="46" spans="1:23" x14ac:dyDescent="0.45">
      <c r="A46" s="2">
        <v>6</v>
      </c>
      <c r="B46">
        <v>5</v>
      </c>
      <c r="C46">
        <v>0.2</v>
      </c>
      <c r="D46">
        <f>AVERAGE('PARITY Accuracy'!D46, 'Pattern_Matching Accuracy'!D46, 'Reversal Accuracy'!D46, 'Stack Accuracy'!D46, 'Vending_Machine Accuracy'!D46, 'Vending_Machine_Sum Accuracy'!D46, 'MazeComplete Accuracy'!D46, 'MazeSolve Accuracy'!D46, 'Hamiltonian Accuracy'!D46)</f>
        <v>55.86666666666666</v>
      </c>
      <c r="E46">
        <f>AVERAGE('PARITY Accuracy'!E46, 'Pattern_Matching Accuracy'!E46, 'Reversal Accuracy'!E46, 'Stack Accuracy'!E46, 'Vending_Machine Accuracy'!E46, 'Vending_Machine_Sum Accuracy'!E46, 'MazeComplete Accuracy'!E46, 'MazeSolve Accuracy'!E46, 'Hamiltonian Accuracy'!E46)</f>
        <v>50.833333333333336</v>
      </c>
      <c r="F46">
        <f>AVERAGE('PARITY Accuracy'!F46, 'Pattern_Matching Accuracy'!F46, 'Reversal Accuracy'!F46, 'Stack Accuracy'!F46, 'Vending_Machine Accuracy'!F46, 'Vending_Machine_Sum Accuracy'!F46, 'MazeComplete Accuracy'!F46, 'MazeSolve Accuracy'!F46, 'Hamiltonian Accuracy'!F46)</f>
        <v>45.98888888888888</v>
      </c>
      <c r="G46">
        <f>AVERAGE('PARITY Accuracy'!G46, 'Pattern_Matching Accuracy'!G46, 'Reversal Accuracy'!G46, 'Stack Accuracy'!G46, 'Vending_Machine Accuracy'!G46, 'Vending_Machine_Sum Accuracy'!G46, 'MazeComplete Accuracy'!G46, 'MazeSolve Accuracy'!G46, 'Hamiltonian Accuracy'!G46)</f>
        <v>55.63333333333334</v>
      </c>
      <c r="H46" t="str">
        <f t="shared" si="15"/>
        <v>5 (δ=0.2)</v>
      </c>
      <c r="K46">
        <f>AVERAGE(K40:K45)</f>
        <v>4.9067762377749817</v>
      </c>
      <c r="N46">
        <f t="shared" si="16"/>
        <v>52.080555555555549</v>
      </c>
      <c r="O46">
        <f t="shared" si="17"/>
        <v>4.0503343483388328</v>
      </c>
      <c r="P46" s="5">
        <f>AVERAGE(P40:P45)</f>
        <v>1.3372491204711612</v>
      </c>
      <c r="Q46">
        <f>AVERAGE(Q40:Q44)</f>
        <v>3.187970046213485</v>
      </c>
      <c r="R46" s="5">
        <f>AVERAGE(R40:R45)</f>
        <v>0.86558259304878593</v>
      </c>
      <c r="S46">
        <f>AVERAGE(S40:S44)</f>
        <v>2.9961246737665035</v>
      </c>
      <c r="T46" s="5">
        <f>AVERAGE(T40:T45)</f>
        <v>0.58802548482455508</v>
      </c>
      <c r="U46">
        <f>AVERAGE(U40:U44)</f>
        <v>0.5025157193373555</v>
      </c>
      <c r="V46" s="5">
        <f>AVERAGE(V40:V45)</f>
        <v>1.2371463543138297</v>
      </c>
      <c r="W46">
        <f>AVERAGE(W40:W44)</f>
        <v>2.6255727039364922</v>
      </c>
    </row>
    <row r="47" spans="1:23" ht="14.65" thickBot="1" x14ac:dyDescent="0.5">
      <c r="A47" s="2">
        <v>7</v>
      </c>
      <c r="B47">
        <v>5</v>
      </c>
      <c r="C47">
        <v>0.45</v>
      </c>
      <c r="D47">
        <f>AVERAGE('PARITY Accuracy'!D47, 'Pattern_Matching Accuracy'!D47, 'Reversal Accuracy'!D47, 'Stack Accuracy'!D47, 'Vending_Machine Accuracy'!D47, 'Vending_Machine_Sum Accuracy'!D47, 'MazeComplete Accuracy'!D47, 'MazeSolve Accuracy'!D47, 'Hamiltonian Accuracy'!D47)</f>
        <v>55.077777777777776</v>
      </c>
      <c r="E47">
        <f>AVERAGE('PARITY Accuracy'!E47, 'Pattern_Matching Accuracy'!E47, 'Reversal Accuracy'!E47, 'Stack Accuracy'!E47, 'Vending_Machine Accuracy'!E47, 'Vending_Machine_Sum Accuracy'!E47, 'MazeComplete Accuracy'!E47, 'MazeSolve Accuracy'!E47, 'Hamiltonian Accuracy'!E47)</f>
        <v>50.6</v>
      </c>
      <c r="F47">
        <f>AVERAGE('PARITY Accuracy'!F47, 'Pattern_Matching Accuracy'!F47, 'Reversal Accuracy'!F47, 'Stack Accuracy'!F47, 'Vending_Machine Accuracy'!F47, 'Vending_Machine_Sum Accuracy'!F47, 'MazeComplete Accuracy'!F47, 'MazeSolve Accuracy'!F47, 'Hamiltonian Accuracy'!F47)</f>
        <v>46.48888888888888</v>
      </c>
      <c r="G47">
        <f>AVERAGE('PARITY Accuracy'!G47, 'Pattern_Matching Accuracy'!G47, 'Reversal Accuracy'!G47, 'Stack Accuracy'!G47, 'Vending_Machine Accuracy'!G47, 'Vending_Machine_Sum Accuracy'!G47, 'MazeComplete Accuracy'!G47, 'MazeSolve Accuracy'!G47, 'Hamiltonian Accuracy'!G47)</f>
        <v>55.944444444444443</v>
      </c>
      <c r="H47" t="str">
        <f t="shared" si="15"/>
        <v>5 (δ=0.45)</v>
      </c>
      <c r="N47">
        <f t="shared" si="16"/>
        <v>52.027777777777771</v>
      </c>
      <c r="O47">
        <f t="shared" si="17"/>
        <v>3.7868396217674274</v>
      </c>
      <c r="P47" s="5">
        <f>_xlfn.STDEV.P(P40:P45)</f>
        <v>0.39844163474862893</v>
      </c>
      <c r="Q47">
        <f>_xlfn.STDEV.P(Q40:Q44)</f>
        <v>0.22060663233198202</v>
      </c>
      <c r="R47" s="5">
        <f>_xlfn.STDEV.P(R40:R45)</f>
        <v>0.42352006298018907</v>
      </c>
      <c r="S47">
        <f>_xlfn.STDEV.P(S40:S44)</f>
        <v>0.17769569367131763</v>
      </c>
      <c r="T47" s="5">
        <f>_xlfn.STDEV.P(T40:T45)</f>
        <v>0.16481596039760463</v>
      </c>
      <c r="U47">
        <f>_xlfn.STDEV.P(U40:U44)</f>
        <v>0.11464699130142486</v>
      </c>
      <c r="V47" s="5">
        <f>_xlfn.STDEV.P(V40:V45)</f>
        <v>0.28043574424451523</v>
      </c>
      <c r="W47">
        <f>_xlfn.STDEV.P(W40:W44)</f>
        <v>0.16071366367987674</v>
      </c>
    </row>
    <row r="48" spans="1:23" x14ac:dyDescent="0.45">
      <c r="A48" s="2">
        <v>8</v>
      </c>
      <c r="B48">
        <v>5</v>
      </c>
      <c r="C48">
        <v>0.65</v>
      </c>
      <c r="D48">
        <f>AVERAGE('PARITY Accuracy'!D48, 'Pattern_Matching Accuracy'!D48, 'Reversal Accuracy'!D48, 'Stack Accuracy'!D48, 'Vending_Machine Accuracy'!D48, 'Vending_Machine_Sum Accuracy'!D48, 'MazeComplete Accuracy'!D48, 'MazeSolve Accuracy'!D48, 'Hamiltonian Accuracy'!D48)</f>
        <v>55.366666666666667</v>
      </c>
      <c r="E48">
        <f>AVERAGE('PARITY Accuracy'!E48, 'Pattern_Matching Accuracy'!E48, 'Reversal Accuracy'!E48, 'Stack Accuracy'!E48, 'Vending_Machine Accuracy'!E48, 'Vending_Machine_Sum Accuracy'!E48, 'MazeComplete Accuracy'!E48, 'MazeSolve Accuracy'!E48, 'Hamiltonian Accuracy'!E48)</f>
        <v>50.322222222222223</v>
      </c>
      <c r="F48">
        <f>AVERAGE('PARITY Accuracy'!F48, 'Pattern_Matching Accuracy'!F48, 'Reversal Accuracy'!F48, 'Stack Accuracy'!F48, 'Vending_Machine Accuracy'!F48, 'Vending_Machine_Sum Accuracy'!F48, 'MazeComplete Accuracy'!F48, 'MazeSolve Accuracy'!F48, 'Hamiltonian Accuracy'!F48)</f>
        <v>44.81111111111111</v>
      </c>
      <c r="G48">
        <f>AVERAGE('PARITY Accuracy'!G48, 'Pattern_Matching Accuracy'!G48, 'Reversal Accuracy'!G48, 'Stack Accuracy'!G48, 'Vending_Machine Accuracy'!G48, 'Vending_Machine_Sum Accuracy'!G48, 'MazeComplete Accuracy'!G48, 'MazeSolve Accuracy'!G48, 'Hamiltonian Accuracy'!G48)</f>
        <v>55.388888888888893</v>
      </c>
      <c r="H48" t="str">
        <f t="shared" si="15"/>
        <v>5 (δ=0.65)</v>
      </c>
      <c r="K48" s="10" cm="1">
        <f t="array" ref="K48">INDEX(LINEST(K40:K45),1)</f>
        <v>0.55015713715784575</v>
      </c>
      <c r="L48" s="11" cm="1">
        <f t="array" ref="L48">INDEX(LINEST(L40:L44),1)</f>
        <v>-0.2465151604508358</v>
      </c>
      <c r="N48">
        <f t="shared" si="16"/>
        <v>51.472222222222221</v>
      </c>
      <c r="O48">
        <f t="shared" si="17"/>
        <v>4.3646270328405476</v>
      </c>
      <c r="P48" s="5"/>
      <c r="R48" s="5"/>
      <c r="T48" s="5"/>
      <c r="V48" s="5"/>
    </row>
    <row r="49" spans="1:23" x14ac:dyDescent="0.45">
      <c r="A49" s="2">
        <v>9</v>
      </c>
      <c r="B49">
        <v>5</v>
      </c>
      <c r="C49">
        <v>0.85</v>
      </c>
      <c r="D49">
        <f>AVERAGE('PARITY Accuracy'!D49, 'Pattern_Matching Accuracy'!D49, 'Reversal Accuracy'!D49, 'Stack Accuracy'!D49, 'Vending_Machine Accuracy'!D49, 'Vending_Machine_Sum Accuracy'!D49, 'MazeComplete Accuracy'!D49, 'MazeSolve Accuracy'!D49, 'Hamiltonian Accuracy'!D49)</f>
        <v>54.133333333333326</v>
      </c>
      <c r="E49">
        <f>AVERAGE('PARITY Accuracy'!E49, 'Pattern_Matching Accuracy'!E49, 'Reversal Accuracy'!E49, 'Stack Accuracy'!E49, 'Vending_Machine Accuracy'!E49, 'Vending_Machine_Sum Accuracy'!E49, 'MazeComplete Accuracy'!E49, 'MazeSolve Accuracy'!E49, 'Hamiltonian Accuracy'!E49)</f>
        <v>50.044444444444444</v>
      </c>
      <c r="F49">
        <f>AVERAGE('PARITY Accuracy'!F49, 'Pattern_Matching Accuracy'!F49, 'Reversal Accuracy'!F49, 'Stack Accuracy'!F49, 'Vending_Machine Accuracy'!F49, 'Vending_Machine_Sum Accuracy'!F49, 'MazeComplete Accuracy'!F49, 'MazeSolve Accuracy'!F49, 'Hamiltonian Accuracy'!F49)</f>
        <v>45.211111111111109</v>
      </c>
      <c r="G49">
        <f>AVERAGE('PARITY Accuracy'!G49, 'Pattern_Matching Accuracy'!G49, 'Reversal Accuracy'!G49, 'Stack Accuracy'!G49, 'Vending_Machine Accuracy'!G49, 'Vending_Machine_Sum Accuracy'!G49, 'MazeComplete Accuracy'!G49, 'MazeSolve Accuracy'!G49, 'Hamiltonian Accuracy'!G49)</f>
        <v>54.111111111111114</v>
      </c>
      <c r="H49" t="str">
        <f t="shared" si="15"/>
        <v>5 (δ=0.85)</v>
      </c>
      <c r="K49" s="12">
        <f>AVERAGE('Hamiltonian Accuracy'!K48, 'MazeSolve Accuracy'!K48, 'MazeComplete Accuracy'!K48, 'Vending_Machine_Sum Accuracy'!K48, 'Vending_Machine Accuracy'!K48, 'Stack Accuracy'!K48, 'Reversal Accuracy'!K48, 'Pattern_Matching Accuracy'!K48, 'PARITY Accuracy'!K48)</f>
        <v>0.58073743535207689</v>
      </c>
      <c r="L49" s="12">
        <f>AVERAGE('Hamiltonian Accuracy'!L48, 'MazeSolve Accuracy'!L48, 'MazeComplete Accuracy'!L48, 'Vending_Machine_Sum Accuracy'!L48, 'Vending_Machine Accuracy'!L48, 'Stack Accuracy'!L48, 'Reversal Accuracy'!L48, 'Pattern_Matching Accuracy'!L48, 'PARITY Accuracy'!L48)</f>
        <v>-0.13431457392888135</v>
      </c>
      <c r="N49">
        <f t="shared" si="16"/>
        <v>50.875</v>
      </c>
      <c r="O49">
        <f t="shared" si="17"/>
        <v>3.6694213137465939</v>
      </c>
      <c r="P49" s="5"/>
      <c r="R49" s="5"/>
      <c r="T49" s="5"/>
      <c r="V49" s="5"/>
    </row>
    <row r="50" spans="1:23" ht="14.65" thickBot="1" x14ac:dyDescent="0.5">
      <c r="A50" s="2">
        <v>10</v>
      </c>
      <c r="B50">
        <v>10</v>
      </c>
      <c r="C50">
        <v>0</v>
      </c>
      <c r="D50">
        <f>AVERAGE('PARITY Accuracy'!D50, 'Pattern_Matching Accuracy'!D50, 'Reversal Accuracy'!D50, 'Stack Accuracy'!D50, 'Vending_Machine Accuracy'!D50, 'Vending_Machine_Sum Accuracy'!D50, 'MazeComplete Accuracy'!D50, 'MazeSolve Accuracy'!D50, 'Hamiltonian Accuracy'!D50)</f>
        <v>58.677777777777777</v>
      </c>
      <c r="E50">
        <f>AVERAGE('PARITY Accuracy'!E50, 'Pattern_Matching Accuracy'!E50, 'Reversal Accuracy'!E50, 'Stack Accuracy'!E50, 'Vending_Machine Accuracy'!E50, 'Vending_Machine_Sum Accuracy'!E50, 'MazeComplete Accuracy'!E50, 'MazeSolve Accuracy'!E50, 'Hamiltonian Accuracy'!E50)</f>
        <v>53.444444444444443</v>
      </c>
      <c r="F50">
        <f>AVERAGE('PARITY Accuracy'!F50, 'Pattern_Matching Accuracy'!F50, 'Reversal Accuracy'!F50, 'Stack Accuracy'!F50, 'Vending_Machine Accuracy'!F50, 'Vending_Machine_Sum Accuracy'!F50, 'MazeComplete Accuracy'!F50, 'MazeSolve Accuracy'!F50, 'Hamiltonian Accuracy'!F50)</f>
        <v>46.522222222222219</v>
      </c>
      <c r="G50">
        <f>AVERAGE('PARITY Accuracy'!G50, 'Pattern_Matching Accuracy'!G50, 'Reversal Accuracy'!G50, 'Stack Accuracy'!G50, 'Vending_Machine Accuracy'!G50, 'Vending_Machine_Sum Accuracy'!G50, 'MazeComplete Accuracy'!G50, 'MazeSolve Accuracy'!G50, 'Hamiltonian Accuracy'!G50)</f>
        <v>57.477777777777774</v>
      </c>
      <c r="H50" t="str">
        <f t="shared" si="15"/>
        <v>10 (δ=0)</v>
      </c>
      <c r="K50" s="13">
        <f>_xlfn.STDEV.P('Hamiltonian Accuracy'!K48, 'MazeSolve Accuracy'!K48, 'MazeComplete Accuracy'!K48, 'Vending_Machine_Sum Accuracy'!K48, 'Vending_Machine Accuracy'!K48, 'Stack Accuracy'!K48, 'Reversal Accuracy'!K48, 'Pattern_Matching Accuracy'!K48, 'PARITY Accuracy'!K48)</f>
        <v>0.8838313610252766</v>
      </c>
      <c r="L50" s="14" t="s">
        <v>28</v>
      </c>
      <c r="N50">
        <f t="shared" si="16"/>
        <v>54.030555555555551</v>
      </c>
      <c r="O50">
        <f t="shared" si="17"/>
        <v>4.7486474682563857</v>
      </c>
      <c r="P50" s="5"/>
      <c r="R50" s="5"/>
      <c r="T50" s="5"/>
      <c r="V50" s="5"/>
    </row>
    <row r="51" spans="1:23" x14ac:dyDescent="0.45">
      <c r="A51" s="2">
        <v>11</v>
      </c>
      <c r="B51">
        <v>10</v>
      </c>
      <c r="C51">
        <v>0.2</v>
      </c>
      <c r="D51">
        <f>AVERAGE('PARITY Accuracy'!D51, 'Pattern_Matching Accuracy'!D51, 'Reversal Accuracy'!D51, 'Stack Accuracy'!D51, 'Vending_Machine Accuracy'!D51, 'Vending_Machine_Sum Accuracy'!D51, 'MazeComplete Accuracy'!D51, 'MazeSolve Accuracy'!D51, 'Hamiltonian Accuracy'!D51)</f>
        <v>57.411111111111104</v>
      </c>
      <c r="E51">
        <f>AVERAGE('PARITY Accuracy'!E51, 'Pattern_Matching Accuracy'!E51, 'Reversal Accuracy'!E51, 'Stack Accuracy'!E51, 'Vending_Machine Accuracy'!E51, 'Vending_Machine_Sum Accuracy'!E51, 'MazeComplete Accuracy'!E51, 'MazeSolve Accuracy'!E51, 'Hamiltonian Accuracy'!E51)</f>
        <v>52.366666666666674</v>
      </c>
      <c r="F51">
        <f>AVERAGE('PARITY Accuracy'!F51, 'Pattern_Matching Accuracy'!F51, 'Reversal Accuracy'!F51, 'Stack Accuracy'!F51, 'Vending_Machine Accuracy'!F51, 'Vending_Machine_Sum Accuracy'!F51, 'MazeComplete Accuracy'!F51, 'MazeSolve Accuracy'!F51, 'Hamiltonian Accuracy'!F51)</f>
        <v>45.36666666666666</v>
      </c>
      <c r="G51">
        <f>AVERAGE('PARITY Accuracy'!G51, 'Pattern_Matching Accuracy'!G51, 'Reversal Accuracy'!G51, 'Stack Accuracy'!G51, 'Vending_Machine Accuracy'!G51, 'Vending_Machine_Sum Accuracy'!G51, 'MazeComplete Accuracy'!G51, 'MazeSolve Accuracy'!G51, 'Hamiltonian Accuracy'!G51)</f>
        <v>56.011111111111106</v>
      </c>
      <c r="H51" t="str">
        <f t="shared" si="15"/>
        <v>10 (δ=0.2)</v>
      </c>
      <c r="J51" s="3"/>
      <c r="K51" s="3" t="s">
        <v>25</v>
      </c>
      <c r="L51" s="3" t="s">
        <v>26</v>
      </c>
      <c r="N51">
        <f t="shared" si="16"/>
        <v>52.788888888888891</v>
      </c>
      <c r="O51">
        <f t="shared" si="17"/>
        <v>4.664099823169936</v>
      </c>
      <c r="P51" s="3" t="s">
        <v>25</v>
      </c>
      <c r="Q51" s="3" t="s">
        <v>26</v>
      </c>
      <c r="R51" s="3" t="s">
        <v>25</v>
      </c>
      <c r="S51" s="3" t="s">
        <v>26</v>
      </c>
      <c r="T51" s="3" t="s">
        <v>25</v>
      </c>
      <c r="U51" s="3" t="s">
        <v>26</v>
      </c>
      <c r="V51" s="3" t="s">
        <v>25</v>
      </c>
      <c r="W51" s="3" t="s">
        <v>26</v>
      </c>
    </row>
    <row r="52" spans="1:23" x14ac:dyDescent="0.45">
      <c r="A52" s="2">
        <v>12</v>
      </c>
      <c r="B52">
        <v>10</v>
      </c>
      <c r="C52">
        <v>0.45</v>
      </c>
      <c r="D52">
        <f>AVERAGE('PARITY Accuracy'!D52, 'Pattern_Matching Accuracy'!D52, 'Reversal Accuracy'!D52, 'Stack Accuracy'!D52, 'Vending_Machine Accuracy'!D52, 'Vending_Machine_Sum Accuracy'!D52, 'MazeComplete Accuracy'!D52, 'MazeSolve Accuracy'!D52, 'Hamiltonian Accuracy'!D52)</f>
        <v>56.422222222222217</v>
      </c>
      <c r="E52">
        <f>AVERAGE('PARITY Accuracy'!E52, 'Pattern_Matching Accuracy'!E52, 'Reversal Accuracy'!E52, 'Stack Accuracy'!E52, 'Vending_Machine Accuracy'!E52, 'Vending_Machine_Sum Accuracy'!E52, 'MazeComplete Accuracy'!E52, 'MazeSolve Accuracy'!E52, 'Hamiltonian Accuracy'!E52)</f>
        <v>52.244444444444447</v>
      </c>
      <c r="F52">
        <f>AVERAGE('PARITY Accuracy'!F52, 'Pattern_Matching Accuracy'!F52, 'Reversal Accuracy'!F52, 'Stack Accuracy'!F52, 'Vending_Machine Accuracy'!F52, 'Vending_Machine_Sum Accuracy'!F52, 'MazeComplete Accuracy'!F52, 'MazeSolve Accuracy'!F52, 'Hamiltonian Accuracy'!F52)</f>
        <v>45.466666666666669</v>
      </c>
      <c r="G52">
        <f>AVERAGE('PARITY Accuracy'!G52, 'Pattern_Matching Accuracy'!G52, 'Reversal Accuracy'!G52, 'Stack Accuracy'!G52, 'Vending_Machine Accuracy'!G52, 'Vending_Machine_Sum Accuracy'!G52, 'MazeComplete Accuracy'!G52, 'MazeSolve Accuracy'!G52, 'Hamiltonian Accuracy'!G52)</f>
        <v>55.266666666666666</v>
      </c>
      <c r="H52" t="str">
        <f t="shared" si="15"/>
        <v>10 (δ=0.45)</v>
      </c>
      <c r="J52">
        <v>2</v>
      </c>
      <c r="K52">
        <f>AVERAGE(D40:G44)</f>
        <v>51.028888888888893</v>
      </c>
      <c r="L52">
        <f>AVERAGE(D40:G40,D45:G45,D50:G50,D55:G55,D60:G60,D65:G65)</f>
        <v>54.658796296296309</v>
      </c>
      <c r="M52">
        <v>0</v>
      </c>
      <c r="N52">
        <f t="shared" si="16"/>
        <v>52.349999999999994</v>
      </c>
      <c r="O52">
        <f t="shared" si="17"/>
        <v>4.2567992090504827</v>
      </c>
      <c r="P52" s="5">
        <f>AVERAGE(D40:D44)</f>
        <v>52.959999999999994</v>
      </c>
      <c r="Q52">
        <f>AVERAGE(D40,D45,D50,D55,D60,D65)</f>
        <v>58.814814814814817</v>
      </c>
      <c r="R52" s="5">
        <f>AVERAGE(E40:E44)</f>
        <v>53.566666666666677</v>
      </c>
      <c r="S52">
        <f>AVERAGE(E40,E45,E50,E55,E60,E65)</f>
        <v>55.711111111111109</v>
      </c>
      <c r="T52" s="5">
        <f>AVERAGE(F40:F44)</f>
        <v>44.597777777777779</v>
      </c>
      <c r="U52">
        <f>AVERAGE(F40,F45,F50,F55,F60,F65)</f>
        <v>45.966666666666661</v>
      </c>
      <c r="V52" s="5">
        <f>AVERAGE(G40:G44)</f>
        <v>52.991111111111103</v>
      </c>
      <c r="W52">
        <f>AVERAGE(G40,G45,G50,G55,G60,G65)</f>
        <v>58.142592592592592</v>
      </c>
    </row>
    <row r="53" spans="1:23" x14ac:dyDescent="0.45">
      <c r="A53" s="2">
        <v>13</v>
      </c>
      <c r="B53">
        <v>10</v>
      </c>
      <c r="C53">
        <v>0.65</v>
      </c>
      <c r="D53">
        <f>AVERAGE('PARITY Accuracy'!D53, 'Pattern_Matching Accuracy'!D53, 'Reversal Accuracy'!D53, 'Stack Accuracy'!D53, 'Vending_Machine Accuracy'!D53, 'Vending_Machine_Sum Accuracy'!D53, 'MazeComplete Accuracy'!D53, 'MazeSolve Accuracy'!D53, 'Hamiltonian Accuracy'!D53)</f>
        <v>55.43333333333333</v>
      </c>
      <c r="E53">
        <f>AVERAGE('PARITY Accuracy'!E53, 'Pattern_Matching Accuracy'!E53, 'Reversal Accuracy'!E53, 'Stack Accuracy'!E53, 'Vending_Machine Accuracy'!E53, 'Vending_Machine_Sum Accuracy'!E53, 'MazeComplete Accuracy'!E53, 'MazeSolve Accuracy'!E53, 'Hamiltonian Accuracy'!E53)</f>
        <v>51.844444444444449</v>
      </c>
      <c r="F53">
        <f>AVERAGE('PARITY Accuracy'!F53, 'Pattern_Matching Accuracy'!F53, 'Reversal Accuracy'!F53, 'Stack Accuracy'!F53, 'Vending_Machine Accuracy'!F53, 'Vending_Machine_Sum Accuracy'!F53, 'MazeComplete Accuracy'!F53, 'MazeSolve Accuracy'!F53, 'Hamiltonian Accuracy'!F53)</f>
        <v>44.322222222222223</v>
      </c>
      <c r="G53">
        <f>AVERAGE('PARITY Accuracy'!G53, 'Pattern_Matching Accuracy'!G53, 'Reversal Accuracy'!G53, 'Stack Accuracy'!G53, 'Vending_Machine Accuracy'!G53, 'Vending_Machine_Sum Accuracy'!G53, 'MazeComplete Accuracy'!G53, 'MazeSolve Accuracy'!G53, 'Hamiltonian Accuracy'!G53)</f>
        <v>54.955555555555549</v>
      </c>
      <c r="H53" t="str">
        <f t="shared" si="15"/>
        <v>10 (δ=0.65)</v>
      </c>
      <c r="J53">
        <v>5</v>
      </c>
      <c r="K53">
        <f>AVERAGE(D45:G49)</f>
        <v>51.816111111111113</v>
      </c>
      <c r="L53">
        <f>AVERAGE(D41:G41,D46:G46,D51:G51,D56:G56,D61:G61,D66:G66)</f>
        <v>53.730092592592591</v>
      </c>
      <c r="M53">
        <v>0.2</v>
      </c>
      <c r="N53">
        <f t="shared" si="16"/>
        <v>51.638888888888886</v>
      </c>
      <c r="O53">
        <f t="shared" si="17"/>
        <v>4.4433644521151949</v>
      </c>
      <c r="P53" s="5">
        <f>AVERAGE(D45:D49)</f>
        <v>55.237777777777772</v>
      </c>
      <c r="Q53">
        <f t="shared" ref="Q53:Q56" si="23">AVERAGE(D41,D46,D51,D56,D61,D66)</f>
        <v>57.931481481481484</v>
      </c>
      <c r="R53" s="5">
        <f>AVERAGE(E45:E49)</f>
        <v>50.846666666666671</v>
      </c>
      <c r="S53">
        <f t="shared" ref="S53:S56" si="24">AVERAGE(E41,E46,E51,E56,E61,E66)</f>
        <v>54.940740740740743</v>
      </c>
      <c r="T53" s="5">
        <f>AVERAGE(F45:F49)</f>
        <v>45.693333333333328</v>
      </c>
      <c r="U53">
        <f t="shared" ref="U53:U56" si="25">AVERAGE(F41,F46,F51,F56,F61,F66)</f>
        <v>45.137037037037032</v>
      </c>
      <c r="V53" s="5">
        <f>AVERAGE(G45:G49)</f>
        <v>55.486666666666665</v>
      </c>
      <c r="W53">
        <f t="shared" ref="W53:W56" si="26">AVERAGE(G41,G46,G51,G56,G61,G66)</f>
        <v>56.911111111111119</v>
      </c>
    </row>
    <row r="54" spans="1:23" x14ac:dyDescent="0.45">
      <c r="A54" s="2">
        <v>14</v>
      </c>
      <c r="B54">
        <v>10</v>
      </c>
      <c r="C54">
        <v>0.85</v>
      </c>
      <c r="D54">
        <f>AVERAGE('PARITY Accuracy'!D54, 'Pattern_Matching Accuracy'!D54, 'Reversal Accuracy'!D54, 'Stack Accuracy'!D54, 'Vending_Machine Accuracy'!D54, 'Vending_Machine_Sum Accuracy'!D54, 'MazeComplete Accuracy'!D54, 'MazeSolve Accuracy'!D54, 'Hamiltonian Accuracy'!D54)</f>
        <v>54.166666666666671</v>
      </c>
      <c r="E54">
        <f>AVERAGE('PARITY Accuracy'!E54, 'Pattern_Matching Accuracy'!E54, 'Reversal Accuracy'!E54, 'Stack Accuracy'!E54, 'Vending_Machine Accuracy'!E54, 'Vending_Machine_Sum Accuracy'!E54, 'MazeComplete Accuracy'!E54, 'MazeSolve Accuracy'!E54, 'Hamiltonian Accuracy'!E54)</f>
        <v>51.466666666666669</v>
      </c>
      <c r="F54">
        <f>AVERAGE('PARITY Accuracy'!F54, 'Pattern_Matching Accuracy'!F54, 'Reversal Accuracy'!F54, 'Stack Accuracy'!F54, 'Vending_Machine Accuracy'!F54, 'Vending_Machine_Sum Accuracy'!F54, 'MazeComplete Accuracy'!F54, 'MazeSolve Accuracy'!F54, 'Hamiltonian Accuracy'!F54)</f>
        <v>45.611111111111114</v>
      </c>
      <c r="G54">
        <f>AVERAGE('PARITY Accuracy'!G54, 'Pattern_Matching Accuracy'!G54, 'Reversal Accuracy'!G54, 'Stack Accuracy'!G54, 'Vending_Machine Accuracy'!G54, 'Vending_Machine_Sum Accuracy'!G54, 'MazeComplete Accuracy'!G54, 'MazeSolve Accuracy'!G54, 'Hamiltonian Accuracy'!G54)</f>
        <v>53.199999999999996</v>
      </c>
      <c r="H54" t="str">
        <f t="shared" si="15"/>
        <v>10 (δ=0.85)</v>
      </c>
      <c r="J54">
        <v>10</v>
      </c>
      <c r="K54">
        <f>AVERAGE(D50:G54)</f>
        <v>52.383888888888883</v>
      </c>
      <c r="L54">
        <f t="shared" ref="L54:L56" si="27">AVERAGE(D42:G42,D47:G47,D52:G52,D57:G57,D62:G62,D67:G67)</f>
        <v>53.380092592592597</v>
      </c>
      <c r="M54">
        <v>0.45</v>
      </c>
      <c r="N54">
        <f t="shared" si="16"/>
        <v>51.111111111111114</v>
      </c>
      <c r="O54">
        <f t="shared" si="17"/>
        <v>3.319499069750445</v>
      </c>
      <c r="P54" s="5">
        <f>AVERAGE(D50:D54)</f>
        <v>56.422222222222217</v>
      </c>
      <c r="Q54">
        <f t="shared" si="23"/>
        <v>56.922222222222217</v>
      </c>
      <c r="R54" s="5">
        <f>AVERAGE(E50:E54)</f>
        <v>52.273333333333333</v>
      </c>
      <c r="S54">
        <f t="shared" si="24"/>
        <v>54.451851851851849</v>
      </c>
      <c r="T54" s="5">
        <f>AVERAGE(F50:F54)</f>
        <v>45.457777777777778</v>
      </c>
      <c r="U54">
        <f t="shared" si="25"/>
        <v>45.85</v>
      </c>
      <c r="V54" s="5">
        <f>AVERAGE(G50:G54)</f>
        <v>55.382222222222218</v>
      </c>
      <c r="W54">
        <f t="shared" si="26"/>
        <v>56.296296296296283</v>
      </c>
    </row>
    <row r="55" spans="1:23" x14ac:dyDescent="0.45">
      <c r="A55" s="2">
        <v>15</v>
      </c>
      <c r="B55">
        <v>20</v>
      </c>
      <c r="C55">
        <v>0</v>
      </c>
      <c r="D55">
        <f>(SUM(SUMIF('PARITY Accuracy'!D55,"&lt;&gt;0"), SUMIF('Pattern_Matching Accuracy'!D55,"&lt;&gt;0"), SUMIF('Reversal Accuracy'!D55,"&lt;&gt;0"), SUMIF('Stack Accuracy'!D55,"&lt;&gt;0"), SUMIF('Vending_Machine Accuracy'!D55,"&lt;&gt;0"), SUMIF('Vending_Machine_Sum Accuracy'!D55,"&lt;&gt;0"), SUMIF('MazeComplete Accuracy'!D55,"&lt;&gt;0"), SUMIF('MazeSolve Accuracy'!D55,"&lt;&gt;0"), SUMIF('Hamiltonian Accuracy'!D55,"&lt;&gt;0")))/SUM(IF('PARITY Accuracy'!D55&lt;&gt;0,1,0), IF('Pattern_Matching Accuracy'!D55&lt;&gt;0,1,0), IF('Reversal Accuracy'!D55&lt;&gt;0,1,0), IF('Stack Accuracy'!D55&lt;&gt;0,1,0), IF('Vending_Machine Accuracy'!D55&lt;&gt;0,1,0), IF('Vending_Machine_Sum Accuracy'!D55&lt;&gt;0,1,0), IF('MazeComplete Accuracy'!D55&lt;&gt;0,1,0), IF('MazeSolve Accuracy'!D55&lt;&gt;0,1,0), IF('Hamiltonian Accuracy'!D55&lt;&gt;0,1,0))</f>
        <v>56.277777777777779</v>
      </c>
      <c r="E55">
        <f>(SUM(SUMIF('PARITY Accuracy'!E55,"&lt;&gt;0"), SUMIF('Pattern_Matching Accuracy'!E55,"&lt;&gt;0"), SUMIF('Reversal Accuracy'!E55,"&lt;&gt;0"), SUMIF('Stack Accuracy'!E55,"&lt;&gt;0"), SUMIF('Vending_Machine Accuracy'!E55,"&lt;&gt;0"), SUMIF('Vending_Machine_Sum Accuracy'!E55,"&lt;&gt;0"), SUMIF('MazeComplete Accuracy'!E55,"&lt;&gt;0"), SUMIF('MazeSolve Accuracy'!E55,"&lt;&gt;0"), SUMIF('Hamiltonian Accuracy'!E55,"&lt;&gt;0")))/SUM(IF('PARITY Accuracy'!E55&lt;&gt;0,1,0), IF('Pattern_Matching Accuracy'!E55&lt;&gt;0,1,0), IF('Reversal Accuracy'!E55&lt;&gt;0,1,0), IF('Stack Accuracy'!E55&lt;&gt;0,1,0), IF('Vending_Machine Accuracy'!E55&lt;&gt;0,1,0), IF('Vending_Machine_Sum Accuracy'!E55&lt;&gt;0,1,0), IF('MazeComplete Accuracy'!E55&lt;&gt;0,1,0), IF('MazeSolve Accuracy'!E55&lt;&gt;0,1,0), IF('Hamiltonian Accuracy'!E55&lt;&gt;0,1,0))</f>
        <v>55.822222222222223</v>
      </c>
      <c r="F55">
        <f>(SUM(SUMIF('PARITY Accuracy'!F55,"&lt;&gt;0"), SUMIF('Pattern_Matching Accuracy'!F55,"&lt;&gt;0"), SUMIF('Reversal Accuracy'!F55,"&lt;&gt;0"), SUMIF('Stack Accuracy'!F55,"&lt;&gt;0"), SUMIF('Vending_Machine Accuracy'!F55,"&lt;&gt;0"), SUMIF('Vending_Machine_Sum Accuracy'!F55,"&lt;&gt;0"), SUMIF('MazeComplete Accuracy'!F55,"&lt;&gt;0"), SUMIF('MazeSolve Accuracy'!F55,"&lt;&gt;0"), SUMIF('Hamiltonian Accuracy'!F55,"&lt;&gt;0")))/SUM(IF('PARITY Accuracy'!F55&lt;&gt;0,1,0), IF('Pattern_Matching Accuracy'!F55&lt;&gt;0,1,0), IF('Reversal Accuracy'!F55&lt;&gt;0,1,0), IF('Stack Accuracy'!F55&lt;&gt;0,1,0), IF('Vending_Machine Accuracy'!F55&lt;&gt;0,1,0), IF('Vending_Machine_Sum Accuracy'!F55&lt;&gt;0,1,0), IF('MazeComplete Accuracy'!F55&lt;&gt;0,1,0), IF('MazeSolve Accuracy'!F55&lt;&gt;0,1,0), IF('Hamiltonian Accuracy'!F55&lt;&gt;0,1,0))</f>
        <v>46.333333333333321</v>
      </c>
      <c r="G55">
        <f>(SUM(SUMIF('PARITY Accuracy'!G55,"&lt;&gt;0"), SUMIF('Pattern_Matching Accuracy'!G55,"&lt;&gt;0"), SUMIF('Reversal Accuracy'!G55,"&lt;&gt;0"), SUMIF('Stack Accuracy'!G55,"&lt;&gt;0"), SUMIF('Vending_Machine Accuracy'!G55,"&lt;&gt;0"), SUMIF('Vending_Machine_Sum Accuracy'!G55,"&lt;&gt;0"), SUMIF('MazeComplete Accuracy'!G55,"&lt;&gt;0"), SUMIF('MazeSolve Accuracy'!G55,"&lt;&gt;0"), SUMIF('Hamiltonian Accuracy'!G55,"&lt;&gt;0")))/SUM(IF('PARITY Accuracy'!G55&lt;&gt;0,1,0), IF('Pattern_Matching Accuracy'!G55&lt;&gt;0,1,0), IF('Reversal Accuracy'!G55&lt;&gt;0,1,0), IF('Stack Accuracy'!G55&lt;&gt;0,1,0), IF('Vending_Machine Accuracy'!G55&lt;&gt;0,1,0), IF('Vending_Machine_Sum Accuracy'!G55&lt;&gt;0,1,0), IF('MazeComplete Accuracy'!G55&lt;&gt;0,1,0), IF('MazeSolve Accuracy'!G55&lt;&gt;0,1,0), IF('Hamiltonian Accuracy'!G55&lt;&gt;0,1,0))</f>
        <v>56.333333333333336</v>
      </c>
      <c r="H55" t="str">
        <f t="shared" si="15"/>
        <v>20 (δ=0)</v>
      </c>
      <c r="J55">
        <v>20</v>
      </c>
      <c r="K55">
        <f>AVERAGE(D55:G59)</f>
        <v>52.457222222222221</v>
      </c>
      <c r="L55">
        <f t="shared" si="27"/>
        <v>52.695833333333333</v>
      </c>
      <c r="M55">
        <v>0.65</v>
      </c>
      <c r="N55">
        <f t="shared" si="16"/>
        <v>53.691666666666663</v>
      </c>
      <c r="O55">
        <f t="shared" si="17"/>
        <v>4.2529610237028805</v>
      </c>
      <c r="P55" s="5">
        <f>AVERAGE(D55:D59)</f>
        <v>55.151111111111121</v>
      </c>
      <c r="Q55">
        <f t="shared" si="23"/>
        <v>56.348148148148148</v>
      </c>
      <c r="R55" s="5">
        <f>AVERAGE(E55:E59)</f>
        <v>54.6</v>
      </c>
      <c r="S55">
        <f t="shared" si="24"/>
        <v>54.124074074074066</v>
      </c>
      <c r="T55" s="5">
        <f>AVERAGE(F55:F59)</f>
        <v>45.364444444444437</v>
      </c>
      <c r="U55">
        <f t="shared" si="25"/>
        <v>44.655555555555559</v>
      </c>
      <c r="V55" s="5">
        <f>AVERAGE(G55:G59)</f>
        <v>54.713333333333331</v>
      </c>
      <c r="W55">
        <f t="shared" si="26"/>
        <v>55.655555555555559</v>
      </c>
    </row>
    <row r="56" spans="1:23" x14ac:dyDescent="0.45">
      <c r="A56" s="2">
        <v>16</v>
      </c>
      <c r="B56">
        <v>20</v>
      </c>
      <c r="C56">
        <v>0.2</v>
      </c>
      <c r="D56">
        <f>(SUM(SUMIF('PARITY Accuracy'!D56,"&lt;&gt;0"), SUMIF('Pattern_Matching Accuracy'!D56,"&lt;&gt;0"), SUMIF('Reversal Accuracy'!D56,"&lt;&gt;0"), SUMIF('Stack Accuracy'!D56,"&lt;&gt;0"), SUMIF('Vending_Machine Accuracy'!D56,"&lt;&gt;0"), SUMIF('Vending_Machine_Sum Accuracy'!D56,"&lt;&gt;0"), SUMIF('MazeComplete Accuracy'!D56,"&lt;&gt;0"), SUMIF('MazeSolve Accuracy'!D56,"&lt;&gt;0"), SUMIF('Hamiltonian Accuracy'!D56,"&lt;&gt;0")))/SUM(IF('PARITY Accuracy'!D56&lt;&gt;0,1,0), IF('Pattern_Matching Accuracy'!D56&lt;&gt;0,1,0), IF('Reversal Accuracy'!D56&lt;&gt;0,1,0), IF('Stack Accuracy'!D56&lt;&gt;0,1,0), IF('Vending_Machine Accuracy'!D56&lt;&gt;0,1,0), IF('Vending_Machine_Sum Accuracy'!D56&lt;&gt;0,1,0), IF('MazeComplete Accuracy'!D56&lt;&gt;0,1,0), IF('MazeSolve Accuracy'!D56&lt;&gt;0,1,0), IF('Hamiltonian Accuracy'!D56&lt;&gt;0,1,0))</f>
        <v>56.288888888888884</v>
      </c>
      <c r="E56">
        <f>(SUM(SUMIF('PARITY Accuracy'!E56,"&lt;&gt;0"), SUMIF('Pattern_Matching Accuracy'!E56,"&lt;&gt;0"), SUMIF('Reversal Accuracy'!E56,"&lt;&gt;0"), SUMIF('Stack Accuracy'!E56,"&lt;&gt;0"), SUMIF('Vending_Machine Accuracy'!E56,"&lt;&gt;0"), SUMIF('Vending_Machine_Sum Accuracy'!E56,"&lt;&gt;0"), SUMIF('MazeComplete Accuracy'!E56,"&lt;&gt;0"), SUMIF('MazeSolve Accuracy'!E56,"&lt;&gt;0"), SUMIF('Hamiltonian Accuracy'!E56,"&lt;&gt;0")))/SUM(IF('PARITY Accuracy'!E56&lt;&gt;0,1,0), IF('Pattern_Matching Accuracy'!E56&lt;&gt;0,1,0), IF('Reversal Accuracy'!E56&lt;&gt;0,1,0), IF('Stack Accuracy'!E56&lt;&gt;0,1,0), IF('Vending_Machine Accuracy'!E56&lt;&gt;0,1,0), IF('Vending_Machine_Sum Accuracy'!E56&lt;&gt;0,1,0), IF('MazeComplete Accuracy'!E56&lt;&gt;0,1,0), IF('MazeSolve Accuracy'!E56&lt;&gt;0,1,0), IF('Hamiltonian Accuracy'!E56&lt;&gt;0,1,0))</f>
        <v>55.333333333333336</v>
      </c>
      <c r="F56">
        <f>(SUM(SUMIF('PARITY Accuracy'!F56,"&lt;&gt;0"), SUMIF('Pattern_Matching Accuracy'!F56,"&lt;&gt;0"), SUMIF('Reversal Accuracy'!F56,"&lt;&gt;0"), SUMIF('Stack Accuracy'!F56,"&lt;&gt;0"), SUMIF('Vending_Machine Accuracy'!F56,"&lt;&gt;0"), SUMIF('Vending_Machine_Sum Accuracy'!F56,"&lt;&gt;0"), SUMIF('MazeComplete Accuracy'!F56,"&lt;&gt;0"), SUMIF('MazeSolve Accuracy'!F56,"&lt;&gt;0"), SUMIF('Hamiltonian Accuracy'!F56,"&lt;&gt;0")))/SUM(IF('PARITY Accuracy'!F56&lt;&gt;0,1,0), IF('Pattern_Matching Accuracy'!F56&lt;&gt;0,1,0), IF('Reversal Accuracy'!F56&lt;&gt;0,1,0), IF('Stack Accuracy'!F56&lt;&gt;0,1,0), IF('Vending_Machine Accuracy'!F56&lt;&gt;0,1,0), IF('Vending_Machine_Sum Accuracy'!F56&lt;&gt;0,1,0), IF('MazeComplete Accuracy'!F56&lt;&gt;0,1,0), IF('MazeSolve Accuracy'!F56&lt;&gt;0,1,0), IF('Hamiltonian Accuracy'!F56&lt;&gt;0,1,0))</f>
        <v>44.099999999999994</v>
      </c>
      <c r="G56">
        <f>(SUM(SUMIF('PARITY Accuracy'!G56,"&lt;&gt;0"), SUMIF('Pattern_Matching Accuracy'!G56,"&lt;&gt;0"), SUMIF('Reversal Accuracy'!G56,"&lt;&gt;0"), SUMIF('Stack Accuracy'!G56,"&lt;&gt;0"), SUMIF('Vending_Machine Accuracy'!G56,"&lt;&gt;0"), SUMIF('Vending_Machine_Sum Accuracy'!G56,"&lt;&gt;0"), SUMIF('MazeComplete Accuracy'!G56,"&lt;&gt;0"), SUMIF('MazeSolve Accuracy'!G56,"&lt;&gt;0"), SUMIF('Hamiltonian Accuracy'!G56,"&lt;&gt;0")))/SUM(IF('PARITY Accuracy'!G56&lt;&gt;0,1,0), IF('Pattern_Matching Accuracy'!G56&lt;&gt;0,1,0), IF('Reversal Accuracy'!G56&lt;&gt;0,1,0), IF('Stack Accuracy'!G56&lt;&gt;0,1,0), IF('Vending_Machine Accuracy'!G56&lt;&gt;0,1,0), IF('Vending_Machine_Sum Accuracy'!G56&lt;&gt;0,1,0), IF('MazeComplete Accuracy'!G56&lt;&gt;0,1,0), IF('MazeSolve Accuracy'!G56&lt;&gt;0,1,0), IF('Hamiltonian Accuracy'!G56&lt;&gt;0,1,0))</f>
        <v>55.366666666666674</v>
      </c>
      <c r="H56" t="str">
        <f t="shared" si="15"/>
        <v>20 (δ=0.2)</v>
      </c>
      <c r="J56">
        <v>50</v>
      </c>
      <c r="K56">
        <f>AVERAGE(D60:G64)</f>
        <v>56.014444444444436</v>
      </c>
      <c r="L56">
        <f t="shared" si="27"/>
        <v>52.008796296296303</v>
      </c>
      <c r="M56">
        <v>0.85</v>
      </c>
      <c r="N56">
        <f t="shared" si="16"/>
        <v>52.772222222222226</v>
      </c>
      <c r="O56">
        <f t="shared" si="17"/>
        <v>5.0215738273676447</v>
      </c>
      <c r="P56" s="5">
        <f>AVERAGE(D60:D64)</f>
        <v>60.195555555555551</v>
      </c>
      <c r="Q56">
        <f t="shared" si="23"/>
        <v>55.057407407407418</v>
      </c>
      <c r="R56" s="5">
        <f>AVERAGE(E60:E64)</f>
        <v>60.162222222222212</v>
      </c>
      <c r="S56">
        <f t="shared" si="24"/>
        <v>53.290740740740745</v>
      </c>
      <c r="T56" s="5">
        <f>AVERAGE(F60:F64)</f>
        <v>45.304444444444449</v>
      </c>
      <c r="U56">
        <f t="shared" si="25"/>
        <v>45.133333333333333</v>
      </c>
      <c r="V56" s="5">
        <f>AVERAGE(G60:G64)</f>
        <v>58.395555555555553</v>
      </c>
      <c r="W56">
        <f t="shared" si="26"/>
        <v>54.553703703703697</v>
      </c>
    </row>
    <row r="57" spans="1:23" x14ac:dyDescent="0.45">
      <c r="A57" s="2">
        <v>17</v>
      </c>
      <c r="B57">
        <v>20</v>
      </c>
      <c r="C57">
        <v>0.45</v>
      </c>
      <c r="D57">
        <f>(SUM(SUMIF('PARITY Accuracy'!D57,"&lt;&gt;0"), SUMIF('Pattern_Matching Accuracy'!D57,"&lt;&gt;0"), SUMIF('Reversal Accuracy'!D57,"&lt;&gt;0"), SUMIF('Stack Accuracy'!D57,"&lt;&gt;0"), SUMIF('Vending_Machine Accuracy'!D57,"&lt;&gt;0"), SUMIF('Vending_Machine_Sum Accuracy'!D57,"&lt;&gt;0"), SUMIF('MazeComplete Accuracy'!D57,"&lt;&gt;0"), SUMIF('MazeSolve Accuracy'!D57,"&lt;&gt;0"), SUMIF('Hamiltonian Accuracy'!D57,"&lt;&gt;0")))/SUM(IF('PARITY Accuracy'!D57&lt;&gt;0,1,0), IF('Pattern_Matching Accuracy'!D57&lt;&gt;0,1,0), IF('Reversal Accuracy'!D57&lt;&gt;0,1,0), IF('Stack Accuracy'!D57&lt;&gt;0,1,0), IF('Vending_Machine Accuracy'!D57&lt;&gt;0,1,0), IF('Vending_Machine_Sum Accuracy'!D57&lt;&gt;0,1,0), IF('MazeComplete Accuracy'!D57&lt;&gt;0,1,0), IF('MazeSolve Accuracy'!D57&lt;&gt;0,1,0), IF('Hamiltonian Accuracy'!D57&lt;&gt;0,1,0))</f>
        <v>54.555555555555557</v>
      </c>
      <c r="E57">
        <f>(SUM(SUMIF('PARITY Accuracy'!E57,"&lt;&gt;0"), SUMIF('Pattern_Matching Accuracy'!E57,"&lt;&gt;0"), SUMIF('Reversal Accuracy'!E57,"&lt;&gt;0"), SUMIF('Stack Accuracy'!E57,"&lt;&gt;0"), SUMIF('Vending_Machine Accuracy'!E57,"&lt;&gt;0"), SUMIF('Vending_Machine_Sum Accuracy'!E57,"&lt;&gt;0"), SUMIF('MazeComplete Accuracy'!E57,"&lt;&gt;0"), SUMIF('MazeSolve Accuracy'!E57,"&lt;&gt;0"), SUMIF('Hamiltonian Accuracy'!E57,"&lt;&gt;0")))/SUM(IF('PARITY Accuracy'!E57&lt;&gt;0,1,0), IF('Pattern_Matching Accuracy'!E57&lt;&gt;0,1,0), IF('Reversal Accuracy'!E57&lt;&gt;0,1,0), IF('Stack Accuracy'!E57&lt;&gt;0,1,0), IF('Vending_Machine Accuracy'!E57&lt;&gt;0,1,0), IF('Vending_Machine_Sum Accuracy'!E57&lt;&gt;0,1,0), IF('MazeComplete Accuracy'!E57&lt;&gt;0,1,0), IF('MazeSolve Accuracy'!E57&lt;&gt;0,1,0), IF('Hamiltonian Accuracy'!E57&lt;&gt;0,1,0))</f>
        <v>54.63333333333334</v>
      </c>
      <c r="F57">
        <f>(SUM(SUMIF('PARITY Accuracy'!F57,"&lt;&gt;0"), SUMIF('Pattern_Matching Accuracy'!F57,"&lt;&gt;0"), SUMIF('Reversal Accuracy'!F57,"&lt;&gt;0"), SUMIF('Stack Accuracy'!F57,"&lt;&gt;0"), SUMIF('Vending_Machine Accuracy'!F57,"&lt;&gt;0"), SUMIF('Vending_Machine_Sum Accuracy'!F57,"&lt;&gt;0"), SUMIF('MazeComplete Accuracy'!F57,"&lt;&gt;0"), SUMIF('MazeSolve Accuracy'!F57,"&lt;&gt;0"), SUMIF('Hamiltonian Accuracy'!F57,"&lt;&gt;0")))/SUM(IF('PARITY Accuracy'!F57&lt;&gt;0,1,0), IF('Pattern_Matching Accuracy'!F57&lt;&gt;0,1,0), IF('Reversal Accuracy'!F57&lt;&gt;0,1,0), IF('Stack Accuracy'!F57&lt;&gt;0,1,0), IF('Vending_Machine Accuracy'!F57&lt;&gt;0,1,0), IF('Vending_Machine_Sum Accuracy'!F57&lt;&gt;0,1,0), IF('MazeComplete Accuracy'!F57&lt;&gt;0,1,0), IF('MazeSolve Accuracy'!F57&lt;&gt;0,1,0), IF('Hamiltonian Accuracy'!F57&lt;&gt;0,1,0))</f>
        <v>46.166666666666664</v>
      </c>
      <c r="G57">
        <f>(SUM(SUMIF('PARITY Accuracy'!G57,"&lt;&gt;0"), SUMIF('Pattern_Matching Accuracy'!G57,"&lt;&gt;0"), SUMIF('Reversal Accuracy'!G57,"&lt;&gt;0"), SUMIF('Stack Accuracy'!G57,"&lt;&gt;0"), SUMIF('Vending_Machine Accuracy'!G57,"&lt;&gt;0"), SUMIF('Vending_Machine_Sum Accuracy'!G57,"&lt;&gt;0"), SUMIF('MazeComplete Accuracy'!G57,"&lt;&gt;0"), SUMIF('MazeSolve Accuracy'!G57,"&lt;&gt;0"), SUMIF('Hamiltonian Accuracy'!G57,"&lt;&gt;0")))/SUM(IF('PARITY Accuracy'!G57&lt;&gt;0,1,0), IF('Pattern_Matching Accuracy'!G57&lt;&gt;0,1,0), IF('Reversal Accuracy'!G57&lt;&gt;0,1,0), IF('Stack Accuracy'!G57&lt;&gt;0,1,0), IF('Vending_Machine Accuracy'!G57&lt;&gt;0,1,0), IF('Vending_Machine_Sum Accuracy'!G57&lt;&gt;0,1,0), IF('MazeComplete Accuracy'!G57&lt;&gt;0,1,0), IF('MazeSolve Accuracy'!G57&lt;&gt;0,1,0), IF('Hamiltonian Accuracy'!G57&lt;&gt;0,1,0))</f>
        <v>54.133333333333333</v>
      </c>
      <c r="H57" t="str">
        <f t="shared" si="15"/>
        <v>20 (δ=0.45)</v>
      </c>
      <c r="J57">
        <v>100</v>
      </c>
      <c r="K57">
        <f>AVERAGE(D65:G69)</f>
        <v>56.067777777777778</v>
      </c>
      <c r="L57">
        <f>AVERAGE((L56-L55), (L55-L54), (L54-L53), (L53-L52))</f>
        <v>-0.66250000000000142</v>
      </c>
      <c r="N57">
        <f t="shared" si="16"/>
        <v>52.37222222222222</v>
      </c>
      <c r="O57">
        <f t="shared" si="17"/>
        <v>3.5878266401820498</v>
      </c>
      <c r="P57" s="5">
        <f>AVERAGE(D65:D69)</f>
        <v>62.12222222222222</v>
      </c>
      <c r="R57" s="5">
        <f>AVERAGE(E65:E69)</f>
        <v>55.573333333333338</v>
      </c>
      <c r="T57" s="5">
        <f>AVERAGE(F65:F69)</f>
        <v>45.673333333333339</v>
      </c>
      <c r="V57" s="5">
        <f>AVERAGE(G65:G69)</f>
        <v>60.902222222222221</v>
      </c>
    </row>
    <row r="58" spans="1:23" x14ac:dyDescent="0.45">
      <c r="A58" s="2">
        <v>18</v>
      </c>
      <c r="B58">
        <v>20</v>
      </c>
      <c r="C58">
        <v>0.65</v>
      </c>
      <c r="D58">
        <f>(SUM(SUMIF('PARITY Accuracy'!D58,"&lt;&gt;0"), SUMIF('Pattern_Matching Accuracy'!D58,"&lt;&gt;0"), SUMIF('Reversal Accuracy'!D58,"&lt;&gt;0"), SUMIF('Stack Accuracy'!D58,"&lt;&gt;0"), SUMIF('Vending_Machine Accuracy'!D58,"&lt;&gt;0"), SUMIF('Vending_Machine_Sum Accuracy'!D58,"&lt;&gt;0"), SUMIF('MazeComplete Accuracy'!D58,"&lt;&gt;0"), SUMIF('MazeSolve Accuracy'!D58,"&lt;&gt;0"), SUMIF('Hamiltonian Accuracy'!D58,"&lt;&gt;0")))/SUM(IF('PARITY Accuracy'!D58&lt;&gt;0,1,0), IF('Pattern_Matching Accuracy'!D58&lt;&gt;0,1,0), IF('Reversal Accuracy'!D58&lt;&gt;0,1,0), IF('Stack Accuracy'!D58&lt;&gt;0,1,0), IF('Vending_Machine Accuracy'!D58&lt;&gt;0,1,0), IF('Vending_Machine_Sum Accuracy'!D58&lt;&gt;0,1,0), IF('MazeComplete Accuracy'!D58&lt;&gt;0,1,0), IF('MazeSolve Accuracy'!D58&lt;&gt;0,1,0), IF('Hamiltonian Accuracy'!D58&lt;&gt;0,1,0))</f>
        <v>54.766666666666673</v>
      </c>
      <c r="E58">
        <f>(SUM(SUMIF('PARITY Accuracy'!E58,"&lt;&gt;0"), SUMIF('Pattern_Matching Accuracy'!E58,"&lt;&gt;0"), SUMIF('Reversal Accuracy'!E58,"&lt;&gt;0"), SUMIF('Stack Accuracy'!E58,"&lt;&gt;0"), SUMIF('Vending_Machine Accuracy'!E58,"&lt;&gt;0"), SUMIF('Vending_Machine_Sum Accuracy'!E58,"&lt;&gt;0"), SUMIF('MazeComplete Accuracy'!E58,"&lt;&gt;0"), SUMIF('MazeSolve Accuracy'!E58,"&lt;&gt;0"), SUMIF('Hamiltonian Accuracy'!E58,"&lt;&gt;0")))/SUM(IF('PARITY Accuracy'!E58&lt;&gt;0,1,0), IF('Pattern_Matching Accuracy'!E58&lt;&gt;0,1,0), IF('Reversal Accuracy'!E58&lt;&gt;0,1,0), IF('Stack Accuracy'!E58&lt;&gt;0,1,0), IF('Vending_Machine Accuracy'!E58&lt;&gt;0,1,0), IF('Vending_Machine_Sum Accuracy'!E58&lt;&gt;0,1,0), IF('MazeComplete Accuracy'!E58&lt;&gt;0,1,0), IF('MazeSolve Accuracy'!E58&lt;&gt;0,1,0), IF('Hamiltonian Accuracy'!E58&lt;&gt;0,1,0))</f>
        <v>53.74444444444444</v>
      </c>
      <c r="F58">
        <f>(SUM(SUMIF('PARITY Accuracy'!F58,"&lt;&gt;0"), SUMIF('Pattern_Matching Accuracy'!F58,"&lt;&gt;0"), SUMIF('Reversal Accuracy'!F58,"&lt;&gt;0"), SUMIF('Stack Accuracy'!F58,"&lt;&gt;0"), SUMIF('Vending_Machine Accuracy'!F58,"&lt;&gt;0"), SUMIF('Vending_Machine_Sum Accuracy'!F58,"&lt;&gt;0"), SUMIF('MazeComplete Accuracy'!F58,"&lt;&gt;0"), SUMIF('MazeSolve Accuracy'!F58,"&lt;&gt;0"), SUMIF('Hamiltonian Accuracy'!F58,"&lt;&gt;0")))/SUM(IF('PARITY Accuracy'!F58&lt;&gt;0,1,0), IF('Pattern_Matching Accuracy'!F58&lt;&gt;0,1,0), IF('Reversal Accuracy'!F58&lt;&gt;0,1,0), IF('Stack Accuracy'!F58&lt;&gt;0,1,0), IF('Vending_Machine Accuracy'!F58&lt;&gt;0,1,0), IF('Vending_Machine_Sum Accuracy'!F58&lt;&gt;0,1,0), IF('MazeComplete Accuracy'!F58&lt;&gt;0,1,0), IF('MazeSolve Accuracy'!F58&lt;&gt;0,1,0), IF('Hamiltonian Accuracy'!F58&lt;&gt;0,1,0))</f>
        <v>44.74444444444444</v>
      </c>
      <c r="G58">
        <f>(SUM(SUMIF('PARITY Accuracy'!G58,"&lt;&gt;0"), SUMIF('Pattern_Matching Accuracy'!G58,"&lt;&gt;0"), SUMIF('Reversal Accuracy'!G58,"&lt;&gt;0"), SUMIF('Stack Accuracy'!G58,"&lt;&gt;0"), SUMIF('Vending_Machine Accuracy'!G58,"&lt;&gt;0"), SUMIF('Vending_Machine_Sum Accuracy'!G58,"&lt;&gt;0"), SUMIF('MazeComplete Accuracy'!G58,"&lt;&gt;0"), SUMIF('MazeSolve Accuracy'!G58,"&lt;&gt;0"), SUMIF('Hamiltonian Accuracy'!G58,"&lt;&gt;0")))/SUM(IF('PARITY Accuracy'!G58&lt;&gt;0,1,0), IF('Pattern_Matching Accuracy'!G58&lt;&gt;0,1,0), IF('Reversal Accuracy'!G58&lt;&gt;0,1,0), IF('Stack Accuracy'!G58&lt;&gt;0,1,0), IF('Vending_Machine Accuracy'!G58&lt;&gt;0,1,0), IF('Vending_Machine_Sum Accuracy'!G58&lt;&gt;0,1,0), IF('MazeComplete Accuracy'!G58&lt;&gt;0,1,0), IF('MazeSolve Accuracy'!G58&lt;&gt;0,1,0), IF('Hamiltonian Accuracy'!G58&lt;&gt;0,1,0))</f>
        <v>54.144444444444453</v>
      </c>
      <c r="H58" t="str">
        <f t="shared" si="15"/>
        <v>20 (δ=0.65)</v>
      </c>
      <c r="K58">
        <f>AVERAGE(K52:K57)</f>
        <v>53.294722222222219</v>
      </c>
      <c r="L58">
        <f>AVERAGE(L52:L56)</f>
        <v>53.294722222222219</v>
      </c>
      <c r="N58">
        <f t="shared" si="16"/>
        <v>51.85</v>
      </c>
      <c r="O58">
        <f t="shared" si="17"/>
        <v>4.1185330901687367</v>
      </c>
      <c r="P58" s="5">
        <f>AVERAGE(P52:P57)</f>
        <v>57.014814814814805</v>
      </c>
      <c r="Q58">
        <f>AVERAGE(Q52:Q56)</f>
        <v>57.014814814814812</v>
      </c>
      <c r="R58" s="5">
        <f>AVERAGE(R52:R57)</f>
        <v>54.503703703703707</v>
      </c>
      <c r="S58">
        <f>AVERAGE(S52:S56)</f>
        <v>54.503703703703692</v>
      </c>
      <c r="T58" s="5">
        <f>AVERAGE(T52:T57)</f>
        <v>45.348518518518517</v>
      </c>
      <c r="U58">
        <f>AVERAGE(U52:U56)</f>
        <v>45.348518518518517</v>
      </c>
      <c r="V58" s="5">
        <f>AVERAGE(V52:V57)</f>
        <v>56.311851851851856</v>
      </c>
      <c r="W58">
        <f>AVERAGE(W52:W56)</f>
        <v>56.311851851851848</v>
      </c>
    </row>
    <row r="59" spans="1:23" x14ac:dyDescent="0.45">
      <c r="A59" s="2">
        <v>19</v>
      </c>
      <c r="B59">
        <v>20</v>
      </c>
      <c r="C59">
        <v>0.85</v>
      </c>
      <c r="D59">
        <f>(SUM(SUMIF('PARITY Accuracy'!D59,"&lt;&gt;0"), SUMIF('Pattern_Matching Accuracy'!D59,"&lt;&gt;0"), SUMIF('Reversal Accuracy'!D59,"&lt;&gt;0"), SUMIF('Stack Accuracy'!D59,"&lt;&gt;0"), SUMIF('Vending_Machine Accuracy'!D59,"&lt;&gt;0"), SUMIF('Vending_Machine_Sum Accuracy'!D59,"&lt;&gt;0"), SUMIF('MazeComplete Accuracy'!D59,"&lt;&gt;0"), SUMIF('MazeSolve Accuracy'!D59,"&lt;&gt;0"), SUMIF('Hamiltonian Accuracy'!D59,"&lt;&gt;0")))/SUM(IF('PARITY Accuracy'!D59&lt;&gt;0,1,0), IF('Pattern_Matching Accuracy'!D59&lt;&gt;0,1,0), IF('Reversal Accuracy'!D59&lt;&gt;0,1,0), IF('Stack Accuracy'!D59&lt;&gt;0,1,0), IF('Vending_Machine Accuracy'!D59&lt;&gt;0,1,0), IF('Vending_Machine_Sum Accuracy'!D59&lt;&gt;0,1,0), IF('MazeComplete Accuracy'!D59&lt;&gt;0,1,0), IF('MazeSolve Accuracy'!D59&lt;&gt;0,1,0), IF('Hamiltonian Accuracy'!D59&lt;&gt;0,1,0))</f>
        <v>53.866666666666674</v>
      </c>
      <c r="E59">
        <f>(SUM(SUMIF('PARITY Accuracy'!E59,"&lt;&gt;0"), SUMIF('Pattern_Matching Accuracy'!E59,"&lt;&gt;0"), SUMIF('Reversal Accuracy'!E59,"&lt;&gt;0"), SUMIF('Stack Accuracy'!E59,"&lt;&gt;0"), SUMIF('Vending_Machine Accuracy'!E59,"&lt;&gt;0"), SUMIF('Vending_Machine_Sum Accuracy'!E59,"&lt;&gt;0"), SUMIF('MazeComplete Accuracy'!E59,"&lt;&gt;0"), SUMIF('MazeSolve Accuracy'!E59,"&lt;&gt;0"), SUMIF('Hamiltonian Accuracy'!E59,"&lt;&gt;0")))/SUM(IF('PARITY Accuracy'!E59&lt;&gt;0,1,0), IF('Pattern_Matching Accuracy'!E59&lt;&gt;0,1,0), IF('Reversal Accuracy'!E59&lt;&gt;0,1,0), IF('Stack Accuracy'!E59&lt;&gt;0,1,0), IF('Vending_Machine Accuracy'!E59&lt;&gt;0,1,0), IF('Vending_Machine_Sum Accuracy'!E59&lt;&gt;0,1,0), IF('MazeComplete Accuracy'!E59&lt;&gt;0,1,0), IF('MazeSolve Accuracy'!E59&lt;&gt;0,1,0), IF('Hamiltonian Accuracy'!E59&lt;&gt;0,1,0))</f>
        <v>53.466666666666661</v>
      </c>
      <c r="F59">
        <f>(SUM(SUMIF('PARITY Accuracy'!F59,"&lt;&gt;0"), SUMIF('Pattern_Matching Accuracy'!F59,"&lt;&gt;0"), SUMIF('Reversal Accuracy'!F59,"&lt;&gt;0"), SUMIF('Stack Accuracy'!F59,"&lt;&gt;0"), SUMIF('Vending_Machine Accuracy'!F59,"&lt;&gt;0"), SUMIF('Vending_Machine_Sum Accuracy'!F59,"&lt;&gt;0"), SUMIF('MazeComplete Accuracy'!F59,"&lt;&gt;0"), SUMIF('MazeSolve Accuracy'!F59,"&lt;&gt;0"), SUMIF('Hamiltonian Accuracy'!F59,"&lt;&gt;0")))/SUM(IF('PARITY Accuracy'!F59&lt;&gt;0,1,0), IF('Pattern_Matching Accuracy'!F59&lt;&gt;0,1,0), IF('Reversal Accuracy'!F59&lt;&gt;0,1,0), IF('Stack Accuracy'!F59&lt;&gt;0,1,0), IF('Vending_Machine Accuracy'!F59&lt;&gt;0,1,0), IF('Vending_Machine_Sum Accuracy'!F59&lt;&gt;0,1,0), IF('MazeComplete Accuracy'!F59&lt;&gt;0,1,0), IF('MazeSolve Accuracy'!F59&lt;&gt;0,1,0), IF('Hamiltonian Accuracy'!F59&lt;&gt;0,1,0))</f>
        <v>45.477777777777781</v>
      </c>
      <c r="G59">
        <f>(SUM(SUMIF('PARITY Accuracy'!G59,"&lt;&gt;0"), SUMIF('Pattern_Matching Accuracy'!G59,"&lt;&gt;0"), SUMIF('Reversal Accuracy'!G59,"&lt;&gt;0"), SUMIF('Stack Accuracy'!G59,"&lt;&gt;0"), SUMIF('Vending_Machine Accuracy'!G59,"&lt;&gt;0"), SUMIF('Vending_Machine_Sum Accuracy'!G59,"&lt;&gt;0"), SUMIF('MazeComplete Accuracy'!G59,"&lt;&gt;0"), SUMIF('MazeSolve Accuracy'!G59,"&lt;&gt;0"), SUMIF('Hamiltonian Accuracy'!G59,"&lt;&gt;0")))/SUM(IF('PARITY Accuracy'!G59&lt;&gt;0,1,0), IF('Pattern_Matching Accuracy'!G59&lt;&gt;0,1,0), IF('Reversal Accuracy'!G59&lt;&gt;0,1,0), IF('Stack Accuracy'!G59&lt;&gt;0,1,0), IF('Vending_Machine Accuracy'!G59&lt;&gt;0,1,0), IF('Vending_Machine_Sum Accuracy'!G59&lt;&gt;0,1,0), IF('MazeComplete Accuracy'!G59&lt;&gt;0,1,0), IF('MazeSolve Accuracy'!G59&lt;&gt;0,1,0), IF('Hamiltonian Accuracy'!G59&lt;&gt;0,1,0))</f>
        <v>53.588888888888889</v>
      </c>
      <c r="H59" t="str">
        <f t="shared" si="15"/>
        <v>20 (δ=0.85)</v>
      </c>
      <c r="K59">
        <f>_xlfn.STDEV.P(K52:K57)</f>
        <v>1.9974167151474946</v>
      </c>
      <c r="L59">
        <f>_xlfn.STDEV.P(L52:L56)</f>
        <v>0.90219808548873393</v>
      </c>
      <c r="N59">
        <f t="shared" si="16"/>
        <v>51.600000000000009</v>
      </c>
      <c r="O59">
        <f t="shared" si="17"/>
        <v>3.5376371412582537</v>
      </c>
      <c r="P59" s="5">
        <f>_xlfn.STDEV.P(P52:P57)</f>
        <v>3.1524240243154047</v>
      </c>
      <c r="Q59">
        <f>_xlfn.STDEV.P(Q52:Q56)</f>
        <v>1.2934248620618518</v>
      </c>
      <c r="R59" s="5">
        <f>_xlfn.STDEV.P(R52:R57)</f>
        <v>2.9551853476486802</v>
      </c>
      <c r="S59">
        <f>_xlfn.STDEV.P(S52:S56)</f>
        <v>0.80832177243440229</v>
      </c>
      <c r="T59" s="5">
        <f>_xlfn.STDEV.P(T52:T57)</f>
        <v>0.36563810092833565</v>
      </c>
      <c r="U59">
        <f>_xlfn.STDEV.P(U52:U56)</f>
        <v>0.4908803435255954</v>
      </c>
      <c r="V59" s="5">
        <f>_xlfn.STDEV.P(V52:V57)</f>
        <v>2.5993923527560314</v>
      </c>
      <c r="W59">
        <f>_xlfn.STDEV.P(W52:W56)</f>
        <v>1.2027281516862887</v>
      </c>
    </row>
    <row r="60" spans="1:23" ht="14.65" thickBot="1" x14ac:dyDescent="0.5">
      <c r="A60" s="2">
        <v>20</v>
      </c>
      <c r="B60">
        <v>50</v>
      </c>
      <c r="C60">
        <v>0</v>
      </c>
      <c r="D60">
        <f>(SUM(SUMIF('PARITY Accuracy'!D60,"&lt;&gt;0"), SUMIF('Pattern_Matching Accuracy'!D60,"&lt;&gt;0"), SUMIF('Reversal Accuracy'!D60,"&lt;&gt;0"), SUMIF('Stack Accuracy'!D60,"&lt;&gt;0"), SUMIF('Vending_Machine Accuracy'!D60,"&lt;&gt;0"), SUMIF('Vending_Machine_Sum Accuracy'!D60,"&lt;&gt;0"), SUMIF('MazeComplete Accuracy'!D60,"&lt;&gt;0"), SUMIF('MazeSolve Accuracy'!D60,"&lt;&gt;0"), SUMIF('Hamiltonian Accuracy'!D60,"&lt;&gt;0")))/SUM(IF('PARITY Accuracy'!D60&lt;&gt;0,1,0), IF('Pattern_Matching Accuracy'!D60&lt;&gt;0,1,0), IF('Reversal Accuracy'!D60&lt;&gt;0,1,0), IF('Stack Accuracy'!D60&lt;&gt;0,1,0), IF('Vending_Machine Accuracy'!D60&lt;&gt;0,1,0), IF('Vending_Machine_Sum Accuracy'!D60&lt;&gt;0,1,0), IF('MazeComplete Accuracy'!D60&lt;&gt;0,1,0), IF('MazeSolve Accuracy'!D60&lt;&gt;0,1,0), IF('Hamiltonian Accuracy'!D60&lt;&gt;0,1,0))</f>
        <v>62.311111111111117</v>
      </c>
      <c r="E60">
        <f>(SUM(SUMIF('PARITY Accuracy'!E60,"&lt;&gt;0"), SUMIF('Pattern_Matching Accuracy'!E60,"&lt;&gt;0"), SUMIF('Reversal Accuracy'!E60,"&lt;&gt;0"), SUMIF('Stack Accuracy'!E60,"&lt;&gt;0"), SUMIF('Vending_Machine Accuracy'!E60,"&lt;&gt;0"), SUMIF('Vending_Machine_Sum Accuracy'!E60,"&lt;&gt;0"), SUMIF('MazeComplete Accuracy'!E60,"&lt;&gt;0"), SUMIF('MazeSolve Accuracy'!E60,"&lt;&gt;0"), SUMIF('Hamiltonian Accuracy'!E60,"&lt;&gt;0")))/SUM(IF('PARITY Accuracy'!E60&lt;&gt;0,1,0), IF('Pattern_Matching Accuracy'!E60&lt;&gt;0,1,0), IF('Reversal Accuracy'!E60&lt;&gt;0,1,0), IF('Stack Accuracy'!E60&lt;&gt;0,1,0), IF('Vending_Machine Accuracy'!E60&lt;&gt;0,1,0), IF('Vending_Machine_Sum Accuracy'!E60&lt;&gt;0,1,0), IF('MazeComplete Accuracy'!E60&lt;&gt;0,1,0), IF('MazeSolve Accuracy'!E60&lt;&gt;0,1,0), IF('Hamiltonian Accuracy'!E60&lt;&gt;0,1,0))</f>
        <v>60.955555555555556</v>
      </c>
      <c r="F60">
        <f>(SUM(SUMIF('PARITY Accuracy'!F60,"&lt;&gt;0"), SUMIF('Pattern_Matching Accuracy'!F60,"&lt;&gt;0"), SUMIF('Reversal Accuracy'!F60,"&lt;&gt;0"), SUMIF('Stack Accuracy'!F60,"&lt;&gt;0"), SUMIF('Vending_Machine Accuracy'!F60,"&lt;&gt;0"), SUMIF('Vending_Machine_Sum Accuracy'!F60,"&lt;&gt;0"), SUMIF('MazeComplete Accuracy'!F60,"&lt;&gt;0"), SUMIF('MazeSolve Accuracy'!F60,"&lt;&gt;0"), SUMIF('Hamiltonian Accuracy'!F60,"&lt;&gt;0")))/SUM(IF('PARITY Accuracy'!F60&lt;&gt;0,1,0), IF('Pattern_Matching Accuracy'!F60&lt;&gt;0,1,0), IF('Reversal Accuracy'!F60&lt;&gt;0,1,0), IF('Stack Accuracy'!F60&lt;&gt;0,1,0), IF('Vending_Machine Accuracy'!F60&lt;&gt;0,1,0), IF('Vending_Machine_Sum Accuracy'!F60&lt;&gt;0,1,0), IF('MazeComplete Accuracy'!F60&lt;&gt;0,1,0), IF('MazeSolve Accuracy'!F60&lt;&gt;0,1,0), IF('Hamiltonian Accuracy'!F60&lt;&gt;0,1,0))</f>
        <v>45.988888888888887</v>
      </c>
      <c r="G60">
        <f>(SUM(SUMIF('PARITY Accuracy'!G60,"&lt;&gt;0"), SUMIF('Pattern_Matching Accuracy'!G60,"&lt;&gt;0"), SUMIF('Reversal Accuracy'!G60,"&lt;&gt;0"), SUMIF('Stack Accuracy'!G60,"&lt;&gt;0"), SUMIF('Vending_Machine Accuracy'!G60,"&lt;&gt;0"), SUMIF('Vending_Machine_Sum Accuracy'!G60,"&lt;&gt;0"), SUMIF('MazeComplete Accuracy'!G60,"&lt;&gt;0"), SUMIF('MazeSolve Accuracy'!G60,"&lt;&gt;0"), SUMIF('Hamiltonian Accuracy'!G60,"&lt;&gt;0")))/SUM(IF('PARITY Accuracy'!G60&lt;&gt;0,1,0), IF('Pattern_Matching Accuracy'!G60&lt;&gt;0,1,0), IF('Reversal Accuracy'!G60&lt;&gt;0,1,0), IF('Stack Accuracy'!G60&lt;&gt;0,1,0), IF('Vending_Machine Accuracy'!G60&lt;&gt;0,1,0), IF('Vending_Machine_Sum Accuracy'!G60&lt;&gt;0,1,0), IF('MazeComplete Accuracy'!G60&lt;&gt;0,1,0), IF('MazeSolve Accuracy'!G60&lt;&gt;0,1,0), IF('Hamiltonian Accuracy'!G60&lt;&gt;0,1,0))</f>
        <v>60.755555555555553</v>
      </c>
      <c r="H60" t="str">
        <f t="shared" si="15"/>
        <v>50 (δ=0)</v>
      </c>
      <c r="N60">
        <f t="shared" si="16"/>
        <v>57.50277777777778</v>
      </c>
      <c r="O60">
        <f t="shared" si="17"/>
        <v>6.6744277740575431</v>
      </c>
      <c r="P60" s="5"/>
      <c r="R60" s="5"/>
      <c r="T60" s="5"/>
      <c r="V60" s="5"/>
    </row>
    <row r="61" spans="1:23" x14ac:dyDescent="0.45">
      <c r="A61" s="2">
        <v>21</v>
      </c>
      <c r="B61">
        <v>50</v>
      </c>
      <c r="C61">
        <v>0.2</v>
      </c>
      <c r="D61">
        <f>(SUM(SUMIF('PARITY Accuracy'!D61,"&lt;&gt;0"), SUMIF('Pattern_Matching Accuracy'!D61,"&lt;&gt;0"), SUMIF('Reversal Accuracy'!D61,"&lt;&gt;0"), SUMIF('Stack Accuracy'!D61,"&lt;&gt;0"), SUMIF('Vending_Machine Accuracy'!D61,"&lt;&gt;0"), SUMIF('Vending_Machine_Sum Accuracy'!D61,"&lt;&gt;0"), SUMIF('MazeComplete Accuracy'!D61,"&lt;&gt;0"), SUMIF('MazeSolve Accuracy'!D61,"&lt;&gt;0"), SUMIF('Hamiltonian Accuracy'!D61,"&lt;&gt;0")))/SUM(IF('PARITY Accuracy'!D61&lt;&gt;0,1,0), IF('Pattern_Matching Accuracy'!D61&lt;&gt;0,1,0), IF('Reversal Accuracy'!D61&lt;&gt;0,1,0), IF('Stack Accuracy'!D61&lt;&gt;0,1,0), IF('Vending_Machine Accuracy'!D61&lt;&gt;0,1,0), IF('Vending_Machine_Sum Accuracy'!D61&lt;&gt;0,1,0), IF('MazeComplete Accuracy'!D61&lt;&gt;0,1,0), IF('MazeSolve Accuracy'!D61&lt;&gt;0,1,0), IF('Hamiltonian Accuracy'!D61&lt;&gt;0,1,0))</f>
        <v>61.488888888888887</v>
      </c>
      <c r="E61">
        <f>(SUM(SUMIF('PARITY Accuracy'!E61,"&lt;&gt;0"), SUMIF('Pattern_Matching Accuracy'!E61,"&lt;&gt;0"), SUMIF('Reversal Accuracy'!E61,"&lt;&gt;0"), SUMIF('Stack Accuracy'!E61,"&lt;&gt;0"), SUMIF('Vending_Machine Accuracy'!E61,"&lt;&gt;0"), SUMIF('Vending_Machine_Sum Accuracy'!E61,"&lt;&gt;0"), SUMIF('MazeComplete Accuracy'!E61,"&lt;&gt;0"), SUMIF('MazeSolve Accuracy'!E61,"&lt;&gt;0"), SUMIF('Hamiltonian Accuracy'!E61,"&lt;&gt;0")))/SUM(IF('PARITY Accuracy'!E61&lt;&gt;0,1,0), IF('Pattern_Matching Accuracy'!E61&lt;&gt;0,1,0), IF('Reversal Accuracy'!E61&lt;&gt;0,1,0), IF('Stack Accuracy'!E61&lt;&gt;0,1,0), IF('Vending_Machine Accuracy'!E61&lt;&gt;0,1,0), IF('Vending_Machine_Sum Accuracy'!E61&lt;&gt;0,1,0), IF('MazeComplete Accuracy'!E61&lt;&gt;0,1,0), IF('MazeSolve Accuracy'!E61&lt;&gt;0,1,0), IF('Hamiltonian Accuracy'!E61&lt;&gt;0,1,0))</f>
        <v>61</v>
      </c>
      <c r="F61">
        <f>(SUM(SUMIF('PARITY Accuracy'!F61,"&lt;&gt;0"), SUMIF('Pattern_Matching Accuracy'!F61,"&lt;&gt;0"), SUMIF('Reversal Accuracy'!F61,"&lt;&gt;0"), SUMIF('Stack Accuracy'!F61,"&lt;&gt;0"), SUMIF('Vending_Machine Accuracy'!F61,"&lt;&gt;0"), SUMIF('Vending_Machine_Sum Accuracy'!F61,"&lt;&gt;0"), SUMIF('MazeComplete Accuracy'!F61,"&lt;&gt;0"), SUMIF('MazeSolve Accuracy'!F61,"&lt;&gt;0"), SUMIF('Hamiltonian Accuracy'!F61,"&lt;&gt;0")))/SUM(IF('PARITY Accuracy'!F61&lt;&gt;0,1,0), IF('Pattern_Matching Accuracy'!F61&lt;&gt;0,1,0), IF('Reversal Accuracy'!F61&lt;&gt;0,1,0), IF('Stack Accuracy'!F61&lt;&gt;0,1,0), IF('Vending_Machine Accuracy'!F61&lt;&gt;0,1,0), IF('Vending_Machine_Sum Accuracy'!F61&lt;&gt;0,1,0), IF('MazeComplete Accuracy'!F61&lt;&gt;0,1,0), IF('MazeSolve Accuracy'!F61&lt;&gt;0,1,0), IF('Hamiltonian Accuracy'!F61&lt;&gt;0,1,0))</f>
        <v>45.033333333333331</v>
      </c>
      <c r="G61">
        <f>(SUM(SUMIF('PARITY Accuracy'!G61,"&lt;&gt;0"), SUMIF('Pattern_Matching Accuracy'!G61,"&lt;&gt;0"), SUMIF('Reversal Accuracy'!G61,"&lt;&gt;0"), SUMIF('Stack Accuracy'!G61,"&lt;&gt;0"), SUMIF('Vending_Machine Accuracy'!G61,"&lt;&gt;0"), SUMIF('Vending_Machine_Sum Accuracy'!G61,"&lt;&gt;0"), SUMIF('MazeComplete Accuracy'!G61,"&lt;&gt;0"), SUMIF('MazeSolve Accuracy'!G61,"&lt;&gt;0"), SUMIF('Hamiltonian Accuracy'!G61,"&lt;&gt;0")))/SUM(IF('PARITY Accuracy'!G61&lt;&gt;0,1,0), IF('Pattern_Matching Accuracy'!G61&lt;&gt;0,1,0), IF('Reversal Accuracy'!G61&lt;&gt;0,1,0), IF('Stack Accuracy'!G61&lt;&gt;0,1,0), IF('Vending_Machine Accuracy'!G61&lt;&gt;0,1,0), IF('Vending_Machine_Sum Accuracy'!G61&lt;&gt;0,1,0), IF('MazeComplete Accuracy'!G61&lt;&gt;0,1,0), IF('MazeSolve Accuracy'!G61&lt;&gt;0,1,0), IF('Hamiltonian Accuracy'!G61&lt;&gt;0,1,0))</f>
        <v>59.411111111111104</v>
      </c>
      <c r="H61" t="str">
        <f t="shared" si="15"/>
        <v>50 (δ=0.2)</v>
      </c>
      <c r="K61" s="10" cm="1">
        <f t="array" ref="K61">INDEX(LINEST(K52:K57), 1)</f>
        <v>1.0817936507936496</v>
      </c>
      <c r="L61" s="11" cm="1">
        <f t="array" ref="L61">INDEX(LINEST(L52:L56), 1)</f>
        <v>-0.63342592592592672</v>
      </c>
      <c r="N61">
        <f t="shared" si="16"/>
        <v>56.733333333333327</v>
      </c>
      <c r="O61">
        <f t="shared" si="17"/>
        <v>6.7985337925464231</v>
      </c>
      <c r="P61" s="5" cm="1">
        <f t="array" ref="P61">INDEX(LINEST(P52:P57), 1)</f>
        <v>1.6975238095238108</v>
      </c>
      <c r="Q61" s="5" cm="1">
        <f t="array" ref="Q61">INDEX(LINEST(Q52:Q56), 1)</f>
        <v>-0.9098148148148133</v>
      </c>
      <c r="R61" s="5" cm="1">
        <f t="array" ref="R61">INDEX(LINEST(R52:R57), 1)</f>
        <v>1.1516190476190458</v>
      </c>
      <c r="S61" s="5" cm="1">
        <f t="array" ref="S61">INDEX(LINEST(S52:S56), 1)</f>
        <v>-0.56574074074074054</v>
      </c>
      <c r="T61" s="5" cm="1">
        <f t="array" ref="T61">INDEX(LINEST(T52:T57), 1)</f>
        <v>0.11765079365079499</v>
      </c>
      <c r="U61" s="5" cm="1">
        <f t="array" ref="U61">INDEX(LINEST(U52:U56), 1)</f>
        <v>-0.2148148148148131</v>
      </c>
      <c r="V61" s="5" cm="1">
        <f t="array" ref="V61">INDEX(LINEST(V52:V57), 1)</f>
        <v>1.3603809523809538</v>
      </c>
      <c r="W61" s="5" cm="1">
        <f t="array" ref="W61">INDEX(LINEST(W52:W56), 1)</f>
        <v>-0.84333333333333493</v>
      </c>
    </row>
    <row r="62" spans="1:23" x14ac:dyDescent="0.45">
      <c r="A62" s="2">
        <v>22</v>
      </c>
      <c r="B62">
        <v>50</v>
      </c>
      <c r="C62">
        <v>0.45</v>
      </c>
      <c r="D62">
        <f>(SUM(SUMIF('PARITY Accuracy'!D62,"&lt;&gt;0"), SUMIF('Pattern_Matching Accuracy'!D62,"&lt;&gt;0"), SUMIF('Reversal Accuracy'!D62,"&lt;&gt;0"), SUMIF('Stack Accuracy'!D62,"&lt;&gt;0"), SUMIF('Vending_Machine Accuracy'!D62,"&lt;&gt;0"), SUMIF('Vending_Machine_Sum Accuracy'!D62,"&lt;&gt;0"), SUMIF('MazeComplete Accuracy'!D62,"&lt;&gt;0"), SUMIF('MazeSolve Accuracy'!D62,"&lt;&gt;0"), SUMIF('Hamiltonian Accuracy'!D62,"&lt;&gt;0")))/SUM(IF('PARITY Accuracy'!D62&lt;&gt;0,1,0), IF('Pattern_Matching Accuracy'!D62&lt;&gt;0,1,0), IF('Reversal Accuracy'!D62&lt;&gt;0,1,0), IF('Stack Accuracy'!D62&lt;&gt;0,1,0), IF('Vending_Machine Accuracy'!D62&lt;&gt;0,1,0), IF('Vending_Machine_Sum Accuracy'!D62&lt;&gt;0,1,0), IF('MazeComplete Accuracy'!D62&lt;&gt;0,1,0), IF('MazeSolve Accuracy'!D62&lt;&gt;0,1,0), IF('Hamiltonian Accuracy'!D62&lt;&gt;0,1,0))</f>
        <v>60.422222222222231</v>
      </c>
      <c r="E62">
        <f>(SUM(SUMIF('PARITY Accuracy'!E62,"&lt;&gt;0"), SUMIF('Pattern_Matching Accuracy'!E62,"&lt;&gt;0"), SUMIF('Reversal Accuracy'!E62,"&lt;&gt;0"), SUMIF('Stack Accuracy'!E62,"&lt;&gt;0"), SUMIF('Vending_Machine Accuracy'!E62,"&lt;&gt;0"), SUMIF('Vending_Machine_Sum Accuracy'!E62,"&lt;&gt;0"), SUMIF('MazeComplete Accuracy'!E62,"&lt;&gt;0"), SUMIF('MazeSolve Accuracy'!E62,"&lt;&gt;0"), SUMIF('Hamiltonian Accuracy'!E62,"&lt;&gt;0")))/SUM(IF('PARITY Accuracy'!E62&lt;&gt;0,1,0), IF('Pattern_Matching Accuracy'!E62&lt;&gt;0,1,0), IF('Reversal Accuracy'!E62&lt;&gt;0,1,0), IF('Stack Accuracy'!E62&lt;&gt;0,1,0), IF('Vending_Machine Accuracy'!E62&lt;&gt;0,1,0), IF('Vending_Machine_Sum Accuracy'!E62&lt;&gt;0,1,0), IF('MazeComplete Accuracy'!E62&lt;&gt;0,1,0), IF('MazeSolve Accuracy'!E62&lt;&gt;0,1,0), IF('Hamiltonian Accuracy'!E62&lt;&gt;0,1,0))</f>
        <v>60.011111111111099</v>
      </c>
      <c r="F62">
        <f>(SUM(SUMIF('PARITY Accuracy'!F62,"&lt;&gt;0"), SUMIF('Pattern_Matching Accuracy'!F62,"&lt;&gt;0"), SUMIF('Reversal Accuracy'!F62,"&lt;&gt;0"), SUMIF('Stack Accuracy'!F62,"&lt;&gt;0"), SUMIF('Vending_Machine Accuracy'!F62,"&lt;&gt;0"), SUMIF('Vending_Machine_Sum Accuracy'!F62,"&lt;&gt;0"), SUMIF('MazeComplete Accuracy'!F62,"&lt;&gt;0"), SUMIF('MazeSolve Accuracy'!F62,"&lt;&gt;0"), SUMIF('Hamiltonian Accuracy'!F62,"&lt;&gt;0")))/SUM(IF('PARITY Accuracy'!F62&lt;&gt;0,1,0), IF('Pattern_Matching Accuracy'!F62&lt;&gt;0,1,0), IF('Reversal Accuracy'!F62&lt;&gt;0,1,0), IF('Stack Accuracy'!F62&lt;&gt;0,1,0), IF('Vending_Machine Accuracy'!F62&lt;&gt;0,1,0), IF('Vending_Machine_Sum Accuracy'!F62&lt;&gt;0,1,0), IF('MazeComplete Accuracy'!F62&lt;&gt;0,1,0), IF('MazeSolve Accuracy'!F62&lt;&gt;0,1,0), IF('Hamiltonian Accuracy'!F62&lt;&gt;0,1,0))</f>
        <v>45.70000000000001</v>
      </c>
      <c r="G62">
        <f>(SUM(SUMIF('PARITY Accuracy'!G62,"&lt;&gt;0"), SUMIF('Pattern_Matching Accuracy'!G62,"&lt;&gt;0"), SUMIF('Reversal Accuracy'!G62,"&lt;&gt;0"), SUMIF('Stack Accuracy'!G62,"&lt;&gt;0"), SUMIF('Vending_Machine Accuracy'!G62,"&lt;&gt;0"), SUMIF('Vending_Machine_Sum Accuracy'!G62,"&lt;&gt;0"), SUMIF('MazeComplete Accuracy'!G62,"&lt;&gt;0"), SUMIF('MazeSolve Accuracy'!G62,"&lt;&gt;0"), SUMIF('Hamiltonian Accuracy'!G62,"&lt;&gt;0")))/SUM(IF('PARITY Accuracy'!G62&lt;&gt;0,1,0), IF('Pattern_Matching Accuracy'!G62&lt;&gt;0,1,0), IF('Reversal Accuracy'!G62&lt;&gt;0,1,0), IF('Stack Accuracy'!G62&lt;&gt;0,1,0), IF('Vending_Machine Accuracy'!G62&lt;&gt;0,1,0), IF('Vending_Machine_Sum Accuracy'!G62&lt;&gt;0,1,0), IF('MazeComplete Accuracy'!G62&lt;&gt;0,1,0), IF('MazeSolve Accuracy'!G62&lt;&gt;0,1,0), IF('Hamiltonian Accuracy'!G62&lt;&gt;0,1,0))</f>
        <v>58.455555555555549</v>
      </c>
      <c r="H62" t="str">
        <f t="shared" si="15"/>
        <v>50 (δ=0.45)</v>
      </c>
      <c r="K62" s="12">
        <f>AVERAGE('Hamiltonian Accuracy'!K62, 'MazeSolve Accuracy'!K62, 'MazeComplete Accuracy'!K62, 'Vending_Machine_Sum Accuracy'!K62, 'Vending_Machine Accuracy'!K62, 'Stack Accuracy'!K62, 'Reversal Accuracy'!K62, 'Pattern_Matching Accuracy'!K62, 'PARITY Accuracy'!K62)</f>
        <v>1.0817936507936505</v>
      </c>
      <c r="L62" s="12">
        <f>AVERAGE('Hamiltonian Accuracy'!L62, 'MazeSolve Accuracy'!L62, 'MazeComplete Accuracy'!L62, 'Vending_Machine_Sum Accuracy'!L62, 'Vending_Machine Accuracy'!L62, 'Stack Accuracy'!L62, 'Reversal Accuracy'!L62, 'Pattern_Matching Accuracy'!L62, 'PARITY Accuracy'!L62)</f>
        <v>-0.63342592592592639</v>
      </c>
      <c r="N62">
        <f t="shared" si="16"/>
        <v>56.147222222222226</v>
      </c>
      <c r="O62">
        <f t="shared" si="17"/>
        <v>6.076144280790845</v>
      </c>
    </row>
    <row r="63" spans="1:23" ht="14.65" thickBot="1" x14ac:dyDescent="0.5">
      <c r="A63" s="2">
        <v>23</v>
      </c>
      <c r="B63">
        <v>50</v>
      </c>
      <c r="C63">
        <v>0.65</v>
      </c>
      <c r="D63">
        <f>(SUM(SUMIF('PARITY Accuracy'!D63,"&lt;&gt;0"), SUMIF('Pattern_Matching Accuracy'!D63,"&lt;&gt;0"), SUMIF('Reversal Accuracy'!D63,"&lt;&gt;0"), SUMIF('Stack Accuracy'!D63,"&lt;&gt;0"), SUMIF('Vending_Machine Accuracy'!D63,"&lt;&gt;0"), SUMIF('Vending_Machine_Sum Accuracy'!D63,"&lt;&gt;0"), SUMIF('MazeComplete Accuracy'!D63,"&lt;&gt;0"), SUMIF('MazeSolve Accuracy'!D63,"&lt;&gt;0"), SUMIF('Hamiltonian Accuracy'!D63,"&lt;&gt;0")))/SUM(IF('PARITY Accuracy'!D63&lt;&gt;0,1,0), IF('Pattern_Matching Accuracy'!D63&lt;&gt;0,1,0), IF('Reversal Accuracy'!D63&lt;&gt;0,1,0), IF('Stack Accuracy'!D63&lt;&gt;0,1,0), IF('Vending_Machine Accuracy'!D63&lt;&gt;0,1,0), IF('Vending_Machine_Sum Accuracy'!D63&lt;&gt;0,1,0), IF('MazeComplete Accuracy'!D63&lt;&gt;0,1,0), IF('MazeSolve Accuracy'!D63&lt;&gt;0,1,0), IF('Hamiltonian Accuracy'!D63&lt;&gt;0,1,0))</f>
        <v>58.855555555555561</v>
      </c>
      <c r="E63">
        <f>(SUM(SUMIF('PARITY Accuracy'!E63,"&lt;&gt;0"), SUMIF('Pattern_Matching Accuracy'!E63,"&lt;&gt;0"), SUMIF('Reversal Accuracy'!E63,"&lt;&gt;0"), SUMIF('Stack Accuracy'!E63,"&lt;&gt;0"), SUMIF('Vending_Machine Accuracy'!E63,"&lt;&gt;0"), SUMIF('Vending_Machine_Sum Accuracy'!E63,"&lt;&gt;0"), SUMIF('MazeComplete Accuracy'!E63,"&lt;&gt;0"), SUMIF('MazeSolve Accuracy'!E63,"&lt;&gt;0"), SUMIF('Hamiltonian Accuracy'!E63,"&lt;&gt;0")))/SUM(IF('PARITY Accuracy'!E63&lt;&gt;0,1,0), IF('Pattern_Matching Accuracy'!E63&lt;&gt;0,1,0), IF('Reversal Accuracy'!E63&lt;&gt;0,1,0), IF('Stack Accuracy'!E63&lt;&gt;0,1,0), IF('Vending_Machine Accuracy'!E63&lt;&gt;0,1,0), IF('Vending_Machine_Sum Accuracy'!E63&lt;&gt;0,1,0), IF('MazeComplete Accuracy'!E63&lt;&gt;0,1,0), IF('MazeSolve Accuracy'!E63&lt;&gt;0,1,0), IF('Hamiltonian Accuracy'!E63&lt;&gt;0,1,0))</f>
        <v>60.077777777777769</v>
      </c>
      <c r="F63">
        <f>(SUM(SUMIF('PARITY Accuracy'!F63,"&lt;&gt;0"), SUMIF('Pattern_Matching Accuracy'!F63,"&lt;&gt;0"), SUMIF('Reversal Accuracy'!F63,"&lt;&gt;0"), SUMIF('Stack Accuracy'!F63,"&lt;&gt;0"), SUMIF('Vending_Machine Accuracy'!F63,"&lt;&gt;0"), SUMIF('Vending_Machine_Sum Accuracy'!F63,"&lt;&gt;0"), SUMIF('MazeComplete Accuracy'!F63,"&lt;&gt;0"), SUMIF('MazeSolve Accuracy'!F63,"&lt;&gt;0"), SUMIF('Hamiltonian Accuracy'!F63,"&lt;&gt;0")))/SUM(IF('PARITY Accuracy'!F63&lt;&gt;0,1,0), IF('Pattern_Matching Accuracy'!F63&lt;&gt;0,1,0), IF('Reversal Accuracy'!F63&lt;&gt;0,1,0), IF('Stack Accuracy'!F63&lt;&gt;0,1,0), IF('Vending_Machine Accuracy'!F63&lt;&gt;0,1,0), IF('Vending_Machine_Sum Accuracy'!F63&lt;&gt;0,1,0), IF('MazeComplete Accuracy'!F63&lt;&gt;0,1,0), IF('MazeSolve Accuracy'!F63&lt;&gt;0,1,0), IF('Hamiltonian Accuracy'!F63&lt;&gt;0,1,0))</f>
        <v>44.511111111111113</v>
      </c>
      <c r="G63">
        <f>(SUM(SUMIF('PARITY Accuracy'!G63,"&lt;&gt;0"), SUMIF('Pattern_Matching Accuracy'!G63,"&lt;&gt;0"), SUMIF('Reversal Accuracy'!G63,"&lt;&gt;0"), SUMIF('Stack Accuracy'!G63,"&lt;&gt;0"), SUMIF('Vending_Machine Accuracy'!G63,"&lt;&gt;0"), SUMIF('Vending_Machine_Sum Accuracy'!G63,"&lt;&gt;0"), SUMIF('MazeComplete Accuracy'!G63,"&lt;&gt;0"), SUMIF('MazeSolve Accuracy'!G63,"&lt;&gt;0"), SUMIF('Hamiltonian Accuracy'!G63,"&lt;&gt;0")))/SUM(IF('PARITY Accuracy'!G63&lt;&gt;0,1,0), IF('Pattern_Matching Accuracy'!G63&lt;&gt;0,1,0), IF('Reversal Accuracy'!G63&lt;&gt;0,1,0), IF('Stack Accuracy'!G63&lt;&gt;0,1,0), IF('Vending_Machine Accuracy'!G63&lt;&gt;0,1,0), IF('Vending_Machine_Sum Accuracy'!G63&lt;&gt;0,1,0), IF('MazeComplete Accuracy'!G63&lt;&gt;0,1,0), IF('MazeSolve Accuracy'!G63&lt;&gt;0,1,0), IF('Hamiltonian Accuracy'!G63&lt;&gt;0,1,0))</f>
        <v>57.133333333333326</v>
      </c>
      <c r="H63" t="str">
        <f t="shared" si="15"/>
        <v>50 (δ=0.65)</v>
      </c>
      <c r="K63" s="13">
        <f>_xlfn.STDEV.P('Hamiltonian Accuracy'!K62, 'MazeSolve Accuracy'!K62, 'MazeComplete Accuracy'!K62, 'Vending_Machine_Sum Accuracy'!K62, 'Vending_Machine Accuracy'!K62, 'Stack Accuracy'!K62, 'Reversal Accuracy'!K62, 'Pattern_Matching Accuracy'!K62, 'PARITY Accuracy'!K62)</f>
        <v>1.211918114083264</v>
      </c>
      <c r="L63" s="14">
        <f>_xlfn.STDEV.P('Hamiltonian Accuracy'!L62, 'MazeSolve Accuracy'!L62, 'MazeComplete Accuracy'!L62, 'Vending_Machine_Sum Accuracy'!L62, 'Vending_Machine Accuracy'!L62, 'Stack Accuracy'!L62, 'Reversal Accuracy'!L62, 'Pattern_Matching Accuracy'!L62, 'PARITY Accuracy'!L62)</f>
        <v>0.61276086589491796</v>
      </c>
      <c r="N63">
        <f t="shared" si="16"/>
        <v>55.144444444444446</v>
      </c>
      <c r="O63">
        <f t="shared" si="17"/>
        <v>6.22763157723125</v>
      </c>
    </row>
    <row r="64" spans="1:23" x14ac:dyDescent="0.45">
      <c r="A64" s="2">
        <v>24</v>
      </c>
      <c r="B64">
        <v>50</v>
      </c>
      <c r="C64">
        <v>0.85</v>
      </c>
      <c r="D64">
        <f>(SUM(SUMIF('PARITY Accuracy'!D64,"&lt;&gt;0"), SUMIF('Pattern_Matching Accuracy'!D64,"&lt;&gt;0"), SUMIF('Reversal Accuracy'!D64,"&lt;&gt;0"), SUMIF('Stack Accuracy'!D64,"&lt;&gt;0"), SUMIF('Vending_Machine Accuracy'!D64,"&lt;&gt;0"), SUMIF('Vending_Machine_Sum Accuracy'!D64,"&lt;&gt;0"), SUMIF('MazeComplete Accuracy'!D64,"&lt;&gt;0"), SUMIF('MazeSolve Accuracy'!D64,"&lt;&gt;0"), SUMIF('Hamiltonian Accuracy'!D64,"&lt;&gt;0")))/SUM(IF('PARITY Accuracy'!D64&lt;&gt;0,1,0), IF('Pattern_Matching Accuracy'!D64&lt;&gt;0,1,0), IF('Reversal Accuracy'!D64&lt;&gt;0,1,0), IF('Stack Accuracy'!D64&lt;&gt;0,1,0), IF('Vending_Machine Accuracy'!D64&lt;&gt;0,1,0), IF('Vending_Machine_Sum Accuracy'!D64&lt;&gt;0,1,0), IF('MazeComplete Accuracy'!D64&lt;&gt;0,1,0), IF('MazeSolve Accuracy'!D64&lt;&gt;0,1,0), IF('Hamiltonian Accuracy'!D64&lt;&gt;0,1,0))</f>
        <v>57.900000000000006</v>
      </c>
      <c r="E64">
        <f>(SUM(SUMIF('PARITY Accuracy'!E64,"&lt;&gt;0"), SUMIF('Pattern_Matching Accuracy'!E64,"&lt;&gt;0"), SUMIF('Reversal Accuracy'!E64,"&lt;&gt;0"), SUMIF('Stack Accuracy'!E64,"&lt;&gt;0"), SUMIF('Vending_Machine Accuracy'!E64,"&lt;&gt;0"), SUMIF('Vending_Machine_Sum Accuracy'!E64,"&lt;&gt;0"), SUMIF('MazeComplete Accuracy'!E64,"&lt;&gt;0"), SUMIF('MazeSolve Accuracy'!E64,"&lt;&gt;0"), SUMIF('Hamiltonian Accuracy'!E64,"&lt;&gt;0")))/SUM(IF('PARITY Accuracy'!E64&lt;&gt;0,1,0), IF('Pattern_Matching Accuracy'!E64&lt;&gt;0,1,0), IF('Reversal Accuracy'!E64&lt;&gt;0,1,0), IF('Stack Accuracy'!E64&lt;&gt;0,1,0), IF('Vending_Machine Accuracy'!E64&lt;&gt;0,1,0), IF('Vending_Machine_Sum Accuracy'!E64&lt;&gt;0,1,0), IF('MazeComplete Accuracy'!E64&lt;&gt;0,1,0), IF('MazeSolve Accuracy'!E64&lt;&gt;0,1,0), IF('Hamiltonian Accuracy'!E64&lt;&gt;0,1,0))</f>
        <v>58.766666666666666</v>
      </c>
      <c r="F64">
        <f>(SUM(SUMIF('PARITY Accuracy'!F64,"&lt;&gt;0"), SUMIF('Pattern_Matching Accuracy'!F64,"&lt;&gt;0"), SUMIF('Reversal Accuracy'!F64,"&lt;&gt;0"), SUMIF('Stack Accuracy'!F64,"&lt;&gt;0"), SUMIF('Vending_Machine Accuracy'!F64,"&lt;&gt;0"), SUMIF('Vending_Machine_Sum Accuracy'!F64,"&lt;&gt;0"), SUMIF('MazeComplete Accuracy'!F64,"&lt;&gt;0"), SUMIF('MazeSolve Accuracy'!F64,"&lt;&gt;0"), SUMIF('Hamiltonian Accuracy'!F64,"&lt;&gt;0")))/SUM(IF('PARITY Accuracy'!F64&lt;&gt;0,1,0), IF('Pattern_Matching Accuracy'!F64&lt;&gt;0,1,0), IF('Reversal Accuracy'!F64&lt;&gt;0,1,0), IF('Stack Accuracy'!F64&lt;&gt;0,1,0), IF('Vending_Machine Accuracy'!F64&lt;&gt;0,1,0), IF('Vending_Machine_Sum Accuracy'!F64&lt;&gt;0,1,0), IF('MazeComplete Accuracy'!F64&lt;&gt;0,1,0), IF('MazeSolve Accuracy'!F64&lt;&gt;0,1,0), IF('Hamiltonian Accuracy'!F64&lt;&gt;0,1,0))</f>
        <v>45.288888888888884</v>
      </c>
      <c r="G64">
        <f>(SUM(SUMIF('PARITY Accuracy'!G64,"&lt;&gt;0"), SUMIF('Pattern_Matching Accuracy'!G64,"&lt;&gt;0"), SUMIF('Reversal Accuracy'!G64,"&lt;&gt;0"), SUMIF('Stack Accuracy'!G64,"&lt;&gt;0"), SUMIF('Vending_Machine Accuracy'!G64,"&lt;&gt;0"), SUMIF('Vending_Machine_Sum Accuracy'!G64,"&lt;&gt;0"), SUMIF('MazeComplete Accuracy'!G64,"&lt;&gt;0"), SUMIF('MazeSolve Accuracy'!G64,"&lt;&gt;0"), SUMIF('Hamiltonian Accuracy'!G64,"&lt;&gt;0")))/SUM(IF('PARITY Accuracy'!G64&lt;&gt;0,1,0), IF('Pattern_Matching Accuracy'!G64&lt;&gt;0,1,0), IF('Reversal Accuracy'!G64&lt;&gt;0,1,0), IF('Stack Accuracy'!G64&lt;&gt;0,1,0), IF('Vending_Machine Accuracy'!G64&lt;&gt;0,1,0), IF('Vending_Machine_Sum Accuracy'!G64&lt;&gt;0,1,0), IF('MazeComplete Accuracy'!G64&lt;&gt;0,1,0), IF('MazeSolve Accuracy'!G64&lt;&gt;0,1,0), IF('Hamiltonian Accuracy'!G64&lt;&gt;0,1,0))</f>
        <v>56.222222222222221</v>
      </c>
      <c r="H64" t="str">
        <f t="shared" si="15"/>
        <v>50 (δ=0.85)</v>
      </c>
      <c r="N64">
        <f t="shared" si="16"/>
        <v>54.544444444444444</v>
      </c>
      <c r="O64">
        <f t="shared" si="17"/>
        <v>5.4214195671850387</v>
      </c>
    </row>
    <row r="65" spans="1:23" x14ac:dyDescent="0.45">
      <c r="A65" s="2">
        <v>25</v>
      </c>
      <c r="B65">
        <v>100</v>
      </c>
      <c r="C65">
        <v>0</v>
      </c>
      <c r="D65">
        <f>(SUM(SUMIF('PARITY Accuracy'!D65,"&lt;&gt;0"), SUMIF('Pattern_Matching Accuracy'!D65,"&lt;&gt;0"), SUMIF('Reversal Accuracy'!D65,"&lt;&gt;0"), SUMIF('Stack Accuracy'!D65,"&lt;&gt;0"), SUMIF('Vending_Machine Accuracy'!D65,"&lt;&gt;0"), SUMIF('Vending_Machine_Sum Accuracy'!D65,"&lt;&gt;0"), SUMIF('MazeComplete Accuracy'!D65,"&lt;&gt;0"), SUMIF('MazeSolve Accuracy'!D65,"&lt;&gt;0"), SUMIF('Hamiltonian Accuracy'!D65,"&lt;&gt;0")))/SUM(IF('PARITY Accuracy'!D65&lt;&gt;0,1,0), IF('Pattern_Matching Accuracy'!D65&lt;&gt;0,1,0), IF('Reversal Accuracy'!D65&lt;&gt;0,1,0), IF('Stack Accuracy'!D65&lt;&gt;0,1,0), IF('Vending_Machine Accuracy'!D65&lt;&gt;0,1,0), IF('Vending_Machine_Sum Accuracy'!D65&lt;&gt;0,1,0), IF('MazeComplete Accuracy'!D65&lt;&gt;0,1,0), IF('MazeSolve Accuracy'!D65&lt;&gt;0,1,0), IF('Hamiltonian Accuracy'!D65&lt;&gt;0,1,0))</f>
        <v>64.577777777777769</v>
      </c>
      <c r="E65">
        <f>(SUM(SUMIF('PARITY Accuracy'!E65,"&lt;&gt;0"), SUMIF('Pattern_Matching Accuracy'!E65,"&lt;&gt;0"), SUMIF('Reversal Accuracy'!E65,"&lt;&gt;0"), SUMIF('Stack Accuracy'!E65,"&lt;&gt;0"), SUMIF('Vending_Machine Accuracy'!E65,"&lt;&gt;0"), SUMIF('Vending_Machine_Sum Accuracy'!E65,"&lt;&gt;0"), SUMIF('MazeComplete Accuracy'!E65,"&lt;&gt;0"), SUMIF('MazeSolve Accuracy'!E65,"&lt;&gt;0"), SUMIF('Hamiltonian Accuracy'!E65,"&lt;&gt;0")))/SUM(IF('PARITY Accuracy'!E65&lt;&gt;0,1,0), IF('Pattern_Matching Accuracy'!E65&lt;&gt;0,1,0), IF('Reversal Accuracy'!E65&lt;&gt;0,1,0), IF('Stack Accuracy'!E65&lt;&gt;0,1,0), IF('Vending_Machine Accuracy'!E65&lt;&gt;0,1,0), IF('Vending_Machine_Sum Accuracy'!E65&lt;&gt;0,1,0), IF('MazeComplete Accuracy'!E65&lt;&gt;0,1,0), IF('MazeSolve Accuracy'!E65&lt;&gt;0,1,0), IF('Hamiltonian Accuracy'!E65&lt;&gt;0,1,0))</f>
        <v>55.699999999999996</v>
      </c>
      <c r="F65">
        <f>(SUM(SUMIF('PARITY Accuracy'!F65,"&lt;&gt;0"), SUMIF('Pattern_Matching Accuracy'!F65,"&lt;&gt;0"), SUMIF('Reversal Accuracy'!F65,"&lt;&gt;0"), SUMIF('Stack Accuracy'!F65,"&lt;&gt;0"), SUMIF('Vending_Machine Accuracy'!F65,"&lt;&gt;0"), SUMIF('Vending_Machine_Sum Accuracy'!F65,"&lt;&gt;0"), SUMIF('MazeComplete Accuracy'!F65,"&lt;&gt;0"), SUMIF('MazeSolve Accuracy'!F65,"&lt;&gt;0"), SUMIF('Hamiltonian Accuracy'!F65,"&lt;&gt;0")))/SUM(IF('PARITY Accuracy'!F65&lt;&gt;0,1,0), IF('Pattern_Matching Accuracy'!F65&lt;&gt;0,1,0), IF('Reversal Accuracy'!F65&lt;&gt;0,1,0), IF('Stack Accuracy'!F65&lt;&gt;0,1,0), IF('Vending_Machine Accuracy'!F65&lt;&gt;0,1,0), IF('Vending_Machine_Sum Accuracy'!F65&lt;&gt;0,1,0), IF('MazeComplete Accuracy'!F65&lt;&gt;0,1,0), IF('MazeSolve Accuracy'!F65&lt;&gt;0,1,0), IF('Hamiltonian Accuracy'!F65&lt;&gt;0,1,0))</f>
        <v>46.277777777777779</v>
      </c>
      <c r="G65">
        <f>(SUM(SUMIF('PARITY Accuracy'!G65,"&lt;&gt;0"), SUMIF('Pattern_Matching Accuracy'!G65,"&lt;&gt;0"), SUMIF('Reversal Accuracy'!G65,"&lt;&gt;0"), SUMIF('Stack Accuracy'!G65,"&lt;&gt;0"), SUMIF('Vending_Machine Accuracy'!G65,"&lt;&gt;0"), SUMIF('Vending_Machine_Sum Accuracy'!G65,"&lt;&gt;0"), SUMIF('MazeComplete Accuracy'!G65,"&lt;&gt;0"), SUMIF('MazeSolve Accuracy'!G65,"&lt;&gt;0"), SUMIF('Hamiltonian Accuracy'!G65,"&lt;&gt;0")))/SUM(IF('PARITY Accuracy'!G65&lt;&gt;0,1,0), IF('Pattern_Matching Accuracy'!G65&lt;&gt;0,1,0), IF('Reversal Accuracy'!G65&lt;&gt;0,1,0), IF('Stack Accuracy'!G65&lt;&gt;0,1,0), IF('Vending_Machine Accuracy'!G65&lt;&gt;0,1,0), IF('Vending_Machine_Sum Accuracy'!G65&lt;&gt;0,1,0), IF('MazeComplete Accuracy'!G65&lt;&gt;0,1,0), IF('MazeSolve Accuracy'!G65&lt;&gt;0,1,0), IF('Hamiltonian Accuracy'!G65&lt;&gt;0,1,0))</f>
        <v>62.93333333333333</v>
      </c>
      <c r="H65" t="str">
        <f t="shared" si="15"/>
        <v>100 (δ=0)</v>
      </c>
      <c r="N65">
        <f t="shared" si="16"/>
        <v>57.37222222222222</v>
      </c>
      <c r="O65">
        <f t="shared" si="17"/>
        <v>7.2237284754079827</v>
      </c>
    </row>
    <row r="66" spans="1:23" x14ac:dyDescent="0.45">
      <c r="A66" s="2">
        <v>26</v>
      </c>
      <c r="B66">
        <v>100</v>
      </c>
      <c r="C66">
        <v>0.2</v>
      </c>
      <c r="D66">
        <f>(SUM(SUMIF('PARITY Accuracy'!D66,"&lt;&gt;0"), SUMIF('Pattern_Matching Accuracy'!D66,"&lt;&gt;0"), SUMIF('Reversal Accuracy'!D66,"&lt;&gt;0"), SUMIF('Stack Accuracy'!D66,"&lt;&gt;0"), SUMIF('Vending_Machine Accuracy'!D66,"&lt;&gt;0"), SUMIF('Vending_Machine_Sum Accuracy'!D66,"&lt;&gt;0"), SUMIF('MazeComplete Accuracy'!D66,"&lt;&gt;0"), SUMIF('MazeSolve Accuracy'!D66,"&lt;&gt;0"), SUMIF('Hamiltonian Accuracy'!D66,"&lt;&gt;0")))/SUM(IF('PARITY Accuracy'!D66&lt;&gt;0,1,0), IF('Pattern_Matching Accuracy'!D66&lt;&gt;0,1,0), IF('Reversal Accuracy'!D66&lt;&gt;0,1,0), IF('Stack Accuracy'!D66&lt;&gt;0,1,0), IF('Vending_Machine Accuracy'!D66&lt;&gt;0,1,0), IF('Vending_Machine_Sum Accuracy'!D66&lt;&gt;0,1,0), IF('MazeComplete Accuracy'!D66&lt;&gt;0,1,0), IF('MazeSolve Accuracy'!D66&lt;&gt;0,1,0), IF('Hamiltonian Accuracy'!D66&lt;&gt;0,1,0))</f>
        <v>63.166666666666664</v>
      </c>
      <c r="E66">
        <f>(SUM(SUMIF('PARITY Accuracy'!E66,"&lt;&gt;0"), SUMIF('Pattern_Matching Accuracy'!E66,"&lt;&gt;0"), SUMIF('Reversal Accuracy'!E66,"&lt;&gt;0"), SUMIF('Stack Accuracy'!E66,"&lt;&gt;0"), SUMIF('Vending_Machine Accuracy'!E66,"&lt;&gt;0"), SUMIF('Vending_Machine_Sum Accuracy'!E66,"&lt;&gt;0"), SUMIF('MazeComplete Accuracy'!E66,"&lt;&gt;0"), SUMIF('MazeSolve Accuracy'!E66,"&lt;&gt;0"), SUMIF('Hamiltonian Accuracy'!E66,"&lt;&gt;0")))/SUM(IF('PARITY Accuracy'!E66&lt;&gt;0,1,0), IF('Pattern_Matching Accuracy'!E66&lt;&gt;0,1,0), IF('Reversal Accuracy'!E66&lt;&gt;0,1,0), IF('Stack Accuracy'!E66&lt;&gt;0,1,0), IF('Vending_Machine Accuracy'!E66&lt;&gt;0,1,0), IF('Vending_Machine_Sum Accuracy'!E66&lt;&gt;0,1,0), IF('MazeComplete Accuracy'!E66&lt;&gt;0,1,0), IF('MazeSolve Accuracy'!E66&lt;&gt;0,1,0), IF('Hamiltonian Accuracy'!E66&lt;&gt;0,1,0))</f>
        <v>56.066666666666663</v>
      </c>
      <c r="F66">
        <f>(SUM(SUMIF('PARITY Accuracy'!F66,"&lt;&gt;0"), SUMIF('Pattern_Matching Accuracy'!F66,"&lt;&gt;0"), SUMIF('Reversal Accuracy'!F66,"&lt;&gt;0"), SUMIF('Stack Accuracy'!F66,"&lt;&gt;0"), SUMIF('Vending_Machine Accuracy'!F66,"&lt;&gt;0"), SUMIF('Vending_Machine_Sum Accuracy'!F66,"&lt;&gt;0"), SUMIF('MazeComplete Accuracy'!F66,"&lt;&gt;0"), SUMIF('MazeSolve Accuracy'!F66,"&lt;&gt;0"), SUMIF('Hamiltonian Accuracy'!F66,"&lt;&gt;0")))/SUM(IF('PARITY Accuracy'!F66&lt;&gt;0,1,0), IF('Pattern_Matching Accuracy'!F66&lt;&gt;0,1,0), IF('Reversal Accuracy'!F66&lt;&gt;0,1,0), IF('Stack Accuracy'!F66&lt;&gt;0,1,0), IF('Vending_Machine Accuracy'!F66&lt;&gt;0,1,0), IF('Vending_Machine_Sum Accuracy'!F66&lt;&gt;0,1,0), IF('MazeComplete Accuracy'!F66&lt;&gt;0,1,0), IF('MazeSolve Accuracy'!F66&lt;&gt;0,1,0), IF('Hamiltonian Accuracy'!F66&lt;&gt;0,1,0))</f>
        <v>45.422222222222224</v>
      </c>
      <c r="G66">
        <f>(SUM(SUMIF('PARITY Accuracy'!G66,"&lt;&gt;0"), SUMIF('Pattern_Matching Accuracy'!G66,"&lt;&gt;0"), SUMIF('Reversal Accuracy'!G66,"&lt;&gt;0"), SUMIF('Stack Accuracy'!G66,"&lt;&gt;0"), SUMIF('Vending_Machine Accuracy'!G66,"&lt;&gt;0"), SUMIF('Vending_Machine_Sum Accuracy'!G66,"&lt;&gt;0"), SUMIF('MazeComplete Accuracy'!G66,"&lt;&gt;0"), SUMIF('MazeSolve Accuracy'!G66,"&lt;&gt;0"), SUMIF('Hamiltonian Accuracy'!G66,"&lt;&gt;0")))/SUM(IF('PARITY Accuracy'!G66&lt;&gt;0,1,0), IF('Pattern_Matching Accuracy'!G66&lt;&gt;0,1,0), IF('Reversal Accuracy'!G66&lt;&gt;0,1,0), IF('Stack Accuracy'!G66&lt;&gt;0,1,0), IF('Vending_Machine Accuracy'!G66&lt;&gt;0,1,0), IF('Vending_Machine_Sum Accuracy'!G66&lt;&gt;0,1,0), IF('MazeComplete Accuracy'!G66&lt;&gt;0,1,0), IF('MazeSolve Accuracy'!G66&lt;&gt;0,1,0), IF('Hamiltonian Accuracy'!G66&lt;&gt;0,1,0))</f>
        <v>61.722222222222221</v>
      </c>
      <c r="H66" t="str">
        <f t="shared" si="15"/>
        <v>100 (δ=0.2)</v>
      </c>
      <c r="N66">
        <f t="shared" si="16"/>
        <v>56.594444444444441</v>
      </c>
      <c r="O66">
        <f t="shared" si="17"/>
        <v>6.9746919043419728</v>
      </c>
    </row>
    <row r="67" spans="1:23" x14ac:dyDescent="0.45">
      <c r="A67" s="2">
        <v>27</v>
      </c>
      <c r="B67">
        <v>100</v>
      </c>
      <c r="C67">
        <v>0.45</v>
      </c>
      <c r="D67">
        <f>(SUM(SUMIF('PARITY Accuracy'!D67,"&lt;&gt;0"), SUMIF('Pattern_Matching Accuracy'!D67,"&lt;&gt;0"), SUMIF('Reversal Accuracy'!D67,"&lt;&gt;0"), SUMIF('Stack Accuracy'!D67,"&lt;&gt;0"), SUMIF('Vending_Machine Accuracy'!D67,"&lt;&gt;0"), SUMIF('Vending_Machine_Sum Accuracy'!D67,"&lt;&gt;0"), SUMIF('MazeComplete Accuracy'!D67,"&lt;&gt;0"), SUMIF('MazeSolve Accuracy'!D67,"&lt;&gt;0"), SUMIF('Hamiltonian Accuracy'!D67,"&lt;&gt;0")))/SUM(IF('PARITY Accuracy'!D67&lt;&gt;0,1,0), IF('Pattern_Matching Accuracy'!D67&lt;&gt;0,1,0), IF('Reversal Accuracy'!D67&lt;&gt;0,1,0), IF('Stack Accuracy'!D67&lt;&gt;0,1,0), IF('Vending_Machine Accuracy'!D67&lt;&gt;0,1,0), IF('Vending_Machine_Sum Accuracy'!D67&lt;&gt;0,1,0), IF('MazeComplete Accuracy'!D67&lt;&gt;0,1,0), IF('MazeSolve Accuracy'!D67&lt;&gt;0,1,0), IF('Hamiltonian Accuracy'!D67&lt;&gt;0,1,0))</f>
        <v>61.466666666666669</v>
      </c>
      <c r="E67">
        <f>(SUM(SUMIF('PARITY Accuracy'!E67,"&lt;&gt;0"), SUMIF('Pattern_Matching Accuracy'!E67,"&lt;&gt;0"), SUMIF('Reversal Accuracy'!E67,"&lt;&gt;0"), SUMIF('Stack Accuracy'!E67,"&lt;&gt;0"), SUMIF('Vending_Machine Accuracy'!E67,"&lt;&gt;0"), SUMIF('Vending_Machine_Sum Accuracy'!E67,"&lt;&gt;0"), SUMIF('MazeComplete Accuracy'!E67,"&lt;&gt;0"), SUMIF('MazeSolve Accuracy'!E67,"&lt;&gt;0"), SUMIF('Hamiltonian Accuracy'!E67,"&lt;&gt;0")))/SUM(IF('PARITY Accuracy'!E67&lt;&gt;0,1,0), IF('Pattern_Matching Accuracy'!E67&lt;&gt;0,1,0), IF('Reversal Accuracy'!E67&lt;&gt;0,1,0), IF('Stack Accuracy'!E67&lt;&gt;0,1,0), IF('Vending_Machine Accuracy'!E67&lt;&gt;0,1,0), IF('Vending_Machine_Sum Accuracy'!E67&lt;&gt;0,1,0), IF('MazeComplete Accuracy'!E67&lt;&gt;0,1,0), IF('MazeSolve Accuracy'!E67&lt;&gt;0,1,0), IF('Hamiltonian Accuracy'!E67&lt;&gt;0,1,0))</f>
        <v>55.433333333333337</v>
      </c>
      <c r="F67">
        <f>(SUM(SUMIF('PARITY Accuracy'!F67,"&lt;&gt;0"), SUMIF('Pattern_Matching Accuracy'!F67,"&lt;&gt;0"), SUMIF('Reversal Accuracy'!F67,"&lt;&gt;0"), SUMIF('Stack Accuracy'!F67,"&lt;&gt;0"), SUMIF('Vending_Machine Accuracy'!F67,"&lt;&gt;0"), SUMIF('Vending_Machine_Sum Accuracy'!F67,"&lt;&gt;0"), SUMIF('MazeComplete Accuracy'!F67,"&lt;&gt;0"), SUMIF('MazeSolve Accuracy'!F67,"&lt;&gt;0"), SUMIF('Hamiltonian Accuracy'!F67,"&lt;&gt;0")))/SUM(IF('PARITY Accuracy'!F67&lt;&gt;0,1,0), IF('Pattern_Matching Accuracy'!F67&lt;&gt;0,1,0), IF('Reversal Accuracy'!F67&lt;&gt;0,1,0), IF('Stack Accuracy'!F67&lt;&gt;0,1,0), IF('Vending_Machine Accuracy'!F67&lt;&gt;0,1,0), IF('Vending_Machine_Sum Accuracy'!F67&lt;&gt;0,1,0), IF('MazeComplete Accuracy'!F67&lt;&gt;0,1,0), IF('MazeSolve Accuracy'!F67&lt;&gt;0,1,0), IF('Hamiltonian Accuracy'!F67&lt;&gt;0,1,0))</f>
        <v>46.400000000000006</v>
      </c>
      <c r="G67">
        <f>(SUM(SUMIF('PARITY Accuracy'!G67,"&lt;&gt;0"), SUMIF('Pattern_Matching Accuracy'!G67,"&lt;&gt;0"), SUMIF('Reversal Accuracy'!G67,"&lt;&gt;0"), SUMIF('Stack Accuracy'!G67,"&lt;&gt;0"), SUMIF('Vending_Machine Accuracy'!G67,"&lt;&gt;0"), SUMIF('Vending_Machine_Sum Accuracy'!G67,"&lt;&gt;0"), SUMIF('MazeComplete Accuracy'!G67,"&lt;&gt;0"), SUMIF('MazeSolve Accuracy'!G67,"&lt;&gt;0"), SUMIF('Hamiltonian Accuracy'!G67,"&lt;&gt;0")))/SUM(IF('PARITY Accuracy'!G67&lt;&gt;0,1,0), IF('Pattern_Matching Accuracy'!G67&lt;&gt;0,1,0), IF('Reversal Accuracy'!G67&lt;&gt;0,1,0), IF('Stack Accuracy'!G67&lt;&gt;0,1,0), IF('Vending_Machine Accuracy'!G67&lt;&gt;0,1,0), IF('Vending_Machine_Sum Accuracy'!G67&lt;&gt;0,1,0), IF('MazeComplete Accuracy'!G67&lt;&gt;0,1,0), IF('MazeSolve Accuracy'!G67&lt;&gt;0,1,0), IF('Hamiltonian Accuracy'!G67&lt;&gt;0,1,0))</f>
        <v>60.422222222222231</v>
      </c>
      <c r="H67" t="str">
        <f t="shared" si="15"/>
        <v>100 (δ=0.45)</v>
      </c>
      <c r="N67">
        <f t="shared" si="16"/>
        <v>55.930555555555557</v>
      </c>
      <c r="O67">
        <f t="shared" si="17"/>
        <v>5.9561379016695275</v>
      </c>
    </row>
    <row r="68" spans="1:23" x14ac:dyDescent="0.45">
      <c r="A68" s="2">
        <v>28</v>
      </c>
      <c r="B68">
        <v>100</v>
      </c>
      <c r="C68">
        <v>0.65</v>
      </c>
      <c r="D68">
        <f>(SUM(SUMIF('PARITY Accuracy'!D68,"&lt;&gt;0"), SUMIF('Pattern_Matching Accuracy'!D68,"&lt;&gt;0"), SUMIF('Reversal Accuracy'!D68,"&lt;&gt;0"), SUMIF('Stack Accuracy'!D68,"&lt;&gt;0"), SUMIF('Vending_Machine Accuracy'!D68,"&lt;&gt;0"), SUMIF('Vending_Machine_Sum Accuracy'!D68,"&lt;&gt;0"), SUMIF('MazeComplete Accuracy'!D68,"&lt;&gt;0"), SUMIF('MazeSolve Accuracy'!D68,"&lt;&gt;0"), SUMIF('Hamiltonian Accuracy'!D68,"&lt;&gt;0")))/SUM(IF('PARITY Accuracy'!D68&lt;&gt;0,1,0), IF('Pattern_Matching Accuracy'!D68&lt;&gt;0,1,0), IF('Reversal Accuracy'!D68&lt;&gt;0,1,0), IF('Stack Accuracy'!D68&lt;&gt;0,1,0), IF('Vending_Machine Accuracy'!D68&lt;&gt;0,1,0), IF('Vending_Machine_Sum Accuracy'!D68&lt;&gt;0,1,0), IF('MazeComplete Accuracy'!D68&lt;&gt;0,1,0), IF('MazeSolve Accuracy'!D68&lt;&gt;0,1,0), IF('Hamiltonian Accuracy'!D68&lt;&gt;0,1,0))</f>
        <v>61.333333333333336</v>
      </c>
      <c r="E68">
        <f>(SUM(SUMIF('PARITY Accuracy'!E68,"&lt;&gt;0"), SUMIF('Pattern_Matching Accuracy'!E68,"&lt;&gt;0"), SUMIF('Reversal Accuracy'!E68,"&lt;&gt;0"), SUMIF('Stack Accuracy'!E68,"&lt;&gt;0"), SUMIF('Vending_Machine Accuracy'!E68,"&lt;&gt;0"), SUMIF('Vending_Machine_Sum Accuracy'!E68,"&lt;&gt;0"), SUMIF('MazeComplete Accuracy'!E68,"&lt;&gt;0"), SUMIF('MazeSolve Accuracy'!E68,"&lt;&gt;0"), SUMIF('Hamiltonian Accuracy'!E68,"&lt;&gt;0")))/SUM(IF('PARITY Accuracy'!E68&lt;&gt;0,1,0), IF('Pattern_Matching Accuracy'!E68&lt;&gt;0,1,0), IF('Reversal Accuracy'!E68&lt;&gt;0,1,0), IF('Stack Accuracy'!E68&lt;&gt;0,1,0), IF('Vending_Machine Accuracy'!E68&lt;&gt;0,1,0), IF('Vending_Machine_Sum Accuracy'!E68&lt;&gt;0,1,0), IF('MazeComplete Accuracy'!E68&lt;&gt;0,1,0), IF('MazeSolve Accuracy'!E68&lt;&gt;0,1,0), IF('Hamiltonian Accuracy'!E68&lt;&gt;0,1,0))</f>
        <v>55.300000000000004</v>
      </c>
      <c r="F68">
        <f>(SUM(SUMIF('PARITY Accuracy'!F68,"&lt;&gt;0"), SUMIF('Pattern_Matching Accuracy'!F68,"&lt;&gt;0"), SUMIF('Reversal Accuracy'!F68,"&lt;&gt;0"), SUMIF('Stack Accuracy'!F68,"&lt;&gt;0"), SUMIF('Vending_Machine Accuracy'!F68,"&lt;&gt;0"), SUMIF('Vending_Machine_Sum Accuracy'!F68,"&lt;&gt;0"), SUMIF('MazeComplete Accuracy'!F68,"&lt;&gt;0"), SUMIF('MazeSolve Accuracy'!F68,"&lt;&gt;0"), SUMIF('Hamiltonian Accuracy'!F68,"&lt;&gt;0")))/SUM(IF('PARITY Accuracy'!F68&lt;&gt;0,1,0), IF('Pattern_Matching Accuracy'!F68&lt;&gt;0,1,0), IF('Reversal Accuracy'!F68&lt;&gt;0,1,0), IF('Stack Accuracy'!F68&lt;&gt;0,1,0), IF('Vending_Machine Accuracy'!F68&lt;&gt;0,1,0), IF('Vending_Machine_Sum Accuracy'!F68&lt;&gt;0,1,0), IF('MazeComplete Accuracy'!F68&lt;&gt;0,1,0), IF('MazeSolve Accuracy'!F68&lt;&gt;0,1,0), IF('Hamiltonian Accuracy'!F68&lt;&gt;0,1,0))</f>
        <v>45.155555555555551</v>
      </c>
      <c r="G68">
        <f>(SUM(SUMIF('PARITY Accuracy'!G68,"&lt;&gt;0"), SUMIF('Pattern_Matching Accuracy'!G68,"&lt;&gt;0"), SUMIF('Reversal Accuracy'!G68,"&lt;&gt;0"), SUMIF('Stack Accuracy'!G68,"&lt;&gt;0"), SUMIF('Vending_Machine Accuracy'!G68,"&lt;&gt;0"), SUMIF('Vending_Machine_Sum Accuracy'!G68,"&lt;&gt;0"), SUMIF('MazeComplete Accuracy'!G68,"&lt;&gt;0"), SUMIF('MazeSolve Accuracy'!G68,"&lt;&gt;0"), SUMIF('Hamiltonian Accuracy'!G68,"&lt;&gt;0")))/SUM(IF('PARITY Accuracy'!G68&lt;&gt;0,1,0), IF('Pattern_Matching Accuracy'!G68&lt;&gt;0,1,0), IF('Reversal Accuracy'!G68&lt;&gt;0,1,0), IF('Stack Accuracy'!G68&lt;&gt;0,1,0), IF('Vending_Machine Accuracy'!G68&lt;&gt;0,1,0), IF('Vending_Machine_Sum Accuracy'!G68&lt;&gt;0,1,0), IF('MazeComplete Accuracy'!G68&lt;&gt;0,1,0), IF('MazeSolve Accuracy'!G68&lt;&gt;0,1,0), IF('Hamiltonian Accuracy'!G68&lt;&gt;0,1,0))</f>
        <v>60.077777777777769</v>
      </c>
      <c r="H68" t="str">
        <f t="shared" si="15"/>
        <v>100 (δ=0.65)</v>
      </c>
      <c r="N68">
        <f t="shared" si="16"/>
        <v>55.466666666666669</v>
      </c>
      <c r="O68">
        <f t="shared" si="17"/>
        <v>6.3644896413665091</v>
      </c>
    </row>
    <row r="69" spans="1:23" x14ac:dyDescent="0.45">
      <c r="A69" s="2">
        <v>29</v>
      </c>
      <c r="B69">
        <v>100</v>
      </c>
      <c r="C69">
        <v>0.85</v>
      </c>
      <c r="D69">
        <f>(SUM(SUMIF('PARITY Accuracy'!D69,"&lt;&gt;0"), SUMIF('Pattern_Matching Accuracy'!D69,"&lt;&gt;0"), SUMIF('Reversal Accuracy'!D69,"&lt;&gt;0"), SUMIF('Stack Accuracy'!D69,"&lt;&gt;0"), SUMIF('Vending_Machine Accuracy'!D69,"&lt;&gt;0"), SUMIF('Vending_Machine_Sum Accuracy'!D69,"&lt;&gt;0"), SUMIF('MazeComplete Accuracy'!D69,"&lt;&gt;0"), SUMIF('MazeSolve Accuracy'!D69,"&lt;&gt;0"), SUMIF('Hamiltonian Accuracy'!D69,"&lt;&gt;0")))/SUM(IF('PARITY Accuracy'!D69&lt;&gt;0,1,0), IF('Pattern_Matching Accuracy'!D69&lt;&gt;0,1,0), IF('Reversal Accuracy'!D69&lt;&gt;0,1,0), IF('Stack Accuracy'!D69&lt;&gt;0,1,0), IF('Vending_Machine Accuracy'!D69&lt;&gt;0,1,0), IF('Vending_Machine_Sum Accuracy'!D69&lt;&gt;0,1,0), IF('MazeComplete Accuracy'!D69&lt;&gt;0,1,0), IF('MazeSolve Accuracy'!D69&lt;&gt;0,1,0), IF('Hamiltonian Accuracy'!D69&lt;&gt;0,1,0))</f>
        <v>60.066666666666656</v>
      </c>
      <c r="E69">
        <f>(SUM(SUMIF('PARITY Accuracy'!E69,"&lt;&gt;0"), SUMIF('Pattern_Matching Accuracy'!E69,"&lt;&gt;0"), SUMIF('Reversal Accuracy'!E69,"&lt;&gt;0"), SUMIF('Stack Accuracy'!E69,"&lt;&gt;0"), SUMIF('Vending_Machine Accuracy'!E69,"&lt;&gt;0"), SUMIF('Vending_Machine_Sum Accuracy'!E69,"&lt;&gt;0"), SUMIF('MazeComplete Accuracy'!E69,"&lt;&gt;0"), SUMIF('MazeSolve Accuracy'!E69,"&lt;&gt;0"), SUMIF('Hamiltonian Accuracy'!E69,"&lt;&gt;0")))/SUM(IF('PARITY Accuracy'!E69&lt;&gt;0,1,0), IF('Pattern_Matching Accuracy'!E69&lt;&gt;0,1,0), IF('Reversal Accuracy'!E69&lt;&gt;0,1,0), IF('Stack Accuracy'!E69&lt;&gt;0,1,0), IF('Vending_Machine Accuracy'!E69&lt;&gt;0,1,0), IF('Vending_Machine_Sum Accuracy'!E69&lt;&gt;0,1,0), IF('MazeComplete Accuracy'!E69&lt;&gt;0,1,0), IF('MazeSolve Accuracy'!E69&lt;&gt;0,1,0), IF('Hamiltonian Accuracy'!E69&lt;&gt;0,1,0))</f>
        <v>55.366666666666674</v>
      </c>
      <c r="F69">
        <f>(SUM(SUMIF('PARITY Accuracy'!F69,"&lt;&gt;0"), SUMIF('Pattern_Matching Accuracy'!F69,"&lt;&gt;0"), SUMIF('Reversal Accuracy'!F69,"&lt;&gt;0"), SUMIF('Stack Accuracy'!F69,"&lt;&gt;0"), SUMIF('Vending_Machine Accuracy'!F69,"&lt;&gt;0"), SUMIF('Vending_Machine_Sum Accuracy'!F69,"&lt;&gt;0"), SUMIF('MazeComplete Accuracy'!F69,"&lt;&gt;0"), SUMIF('MazeSolve Accuracy'!F69,"&lt;&gt;0"), SUMIF('Hamiltonian Accuracy'!F69,"&lt;&gt;0")))/SUM(IF('PARITY Accuracy'!F69&lt;&gt;0,1,0), IF('Pattern_Matching Accuracy'!F69&lt;&gt;0,1,0), IF('Reversal Accuracy'!F69&lt;&gt;0,1,0), IF('Stack Accuracy'!F69&lt;&gt;0,1,0), IF('Vending_Machine Accuracy'!F69&lt;&gt;0,1,0), IF('Vending_Machine_Sum Accuracy'!F69&lt;&gt;0,1,0), IF('MazeComplete Accuracy'!F69&lt;&gt;0,1,0), IF('MazeSolve Accuracy'!F69&lt;&gt;0,1,0), IF('Hamiltonian Accuracy'!F69&lt;&gt;0,1,0))</f>
        <v>45.111111111111114</v>
      </c>
      <c r="G69">
        <f>(SUM(SUMIF('PARITY Accuracy'!G69,"&lt;&gt;0"), SUMIF('Pattern_Matching Accuracy'!G69,"&lt;&gt;0"), SUMIF('Reversal Accuracy'!G69,"&lt;&gt;0"), SUMIF('Stack Accuracy'!G69,"&lt;&gt;0"), SUMIF('Vending_Machine Accuracy'!G69,"&lt;&gt;0"), SUMIF('Vending_Machine_Sum Accuracy'!G69,"&lt;&gt;0"), SUMIF('MazeComplete Accuracy'!G69,"&lt;&gt;0"), SUMIF('MazeSolve Accuracy'!G69,"&lt;&gt;0"), SUMIF('Hamiltonian Accuracy'!G69,"&lt;&gt;0")))/SUM(IF('PARITY Accuracy'!G69&lt;&gt;0,1,0), IF('Pattern_Matching Accuracy'!G69&lt;&gt;0,1,0), IF('Reversal Accuracy'!G69&lt;&gt;0,1,0), IF('Stack Accuracy'!G69&lt;&gt;0,1,0), IF('Vending_Machine Accuracy'!G69&lt;&gt;0,1,0), IF('Vending_Machine_Sum Accuracy'!G69&lt;&gt;0,1,0), IF('MazeComplete Accuracy'!G69&lt;&gt;0,1,0), IF('MazeSolve Accuracy'!G69&lt;&gt;0,1,0), IF('Hamiltonian Accuracy'!G69&lt;&gt;0,1,0))</f>
        <v>59.355555555555561</v>
      </c>
      <c r="H69" t="str">
        <f t="shared" si="15"/>
        <v>100 (δ=0.85)</v>
      </c>
      <c r="N69">
        <f t="shared" si="16"/>
        <v>54.975000000000001</v>
      </c>
      <c r="O69">
        <f t="shared" si="17"/>
        <v>5.9700092799315501</v>
      </c>
    </row>
    <row r="70" spans="1:23" x14ac:dyDescent="0.45">
      <c r="D70">
        <f>AVERAGE(D40:D69)</f>
        <v>57.014814814814812</v>
      </c>
      <c r="E70">
        <f t="shared" ref="E70" si="28">AVERAGE(E40:E69)</f>
        <v>54.503703703703714</v>
      </c>
      <c r="F70">
        <f t="shared" ref="F70" si="29">AVERAGE(F40:F69)</f>
        <v>45.348518518518517</v>
      </c>
      <c r="G70">
        <f t="shared" ref="G70" si="30">AVERAGE(G40:G69)</f>
        <v>56.311851851851856</v>
      </c>
      <c r="O70">
        <f>AVERAGE(O40:O69)</f>
        <v>4.8087616459038873</v>
      </c>
    </row>
    <row r="73" spans="1:23" x14ac:dyDescent="0.45">
      <c r="A73" s="2">
        <v>0</v>
      </c>
      <c r="B73" t="s">
        <v>16</v>
      </c>
    </row>
    <row r="75" spans="1:23" x14ac:dyDescent="0.45">
      <c r="B75" s="2" t="s">
        <v>1</v>
      </c>
      <c r="C75" s="2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H75" s="2" t="s">
        <v>14</v>
      </c>
      <c r="J75" s="3"/>
      <c r="K75" s="3" t="s">
        <v>25</v>
      </c>
      <c r="L75" s="3" t="s">
        <v>26</v>
      </c>
      <c r="N75" s="4" t="s">
        <v>27</v>
      </c>
      <c r="O75" s="4" t="s">
        <v>28</v>
      </c>
      <c r="P75" s="3"/>
      <c r="Q75" s="3" t="s">
        <v>3</v>
      </c>
      <c r="R75" s="3"/>
      <c r="S75" s="3" t="s">
        <v>4</v>
      </c>
      <c r="T75" s="3"/>
      <c r="U75" s="3" t="s">
        <v>5</v>
      </c>
      <c r="V75" s="3"/>
      <c r="W75" s="3" t="s">
        <v>6</v>
      </c>
    </row>
    <row r="76" spans="1:23" x14ac:dyDescent="0.45">
      <c r="A76" s="2">
        <v>0</v>
      </c>
      <c r="B76">
        <v>0</v>
      </c>
      <c r="C76">
        <v>0</v>
      </c>
      <c r="D76">
        <f>AVERAGE('PARITY Accuracy'!D76, 'Pattern_Matching Accuracy'!D76, 'Reversal Accuracy'!D76, 'Stack Accuracy'!D76, 'Vending_Machine Accuracy'!D76, 'Vending_Machine_Sum Accuracy'!D76, 'MazeComplete Accuracy'!D76, 'MazeSolve Accuracy'!D76, 'Hamiltonian Accuracy'!D76)</f>
        <v>54.088888888888896</v>
      </c>
      <c r="E76">
        <f>AVERAGE('PARITY Accuracy'!E76, 'Pattern_Matching Accuracy'!E76, 'Reversal Accuracy'!E76, 'Stack Accuracy'!E76, 'Vending_Machine Accuracy'!E76, 'Vending_Machine_Sum Accuracy'!E76, 'MazeComplete Accuracy'!E76, 'MazeSolve Accuracy'!E76, 'Hamiltonian Accuracy'!E76)</f>
        <v>54.811111111111103</v>
      </c>
      <c r="F76">
        <f>AVERAGE('PARITY Accuracy'!F76, 'Pattern_Matching Accuracy'!F76, 'Reversal Accuracy'!F76, 'Stack Accuracy'!F76, 'Vending_Machine Accuracy'!F76, 'Vending_Machine_Sum Accuracy'!F76, 'MazeComplete Accuracy'!F76, 'MazeSolve Accuracy'!F76, 'Hamiltonian Accuracy'!F76)</f>
        <v>43.733333333333334</v>
      </c>
      <c r="G76">
        <f>AVERAGE('PARITY Accuracy'!G76, 'Pattern_Matching Accuracy'!G76, 'Reversal Accuracy'!G76, 'Stack Accuracy'!G76, 'Vending_Machine Accuracy'!G76, 'Vending_Machine_Sum Accuracy'!G76, 'MazeComplete Accuracy'!G76, 'MazeSolve Accuracy'!G76, 'Hamiltonian Accuracy'!G76)</f>
        <v>56.466666666666669</v>
      </c>
      <c r="H76" t="str">
        <f t="shared" ref="H76:H105" si="31">B76&amp;" (δ="&amp;C76&amp;")"</f>
        <v>0 (δ=0)</v>
      </c>
      <c r="J76">
        <v>2</v>
      </c>
      <c r="K76">
        <f>_xlfn.STDEV.P(D76:G80)</f>
        <v>4.4173066971617594</v>
      </c>
      <c r="L76">
        <f>_xlfn.STDEV.P(D76:G76,D81:G81,D86:G86,D91:G91,D96:G96,D101:G101)</f>
        <v>6.420746506411005</v>
      </c>
      <c r="M76">
        <v>0</v>
      </c>
      <c r="N76">
        <f>AVERAGE(D76:G76)</f>
        <v>52.274999999999999</v>
      </c>
      <c r="O76">
        <f>_xlfn.STDEV.P(D76:G76)</f>
        <v>5.0063008139250051</v>
      </c>
      <c r="P76" s="5">
        <f>_xlfn.STDEV.P(D76:D80)</f>
        <v>1.2192003045915187</v>
      </c>
      <c r="Q76">
        <f>_xlfn.STDEV.P(D76,D81,D86,D91,D96,D101)</f>
        <v>3.5010957524415205</v>
      </c>
      <c r="R76" s="5">
        <f>_xlfn.STDEV.P(E76:E80)</f>
        <v>1.7168302690829691</v>
      </c>
      <c r="S76">
        <f>_xlfn.STDEV.P(E76,E81,E86,E91,E96,E101)</f>
        <v>2.7830296032005872</v>
      </c>
      <c r="T76" s="5">
        <f>_xlfn.STDEV.P(F76:F80)</f>
        <v>0.587188320265987</v>
      </c>
      <c r="U76">
        <f>_xlfn.STDEV.P(F76,F81,F86,F91,F96,F101)</f>
        <v>0.91582827353811103</v>
      </c>
      <c r="V76" s="5">
        <f>_xlfn.STDEV.P(G76:G80)</f>
        <v>1.5774084074679633</v>
      </c>
      <c r="W76">
        <f>_xlfn.STDEV.P(G76,G81,G86,G91,G96,G101)</f>
        <v>2.6857853735364539</v>
      </c>
    </row>
    <row r="77" spans="1:23" x14ac:dyDescent="0.45">
      <c r="A77" s="2">
        <v>1</v>
      </c>
      <c r="B77">
        <v>0</v>
      </c>
      <c r="C77">
        <v>0.2</v>
      </c>
      <c r="D77">
        <f>AVERAGE('PARITY Accuracy'!D77, 'Pattern_Matching Accuracy'!D77, 'Reversal Accuracy'!D77, 'Stack Accuracy'!D77, 'Vending_Machine Accuracy'!D77, 'Vending_Machine_Sum Accuracy'!D77, 'MazeComplete Accuracy'!D77, 'MazeSolve Accuracy'!D77, 'Hamiltonian Accuracy'!D77)</f>
        <v>51.411111111111119</v>
      </c>
      <c r="E77">
        <f>AVERAGE('PARITY Accuracy'!E77, 'Pattern_Matching Accuracy'!E77, 'Reversal Accuracy'!E77, 'Stack Accuracy'!E77, 'Vending_Machine Accuracy'!E77, 'Vending_Machine_Sum Accuracy'!E77, 'MazeComplete Accuracy'!E77, 'MazeSolve Accuracy'!E77, 'Hamiltonian Accuracy'!E77)</f>
        <v>52.5</v>
      </c>
      <c r="F77">
        <f>AVERAGE('PARITY Accuracy'!F77, 'Pattern_Matching Accuracy'!F77, 'Reversal Accuracy'!F77, 'Stack Accuracy'!F77, 'Vending_Machine Accuracy'!F77, 'Vending_Machine_Sum Accuracy'!F77, 'MazeComplete Accuracy'!F77, 'MazeSolve Accuracy'!F77, 'Hamiltonian Accuracy'!F77)</f>
        <v>43.888888888888886</v>
      </c>
      <c r="G77">
        <f>AVERAGE('PARITY Accuracy'!G77, 'Pattern_Matching Accuracy'!G77, 'Reversal Accuracy'!G77, 'Stack Accuracy'!G77, 'Vending_Machine Accuracy'!G77, 'Vending_Machine_Sum Accuracy'!G77, 'MazeComplete Accuracy'!G77, 'MazeSolve Accuracy'!G77, 'Hamiltonian Accuracy'!G77)</f>
        <v>54.211111111111109</v>
      </c>
      <c r="H77" t="str">
        <f t="shared" si="31"/>
        <v>0 (δ=0.2)</v>
      </c>
      <c r="J77">
        <v>5</v>
      </c>
      <c r="K77">
        <f>_xlfn.STDEV.P(D81:G85)</f>
        <v>4.8075045501798535</v>
      </c>
      <c r="L77">
        <f>_xlfn.STDEV.P(D77:G77,D82:G82,D87:G87,D92:G92,D97:G97,D102:G102)</f>
        <v>6.2411660305412111</v>
      </c>
      <c r="M77">
        <v>0.2</v>
      </c>
      <c r="N77">
        <f t="shared" ref="N77:N105" si="32">AVERAGE(D77:G77)</f>
        <v>50.50277777777778</v>
      </c>
      <c r="O77">
        <f t="shared" ref="O77:O105" si="33">_xlfn.STDEV.P(D77:G77)</f>
        <v>3.9468097368337181</v>
      </c>
      <c r="P77" s="5">
        <f>_xlfn.STDEV.P(D81:D85)</f>
        <v>1.4372538973445541</v>
      </c>
      <c r="Q77">
        <f t="shared" ref="Q77:Q80" si="34">_xlfn.STDEV.P(D77,D82,D87,D92,D97,D102)</f>
        <v>4.2039504740752296</v>
      </c>
      <c r="R77" s="5">
        <f>_xlfn.STDEV.P(E81:E85)</f>
        <v>1.0185683489493922</v>
      </c>
      <c r="S77">
        <f t="shared" ref="S77:S80" si="35">_xlfn.STDEV.P(E77,E82,E87,E92,E97,E102)</f>
        <v>2.9034420942242036</v>
      </c>
      <c r="T77" s="5">
        <f>_xlfn.STDEV.P(F81:F85)</f>
        <v>0.52936486518641068</v>
      </c>
      <c r="U77">
        <f t="shared" ref="U77:U80" si="36">_xlfn.STDEV.P(F77,F82,F87,F92,F97,F102)</f>
        <v>0.74109250906744972</v>
      </c>
      <c r="V77" s="5">
        <f>_xlfn.STDEV.P(G81:G85)</f>
        <v>1.4045710210190236</v>
      </c>
      <c r="W77">
        <f t="shared" ref="W77:W80" si="37">_xlfn.STDEV.P(G77,G82,G87,G92,G97,G102)</f>
        <v>2.8480692808037329</v>
      </c>
    </row>
    <row r="78" spans="1:23" x14ac:dyDescent="0.45">
      <c r="A78" s="2">
        <v>2</v>
      </c>
      <c r="B78">
        <v>0</v>
      </c>
      <c r="C78">
        <v>0.45</v>
      </c>
      <c r="D78">
        <f>AVERAGE('PARITY Accuracy'!D78, 'Pattern_Matching Accuracy'!D78, 'Reversal Accuracy'!D78, 'Stack Accuracy'!D78, 'Vending_Machine Accuracy'!D78, 'Vending_Machine_Sum Accuracy'!D78, 'MazeComplete Accuracy'!D78, 'MazeSolve Accuracy'!D78, 'Hamiltonian Accuracy'!D78)</f>
        <v>52.444444444444443</v>
      </c>
      <c r="E78">
        <f>AVERAGE('PARITY Accuracy'!E78, 'Pattern_Matching Accuracy'!E78, 'Reversal Accuracy'!E78, 'Stack Accuracy'!E78, 'Vending_Machine Accuracy'!E78, 'Vending_Machine_Sum Accuracy'!E78, 'MazeComplete Accuracy'!E78, 'MazeSolve Accuracy'!E78, 'Hamiltonian Accuracy'!E78)</f>
        <v>52.822222222222223</v>
      </c>
      <c r="F78">
        <f>AVERAGE('PARITY Accuracy'!F78, 'Pattern_Matching Accuracy'!F78, 'Reversal Accuracy'!F78, 'Stack Accuracy'!F78, 'Vending_Machine Accuracy'!F78, 'Vending_Machine_Sum Accuracy'!F78, 'MazeComplete Accuracy'!F78, 'MazeSolve Accuracy'!F78, 'Hamiltonian Accuracy'!F78)</f>
        <v>43.055555555555557</v>
      </c>
      <c r="G78">
        <f>AVERAGE('PARITY Accuracy'!G78, 'Pattern_Matching Accuracy'!G78, 'Reversal Accuracy'!G78, 'Stack Accuracy'!G78, 'Vending_Machine Accuracy'!G78, 'Vending_Machine_Sum Accuracy'!G78, 'MazeComplete Accuracy'!G78, 'MazeSolve Accuracy'!G78, 'Hamiltonian Accuracy'!G78)</f>
        <v>54.022222222222219</v>
      </c>
      <c r="H78" t="str">
        <f t="shared" si="31"/>
        <v>0 (δ=0.45)</v>
      </c>
      <c r="J78">
        <v>10</v>
      </c>
      <c r="K78">
        <f>_xlfn.STDEV.P(D86:G90)</f>
        <v>4.6994093075094199</v>
      </c>
      <c r="L78">
        <f t="shared" ref="L78:L80" si="38">_xlfn.STDEV.P(D78:G78,D83:G83,D88:G88,D93:G93,D98:G98,D103:G103)</f>
        <v>5.6420010318152034</v>
      </c>
      <c r="M78">
        <v>0.45</v>
      </c>
      <c r="N78">
        <f t="shared" si="32"/>
        <v>50.586111111111109</v>
      </c>
      <c r="O78">
        <f t="shared" si="33"/>
        <v>4.3866194906277824</v>
      </c>
      <c r="P78" s="5">
        <f>_xlfn.STDEV.P(D86:D90)</f>
        <v>1.5340513616717377</v>
      </c>
      <c r="Q78">
        <f t="shared" si="34"/>
        <v>3.4704182968349571</v>
      </c>
      <c r="R78" s="5">
        <f>_xlfn.STDEV.P(E86:E90)</f>
        <v>0.94726637238260991</v>
      </c>
      <c r="S78">
        <f t="shared" si="35"/>
        <v>2.358096114230845</v>
      </c>
      <c r="T78" s="5">
        <f>_xlfn.STDEV.P(F86:F90)</f>
        <v>0.7124986463058397</v>
      </c>
      <c r="U78">
        <f t="shared" si="36"/>
        <v>1.2333792116925713</v>
      </c>
      <c r="V78" s="5">
        <f>_xlfn.STDEV.P(G86:G90)</f>
        <v>1.4812340534121053</v>
      </c>
      <c r="W78">
        <f t="shared" si="37"/>
        <v>2.8592555411605067</v>
      </c>
    </row>
    <row r="79" spans="1:23" x14ac:dyDescent="0.45">
      <c r="A79" s="2">
        <v>3</v>
      </c>
      <c r="B79">
        <v>0</v>
      </c>
      <c r="C79">
        <v>0.65</v>
      </c>
      <c r="D79">
        <f>AVERAGE('PARITY Accuracy'!D79, 'Pattern_Matching Accuracy'!D79, 'Reversal Accuracy'!D79, 'Stack Accuracy'!D79, 'Vending_Machine Accuracy'!D79, 'Vending_Machine_Sum Accuracy'!D79, 'MazeComplete Accuracy'!D79, 'MazeSolve Accuracy'!D79, 'Hamiltonian Accuracy'!D79)</f>
        <v>50.866666666666667</v>
      </c>
      <c r="E79">
        <f>AVERAGE('PARITY Accuracy'!E79, 'Pattern_Matching Accuracy'!E79, 'Reversal Accuracy'!E79, 'Stack Accuracy'!E79, 'Vending_Machine Accuracy'!E79, 'Vending_Machine_Sum Accuracy'!E79, 'MazeComplete Accuracy'!E79, 'MazeSolve Accuracy'!E79, 'Hamiltonian Accuracy'!E79)</f>
        <v>52.366666666666674</v>
      </c>
      <c r="F79">
        <f>AVERAGE('PARITY Accuracy'!F79, 'Pattern_Matching Accuracy'!F79, 'Reversal Accuracy'!F79, 'Stack Accuracy'!F79, 'Vending_Machine Accuracy'!F79, 'Vending_Machine_Sum Accuracy'!F79, 'MazeComplete Accuracy'!F79, 'MazeSolve Accuracy'!F79, 'Hamiltonian Accuracy'!F79)</f>
        <v>43.022222222222219</v>
      </c>
      <c r="G79">
        <f>AVERAGE('PARITY Accuracy'!G79, 'Pattern_Matching Accuracy'!G79, 'Reversal Accuracy'!G79, 'Stack Accuracy'!G79, 'Vending_Machine Accuracy'!G79, 'Vending_Machine_Sum Accuracy'!G79, 'MazeComplete Accuracy'!G79, 'MazeSolve Accuracy'!G79, 'Hamiltonian Accuracy'!G79)</f>
        <v>53.400000000000006</v>
      </c>
      <c r="H79" t="str">
        <f t="shared" si="31"/>
        <v>0 (δ=0.65)</v>
      </c>
      <c r="J79">
        <v>20</v>
      </c>
      <c r="K79">
        <f>_xlfn.STDEV.P(D91:G95)</f>
        <v>5.0092585883480085</v>
      </c>
      <c r="L79">
        <f t="shared" si="38"/>
        <v>5.7599349817956531</v>
      </c>
      <c r="M79">
        <v>0.65</v>
      </c>
      <c r="N79">
        <f t="shared" si="32"/>
        <v>49.913888888888891</v>
      </c>
      <c r="O79">
        <f t="shared" si="33"/>
        <v>4.0795816098113713</v>
      </c>
      <c r="P79" s="5">
        <f>_xlfn.STDEV.P(D91:D95)</f>
        <v>1.1288670164110293</v>
      </c>
      <c r="Q79">
        <f t="shared" si="34"/>
        <v>3.6786415941284827</v>
      </c>
      <c r="R79" s="5">
        <f>_xlfn.STDEV.P(E91:E95)</f>
        <v>1.4093164440629271</v>
      </c>
      <c r="S79">
        <f t="shared" si="35"/>
        <v>2.2639455041015957</v>
      </c>
      <c r="T79" s="5">
        <f>_xlfn.STDEV.P(F91:F95)</f>
        <v>0.58632144725071722</v>
      </c>
      <c r="U79">
        <f t="shared" si="36"/>
        <v>0.78705446603795293</v>
      </c>
      <c r="V79" s="5">
        <f>_xlfn.STDEV.P(G91:G95)</f>
        <v>1.2199898805490046</v>
      </c>
      <c r="W79">
        <f t="shared" si="37"/>
        <v>2.6170100165287464</v>
      </c>
    </row>
    <row r="80" spans="1:23" x14ac:dyDescent="0.45">
      <c r="A80" s="2">
        <v>4</v>
      </c>
      <c r="B80">
        <v>0</v>
      </c>
      <c r="C80">
        <v>0.85</v>
      </c>
      <c r="D80">
        <f>AVERAGE('PARITY Accuracy'!D80, 'Pattern_Matching Accuracy'!D80, 'Reversal Accuracy'!D80, 'Stack Accuracy'!D80, 'Vending_Machine Accuracy'!D80, 'Vending_Machine_Sum Accuracy'!D80, 'MazeComplete Accuracy'!D80, 'MazeSolve Accuracy'!D80, 'Hamiltonian Accuracy'!D80)</f>
        <v>50.87777777777778</v>
      </c>
      <c r="E80">
        <f>AVERAGE('PARITY Accuracy'!E80, 'Pattern_Matching Accuracy'!E80, 'Reversal Accuracy'!E80, 'Stack Accuracy'!E80, 'Vending_Machine Accuracy'!E80, 'Vending_Machine_Sum Accuracy'!E80, 'MazeComplete Accuracy'!E80, 'MazeSolve Accuracy'!E80, 'Hamiltonian Accuracy'!E80)</f>
        <v>49.444444444444443</v>
      </c>
      <c r="F80">
        <f>AVERAGE('PARITY Accuracy'!F80, 'Pattern_Matching Accuracy'!F80, 'Reversal Accuracy'!F80, 'Stack Accuracy'!F80, 'Vending_Machine Accuracy'!F80, 'Vending_Machine_Sum Accuracy'!F80, 'MazeComplete Accuracy'!F80, 'MazeSolve Accuracy'!F80, 'Hamiltonian Accuracy'!F80)</f>
        <v>42.24444444444444</v>
      </c>
      <c r="G80">
        <f>AVERAGE('PARITY Accuracy'!G80, 'Pattern_Matching Accuracy'!G80, 'Reversal Accuracy'!G80, 'Stack Accuracy'!G80, 'Vending_Machine Accuracy'!G80, 'Vending_Machine_Sum Accuracy'!G80, 'MazeComplete Accuracy'!G80, 'MazeSolve Accuracy'!G80, 'Hamiltonian Accuracy'!G80)</f>
        <v>51.555555555555557</v>
      </c>
      <c r="H80" t="str">
        <f t="shared" si="31"/>
        <v>0 (δ=0.85)</v>
      </c>
      <c r="J80">
        <v>50</v>
      </c>
      <c r="K80">
        <f>_xlfn.STDEV.P(D97:G100)</f>
        <v>6.3821404198540055</v>
      </c>
      <c r="L80">
        <f t="shared" si="38"/>
        <v>5.2928031531282258</v>
      </c>
      <c r="M80">
        <v>0.85</v>
      </c>
      <c r="N80">
        <f t="shared" si="32"/>
        <v>48.530555555555551</v>
      </c>
      <c r="O80">
        <f t="shared" si="33"/>
        <v>3.7084519331846217</v>
      </c>
      <c r="P80" s="5">
        <f>_xlfn.STDEV.P(D96:D100)</f>
        <v>1.6040781360852283</v>
      </c>
      <c r="Q80">
        <f t="shared" si="34"/>
        <v>3.4709355640786943</v>
      </c>
      <c r="R80" s="5">
        <f>_xlfn.STDEV.P(E96:E100)</f>
        <v>1.1589480117016295</v>
      </c>
      <c r="S80">
        <f t="shared" si="35"/>
        <v>2.5729493945870043</v>
      </c>
      <c r="T80" s="5">
        <f>_xlfn.STDEV.P(F96:F100)</f>
        <v>0.42222222222221883</v>
      </c>
      <c r="U80">
        <f t="shared" si="36"/>
        <v>1.2499451291111761</v>
      </c>
      <c r="V80" s="5">
        <f>_xlfn.STDEV.P(G96:G100)</f>
        <v>1.3489932231295236</v>
      </c>
      <c r="W80">
        <f t="shared" si="37"/>
        <v>3.0402625148368529</v>
      </c>
    </row>
    <row r="81" spans="1:23" x14ac:dyDescent="0.45">
      <c r="A81" s="2">
        <v>5</v>
      </c>
      <c r="B81">
        <v>5</v>
      </c>
      <c r="C81">
        <v>0</v>
      </c>
      <c r="D81">
        <f>AVERAGE('PARITY Accuracy'!D81, 'Pattern_Matching Accuracy'!D81, 'Reversal Accuracy'!D81, 'Stack Accuracy'!D81, 'Vending_Machine Accuracy'!D81, 'Vending_Machine_Sum Accuracy'!D81, 'MazeComplete Accuracy'!D81, 'MazeSolve Accuracy'!D81, 'Hamiltonian Accuracy'!D81)</f>
        <v>60.011111111111113</v>
      </c>
      <c r="E81">
        <f>AVERAGE('PARITY Accuracy'!E81, 'Pattern_Matching Accuracy'!E81, 'Reversal Accuracy'!E81, 'Stack Accuracy'!E81, 'Vending_Machine Accuracy'!E81, 'Vending_Machine_Sum Accuracy'!E81, 'MazeComplete Accuracy'!E81, 'MazeSolve Accuracy'!E81, 'Hamiltonian Accuracy'!E81)</f>
        <v>55.466666666666676</v>
      </c>
      <c r="F81">
        <f>AVERAGE('PARITY Accuracy'!F81, 'Pattern_Matching Accuracy'!F81, 'Reversal Accuracy'!F81, 'Stack Accuracy'!F81, 'Vending_Machine Accuracy'!F81, 'Vending_Machine_Sum Accuracy'!F81, 'MazeComplete Accuracy'!F81, 'MazeSolve Accuracy'!F81, 'Hamiltonian Accuracy'!F81)</f>
        <v>45.766666666666673</v>
      </c>
      <c r="G81">
        <f>AVERAGE('PARITY Accuracy'!G81, 'Pattern_Matching Accuracy'!G81, 'Reversal Accuracy'!G81, 'Stack Accuracy'!G81, 'Vending_Machine Accuracy'!G81, 'Vending_Machine_Sum Accuracy'!G81, 'MazeComplete Accuracy'!G81, 'MazeSolve Accuracy'!G81, 'Hamiltonian Accuracy'!G81)</f>
        <v>59.244444444444447</v>
      </c>
      <c r="H81" t="str">
        <f t="shared" si="31"/>
        <v>5 (δ=0)</v>
      </c>
      <c r="J81">
        <v>100</v>
      </c>
      <c r="K81">
        <f>_xlfn.STDEV.P(D101:G105)</f>
        <v>7.2110974661744418</v>
      </c>
      <c r="L81">
        <f>AVERAGE((L80-L79), (L79-L78), (L78-L77), (L77-L76))</f>
        <v>-0.28198583832069479</v>
      </c>
      <c r="N81">
        <f t="shared" si="32"/>
        <v>55.122222222222227</v>
      </c>
      <c r="O81">
        <f t="shared" si="33"/>
        <v>5.6687523394852954</v>
      </c>
      <c r="P81" s="5">
        <f>_xlfn.STDEV.P(D101:D105)</f>
        <v>1.1497718506912475</v>
      </c>
      <c r="R81" s="5">
        <f>_xlfn.STDEV.P(E101:E105)</f>
        <v>1.4339272499065963</v>
      </c>
      <c r="T81" s="5">
        <f>_xlfn.STDEV.P(F101:F105)</f>
        <v>0.4307558673819214</v>
      </c>
      <c r="V81" s="5">
        <f>_xlfn.STDEV.P(G101:G105)</f>
        <v>1.1696985788792358</v>
      </c>
    </row>
    <row r="82" spans="1:23" x14ac:dyDescent="0.45">
      <c r="A82" s="2">
        <v>6</v>
      </c>
      <c r="B82">
        <v>5</v>
      </c>
      <c r="C82">
        <v>0.2</v>
      </c>
      <c r="D82">
        <f>AVERAGE('PARITY Accuracy'!D82, 'Pattern_Matching Accuracy'!D82, 'Reversal Accuracy'!D82, 'Stack Accuracy'!D82, 'Vending_Machine Accuracy'!D82, 'Vending_Machine_Sum Accuracy'!D82, 'MazeComplete Accuracy'!D82, 'MazeSolve Accuracy'!D82, 'Hamiltonian Accuracy'!D82)</f>
        <v>58.266666666666666</v>
      </c>
      <c r="E82">
        <f>AVERAGE('PARITY Accuracy'!E82, 'Pattern_Matching Accuracy'!E82, 'Reversal Accuracy'!E82, 'Stack Accuracy'!E82, 'Vending_Machine Accuracy'!E82, 'Vending_Machine_Sum Accuracy'!E82, 'MazeComplete Accuracy'!E82, 'MazeSolve Accuracy'!E82, 'Hamiltonian Accuracy'!E82)</f>
        <v>52.74444444444444</v>
      </c>
      <c r="F82">
        <f>AVERAGE('PARITY Accuracy'!F82, 'Pattern_Matching Accuracy'!F82, 'Reversal Accuracy'!F82, 'Stack Accuracy'!F82, 'Vending_Machine Accuracy'!F82, 'Vending_Machine_Sum Accuracy'!F82, 'MazeComplete Accuracy'!F82, 'MazeSolve Accuracy'!F82, 'Hamiltonian Accuracy'!F82)</f>
        <v>46.322222222222223</v>
      </c>
      <c r="G82">
        <f>AVERAGE('PARITY Accuracy'!G82, 'Pattern_Matching Accuracy'!G82, 'Reversal Accuracy'!G82, 'Stack Accuracy'!G82, 'Vending_Machine Accuracy'!G82, 'Vending_Machine_Sum Accuracy'!G82, 'MazeComplete Accuracy'!G82, 'MazeSolve Accuracy'!G82, 'Hamiltonian Accuracy'!G82)</f>
        <v>57.599999999999994</v>
      </c>
      <c r="H82" t="str">
        <f t="shared" si="31"/>
        <v>5 (δ=0.2)</v>
      </c>
      <c r="K82">
        <f>_xlfn.STDEV.P(K75:K80)</f>
        <v>0.68664626522278738</v>
      </c>
      <c r="N82">
        <f t="shared" si="32"/>
        <v>53.733333333333327</v>
      </c>
      <c r="O82">
        <f t="shared" si="33"/>
        <v>4.7802900371741215</v>
      </c>
      <c r="P82" s="5">
        <f>AVERAGE(P76:P81)</f>
        <v>1.345537094465886</v>
      </c>
      <c r="Q82">
        <f>AVERAGE(Q76:Q80)</f>
        <v>3.6650083363117765</v>
      </c>
      <c r="R82" s="5">
        <f>AVERAGE(R76:R81)</f>
        <v>1.2808094493476874</v>
      </c>
      <c r="S82">
        <f>AVERAGE(S76:S80)</f>
        <v>2.5762925420688472</v>
      </c>
      <c r="T82" s="5">
        <f>AVERAGE(T76:T81)</f>
        <v>0.54472522810218249</v>
      </c>
      <c r="U82">
        <f>AVERAGE(U76:U80)</f>
        <v>0.98545991788945231</v>
      </c>
      <c r="V82" s="5">
        <f>AVERAGE(V76:V81)</f>
        <v>1.3669825274094762</v>
      </c>
      <c r="W82">
        <f>AVERAGE(W76:W80)</f>
        <v>2.8100765453732586</v>
      </c>
    </row>
    <row r="83" spans="1:23" ht="14.65" thickBot="1" x14ac:dyDescent="0.5">
      <c r="A83" s="2">
        <v>7</v>
      </c>
      <c r="B83">
        <v>5</v>
      </c>
      <c r="C83">
        <v>0.45</v>
      </c>
      <c r="D83">
        <f>AVERAGE('PARITY Accuracy'!D83, 'Pattern_Matching Accuracy'!D83, 'Reversal Accuracy'!D83, 'Stack Accuracy'!D83, 'Vending_Machine Accuracy'!D83, 'Vending_Machine_Sum Accuracy'!D83, 'MazeComplete Accuracy'!D83, 'MazeSolve Accuracy'!D83, 'Hamiltonian Accuracy'!D83)</f>
        <v>57.955555555555549</v>
      </c>
      <c r="E83">
        <f>AVERAGE('PARITY Accuracy'!E83, 'Pattern_Matching Accuracy'!E83, 'Reversal Accuracy'!E83, 'Stack Accuracy'!E83, 'Vending_Machine Accuracy'!E83, 'Vending_Machine_Sum Accuracy'!E83, 'MazeComplete Accuracy'!E83, 'MazeSolve Accuracy'!E83, 'Hamiltonian Accuracy'!E83)</f>
        <v>53.300000000000004</v>
      </c>
      <c r="F83">
        <f>AVERAGE('PARITY Accuracy'!F83, 'Pattern_Matching Accuracy'!F83, 'Reversal Accuracy'!F83, 'Stack Accuracy'!F83, 'Vending_Machine Accuracy'!F83, 'Vending_Machine_Sum Accuracy'!F83, 'MazeComplete Accuracy'!F83, 'MazeSolve Accuracy'!F83, 'Hamiltonian Accuracy'!F83)</f>
        <v>47.066666666666663</v>
      </c>
      <c r="G83">
        <f>AVERAGE('PARITY Accuracy'!G83, 'Pattern_Matching Accuracy'!G83, 'Reversal Accuracy'!G83, 'Stack Accuracy'!G83, 'Vending_Machine Accuracy'!G83, 'Vending_Machine_Sum Accuracy'!G83, 'MazeComplete Accuracy'!G83, 'MazeSolve Accuracy'!G83, 'Hamiltonian Accuracy'!G83)</f>
        <v>57.844444444444434</v>
      </c>
      <c r="H83" t="str">
        <f t="shared" si="31"/>
        <v>5 (δ=0.45)</v>
      </c>
      <c r="N83">
        <f t="shared" si="32"/>
        <v>54.041666666666664</v>
      </c>
      <c r="O83">
        <f t="shared" si="33"/>
        <v>4.4435441796547028</v>
      </c>
      <c r="P83" s="5">
        <f>_xlfn.STDEV.P(P76:P81)</f>
        <v>0.18798227263151618</v>
      </c>
      <c r="Q83">
        <f>_xlfn.STDEV.P(Q76:Q80)</f>
        <v>0.28037166515630119</v>
      </c>
      <c r="R83" s="5">
        <f>_xlfn.STDEV.P(R76:R81)</f>
        <v>0.26612805586032229</v>
      </c>
      <c r="S83">
        <f>_xlfn.STDEV.P(S76:S80)</f>
        <v>0.24287798245378467</v>
      </c>
      <c r="T83" s="5">
        <f>_xlfn.STDEV.P(T76:T81)</f>
        <v>9.9927658734389274E-2</v>
      </c>
      <c r="U83">
        <f>_xlfn.STDEV.P(U76:U80)</f>
        <v>0.21695396880844797</v>
      </c>
      <c r="V83" s="5">
        <f>_xlfn.STDEV.P(V76:V81)</f>
        <v>0.14118354878865957</v>
      </c>
      <c r="W83">
        <f>_xlfn.STDEV.P(W76:W80)</f>
        <v>0.14803417312678985</v>
      </c>
    </row>
    <row r="84" spans="1:23" x14ac:dyDescent="0.45">
      <c r="A84" s="2">
        <v>8</v>
      </c>
      <c r="B84">
        <v>5</v>
      </c>
      <c r="C84">
        <v>0.65</v>
      </c>
      <c r="D84">
        <f>AVERAGE('PARITY Accuracy'!D84, 'Pattern_Matching Accuracy'!D84, 'Reversal Accuracy'!D84, 'Stack Accuracy'!D84, 'Vending_Machine Accuracy'!D84, 'Vending_Machine_Sum Accuracy'!D84, 'MazeComplete Accuracy'!D84, 'MazeSolve Accuracy'!D84, 'Hamiltonian Accuracy'!D84)</f>
        <v>57.288888888888877</v>
      </c>
      <c r="E84">
        <f>AVERAGE('PARITY Accuracy'!E84, 'Pattern_Matching Accuracy'!E84, 'Reversal Accuracy'!E84, 'Stack Accuracy'!E84, 'Vending_Machine Accuracy'!E84, 'Vending_Machine_Sum Accuracy'!E84, 'MazeComplete Accuracy'!E84, 'MazeSolve Accuracy'!E84, 'Hamiltonian Accuracy'!E84)</f>
        <v>53.377777777777773</v>
      </c>
      <c r="F84">
        <f>AVERAGE('PARITY Accuracy'!F84, 'Pattern_Matching Accuracy'!F84, 'Reversal Accuracy'!F84, 'Stack Accuracy'!F84, 'Vending_Machine Accuracy'!F84, 'Vending_Machine_Sum Accuracy'!F84, 'MazeComplete Accuracy'!F84, 'MazeSolve Accuracy'!F84, 'Hamiltonian Accuracy'!F84)</f>
        <v>45.633333333333326</v>
      </c>
      <c r="G84">
        <f>AVERAGE('PARITY Accuracy'!G84, 'Pattern_Matching Accuracy'!G84, 'Reversal Accuracy'!G84, 'Stack Accuracy'!G84, 'Vending_Machine Accuracy'!G84, 'Vending_Machine_Sum Accuracy'!G84, 'MazeComplete Accuracy'!G84, 'MazeSolve Accuracy'!G84, 'Hamiltonian Accuracy'!G84)</f>
        <v>56.511111111111099</v>
      </c>
      <c r="H84" t="str">
        <f t="shared" si="31"/>
        <v>5 (δ=0.65)</v>
      </c>
      <c r="K84" s="10" cm="1">
        <f t="array" ref="K84">INDEX(LINEST(K76:K81),1)</f>
        <v>0.54293459242641318</v>
      </c>
      <c r="L84" s="11" cm="1">
        <f t="array" ref="L84">INDEX(LINEST(L76:L80),1)</f>
        <v>-0.27371177553111159</v>
      </c>
      <c r="N84">
        <f t="shared" si="32"/>
        <v>53.202777777777769</v>
      </c>
      <c r="O84">
        <f t="shared" si="33"/>
        <v>4.6089176509870766</v>
      </c>
      <c r="P84" s="5"/>
      <c r="R84" s="5"/>
      <c r="T84" s="5"/>
      <c r="V84" s="5"/>
    </row>
    <row r="85" spans="1:23" x14ac:dyDescent="0.45">
      <c r="A85" s="2">
        <v>9</v>
      </c>
      <c r="B85">
        <v>5</v>
      </c>
      <c r="C85">
        <v>0.85</v>
      </c>
      <c r="D85">
        <f>AVERAGE('PARITY Accuracy'!D85, 'Pattern_Matching Accuracy'!D85, 'Reversal Accuracy'!D85, 'Stack Accuracy'!D85, 'Vending_Machine Accuracy'!D85, 'Vending_Machine_Sum Accuracy'!D85, 'MazeComplete Accuracy'!D85, 'MazeSolve Accuracy'!D85, 'Hamiltonian Accuracy'!D85)</f>
        <v>55.577777777777769</v>
      </c>
      <c r="E85">
        <f>AVERAGE('PARITY Accuracy'!E85, 'Pattern_Matching Accuracy'!E85, 'Reversal Accuracy'!E85, 'Stack Accuracy'!E85, 'Vending_Machine Accuracy'!E85, 'Vending_Machine_Sum Accuracy'!E85, 'MazeComplete Accuracy'!E85, 'MazeSolve Accuracy'!E85, 'Hamiltonian Accuracy'!E85)</f>
        <v>52.666666666666664</v>
      </c>
      <c r="F85">
        <f>AVERAGE('PARITY Accuracy'!F85, 'Pattern_Matching Accuracy'!F85, 'Reversal Accuracy'!F85, 'Stack Accuracy'!F85, 'Vending_Machine Accuracy'!F85, 'Vending_Machine_Sum Accuracy'!F85, 'MazeComplete Accuracy'!F85, 'MazeSolve Accuracy'!F85, 'Hamiltonian Accuracy'!F85)</f>
        <v>45.8</v>
      </c>
      <c r="G85">
        <f>AVERAGE('PARITY Accuracy'!G85, 'Pattern_Matching Accuracy'!G85, 'Reversal Accuracy'!G85, 'Stack Accuracy'!G85, 'Vending_Machine Accuracy'!G85, 'Vending_Machine_Sum Accuracy'!G85, 'MazeComplete Accuracy'!G85, 'MazeSolve Accuracy'!G85, 'Hamiltonian Accuracy'!G85)</f>
        <v>55.044444444444444</v>
      </c>
      <c r="H85" t="str">
        <f t="shared" si="31"/>
        <v>5 (δ=0.85)</v>
      </c>
      <c r="K85" s="12">
        <f>AVERAGE('Hamiltonian Accuracy'!K84, 'MazeSolve Accuracy'!K84, 'MazeComplete Accuracy'!K84, 'Vending_Machine_Sum Accuracy'!K84, 'Vending_Machine Accuracy'!K84, 'Stack Accuracy'!K84, 'Reversal Accuracy'!K84, 'Pattern_Matching Accuracy'!K84, 'PARITY Accuracy'!K84)</f>
        <v>0.65602567448691107</v>
      </c>
      <c r="L85" s="12">
        <f>AVERAGE('Hamiltonian Accuracy'!L84, 'MazeSolve Accuracy'!L84, 'MazeComplete Accuracy'!L84, 'Vending_Machine_Sum Accuracy'!L84, 'Vending_Machine Accuracy'!L84, 'Stack Accuracy'!L84, 'Reversal Accuracy'!L84, 'Pattern_Matching Accuracy'!L84, 'PARITY Accuracy'!L84)</f>
        <v>-0.12263442421029702</v>
      </c>
      <c r="N85">
        <f t="shared" si="32"/>
        <v>52.272222222222219</v>
      </c>
      <c r="O85">
        <f t="shared" si="33"/>
        <v>3.8941353499148925</v>
      </c>
      <c r="P85" s="5"/>
      <c r="R85" s="5"/>
      <c r="T85" s="5"/>
      <c r="V85" s="5"/>
    </row>
    <row r="86" spans="1:23" ht="14.65" thickBot="1" x14ac:dyDescent="0.5">
      <c r="A86" s="2">
        <v>10</v>
      </c>
      <c r="B86">
        <v>10</v>
      </c>
      <c r="C86">
        <v>0</v>
      </c>
      <c r="D86">
        <f>AVERAGE('PARITY Accuracy'!D86, 'Pattern_Matching Accuracy'!D86, 'Reversal Accuracy'!D86, 'Stack Accuracy'!D86, 'Vending_Machine Accuracy'!D86, 'Vending_Machine_Sum Accuracy'!D86, 'MazeComplete Accuracy'!D86, 'MazeSolve Accuracy'!D86, 'Hamiltonian Accuracy'!D86)</f>
        <v>59.488888888888887</v>
      </c>
      <c r="E86">
        <f>AVERAGE('PARITY Accuracy'!E86, 'Pattern_Matching Accuracy'!E86, 'Reversal Accuracy'!E86, 'Stack Accuracy'!E86, 'Vending_Machine Accuracy'!E86, 'Vending_Machine_Sum Accuracy'!E86, 'MazeComplete Accuracy'!E86, 'MazeSolve Accuracy'!E86, 'Hamiltonian Accuracy'!E86)</f>
        <v>54.877777777777773</v>
      </c>
      <c r="F86">
        <f>AVERAGE('PARITY Accuracy'!F86, 'Pattern_Matching Accuracy'!F86, 'Reversal Accuracy'!F86, 'Stack Accuracy'!F86, 'Vending_Machine Accuracy'!F86, 'Vending_Machine_Sum Accuracy'!F86, 'MazeComplete Accuracy'!F86, 'MazeSolve Accuracy'!F86, 'Hamiltonian Accuracy'!F86)</f>
        <v>46.588888888888889</v>
      </c>
      <c r="G86">
        <f>AVERAGE('PARITY Accuracy'!G86, 'Pattern_Matching Accuracy'!G86, 'Reversal Accuracy'!G86, 'Stack Accuracy'!G86, 'Vending_Machine Accuracy'!G86, 'Vending_Machine_Sum Accuracy'!G86, 'MazeComplete Accuracy'!G86, 'MazeSolve Accuracy'!G86, 'Hamiltonian Accuracy'!G86)</f>
        <v>58.711111111111109</v>
      </c>
      <c r="H86" t="str">
        <f t="shared" si="31"/>
        <v>10 (δ=0)</v>
      </c>
      <c r="K86" s="13">
        <f>_xlfn.STDEV.P('Hamiltonian Accuracy'!K84, 'MazeSolve Accuracy'!K84, 'MazeComplete Accuracy'!K84, 'Vending_Machine_Sum Accuracy'!K84, 'Vending_Machine Accuracy'!K84, 'Stack Accuracy'!K84, 'Reversal Accuracy'!K84, 'Pattern_Matching Accuracy'!K84, 'PARITY Accuracy'!K84)</f>
        <v>0.84555381362183091</v>
      </c>
      <c r="L86" s="14" t="s">
        <v>28</v>
      </c>
      <c r="N86">
        <f t="shared" si="32"/>
        <v>54.916666666666664</v>
      </c>
      <c r="O86">
        <f t="shared" si="33"/>
        <v>5.1150860147480994</v>
      </c>
      <c r="P86" s="5"/>
      <c r="R86" s="5"/>
      <c r="T86" s="5"/>
      <c r="V86" s="5"/>
    </row>
    <row r="87" spans="1:23" x14ac:dyDescent="0.45">
      <c r="A87" s="2">
        <v>11</v>
      </c>
      <c r="B87">
        <v>10</v>
      </c>
      <c r="C87">
        <v>0.2</v>
      </c>
      <c r="D87">
        <f>AVERAGE('PARITY Accuracy'!D87, 'Pattern_Matching Accuracy'!D87, 'Reversal Accuracy'!D87, 'Stack Accuracy'!D87, 'Vending_Machine Accuracy'!D87, 'Vending_Machine_Sum Accuracy'!D87, 'MazeComplete Accuracy'!D87, 'MazeSolve Accuracy'!D87, 'Hamiltonian Accuracy'!D87)</f>
        <v>57.922222222222231</v>
      </c>
      <c r="E87">
        <f>AVERAGE('PARITY Accuracy'!E87, 'Pattern_Matching Accuracy'!E87, 'Reversal Accuracy'!E87, 'Stack Accuracy'!E87, 'Vending_Machine Accuracy'!E87, 'Vending_Machine_Sum Accuracy'!E87, 'MazeComplete Accuracy'!E87, 'MazeSolve Accuracy'!E87, 'Hamiltonian Accuracy'!E87)</f>
        <v>53.277777777777771</v>
      </c>
      <c r="F87">
        <f>AVERAGE('PARITY Accuracy'!F87, 'Pattern_Matching Accuracy'!F87, 'Reversal Accuracy'!F87, 'Stack Accuracy'!F87, 'Vending_Machine Accuracy'!F87, 'Vending_Machine_Sum Accuracy'!F87, 'MazeComplete Accuracy'!F87, 'MazeSolve Accuracy'!F87, 'Hamiltonian Accuracy'!F87)</f>
        <v>45.077777777777776</v>
      </c>
      <c r="G87">
        <f>AVERAGE('PARITY Accuracy'!G87, 'Pattern_Matching Accuracy'!G87, 'Reversal Accuracy'!G87, 'Stack Accuracy'!G87, 'Vending_Machine Accuracy'!G87, 'Vending_Machine_Sum Accuracy'!G87, 'MazeComplete Accuracy'!G87, 'MazeSolve Accuracy'!G87, 'Hamiltonian Accuracy'!G87)</f>
        <v>56.955555555555556</v>
      </c>
      <c r="H87" t="str">
        <f t="shared" si="31"/>
        <v>10 (δ=0.2)</v>
      </c>
      <c r="J87" s="3"/>
      <c r="K87" s="3" t="s">
        <v>25</v>
      </c>
      <c r="L87" s="3" t="s">
        <v>26</v>
      </c>
      <c r="N87">
        <f t="shared" si="32"/>
        <v>53.30833333333333</v>
      </c>
      <c r="O87">
        <f t="shared" si="33"/>
        <v>5.0579931547093304</v>
      </c>
      <c r="P87" s="3" t="s">
        <v>25</v>
      </c>
      <c r="Q87" s="3" t="s">
        <v>26</v>
      </c>
      <c r="R87" s="3" t="s">
        <v>25</v>
      </c>
      <c r="S87" s="3" t="s">
        <v>26</v>
      </c>
      <c r="T87" s="3" t="s">
        <v>25</v>
      </c>
      <c r="U87" s="3" t="s">
        <v>26</v>
      </c>
      <c r="V87" s="3" t="s">
        <v>25</v>
      </c>
      <c r="W87" s="3" t="s">
        <v>26</v>
      </c>
    </row>
    <row r="88" spans="1:23" x14ac:dyDescent="0.45">
      <c r="A88" s="2">
        <v>12</v>
      </c>
      <c r="B88">
        <v>10</v>
      </c>
      <c r="C88">
        <v>0.45</v>
      </c>
      <c r="D88">
        <f>AVERAGE('PARITY Accuracy'!D88, 'Pattern_Matching Accuracy'!D88, 'Reversal Accuracy'!D88, 'Stack Accuracy'!D88, 'Vending_Machine Accuracy'!D88, 'Vending_Machine_Sum Accuracy'!D88, 'MazeComplete Accuracy'!D88, 'MazeSolve Accuracy'!D88, 'Hamiltonian Accuracy'!D88)</f>
        <v>56.644444444444453</v>
      </c>
      <c r="E88">
        <f>AVERAGE('PARITY Accuracy'!E88, 'Pattern_Matching Accuracy'!E88, 'Reversal Accuracy'!E88, 'Stack Accuracy'!E88, 'Vending_Machine Accuracy'!E88, 'Vending_Machine_Sum Accuracy'!E88, 'MazeComplete Accuracy'!E88, 'MazeSolve Accuracy'!E88, 'Hamiltonian Accuracy'!E88)</f>
        <v>53.288888888888877</v>
      </c>
      <c r="F88">
        <f>AVERAGE('PARITY Accuracy'!F88, 'Pattern_Matching Accuracy'!F88, 'Reversal Accuracy'!F88, 'Stack Accuracy'!F88, 'Vending_Machine Accuracy'!F88, 'Vending_Machine_Sum Accuracy'!F88, 'MazeComplete Accuracy'!F88, 'MazeSolve Accuracy'!F88, 'Hamiltonian Accuracy'!F88)</f>
        <v>46.155555555555559</v>
      </c>
      <c r="G88">
        <f>AVERAGE('PARITY Accuracy'!G88, 'Pattern_Matching Accuracy'!G88, 'Reversal Accuracy'!G88, 'Stack Accuracy'!G88, 'Vending_Machine Accuracy'!G88, 'Vending_Machine_Sum Accuracy'!G88, 'MazeComplete Accuracy'!G88, 'MazeSolve Accuracy'!G88, 'Hamiltonian Accuracy'!G88)</f>
        <v>56</v>
      </c>
      <c r="H88" t="str">
        <f t="shared" si="31"/>
        <v>10 (δ=0.45)</v>
      </c>
      <c r="J88">
        <v>2</v>
      </c>
      <c r="K88">
        <f>AVERAGE(D76:G80)</f>
        <v>50.361666666666665</v>
      </c>
      <c r="L88">
        <f>AVERAGE(D76:G76,D81:G81,D86:G86,D91:G91,D96:G96,D101:G101)</f>
        <v>55.451666666666661</v>
      </c>
      <c r="M88">
        <v>0</v>
      </c>
      <c r="N88">
        <f t="shared" si="32"/>
        <v>53.022222222222226</v>
      </c>
      <c r="O88">
        <f t="shared" si="33"/>
        <v>4.1596236771855306</v>
      </c>
      <c r="P88" s="5">
        <f>AVERAGE(D76:D80)</f>
        <v>51.937777777777782</v>
      </c>
      <c r="Q88">
        <f>AVERAGE(D76,D81,D86,D91,D96,D101)</f>
        <v>60.087037037037042</v>
      </c>
      <c r="R88" s="5">
        <f>AVERAGE(E76:E80)</f>
        <v>52.388888888888893</v>
      </c>
      <c r="S88">
        <f>AVERAGE(E76,E81,E86,E91,E96,E101)</f>
        <v>56.280740740740733</v>
      </c>
      <c r="T88" s="5">
        <f>AVERAGE(F76:F80)</f>
        <v>43.188888888888883</v>
      </c>
      <c r="U88">
        <f>AVERAGE(F76,F81,F86,F91,F96,F101)</f>
        <v>45.657407407407412</v>
      </c>
      <c r="V88" s="5">
        <f>AVERAGE(G76:G80)</f>
        <v>53.931111111111115</v>
      </c>
      <c r="W88">
        <f>AVERAGE(G76,G81,G86,G91,G96,G101)</f>
        <v>59.781481481481485</v>
      </c>
    </row>
    <row r="89" spans="1:23" x14ac:dyDescent="0.45">
      <c r="A89" s="2">
        <v>13</v>
      </c>
      <c r="B89">
        <v>10</v>
      </c>
      <c r="C89">
        <v>0.65</v>
      </c>
      <c r="D89">
        <f>AVERAGE('PARITY Accuracy'!D89, 'Pattern_Matching Accuracy'!D89, 'Reversal Accuracy'!D89, 'Stack Accuracy'!D89, 'Vending_Machine Accuracy'!D89, 'Vending_Machine_Sum Accuracy'!D89, 'MazeComplete Accuracy'!D89, 'MazeSolve Accuracy'!D89, 'Hamiltonian Accuracy'!D89)</f>
        <v>55.944444444444436</v>
      </c>
      <c r="E89">
        <f>AVERAGE('PARITY Accuracy'!E89, 'Pattern_Matching Accuracy'!E89, 'Reversal Accuracy'!E89, 'Stack Accuracy'!E89, 'Vending_Machine Accuracy'!E89, 'Vending_Machine_Sum Accuracy'!E89, 'MazeComplete Accuracy'!E89, 'MazeSolve Accuracy'!E89, 'Hamiltonian Accuracy'!E89)</f>
        <v>52.388888888888886</v>
      </c>
      <c r="F89">
        <f>AVERAGE('PARITY Accuracy'!F89, 'Pattern_Matching Accuracy'!F89, 'Reversal Accuracy'!F89, 'Stack Accuracy'!F89, 'Vending_Machine Accuracy'!F89, 'Vending_Machine_Sum Accuracy'!F89, 'MazeComplete Accuracy'!F89, 'MazeSolve Accuracy'!F89, 'Hamiltonian Accuracy'!F89)</f>
        <v>44.611111111111114</v>
      </c>
      <c r="G89">
        <f>AVERAGE('PARITY Accuracy'!G89, 'Pattern_Matching Accuracy'!G89, 'Reversal Accuracy'!G89, 'Stack Accuracy'!G89, 'Vending_Machine Accuracy'!G89, 'Vending_Machine_Sum Accuracy'!G89, 'MazeComplete Accuracy'!G89, 'MazeSolve Accuracy'!G89, 'Hamiltonian Accuracy'!G89)</f>
        <v>56.044444444444444</v>
      </c>
      <c r="H89" t="str">
        <f t="shared" si="31"/>
        <v>10 (δ=0.65)</v>
      </c>
      <c r="J89">
        <v>5</v>
      </c>
      <c r="K89">
        <f>AVERAGE(D81:G85)</f>
        <v>53.674444444444433</v>
      </c>
      <c r="L89">
        <f>AVERAGE(D77:G77,D82:G82,D87:G87,D92:G92,D97:G97,D102:G102)</f>
        <v>54.37638888888889</v>
      </c>
      <c r="M89">
        <v>0.2</v>
      </c>
      <c r="N89">
        <f t="shared" si="32"/>
        <v>52.24722222222222</v>
      </c>
      <c r="O89">
        <f t="shared" si="33"/>
        <v>4.6480805476860816</v>
      </c>
      <c r="P89" s="5">
        <f>AVERAGE(D81:D85)</f>
        <v>57.819999999999993</v>
      </c>
      <c r="Q89">
        <f t="shared" ref="Q89:Q92" si="39">AVERAGE(D77,D82,D87,D92,D97,D102)</f>
        <v>58.661111111111119</v>
      </c>
      <c r="R89" s="5">
        <f>AVERAGE(E81:E85)</f>
        <v>53.511111111111106</v>
      </c>
      <c r="S89">
        <f t="shared" ref="S89:S92" si="40">AVERAGE(E77,E82,E87,E92,E97,E102)</f>
        <v>55.587037037037042</v>
      </c>
      <c r="T89" s="5">
        <f>AVERAGE(F81:F85)</f>
        <v>46.117777777777782</v>
      </c>
      <c r="U89">
        <f t="shared" ref="U89:U92" si="41">AVERAGE(F77,F82,F87,F92,F97,F102)</f>
        <v>45.066666666666663</v>
      </c>
      <c r="V89" s="5">
        <f>AVERAGE(G81:G85)</f>
        <v>57.248888888888885</v>
      </c>
      <c r="W89">
        <f t="shared" ref="W89:W92" si="42">AVERAGE(G77,G82,G87,G92,G97,G102)</f>
        <v>58.190740740740743</v>
      </c>
    </row>
    <row r="90" spans="1:23" x14ac:dyDescent="0.45">
      <c r="A90" s="2">
        <v>14</v>
      </c>
      <c r="B90">
        <v>10</v>
      </c>
      <c r="C90">
        <v>0.85</v>
      </c>
      <c r="D90">
        <f>AVERAGE('PARITY Accuracy'!D90, 'Pattern_Matching Accuracy'!D90, 'Reversal Accuracy'!D90, 'Stack Accuracy'!D90, 'Vending_Machine Accuracy'!D90, 'Vending_Machine_Sum Accuracy'!D90, 'MazeComplete Accuracy'!D90, 'MazeSolve Accuracy'!D90, 'Hamiltonian Accuracy'!D90)</f>
        <v>55.13333333333334</v>
      </c>
      <c r="E90">
        <f>AVERAGE('PARITY Accuracy'!E90, 'Pattern_Matching Accuracy'!E90, 'Reversal Accuracy'!E90, 'Stack Accuracy'!E90, 'Vending_Machine Accuracy'!E90, 'Vending_Machine_Sum Accuracy'!E90, 'MazeComplete Accuracy'!E90, 'MazeSolve Accuracy'!E90, 'Hamiltonian Accuracy'!E90)</f>
        <v>52.2</v>
      </c>
      <c r="F90">
        <f>AVERAGE('PARITY Accuracy'!F90, 'Pattern_Matching Accuracy'!F90, 'Reversal Accuracy'!F90, 'Stack Accuracy'!F90, 'Vending_Machine Accuracy'!F90, 'Vending_Machine_Sum Accuracy'!F90, 'MazeComplete Accuracy'!F90, 'MazeSolve Accuracy'!F90, 'Hamiltonian Accuracy'!F90)</f>
        <v>45.56666666666667</v>
      </c>
      <c r="G90">
        <f>AVERAGE('PARITY Accuracy'!G90, 'Pattern_Matching Accuracy'!G90, 'Reversal Accuracy'!G90, 'Stack Accuracy'!G90, 'Vending_Machine Accuracy'!G90, 'Vending_Machine_Sum Accuracy'!G90, 'MazeComplete Accuracy'!G90, 'MazeSolve Accuracy'!G90, 'Hamiltonian Accuracy'!G90)</f>
        <v>54.155555555555551</v>
      </c>
      <c r="H90" t="str">
        <f t="shared" si="31"/>
        <v>10 (δ=0.85)</v>
      </c>
      <c r="J90">
        <v>10</v>
      </c>
      <c r="K90">
        <f>AVERAGE(D86:G90)</f>
        <v>53.051666666666677</v>
      </c>
      <c r="L90">
        <f t="shared" ref="L90:L92" si="43">AVERAGE(D78:G78,D83:G83,D88:G88,D93:G93,D98:G98,D103:G103)</f>
        <v>54.071944444444448</v>
      </c>
      <c r="M90">
        <v>0.45</v>
      </c>
      <c r="N90">
        <f t="shared" si="32"/>
        <v>51.763888888888886</v>
      </c>
      <c r="O90">
        <f t="shared" si="33"/>
        <v>3.730582443851143</v>
      </c>
      <c r="P90" s="5">
        <f>AVERAGE(D86:D90)</f>
        <v>57.026666666666664</v>
      </c>
      <c r="Q90">
        <f t="shared" si="39"/>
        <v>57.86851851851852</v>
      </c>
      <c r="R90" s="5">
        <f>AVERAGE(E86:E90)</f>
        <v>53.206666666666663</v>
      </c>
      <c r="S90">
        <f t="shared" si="40"/>
        <v>55.288888888888891</v>
      </c>
      <c r="T90" s="5">
        <f>AVERAGE(F86:F90)</f>
        <v>45.6</v>
      </c>
      <c r="U90">
        <f t="shared" si="41"/>
        <v>45.583333333333336</v>
      </c>
      <c r="V90" s="5">
        <f>AVERAGE(G86:G90)</f>
        <v>56.373333333333335</v>
      </c>
      <c r="W90">
        <f t="shared" si="42"/>
        <v>57.547037037037036</v>
      </c>
    </row>
    <row r="91" spans="1:23" x14ac:dyDescent="0.45">
      <c r="A91" s="2">
        <v>15</v>
      </c>
      <c r="B91">
        <v>20</v>
      </c>
      <c r="C91">
        <v>0</v>
      </c>
      <c r="D91">
        <f>(SUM(SUMIF('PARITY Accuracy'!D91,"&lt;&gt;0"), SUMIF('Pattern_Matching Accuracy'!D91,"&lt;&gt;0"), SUMIF('Reversal Accuracy'!D91,"&lt;&gt;0"), SUMIF('Stack Accuracy'!D91,"&lt;&gt;0"), SUMIF('Vending_Machine Accuracy'!D91,"&lt;&gt;0"), SUMIF('Vending_Machine_Sum Accuracy'!D91,"&lt;&gt;0"), SUMIF('MazeComplete Accuracy'!D91,"&lt;&gt;0"), SUMIF('MazeSolve Accuracy'!D91,"&lt;&gt;0"), SUMIF('Hamiltonian Accuracy'!D91,"&lt;&gt;0")))/SUM(IF('PARITY Accuracy'!D91&lt;&gt;0,1,0), IF('Pattern_Matching Accuracy'!D91&lt;&gt;0,1,0), IF('Reversal Accuracy'!D91&lt;&gt;0,1,0), IF('Stack Accuracy'!D91&lt;&gt;0,1,0), IF('Vending_Machine Accuracy'!D91&lt;&gt;0,1,0), IF('Vending_Machine_Sum Accuracy'!D91&lt;&gt;0,1,0), IF('MazeComplete Accuracy'!D91&lt;&gt;0,1,0), IF('MazeSolve Accuracy'!D91&lt;&gt;0,1,0), IF('Hamiltonian Accuracy'!D91&lt;&gt;0,1,0))</f>
        <v>58.56666666666667</v>
      </c>
      <c r="E91">
        <f>(SUM(SUMIF('PARITY Accuracy'!E91,"&lt;&gt;0"), SUMIF('Pattern_Matching Accuracy'!E91,"&lt;&gt;0"), SUMIF('Reversal Accuracy'!E91,"&lt;&gt;0"), SUMIF('Stack Accuracy'!E91,"&lt;&gt;0"), SUMIF('Vending_Machine Accuracy'!E91,"&lt;&gt;0"), SUMIF('Vending_Machine_Sum Accuracy'!E91,"&lt;&gt;0"), SUMIF('MazeComplete Accuracy'!E91,"&lt;&gt;0"), SUMIF('MazeSolve Accuracy'!E91,"&lt;&gt;0"), SUMIF('Hamiltonian Accuracy'!E91,"&lt;&gt;0")))/SUM(IF('PARITY Accuracy'!E91&lt;&gt;0,1,0), IF('Pattern_Matching Accuracy'!E91&lt;&gt;0,1,0), IF('Reversal Accuracy'!E91&lt;&gt;0,1,0), IF('Stack Accuracy'!E91&lt;&gt;0,1,0), IF('Vending_Machine Accuracy'!E91&lt;&gt;0,1,0), IF('Vending_Machine_Sum Accuracy'!E91&lt;&gt;0,1,0), IF('MazeComplete Accuracy'!E91&lt;&gt;0,1,0), IF('MazeSolve Accuracy'!E91&lt;&gt;0,1,0), IF('Hamiltonian Accuracy'!E91&lt;&gt;0,1,0))</f>
        <v>59.055555555555557</v>
      </c>
      <c r="F91">
        <f>(SUM(SUMIF('PARITY Accuracy'!F91,"&lt;&gt;0"), SUMIF('Pattern_Matching Accuracy'!F91,"&lt;&gt;0"), SUMIF('Reversal Accuracy'!F91,"&lt;&gt;0"), SUMIF('Stack Accuracy'!F91,"&lt;&gt;0"), SUMIF('Vending_Machine Accuracy'!F91,"&lt;&gt;0"), SUMIF('Vending_Machine_Sum Accuracy'!F91,"&lt;&gt;0"), SUMIF('MazeComplete Accuracy'!F91,"&lt;&gt;0"), SUMIF('MazeSolve Accuracy'!F91,"&lt;&gt;0"), SUMIF('Hamiltonian Accuracy'!F91,"&lt;&gt;0")))/SUM(IF('PARITY Accuracy'!F91&lt;&gt;0,1,0), IF('Pattern_Matching Accuracy'!F91&lt;&gt;0,1,0), IF('Reversal Accuracy'!F91&lt;&gt;0,1,0), IF('Stack Accuracy'!F91&lt;&gt;0,1,0), IF('Vending_Machine Accuracy'!F91&lt;&gt;0,1,0), IF('Vending_Machine_Sum Accuracy'!F91&lt;&gt;0,1,0), IF('MazeComplete Accuracy'!F91&lt;&gt;0,1,0), IF('MazeSolve Accuracy'!F91&lt;&gt;0,1,0), IF('Hamiltonian Accuracy'!F91&lt;&gt;0,1,0))</f>
        <v>46.077777777777783</v>
      </c>
      <c r="G91">
        <f>(SUM(SUMIF('PARITY Accuracy'!G91,"&lt;&gt;0"), SUMIF('Pattern_Matching Accuracy'!G91,"&lt;&gt;0"), SUMIF('Reversal Accuracy'!G91,"&lt;&gt;0"), SUMIF('Stack Accuracy'!G91,"&lt;&gt;0"), SUMIF('Vending_Machine Accuracy'!G91,"&lt;&gt;0"), SUMIF('Vending_Machine_Sum Accuracy'!G91,"&lt;&gt;0"), SUMIF('MazeComplete Accuracy'!G91,"&lt;&gt;0"), SUMIF('MazeSolve Accuracy'!G91,"&lt;&gt;0"), SUMIF('Hamiltonian Accuracy'!G91,"&lt;&gt;0")))/SUM(IF('PARITY Accuracy'!G91&lt;&gt;0,1,0), IF('Pattern_Matching Accuracy'!G91&lt;&gt;0,1,0), IF('Reversal Accuracy'!G91&lt;&gt;0,1,0), IF('Stack Accuracy'!G91&lt;&gt;0,1,0), IF('Vending_Machine Accuracy'!G91&lt;&gt;0,1,0), IF('Vending_Machine_Sum Accuracy'!G91&lt;&gt;0,1,0), IF('MazeComplete Accuracy'!G91&lt;&gt;0,1,0), IF('MazeSolve Accuracy'!G91&lt;&gt;0,1,0), IF('Hamiltonian Accuracy'!G91&lt;&gt;0,1,0))</f>
        <v>57.611111111111114</v>
      </c>
      <c r="H91" t="str">
        <f t="shared" si="31"/>
        <v>20 (δ=0)</v>
      </c>
      <c r="J91">
        <v>20</v>
      </c>
      <c r="K91">
        <f>AVERAGE(D91:G95)</f>
        <v>53.726666666666667</v>
      </c>
      <c r="L91">
        <f t="shared" si="43"/>
        <v>53.371296296296293</v>
      </c>
      <c r="M91">
        <v>0.65</v>
      </c>
      <c r="N91">
        <f t="shared" si="32"/>
        <v>55.327777777777783</v>
      </c>
      <c r="O91">
        <f t="shared" si="33"/>
        <v>5.3656975200381174</v>
      </c>
      <c r="P91" s="5">
        <f>AVERAGE(D91:D95)</f>
        <v>56.646666666666668</v>
      </c>
      <c r="Q91">
        <f t="shared" si="39"/>
        <v>57.079629629629629</v>
      </c>
      <c r="R91" s="5">
        <f>AVERAGE(E91:E95)</f>
        <v>57.1</v>
      </c>
      <c r="S91">
        <f t="shared" si="40"/>
        <v>54.690740740740729</v>
      </c>
      <c r="T91" s="5">
        <f>AVERAGE(F91:F95)</f>
        <v>45.308888888888887</v>
      </c>
      <c r="U91">
        <f t="shared" si="41"/>
        <v>44.594444444444441</v>
      </c>
      <c r="V91" s="5">
        <f>AVERAGE(G91:G95)</f>
        <v>55.851111111111116</v>
      </c>
      <c r="W91">
        <f t="shared" si="42"/>
        <v>57.120370370370374</v>
      </c>
    </row>
    <row r="92" spans="1:23" x14ac:dyDescent="0.45">
      <c r="A92" s="2">
        <v>16</v>
      </c>
      <c r="B92">
        <v>20</v>
      </c>
      <c r="C92">
        <v>0.2</v>
      </c>
      <c r="D92">
        <f>(SUM(SUMIF('PARITY Accuracy'!D92,"&lt;&gt;0"), SUMIF('Pattern_Matching Accuracy'!D92,"&lt;&gt;0"), SUMIF('Reversal Accuracy'!D92,"&lt;&gt;0"), SUMIF('Stack Accuracy'!D92,"&lt;&gt;0"), SUMIF('Vending_Machine Accuracy'!D92,"&lt;&gt;0"), SUMIF('Vending_Machine_Sum Accuracy'!D92,"&lt;&gt;0"), SUMIF('MazeComplete Accuracy'!D92,"&lt;&gt;0"), SUMIF('MazeSolve Accuracy'!D92,"&lt;&gt;0"), SUMIF('Hamiltonian Accuracy'!D92,"&lt;&gt;0")))/SUM(IF('PARITY Accuracy'!D92&lt;&gt;0,1,0), IF('Pattern_Matching Accuracy'!D92&lt;&gt;0,1,0), IF('Reversal Accuracy'!D92&lt;&gt;0,1,0), IF('Stack Accuracy'!D92&lt;&gt;0,1,0), IF('Vending_Machine Accuracy'!D92&lt;&gt;0,1,0), IF('Vending_Machine_Sum Accuracy'!D92&lt;&gt;0,1,0), IF('MazeComplete Accuracy'!D92&lt;&gt;0,1,0), IF('MazeSolve Accuracy'!D92&lt;&gt;0,1,0), IF('Hamiltonian Accuracy'!D92&lt;&gt;0,1,0))</f>
        <v>57.24444444444444</v>
      </c>
      <c r="E92">
        <f>(SUM(SUMIF('PARITY Accuracy'!E92,"&lt;&gt;0"), SUMIF('Pattern_Matching Accuracy'!E92,"&lt;&gt;0"), SUMIF('Reversal Accuracy'!E92,"&lt;&gt;0"), SUMIF('Stack Accuracy'!E92,"&lt;&gt;0"), SUMIF('Vending_Machine Accuracy'!E92,"&lt;&gt;0"), SUMIF('Vending_Machine_Sum Accuracy'!E92,"&lt;&gt;0"), SUMIF('MazeComplete Accuracy'!E92,"&lt;&gt;0"), SUMIF('MazeSolve Accuracy'!E92,"&lt;&gt;0"), SUMIF('Hamiltonian Accuracy'!E92,"&lt;&gt;0")))/SUM(IF('PARITY Accuracy'!E92&lt;&gt;0,1,0), IF('Pattern_Matching Accuracy'!E92&lt;&gt;0,1,0), IF('Reversal Accuracy'!E92&lt;&gt;0,1,0), IF('Stack Accuracy'!E92&lt;&gt;0,1,0), IF('Vending_Machine Accuracy'!E92&lt;&gt;0,1,0), IF('Vending_Machine_Sum Accuracy'!E92&lt;&gt;0,1,0), IF('MazeComplete Accuracy'!E92&lt;&gt;0,1,0), IF('MazeSolve Accuracy'!E92&lt;&gt;0,1,0), IF('Hamiltonian Accuracy'!E92&lt;&gt;0,1,0))</f>
        <v>57.855555555555547</v>
      </c>
      <c r="F92">
        <f>(SUM(SUMIF('PARITY Accuracy'!F92,"&lt;&gt;0"), SUMIF('Pattern_Matching Accuracy'!F92,"&lt;&gt;0"), SUMIF('Reversal Accuracy'!F92,"&lt;&gt;0"), SUMIF('Stack Accuracy'!F92,"&lt;&gt;0"), SUMIF('Vending_Machine Accuracy'!F92,"&lt;&gt;0"), SUMIF('Vending_Machine_Sum Accuracy'!F92,"&lt;&gt;0"), SUMIF('MazeComplete Accuracy'!F92,"&lt;&gt;0"), SUMIF('MazeSolve Accuracy'!F92,"&lt;&gt;0"), SUMIF('Hamiltonian Accuracy'!F92,"&lt;&gt;0")))/SUM(IF('PARITY Accuracy'!F92&lt;&gt;0,1,0), IF('Pattern_Matching Accuracy'!F92&lt;&gt;0,1,0), IF('Reversal Accuracy'!F92&lt;&gt;0,1,0), IF('Stack Accuracy'!F92&lt;&gt;0,1,0), IF('Vending_Machine Accuracy'!F92&lt;&gt;0,1,0), IF('Vending_Machine_Sum Accuracy'!F92&lt;&gt;0,1,0), IF('MazeComplete Accuracy'!F92&lt;&gt;0,1,0), IF('MazeSolve Accuracy'!F92&lt;&gt;0,1,0), IF('Hamiltonian Accuracy'!F92&lt;&gt;0,1,0))</f>
        <v>44.633333333333326</v>
      </c>
      <c r="G92">
        <f>(SUM(SUMIF('PARITY Accuracy'!G92,"&lt;&gt;0"), SUMIF('Pattern_Matching Accuracy'!G92,"&lt;&gt;0"), SUMIF('Reversal Accuracy'!G92,"&lt;&gt;0"), SUMIF('Stack Accuracy'!G92,"&lt;&gt;0"), SUMIF('Vending_Machine Accuracy'!G92,"&lt;&gt;0"), SUMIF('Vending_Machine_Sum Accuracy'!G92,"&lt;&gt;0"), SUMIF('MazeComplete Accuracy'!G92,"&lt;&gt;0"), SUMIF('MazeSolve Accuracy'!G92,"&lt;&gt;0"), SUMIF('Hamiltonian Accuracy'!G92,"&lt;&gt;0")))/SUM(IF('PARITY Accuracy'!G92&lt;&gt;0,1,0), IF('Pattern_Matching Accuracy'!G92&lt;&gt;0,1,0), IF('Reversal Accuracy'!G92&lt;&gt;0,1,0), IF('Stack Accuracy'!G92&lt;&gt;0,1,0), IF('Vending_Machine Accuracy'!G92&lt;&gt;0,1,0), IF('Vending_Machine_Sum Accuracy'!G92&lt;&gt;0,1,0), IF('MazeComplete Accuracy'!G92&lt;&gt;0,1,0), IF('MazeSolve Accuracy'!G92&lt;&gt;0,1,0), IF('Hamiltonian Accuracy'!G92&lt;&gt;0,1,0))</f>
        <v>56.644444444444446</v>
      </c>
      <c r="H92" t="str">
        <f t="shared" si="31"/>
        <v>20 (δ=0.2)</v>
      </c>
      <c r="J92">
        <v>50</v>
      </c>
      <c r="K92">
        <f>AVERAGE(D96:G100)</f>
        <v>56.51166666666667</v>
      </c>
      <c r="L92">
        <f t="shared" si="43"/>
        <v>52.682870370370374</v>
      </c>
      <c r="M92">
        <v>0.85</v>
      </c>
      <c r="N92">
        <f t="shared" si="32"/>
        <v>54.094444444444441</v>
      </c>
      <c r="O92">
        <f t="shared" si="33"/>
        <v>5.4791326924731409</v>
      </c>
      <c r="P92" s="5">
        <f>AVERAGE(D96:D100)</f>
        <v>61.073333333333338</v>
      </c>
      <c r="Q92">
        <f t="shared" si="39"/>
        <v>56.362962962962968</v>
      </c>
      <c r="R92" s="5">
        <f>AVERAGE(E96:E100)</f>
        <v>59.233333333333327</v>
      </c>
      <c r="S92">
        <f t="shared" si="40"/>
        <v>53.67407407407407</v>
      </c>
      <c r="T92" s="5">
        <f>AVERAGE(F96:F100)</f>
        <v>45.3</v>
      </c>
      <c r="U92">
        <f t="shared" si="41"/>
        <v>45.001851851851853</v>
      </c>
      <c r="V92" s="5">
        <f>AVERAGE(G96:G100)</f>
        <v>60.44</v>
      </c>
      <c r="W92">
        <f t="shared" si="42"/>
        <v>55.692592592592597</v>
      </c>
    </row>
    <row r="93" spans="1:23" x14ac:dyDescent="0.45">
      <c r="A93" s="2">
        <v>17</v>
      </c>
      <c r="B93">
        <v>20</v>
      </c>
      <c r="C93">
        <v>0.45</v>
      </c>
      <c r="D93">
        <f>(SUM(SUMIF('PARITY Accuracy'!D93,"&lt;&gt;0"), SUMIF('Pattern_Matching Accuracy'!D93,"&lt;&gt;0"), SUMIF('Reversal Accuracy'!D93,"&lt;&gt;0"), SUMIF('Stack Accuracy'!D93,"&lt;&gt;0"), SUMIF('Vending_Machine Accuracy'!D93,"&lt;&gt;0"), SUMIF('Vending_Machine_Sum Accuracy'!D93,"&lt;&gt;0"), SUMIF('MazeComplete Accuracy'!D93,"&lt;&gt;0"), SUMIF('MazeSolve Accuracy'!D93,"&lt;&gt;0"), SUMIF('Hamiltonian Accuracy'!D93,"&lt;&gt;0")))/SUM(IF('PARITY Accuracy'!D93&lt;&gt;0,1,0), IF('Pattern_Matching Accuracy'!D93&lt;&gt;0,1,0), IF('Reversal Accuracy'!D93&lt;&gt;0,1,0), IF('Stack Accuracy'!D93&lt;&gt;0,1,0), IF('Vending_Machine Accuracy'!D93&lt;&gt;0,1,0), IF('Vending_Machine_Sum Accuracy'!D93&lt;&gt;0,1,0), IF('MazeComplete Accuracy'!D93&lt;&gt;0,1,0), IF('MazeSolve Accuracy'!D93&lt;&gt;0,1,0), IF('Hamiltonian Accuracy'!D93&lt;&gt;0,1,0))</f>
        <v>56.044444444444451</v>
      </c>
      <c r="E93">
        <f>(SUM(SUMIF('PARITY Accuracy'!E93,"&lt;&gt;0"), SUMIF('Pattern_Matching Accuracy'!E93,"&lt;&gt;0"), SUMIF('Reversal Accuracy'!E93,"&lt;&gt;0"), SUMIF('Stack Accuracy'!E93,"&lt;&gt;0"), SUMIF('Vending_Machine Accuracy'!E93,"&lt;&gt;0"), SUMIF('Vending_Machine_Sum Accuracy'!E93,"&lt;&gt;0"), SUMIF('MazeComplete Accuracy'!E93,"&lt;&gt;0"), SUMIF('MazeSolve Accuracy'!E93,"&lt;&gt;0"), SUMIF('Hamiltonian Accuracy'!E93,"&lt;&gt;0")))/SUM(IF('PARITY Accuracy'!E93&lt;&gt;0,1,0), IF('Pattern_Matching Accuracy'!E93&lt;&gt;0,1,0), IF('Reversal Accuracy'!E93&lt;&gt;0,1,0), IF('Stack Accuracy'!E93&lt;&gt;0,1,0), IF('Vending_Machine Accuracy'!E93&lt;&gt;0,1,0), IF('Vending_Machine_Sum Accuracy'!E93&lt;&gt;0,1,0), IF('MazeComplete Accuracy'!E93&lt;&gt;0,1,0), IF('MazeSolve Accuracy'!E93&lt;&gt;0,1,0), IF('Hamiltonian Accuracy'!E93&lt;&gt;0,1,0))</f>
        <v>57.56666666666667</v>
      </c>
      <c r="F93">
        <f>(SUM(SUMIF('PARITY Accuracy'!F93,"&lt;&gt;0"), SUMIF('Pattern_Matching Accuracy'!F93,"&lt;&gt;0"), SUMIF('Reversal Accuracy'!F93,"&lt;&gt;0"), SUMIF('Stack Accuracy'!F93,"&lt;&gt;0"), SUMIF('Vending_Machine Accuracy'!F93,"&lt;&gt;0"), SUMIF('Vending_Machine_Sum Accuracy'!F93,"&lt;&gt;0"), SUMIF('MazeComplete Accuracy'!F93,"&lt;&gt;0"), SUMIF('MazeSolve Accuracy'!F93,"&lt;&gt;0"), SUMIF('Hamiltonian Accuracy'!F93,"&lt;&gt;0")))/SUM(IF('PARITY Accuracy'!F93&lt;&gt;0,1,0), IF('Pattern_Matching Accuracy'!F93&lt;&gt;0,1,0), IF('Reversal Accuracy'!F93&lt;&gt;0,1,0), IF('Stack Accuracy'!F93&lt;&gt;0,1,0), IF('Vending_Machine Accuracy'!F93&lt;&gt;0,1,0), IF('Vending_Machine_Sum Accuracy'!F93&lt;&gt;0,1,0), IF('MazeComplete Accuracy'!F93&lt;&gt;0,1,0), IF('MazeSolve Accuracy'!F93&lt;&gt;0,1,0), IF('Hamiltonian Accuracy'!F93&lt;&gt;0,1,0))</f>
        <v>45.844444444444441</v>
      </c>
      <c r="G93">
        <f>(SUM(SUMIF('PARITY Accuracy'!G93,"&lt;&gt;0"), SUMIF('Pattern_Matching Accuracy'!G93,"&lt;&gt;0"), SUMIF('Reversal Accuracy'!G93,"&lt;&gt;0"), SUMIF('Stack Accuracy'!G93,"&lt;&gt;0"), SUMIF('Vending_Machine Accuracy'!G93,"&lt;&gt;0"), SUMIF('Vending_Machine_Sum Accuracy'!G93,"&lt;&gt;0"), SUMIF('MazeComplete Accuracy'!G93,"&lt;&gt;0"), SUMIF('MazeSolve Accuracy'!G93,"&lt;&gt;0"), SUMIF('Hamiltonian Accuracy'!G93,"&lt;&gt;0")))/SUM(IF('PARITY Accuracy'!G93&lt;&gt;0,1,0), IF('Pattern_Matching Accuracy'!G93&lt;&gt;0,1,0), IF('Reversal Accuracy'!G93&lt;&gt;0,1,0), IF('Stack Accuracy'!G93&lt;&gt;0,1,0), IF('Vending_Machine Accuracy'!G93&lt;&gt;0,1,0), IF('Vending_Machine_Sum Accuracy'!G93&lt;&gt;0,1,0), IF('MazeComplete Accuracy'!G93&lt;&gt;0,1,0), IF('MazeSolve Accuracy'!G93&lt;&gt;0,1,0), IF('Hamiltonian Accuracy'!G93&lt;&gt;0,1,0))</f>
        <v>55.022222222222226</v>
      </c>
      <c r="H93" t="str">
        <f t="shared" si="31"/>
        <v>20 (δ=0.45)</v>
      </c>
      <c r="J93">
        <v>100</v>
      </c>
      <c r="K93">
        <f>AVERAGE(D101:G105)</f>
        <v>56.61888888888889</v>
      </c>
      <c r="L93">
        <f>AVERAGE((L92-L91), (L91-L90), (L90-L89), (L89-L88))</f>
        <v>-0.69219907407407177</v>
      </c>
      <c r="N93">
        <f t="shared" si="32"/>
        <v>53.61944444444444</v>
      </c>
      <c r="O93">
        <f t="shared" si="33"/>
        <v>4.5792903043329822</v>
      </c>
      <c r="P93" s="5">
        <f>AVERAGE(D101:D105)</f>
        <v>63.566666666666677</v>
      </c>
      <c r="R93" s="5">
        <f>AVERAGE(E101:E105)</f>
        <v>55.185777777777773</v>
      </c>
      <c r="T93" s="5">
        <f>AVERAGE(F101:F105)</f>
        <v>45.568888888888885</v>
      </c>
      <c r="V93" s="5">
        <f>AVERAGE(G101:G105)</f>
        <v>62.154222222222231</v>
      </c>
    </row>
    <row r="94" spans="1:23" x14ac:dyDescent="0.45">
      <c r="A94" s="2">
        <v>18</v>
      </c>
      <c r="B94">
        <v>20</v>
      </c>
      <c r="C94">
        <v>0.65</v>
      </c>
      <c r="D94">
        <f>(SUM(SUMIF('PARITY Accuracy'!D94,"&lt;&gt;0"), SUMIF('Pattern_Matching Accuracy'!D94,"&lt;&gt;0"), SUMIF('Reversal Accuracy'!D94,"&lt;&gt;0"), SUMIF('Stack Accuracy'!D94,"&lt;&gt;0"), SUMIF('Vending_Machine Accuracy'!D94,"&lt;&gt;0"), SUMIF('Vending_Machine_Sum Accuracy'!D94,"&lt;&gt;0"), SUMIF('MazeComplete Accuracy'!D94,"&lt;&gt;0"), SUMIF('MazeSolve Accuracy'!D94,"&lt;&gt;0"), SUMIF('Hamiltonian Accuracy'!D94,"&lt;&gt;0")))/SUM(IF('PARITY Accuracy'!D94&lt;&gt;0,1,0), IF('Pattern_Matching Accuracy'!D94&lt;&gt;0,1,0), IF('Reversal Accuracy'!D94&lt;&gt;0,1,0), IF('Stack Accuracy'!D94&lt;&gt;0,1,0), IF('Vending_Machine Accuracy'!D94&lt;&gt;0,1,0), IF('Vending_Machine_Sum Accuracy'!D94&lt;&gt;0,1,0), IF('MazeComplete Accuracy'!D94&lt;&gt;0,1,0), IF('MazeSolve Accuracy'!D94&lt;&gt;0,1,0), IF('Hamiltonian Accuracy'!D94&lt;&gt;0,1,0))</f>
        <v>55.944444444444443</v>
      </c>
      <c r="E94">
        <f>(SUM(SUMIF('PARITY Accuracy'!E94,"&lt;&gt;0"), SUMIF('Pattern_Matching Accuracy'!E94,"&lt;&gt;0"), SUMIF('Reversal Accuracy'!E94,"&lt;&gt;0"), SUMIF('Stack Accuracy'!E94,"&lt;&gt;0"), SUMIF('Vending_Machine Accuracy'!E94,"&lt;&gt;0"), SUMIF('Vending_Machine_Sum Accuracy'!E94,"&lt;&gt;0"), SUMIF('MazeComplete Accuracy'!E94,"&lt;&gt;0"), SUMIF('MazeSolve Accuracy'!E94,"&lt;&gt;0"), SUMIF('Hamiltonian Accuracy'!E94,"&lt;&gt;0")))/SUM(IF('PARITY Accuracy'!E94&lt;&gt;0,1,0), IF('Pattern_Matching Accuracy'!E94&lt;&gt;0,1,0), IF('Reversal Accuracy'!E94&lt;&gt;0,1,0), IF('Stack Accuracy'!E94&lt;&gt;0,1,0), IF('Vending_Machine Accuracy'!E94&lt;&gt;0,1,0), IF('Vending_Machine_Sum Accuracy'!E94&lt;&gt;0,1,0), IF('MazeComplete Accuracy'!E94&lt;&gt;0,1,0), IF('MazeSolve Accuracy'!E94&lt;&gt;0,1,0), IF('Hamiltonian Accuracy'!E94&lt;&gt;0,1,0))</f>
        <v>55.877777777777773</v>
      </c>
      <c r="F94">
        <f>(SUM(SUMIF('PARITY Accuracy'!F94,"&lt;&gt;0"), SUMIF('Pattern_Matching Accuracy'!F94,"&lt;&gt;0"), SUMIF('Reversal Accuracy'!F94,"&lt;&gt;0"), SUMIF('Stack Accuracy'!F94,"&lt;&gt;0"), SUMIF('Vending_Machine Accuracy'!F94,"&lt;&gt;0"), SUMIF('Vending_Machine_Sum Accuracy'!F94,"&lt;&gt;0"), SUMIF('MazeComplete Accuracy'!F94,"&lt;&gt;0"), SUMIF('MazeSolve Accuracy'!F94,"&lt;&gt;0"), SUMIF('Hamiltonian Accuracy'!F94,"&lt;&gt;0")))/SUM(IF('PARITY Accuracy'!F94&lt;&gt;0,1,0), IF('Pattern_Matching Accuracy'!F94&lt;&gt;0,1,0), IF('Reversal Accuracy'!F94&lt;&gt;0,1,0), IF('Stack Accuracy'!F94&lt;&gt;0,1,0), IF('Vending_Machine Accuracy'!F94&lt;&gt;0,1,0), IF('Vending_Machine_Sum Accuracy'!F94&lt;&gt;0,1,0), IF('MazeComplete Accuracy'!F94&lt;&gt;0,1,0), IF('MazeSolve Accuracy'!F94&lt;&gt;0,1,0), IF('Hamiltonian Accuracy'!F94&lt;&gt;0,1,0))</f>
        <v>44.68888888888889</v>
      </c>
      <c r="G94">
        <f>(SUM(SUMIF('PARITY Accuracy'!G94,"&lt;&gt;0"), SUMIF('Pattern_Matching Accuracy'!G94,"&lt;&gt;0"), SUMIF('Reversal Accuracy'!G94,"&lt;&gt;0"), SUMIF('Stack Accuracy'!G94,"&lt;&gt;0"), SUMIF('Vending_Machine Accuracy'!G94,"&lt;&gt;0"), SUMIF('Vending_Machine_Sum Accuracy'!G94,"&lt;&gt;0"), SUMIF('MazeComplete Accuracy'!G94,"&lt;&gt;0"), SUMIF('MazeSolve Accuracy'!G94,"&lt;&gt;0"), SUMIF('Hamiltonian Accuracy'!G94,"&lt;&gt;0")))/SUM(IF('PARITY Accuracy'!G94&lt;&gt;0,1,0), IF('Pattern_Matching Accuracy'!G94&lt;&gt;0,1,0), IF('Reversal Accuracy'!G94&lt;&gt;0,1,0), IF('Stack Accuracy'!G94&lt;&gt;0,1,0), IF('Vending_Machine Accuracy'!G94&lt;&gt;0,1,0), IF('Vending_Machine_Sum Accuracy'!G94&lt;&gt;0,1,0), IF('MazeComplete Accuracy'!G94&lt;&gt;0,1,0), IF('MazeSolve Accuracy'!G94&lt;&gt;0,1,0), IF('Hamiltonian Accuracy'!G94&lt;&gt;0,1,0))</f>
        <v>55.866666666666667</v>
      </c>
      <c r="H94" t="str">
        <f t="shared" si="31"/>
        <v>20 (δ=0.65)</v>
      </c>
      <c r="K94">
        <f>AVERAGE(K88:K93)</f>
        <v>53.990833333333335</v>
      </c>
      <c r="L94">
        <f>AVERAGE(L88:L92)</f>
        <v>53.990833333333327</v>
      </c>
      <c r="N94">
        <f t="shared" si="32"/>
        <v>53.094444444444449</v>
      </c>
      <c r="O94">
        <f t="shared" si="33"/>
        <v>4.8530409201694855</v>
      </c>
      <c r="P94" s="5">
        <f>AVERAGE(P88:P93)</f>
        <v>58.011851851851851</v>
      </c>
      <c r="Q94">
        <f>AVERAGE(Q88:Q92)</f>
        <v>58.011851851851858</v>
      </c>
      <c r="R94" s="5">
        <f>AVERAGE(R88:R93)</f>
        <v>55.104296296296297</v>
      </c>
      <c r="S94">
        <f>AVERAGE(S88:S92)</f>
        <v>55.104296296296297</v>
      </c>
      <c r="T94" s="5">
        <f>AVERAGE(T88:T93)</f>
        <v>45.180740740740738</v>
      </c>
      <c r="U94">
        <f>AVERAGE(U88:U92)</f>
        <v>45.180740740740745</v>
      </c>
      <c r="V94" s="5">
        <f>AVERAGE(V88:V93)</f>
        <v>57.666444444444444</v>
      </c>
      <c r="W94">
        <f>AVERAGE(W88:W92)</f>
        <v>57.666444444444451</v>
      </c>
    </row>
    <row r="95" spans="1:23" x14ac:dyDescent="0.45">
      <c r="A95" s="2">
        <v>19</v>
      </c>
      <c r="B95">
        <v>20</v>
      </c>
      <c r="C95">
        <v>0.85</v>
      </c>
      <c r="D95">
        <f>(SUM(SUMIF('PARITY Accuracy'!D95,"&lt;&gt;0"), SUMIF('Pattern_Matching Accuracy'!D95,"&lt;&gt;0"), SUMIF('Reversal Accuracy'!D95,"&lt;&gt;0"), SUMIF('Stack Accuracy'!D95,"&lt;&gt;0"), SUMIF('Vending_Machine Accuracy'!D95,"&lt;&gt;0"), SUMIF('Vending_Machine_Sum Accuracy'!D95,"&lt;&gt;0"), SUMIF('MazeComplete Accuracy'!D95,"&lt;&gt;0"), SUMIF('MazeSolve Accuracy'!D95,"&lt;&gt;0"), SUMIF('Hamiltonian Accuracy'!D95,"&lt;&gt;0")))/SUM(IF('PARITY Accuracy'!D95&lt;&gt;0,1,0), IF('Pattern_Matching Accuracy'!D95&lt;&gt;0,1,0), IF('Reversal Accuracy'!D95&lt;&gt;0,1,0), IF('Stack Accuracy'!D95&lt;&gt;0,1,0), IF('Vending_Machine Accuracy'!D95&lt;&gt;0,1,0), IF('Vending_Machine_Sum Accuracy'!D95&lt;&gt;0,1,0), IF('MazeComplete Accuracy'!D95&lt;&gt;0,1,0), IF('MazeSolve Accuracy'!D95&lt;&gt;0,1,0), IF('Hamiltonian Accuracy'!D95&lt;&gt;0,1,0))</f>
        <v>55.433333333333337</v>
      </c>
      <c r="E95">
        <f>(SUM(SUMIF('PARITY Accuracy'!E95,"&lt;&gt;0"), SUMIF('Pattern_Matching Accuracy'!E95,"&lt;&gt;0"), SUMIF('Reversal Accuracy'!E95,"&lt;&gt;0"), SUMIF('Stack Accuracy'!E95,"&lt;&gt;0"), SUMIF('Vending_Machine Accuracy'!E95,"&lt;&gt;0"), SUMIF('Vending_Machine_Sum Accuracy'!E95,"&lt;&gt;0"), SUMIF('MazeComplete Accuracy'!E95,"&lt;&gt;0"), SUMIF('MazeSolve Accuracy'!E95,"&lt;&gt;0"), SUMIF('Hamiltonian Accuracy'!E95,"&lt;&gt;0")))/SUM(IF('PARITY Accuracy'!E95&lt;&gt;0,1,0), IF('Pattern_Matching Accuracy'!E95&lt;&gt;0,1,0), IF('Reversal Accuracy'!E95&lt;&gt;0,1,0), IF('Stack Accuracy'!E95&lt;&gt;0,1,0), IF('Vending_Machine Accuracy'!E95&lt;&gt;0,1,0), IF('Vending_Machine_Sum Accuracy'!E95&lt;&gt;0,1,0), IF('MazeComplete Accuracy'!E95&lt;&gt;0,1,0), IF('MazeSolve Accuracy'!E95&lt;&gt;0,1,0), IF('Hamiltonian Accuracy'!E95&lt;&gt;0,1,0))</f>
        <v>55.144444444444446</v>
      </c>
      <c r="F95">
        <f>(SUM(SUMIF('PARITY Accuracy'!F95,"&lt;&gt;0"), SUMIF('Pattern_Matching Accuracy'!F95,"&lt;&gt;0"), SUMIF('Reversal Accuracy'!F95,"&lt;&gt;0"), SUMIF('Stack Accuracy'!F95,"&lt;&gt;0"), SUMIF('Vending_Machine Accuracy'!F95,"&lt;&gt;0"), SUMIF('Vending_Machine_Sum Accuracy'!F95,"&lt;&gt;0"), SUMIF('MazeComplete Accuracy'!F95,"&lt;&gt;0"), SUMIF('MazeSolve Accuracy'!F95,"&lt;&gt;0"), SUMIF('Hamiltonian Accuracy'!F95,"&lt;&gt;0")))/SUM(IF('PARITY Accuracy'!F95&lt;&gt;0,1,0), IF('Pattern_Matching Accuracy'!F95&lt;&gt;0,1,0), IF('Reversal Accuracy'!F95&lt;&gt;0,1,0), IF('Stack Accuracy'!F95&lt;&gt;0,1,0), IF('Vending_Machine Accuracy'!F95&lt;&gt;0,1,0), IF('Vending_Machine_Sum Accuracy'!F95&lt;&gt;0,1,0), IF('MazeComplete Accuracy'!F95&lt;&gt;0,1,0), IF('MazeSolve Accuracy'!F95&lt;&gt;0,1,0), IF('Hamiltonian Accuracy'!F95&lt;&gt;0,1,0))</f>
        <v>45.3</v>
      </c>
      <c r="G95">
        <f>(SUM(SUMIF('PARITY Accuracy'!G95,"&lt;&gt;0"), SUMIF('Pattern_Matching Accuracy'!G95,"&lt;&gt;0"), SUMIF('Reversal Accuracy'!G95,"&lt;&gt;0"), SUMIF('Stack Accuracy'!G95,"&lt;&gt;0"), SUMIF('Vending_Machine Accuracy'!G95,"&lt;&gt;0"), SUMIF('Vending_Machine_Sum Accuracy'!G95,"&lt;&gt;0"), SUMIF('MazeComplete Accuracy'!G95,"&lt;&gt;0"), SUMIF('MazeSolve Accuracy'!G95,"&lt;&gt;0"), SUMIF('Hamiltonian Accuracy'!G95,"&lt;&gt;0")))/SUM(IF('PARITY Accuracy'!G95&lt;&gt;0,1,0), IF('Pattern_Matching Accuracy'!G95&lt;&gt;0,1,0), IF('Reversal Accuracy'!G95&lt;&gt;0,1,0), IF('Stack Accuracy'!G95&lt;&gt;0,1,0), IF('Vending_Machine Accuracy'!G95&lt;&gt;0,1,0), IF('Vending_Machine_Sum Accuracy'!G95&lt;&gt;0,1,0), IF('MazeComplete Accuracy'!G95&lt;&gt;0,1,0), IF('MazeSolve Accuracy'!G95&lt;&gt;0,1,0), IF('Hamiltonian Accuracy'!G95&lt;&gt;0,1,0))</f>
        <v>54.111111111111114</v>
      </c>
      <c r="H95" t="str">
        <f t="shared" si="31"/>
        <v>20 (δ=0.85)</v>
      </c>
      <c r="K95">
        <f>_xlfn.STDEV.P(K88:K93)</f>
        <v>2.1402510513388857</v>
      </c>
      <c r="L95">
        <f>_xlfn.STDEV.P(L88:L92)</f>
        <v>0.93636097518923467</v>
      </c>
      <c r="N95">
        <f t="shared" si="32"/>
        <v>52.497222222222227</v>
      </c>
      <c r="O95">
        <f t="shared" si="33"/>
        <v>4.1842914278389403</v>
      </c>
      <c r="P95" s="5">
        <f>_xlfn.STDEV.P(P88:P93)</f>
        <v>3.6513499767824587</v>
      </c>
      <c r="Q95">
        <f>_xlfn.STDEV.P(Q88:Q92)</f>
        <v>1.2912279754169353</v>
      </c>
      <c r="R95" s="5">
        <f>_xlfn.STDEV.P(R88:R93)</f>
        <v>2.3996907436782178</v>
      </c>
      <c r="S95">
        <f>_xlfn.STDEV.P(S88:S92)</f>
        <v>0.87951104385838308</v>
      </c>
      <c r="T95" s="5">
        <f>_xlfn.STDEV.P(T88:T93)</f>
        <v>0.93118152890858297</v>
      </c>
      <c r="U95">
        <f>_xlfn.STDEV.P(U88:U92)</f>
        <v>0.39447417728314221</v>
      </c>
      <c r="V95" s="5">
        <f>_xlfn.STDEV.P(V88:V93)</f>
        <v>2.7966467722478434</v>
      </c>
      <c r="W95">
        <f>_xlfn.STDEV.P(W88:W92)</f>
        <v>1.3384180535787031</v>
      </c>
    </row>
    <row r="96" spans="1:23" ht="14.65" thickBot="1" x14ac:dyDescent="0.5">
      <c r="A96" s="2">
        <v>20</v>
      </c>
      <c r="B96">
        <v>50</v>
      </c>
      <c r="C96">
        <v>0</v>
      </c>
      <c r="D96">
        <f>(SUM(SUMIF('PARITY Accuracy'!D96,"&lt;&gt;0"), SUMIF('Pattern_Matching Accuracy'!D96,"&lt;&gt;0"), SUMIF('Reversal Accuracy'!D96,"&lt;&gt;0"), SUMIF('Stack Accuracy'!D96,"&lt;&gt;0"), SUMIF('Vending_Machine Accuracy'!D96,"&lt;&gt;0"), SUMIF('Vending_Machine_Sum Accuracy'!D96,"&lt;&gt;0"), SUMIF('MazeComplete Accuracy'!D96,"&lt;&gt;0"), SUMIF('MazeSolve Accuracy'!D96,"&lt;&gt;0"), SUMIF('Hamiltonian Accuracy'!D96,"&lt;&gt;0")))/SUM(IF('PARITY Accuracy'!D96&lt;&gt;0,1,0), IF('Pattern_Matching Accuracy'!D96&lt;&gt;0,1,0), IF('Reversal Accuracy'!D96&lt;&gt;0,1,0), IF('Stack Accuracy'!D96&lt;&gt;0,1,0), IF('Vending_Machine Accuracy'!D96&lt;&gt;0,1,0), IF('Vending_Machine_Sum Accuracy'!D96&lt;&gt;0,1,0), IF('MazeComplete Accuracy'!D96&lt;&gt;0,1,0), IF('MazeSolve Accuracy'!D96&lt;&gt;0,1,0), IF('Hamiltonian Accuracy'!D96&lt;&gt;0,1,0))</f>
        <v>63.366666666666674</v>
      </c>
      <c r="E96">
        <f>(SUM(SUMIF('PARITY Accuracy'!E96,"&lt;&gt;0"), SUMIF('Pattern_Matching Accuracy'!E96,"&lt;&gt;0"), SUMIF('Reversal Accuracy'!E96,"&lt;&gt;0"), SUMIF('Stack Accuracy'!E96,"&lt;&gt;0"), SUMIF('Vending_Machine Accuracy'!E96,"&lt;&gt;0"), SUMIF('Vending_Machine_Sum Accuracy'!E96,"&lt;&gt;0"), SUMIF('MazeComplete Accuracy'!E96,"&lt;&gt;0"), SUMIF('MazeSolve Accuracy'!E96,"&lt;&gt;0"), SUMIF('Hamiltonian Accuracy'!E96,"&lt;&gt;0")))/SUM(IF('PARITY Accuracy'!E96&lt;&gt;0,1,0), IF('Pattern_Matching Accuracy'!E96&lt;&gt;0,1,0), IF('Reversal Accuracy'!E96&lt;&gt;0,1,0), IF('Stack Accuracy'!E96&lt;&gt;0,1,0), IF('Vending_Machine Accuracy'!E96&lt;&gt;0,1,0), IF('Vending_Machine_Sum Accuracy'!E96&lt;&gt;0,1,0), IF('MazeComplete Accuracy'!E96&lt;&gt;0,1,0), IF('MazeSolve Accuracy'!E96&lt;&gt;0,1,0), IF('Hamiltonian Accuracy'!E96&lt;&gt;0,1,0))</f>
        <v>60.833333333333336</v>
      </c>
      <c r="F96">
        <f>(SUM(SUMIF('PARITY Accuracy'!F96,"&lt;&gt;0"), SUMIF('Pattern_Matching Accuracy'!F96,"&lt;&gt;0"), SUMIF('Reversal Accuracy'!F96,"&lt;&gt;0"), SUMIF('Stack Accuracy'!F96,"&lt;&gt;0"), SUMIF('Vending_Machine Accuracy'!F96,"&lt;&gt;0"), SUMIF('Vending_Machine_Sum Accuracy'!F96,"&lt;&gt;0"), SUMIF('MazeComplete Accuracy'!F96,"&lt;&gt;0"), SUMIF('MazeSolve Accuracy'!F96,"&lt;&gt;0"), SUMIF('Hamiltonian Accuracy'!F96,"&lt;&gt;0")))/SUM(IF('PARITY Accuracy'!F96&lt;&gt;0,1,0), IF('Pattern_Matching Accuracy'!F96&lt;&gt;0,1,0), IF('Reversal Accuracy'!F96&lt;&gt;0,1,0), IF('Stack Accuracy'!F96&lt;&gt;0,1,0), IF('Vending_Machine Accuracy'!F96&lt;&gt;0,1,0), IF('Vending_Machine_Sum Accuracy'!F96&lt;&gt;0,1,0), IF('MazeComplete Accuracy'!F96&lt;&gt;0,1,0), IF('MazeSolve Accuracy'!F96&lt;&gt;0,1,0), IF('Hamiltonian Accuracy'!F96&lt;&gt;0,1,0))</f>
        <v>45.599999999999994</v>
      </c>
      <c r="G96">
        <f>(SUM(SUMIF('PARITY Accuracy'!G96,"&lt;&gt;0"), SUMIF('Pattern_Matching Accuracy'!G96,"&lt;&gt;0"), SUMIF('Reversal Accuracy'!G96,"&lt;&gt;0"), SUMIF('Stack Accuracy'!G96,"&lt;&gt;0"), SUMIF('Vending_Machine Accuracy'!G96,"&lt;&gt;0"), SUMIF('Vending_Machine_Sum Accuracy'!G96,"&lt;&gt;0"), SUMIF('MazeComplete Accuracy'!G96,"&lt;&gt;0"), SUMIF('MazeSolve Accuracy'!G96,"&lt;&gt;0"), SUMIF('Hamiltonian Accuracy'!G96,"&lt;&gt;0")))/SUM(IF('PARITY Accuracy'!G96&lt;&gt;0,1,0), IF('Pattern_Matching Accuracy'!G96&lt;&gt;0,1,0), IF('Reversal Accuracy'!G96&lt;&gt;0,1,0), IF('Stack Accuracy'!G96&lt;&gt;0,1,0), IF('Vending_Machine Accuracy'!G96&lt;&gt;0,1,0), IF('Vending_Machine_Sum Accuracy'!G96&lt;&gt;0,1,0), IF('MazeComplete Accuracy'!G96&lt;&gt;0,1,0), IF('MazeSolve Accuracy'!G96&lt;&gt;0,1,0), IF('Hamiltonian Accuracy'!G96&lt;&gt;0,1,0))</f>
        <v>62.622222222222227</v>
      </c>
      <c r="H96" t="str">
        <f t="shared" si="31"/>
        <v>50 (δ=0)</v>
      </c>
      <c r="N96">
        <f t="shared" si="32"/>
        <v>58.105555555555561</v>
      </c>
      <c r="O96">
        <f t="shared" si="33"/>
        <v>7.2785516976122864</v>
      </c>
      <c r="P96" s="5"/>
      <c r="R96" s="5"/>
      <c r="T96" s="5"/>
      <c r="V96" s="5"/>
    </row>
    <row r="97" spans="1:23" x14ac:dyDescent="0.45">
      <c r="A97" s="2">
        <v>21</v>
      </c>
      <c r="B97">
        <v>50</v>
      </c>
      <c r="C97">
        <v>0.2</v>
      </c>
      <c r="D97">
        <f>(SUM(SUMIF('PARITY Accuracy'!D97,"&lt;&gt;0"), SUMIF('Pattern_Matching Accuracy'!D97,"&lt;&gt;0"), SUMIF('Reversal Accuracy'!D97,"&lt;&gt;0"), SUMIF('Stack Accuracy'!D97,"&lt;&gt;0"), SUMIF('Vending_Machine Accuracy'!D97,"&lt;&gt;0"), SUMIF('Vending_Machine_Sum Accuracy'!D97,"&lt;&gt;0"), SUMIF('MazeComplete Accuracy'!D97,"&lt;&gt;0"), SUMIF('MazeSolve Accuracy'!D97,"&lt;&gt;0"), SUMIF('Hamiltonian Accuracy'!D97,"&lt;&gt;0")))/SUM(IF('PARITY Accuracy'!D97&lt;&gt;0,1,0), IF('Pattern_Matching Accuracy'!D97&lt;&gt;0,1,0), IF('Reversal Accuracy'!D97&lt;&gt;0,1,0), IF('Stack Accuracy'!D97&lt;&gt;0,1,0), IF('Vending_Machine Accuracy'!D97&lt;&gt;0,1,0), IF('Vending_Machine_Sum Accuracy'!D97&lt;&gt;0,1,0), IF('MazeComplete Accuracy'!D97&lt;&gt;0,1,0), IF('MazeSolve Accuracy'!D97&lt;&gt;0,1,0), IF('Hamiltonian Accuracy'!D97&lt;&gt;0,1,0))</f>
        <v>62.388888888888886</v>
      </c>
      <c r="E97">
        <f>(SUM(SUMIF('PARITY Accuracy'!E97,"&lt;&gt;0"), SUMIF('Pattern_Matching Accuracy'!E97,"&lt;&gt;0"), SUMIF('Reversal Accuracy'!E97,"&lt;&gt;0"), SUMIF('Stack Accuracy'!E97,"&lt;&gt;0"), SUMIF('Vending_Machine Accuracy'!E97,"&lt;&gt;0"), SUMIF('Vending_Machine_Sum Accuracy'!E97,"&lt;&gt;0"), SUMIF('MazeComplete Accuracy'!E97,"&lt;&gt;0"), SUMIF('MazeSolve Accuracy'!E97,"&lt;&gt;0"), SUMIF('Hamiltonian Accuracy'!E97,"&lt;&gt;0")))/SUM(IF('PARITY Accuracy'!E97&lt;&gt;0,1,0), IF('Pattern_Matching Accuracy'!E97&lt;&gt;0,1,0), IF('Reversal Accuracy'!E97&lt;&gt;0,1,0), IF('Stack Accuracy'!E97&lt;&gt;0,1,0), IF('Vending_Machine Accuracy'!E97&lt;&gt;0,1,0), IF('Vending_Machine_Sum Accuracy'!E97&lt;&gt;0,1,0), IF('MazeComplete Accuracy'!E97&lt;&gt;0,1,0), IF('MazeSolve Accuracy'!E97&lt;&gt;0,1,0), IF('Hamiltonian Accuracy'!E97&lt;&gt;0,1,0))</f>
        <v>60.099999999999994</v>
      </c>
      <c r="F97">
        <f>(SUM(SUMIF('PARITY Accuracy'!F97,"&lt;&gt;0"), SUMIF('Pattern_Matching Accuracy'!F97,"&lt;&gt;0"), SUMIF('Reversal Accuracy'!F97,"&lt;&gt;0"), SUMIF('Stack Accuracy'!F97,"&lt;&gt;0"), SUMIF('Vending_Machine Accuracy'!F97,"&lt;&gt;0"), SUMIF('Vending_Machine_Sum Accuracy'!F97,"&lt;&gt;0"), SUMIF('MazeComplete Accuracy'!F97,"&lt;&gt;0"), SUMIF('MazeSolve Accuracy'!F97,"&lt;&gt;0"), SUMIF('Hamiltonian Accuracy'!F97,"&lt;&gt;0")))/SUM(IF('PARITY Accuracy'!F97&lt;&gt;0,1,0), IF('Pattern_Matching Accuracy'!F97&lt;&gt;0,1,0), IF('Reversal Accuracy'!F97&lt;&gt;0,1,0), IF('Stack Accuracy'!F97&lt;&gt;0,1,0), IF('Vending_Machine Accuracy'!F97&lt;&gt;0,1,0), IF('Vending_Machine_Sum Accuracy'!F97&lt;&gt;0,1,0), IF('MazeComplete Accuracy'!F97&lt;&gt;0,1,0), IF('MazeSolve Accuracy'!F97&lt;&gt;0,1,0), IF('Hamiltonian Accuracy'!F97&lt;&gt;0,1,0))</f>
        <v>45.033333333333331</v>
      </c>
      <c r="G97">
        <f>(SUM(SUMIF('PARITY Accuracy'!G97,"&lt;&gt;0"), SUMIF('Pattern_Matching Accuracy'!G97,"&lt;&gt;0"), SUMIF('Reversal Accuracy'!G97,"&lt;&gt;0"), SUMIF('Stack Accuracy'!G97,"&lt;&gt;0"), SUMIF('Vending_Machine Accuracy'!G97,"&lt;&gt;0"), SUMIF('Vending_Machine_Sum Accuracy'!G97,"&lt;&gt;0"), SUMIF('MazeComplete Accuracy'!G97,"&lt;&gt;0"), SUMIF('MazeSolve Accuracy'!G97,"&lt;&gt;0"), SUMIF('Hamiltonian Accuracy'!G97,"&lt;&gt;0")))/SUM(IF('PARITY Accuracy'!G97&lt;&gt;0,1,0), IF('Pattern_Matching Accuracy'!G97&lt;&gt;0,1,0), IF('Reversal Accuracy'!G97&lt;&gt;0,1,0), IF('Stack Accuracy'!G97&lt;&gt;0,1,0), IF('Vending_Machine Accuracy'!G97&lt;&gt;0,1,0), IF('Vending_Machine_Sum Accuracy'!G97&lt;&gt;0,1,0), IF('MazeComplete Accuracy'!G97&lt;&gt;0,1,0), IF('MazeSolve Accuracy'!G97&lt;&gt;0,1,0), IF('Hamiltonian Accuracy'!G97&lt;&gt;0,1,0))</f>
        <v>60.988888888888887</v>
      </c>
      <c r="H97" t="str">
        <f t="shared" si="31"/>
        <v>50 (δ=0.2)</v>
      </c>
      <c r="K97" s="10" cm="1">
        <f t="array" ref="K97">INDEX(LINEST(K88:K93), 1)</f>
        <v>1.1563650793650806</v>
      </c>
      <c r="L97" s="11" cm="1">
        <f t="array" ref="L97">INDEX(LINEST(L88:L92), 1)</f>
        <v>-0.65426851851851686</v>
      </c>
      <c r="N97">
        <f t="shared" si="32"/>
        <v>57.127777777777773</v>
      </c>
      <c r="O97">
        <f t="shared" si="33"/>
        <v>7.030241114176456</v>
      </c>
      <c r="P97" s="5" cm="1">
        <f t="array" ref="P97">INDEX(LINEST(P88:P93), 1)</f>
        <v>1.9292698412698432</v>
      </c>
      <c r="Q97" s="5" cm="1">
        <f t="array" ref="Q97">INDEX(LINEST(Q88:Q92), 1)</f>
        <v>-0.90296296296296363</v>
      </c>
      <c r="R97" s="5" cm="1">
        <f t="array" ref="R97">INDEX(LINEST(R88:R93), 1)</f>
        <v>1.00126984126984</v>
      </c>
      <c r="S97" s="5" cm="1">
        <f t="array" ref="S97">INDEX(LINEST(S88:S92), 1)</f>
        <v>-0.61096296296296371</v>
      </c>
      <c r="T97" s="5" cm="1">
        <f t="array" ref="T97">INDEX(LINEST(T88:T93), 1)</f>
        <v>0.26158730158730131</v>
      </c>
      <c r="U97" s="5" cm="1">
        <f t="array" ref="U97">INDEX(LINEST(U88:U92), 1)</f>
        <v>-0.17833333333333382</v>
      </c>
      <c r="V97" s="5" cm="1">
        <f t="array" ref="V97">INDEX(LINEST(V88:V93), 1)</f>
        <v>1.433333333333334</v>
      </c>
      <c r="W97" s="5" cm="1">
        <f t="array" ref="W97">INDEX(LINEST(W88:W92), 1)</f>
        <v>-0.92481481481481465</v>
      </c>
    </row>
    <row r="98" spans="1:23" x14ac:dyDescent="0.45">
      <c r="A98" s="2">
        <v>22</v>
      </c>
      <c r="B98">
        <v>50</v>
      </c>
      <c r="C98">
        <v>0.45</v>
      </c>
      <c r="D98">
        <f>(SUM(SUMIF('PARITY Accuracy'!D98,"&lt;&gt;0"), SUMIF('Pattern_Matching Accuracy'!D98,"&lt;&gt;0"), SUMIF('Reversal Accuracy'!D98,"&lt;&gt;0"), SUMIF('Stack Accuracy'!D98,"&lt;&gt;0"), SUMIF('Vending_Machine Accuracy'!D98,"&lt;&gt;0"), SUMIF('Vending_Machine_Sum Accuracy'!D98,"&lt;&gt;0"), SUMIF('MazeComplete Accuracy'!D98,"&lt;&gt;0"), SUMIF('MazeSolve Accuracy'!D98,"&lt;&gt;0"), SUMIF('Hamiltonian Accuracy'!D98,"&lt;&gt;0")))/SUM(IF('PARITY Accuracy'!D98&lt;&gt;0,1,0), IF('Pattern_Matching Accuracy'!D98&lt;&gt;0,1,0), IF('Reversal Accuracy'!D98&lt;&gt;0,1,0), IF('Stack Accuracy'!D98&lt;&gt;0,1,0), IF('Vending_Machine Accuracy'!D98&lt;&gt;0,1,0), IF('Vending_Machine_Sum Accuracy'!D98&lt;&gt;0,1,0), IF('MazeComplete Accuracy'!D98&lt;&gt;0,1,0), IF('MazeSolve Accuracy'!D98&lt;&gt;0,1,0), IF('Hamiltonian Accuracy'!D98&lt;&gt;0,1,0))</f>
        <v>60.86666666666666</v>
      </c>
      <c r="E98">
        <f>(SUM(SUMIF('PARITY Accuracy'!E98,"&lt;&gt;0"), SUMIF('Pattern_Matching Accuracy'!E98,"&lt;&gt;0"), SUMIF('Reversal Accuracy'!E98,"&lt;&gt;0"), SUMIF('Stack Accuracy'!E98,"&lt;&gt;0"), SUMIF('Vending_Machine Accuracy'!E98,"&lt;&gt;0"), SUMIF('Vending_Machine_Sum Accuracy'!E98,"&lt;&gt;0"), SUMIF('MazeComplete Accuracy'!E98,"&lt;&gt;0"), SUMIF('MazeSolve Accuracy'!E98,"&lt;&gt;0"), SUMIF('Hamiltonian Accuracy'!E98,"&lt;&gt;0")))/SUM(IF('PARITY Accuracy'!E98&lt;&gt;0,1,0), IF('Pattern_Matching Accuracy'!E98&lt;&gt;0,1,0), IF('Reversal Accuracy'!E98&lt;&gt;0,1,0), IF('Stack Accuracy'!E98&lt;&gt;0,1,0), IF('Vending_Machine Accuracy'!E98&lt;&gt;0,1,0), IF('Vending_Machine_Sum Accuracy'!E98&lt;&gt;0,1,0), IF('MazeComplete Accuracy'!E98&lt;&gt;0,1,0), IF('MazeSolve Accuracy'!E98&lt;&gt;0,1,0), IF('Hamiltonian Accuracy'!E98&lt;&gt;0,1,0))</f>
        <v>59.022222222222211</v>
      </c>
      <c r="F98">
        <f>(SUM(SUMIF('PARITY Accuracy'!F98,"&lt;&gt;0"), SUMIF('Pattern_Matching Accuracy'!F98,"&lt;&gt;0"), SUMIF('Reversal Accuracy'!F98,"&lt;&gt;0"), SUMIF('Stack Accuracy'!F98,"&lt;&gt;0"), SUMIF('Vending_Machine Accuracy'!F98,"&lt;&gt;0"), SUMIF('Vending_Machine_Sum Accuracy'!F98,"&lt;&gt;0"), SUMIF('MazeComplete Accuracy'!F98,"&lt;&gt;0"), SUMIF('MazeSolve Accuracy'!F98,"&lt;&gt;0"), SUMIF('Hamiltonian Accuracy'!F98,"&lt;&gt;0")))/SUM(IF('PARITY Accuracy'!F98&lt;&gt;0,1,0), IF('Pattern_Matching Accuracy'!F98&lt;&gt;0,1,0), IF('Reversal Accuracy'!F98&lt;&gt;0,1,0), IF('Stack Accuracy'!F98&lt;&gt;0,1,0), IF('Vending_Machine Accuracy'!F98&lt;&gt;0,1,0), IF('Vending_Machine_Sum Accuracy'!F98&lt;&gt;0,1,0), IF('MazeComplete Accuracy'!F98&lt;&gt;0,1,0), IF('MazeSolve Accuracy'!F98&lt;&gt;0,1,0), IF('Hamiltonian Accuracy'!F98&lt;&gt;0,1,0))</f>
        <v>45.444444444444436</v>
      </c>
      <c r="G98">
        <f>(SUM(SUMIF('PARITY Accuracy'!G98,"&lt;&gt;0"), SUMIF('Pattern_Matching Accuracy'!G98,"&lt;&gt;0"), SUMIF('Reversal Accuracy'!G98,"&lt;&gt;0"), SUMIF('Stack Accuracy'!G98,"&lt;&gt;0"), SUMIF('Vending_Machine Accuracy'!G98,"&lt;&gt;0"), SUMIF('Vending_Machine_Sum Accuracy'!G98,"&lt;&gt;0"), SUMIF('MazeComplete Accuracy'!G98,"&lt;&gt;0"), SUMIF('MazeSolve Accuracy'!G98,"&lt;&gt;0"), SUMIF('Hamiltonian Accuracy'!G98,"&lt;&gt;0")))/SUM(IF('PARITY Accuracy'!G98&lt;&gt;0,1,0), IF('Pattern_Matching Accuracy'!G98&lt;&gt;0,1,0), IF('Reversal Accuracy'!G98&lt;&gt;0,1,0), IF('Stack Accuracy'!G98&lt;&gt;0,1,0), IF('Vending_Machine Accuracy'!G98&lt;&gt;0,1,0), IF('Vending_Machine_Sum Accuracy'!G98&lt;&gt;0,1,0), IF('MazeComplete Accuracy'!G98&lt;&gt;0,1,0), IF('MazeSolve Accuracy'!G98&lt;&gt;0,1,0), IF('Hamiltonian Accuracy'!G98&lt;&gt;0,1,0))</f>
        <v>60.444444444444443</v>
      </c>
      <c r="H98" t="str">
        <f t="shared" si="31"/>
        <v>50 (δ=0.45)</v>
      </c>
      <c r="K98" s="12">
        <f>AVERAGE('Hamiltonian Accuracy'!K98, 'MazeSolve Accuracy'!K98, 'MazeComplete Accuracy'!K98, 'Vending_Machine_Sum Accuracy'!K98, 'Vending_Machine Accuracy'!K98, 'Stack Accuracy'!K98, 'Reversal Accuracy'!K98, 'Pattern_Matching Accuracy'!K98, 'PARITY Accuracy'!K98)</f>
        <v>1.1563650793650799</v>
      </c>
      <c r="L98" s="12">
        <f>AVERAGE('Hamiltonian Accuracy'!L98, 'MazeSolve Accuracy'!L98, 'MazeComplete Accuracy'!L98, 'Vending_Machine_Sum Accuracy'!L98, 'Vending_Machine Accuracy'!L98, 'Stack Accuracy'!L98, 'Reversal Accuracy'!L98, 'Pattern_Matching Accuracy'!L98, 'PARITY Accuracy'!L98)</f>
        <v>-0.65426851851851864</v>
      </c>
      <c r="N98">
        <f t="shared" si="32"/>
        <v>56.444444444444443</v>
      </c>
      <c r="O98">
        <f t="shared" si="33"/>
        <v>6.3875070969494772</v>
      </c>
    </row>
    <row r="99" spans="1:23" ht="14.65" thickBot="1" x14ac:dyDescent="0.5">
      <c r="A99" s="2">
        <v>23</v>
      </c>
      <c r="B99">
        <v>50</v>
      </c>
      <c r="C99">
        <v>0.65</v>
      </c>
      <c r="D99">
        <f>(SUM(SUMIF('PARITY Accuracy'!D99,"&lt;&gt;0"), SUMIF('Pattern_Matching Accuracy'!D99,"&lt;&gt;0"), SUMIF('Reversal Accuracy'!D99,"&lt;&gt;0"), SUMIF('Stack Accuracy'!D99,"&lt;&gt;0"), SUMIF('Vending_Machine Accuracy'!D99,"&lt;&gt;0"), SUMIF('Vending_Machine_Sum Accuracy'!D99,"&lt;&gt;0"), SUMIF('MazeComplete Accuracy'!D99,"&lt;&gt;0"), SUMIF('MazeSolve Accuracy'!D99,"&lt;&gt;0"), SUMIF('Hamiltonian Accuracy'!D99,"&lt;&gt;0")))/SUM(IF('PARITY Accuracy'!D99&lt;&gt;0,1,0), IF('Pattern_Matching Accuracy'!D99&lt;&gt;0,1,0), IF('Reversal Accuracy'!D99&lt;&gt;0,1,0), IF('Stack Accuracy'!D99&lt;&gt;0,1,0), IF('Vending_Machine Accuracy'!D99&lt;&gt;0,1,0), IF('Vending_Machine_Sum Accuracy'!D99&lt;&gt;0,1,0), IF('MazeComplete Accuracy'!D99&lt;&gt;0,1,0), IF('MazeSolve Accuracy'!D99&lt;&gt;0,1,0), IF('Hamiltonian Accuracy'!D99&lt;&gt;0,1,0))</f>
        <v>59.522222222222226</v>
      </c>
      <c r="E99">
        <f>(SUM(SUMIF('PARITY Accuracy'!E99,"&lt;&gt;0"), SUMIF('Pattern_Matching Accuracy'!E99,"&lt;&gt;0"), SUMIF('Reversal Accuracy'!E99,"&lt;&gt;0"), SUMIF('Stack Accuracy'!E99,"&lt;&gt;0"), SUMIF('Vending_Machine Accuracy'!E99,"&lt;&gt;0"), SUMIF('Vending_Machine_Sum Accuracy'!E99,"&lt;&gt;0"), SUMIF('MazeComplete Accuracy'!E99,"&lt;&gt;0"), SUMIF('MazeSolve Accuracy'!E99,"&lt;&gt;0"), SUMIF('Hamiltonian Accuracy'!E99,"&lt;&gt;0")))/SUM(IF('PARITY Accuracy'!E99&lt;&gt;0,1,0), IF('Pattern_Matching Accuracy'!E99&lt;&gt;0,1,0), IF('Reversal Accuracy'!E99&lt;&gt;0,1,0), IF('Stack Accuracy'!E99&lt;&gt;0,1,0), IF('Vending_Machine Accuracy'!E99&lt;&gt;0,1,0), IF('Vending_Machine_Sum Accuracy'!E99&lt;&gt;0,1,0), IF('MazeComplete Accuracy'!E99&lt;&gt;0,1,0), IF('MazeSolve Accuracy'!E99&lt;&gt;0,1,0), IF('Hamiltonian Accuracy'!E99&lt;&gt;0,1,0))</f>
        <v>58.74444444444444</v>
      </c>
      <c r="F99">
        <f>(SUM(SUMIF('PARITY Accuracy'!F99,"&lt;&gt;0"), SUMIF('Pattern_Matching Accuracy'!F99,"&lt;&gt;0"), SUMIF('Reversal Accuracy'!F99,"&lt;&gt;0"), SUMIF('Stack Accuracy'!F99,"&lt;&gt;0"), SUMIF('Vending_Machine Accuracy'!F99,"&lt;&gt;0"), SUMIF('Vending_Machine_Sum Accuracy'!F99,"&lt;&gt;0"), SUMIF('MazeComplete Accuracy'!F99,"&lt;&gt;0"), SUMIF('MazeSolve Accuracy'!F99,"&lt;&gt;0"), SUMIF('Hamiltonian Accuracy'!F99,"&lt;&gt;0")))/SUM(IF('PARITY Accuracy'!F99&lt;&gt;0,1,0), IF('Pattern_Matching Accuracy'!F99&lt;&gt;0,1,0), IF('Reversal Accuracy'!F99&lt;&gt;0,1,0), IF('Stack Accuracy'!F99&lt;&gt;0,1,0), IF('Vending_Machine Accuracy'!F99&lt;&gt;0,1,0), IF('Vending_Machine_Sum Accuracy'!F99&lt;&gt;0,1,0), IF('MazeComplete Accuracy'!F99&lt;&gt;0,1,0), IF('MazeSolve Accuracy'!F99&lt;&gt;0,1,0), IF('Hamiltonian Accuracy'!F99&lt;&gt;0,1,0))</f>
        <v>44.622222222222227</v>
      </c>
      <c r="G99">
        <f>(SUM(SUMIF('PARITY Accuracy'!G99,"&lt;&gt;0"), SUMIF('Pattern_Matching Accuracy'!G99,"&lt;&gt;0"), SUMIF('Reversal Accuracy'!G99,"&lt;&gt;0"), SUMIF('Stack Accuracy'!G99,"&lt;&gt;0"), SUMIF('Vending_Machine Accuracy'!G99,"&lt;&gt;0"), SUMIF('Vending_Machine_Sum Accuracy'!G99,"&lt;&gt;0"), SUMIF('MazeComplete Accuracy'!G99,"&lt;&gt;0"), SUMIF('MazeSolve Accuracy'!G99,"&lt;&gt;0"), SUMIF('Hamiltonian Accuracy'!G99,"&lt;&gt;0")))/SUM(IF('PARITY Accuracy'!G99&lt;&gt;0,1,0), IF('Pattern_Matching Accuracy'!G99&lt;&gt;0,1,0), IF('Reversal Accuracy'!G99&lt;&gt;0,1,0), IF('Stack Accuracy'!G99&lt;&gt;0,1,0), IF('Vending_Machine Accuracy'!G99&lt;&gt;0,1,0), IF('Vending_Machine_Sum Accuracy'!G99&lt;&gt;0,1,0), IF('MazeComplete Accuracy'!G99&lt;&gt;0,1,0), IF('MazeSolve Accuracy'!G99&lt;&gt;0,1,0), IF('Hamiltonian Accuracy'!G99&lt;&gt;0,1,0))</f>
        <v>59.455555555555556</v>
      </c>
      <c r="H99" t="str">
        <f t="shared" si="31"/>
        <v>50 (δ=0.65)</v>
      </c>
      <c r="K99" s="13">
        <f>_xlfn.STDEV.P('Hamiltonian Accuracy'!K98, 'MazeSolve Accuracy'!K98, 'MazeComplete Accuracy'!K98, 'Vending_Machine_Sum Accuracy'!K98, 'Vending_Machine Accuracy'!K98, 'Stack Accuracy'!K98, 'Reversal Accuracy'!K98, 'Pattern_Matching Accuracy'!K98, 'PARITY Accuracy'!K98)</f>
        <v>1.7013000566008549</v>
      </c>
      <c r="L99" s="14">
        <f>_xlfn.STDEV.P('Hamiltonian Accuracy'!L98, 'MazeSolve Accuracy'!L98, 'MazeComplete Accuracy'!L98, 'Vending_Machine_Sum Accuracy'!L98, 'Vending_Machine Accuracy'!L98, 'Stack Accuracy'!L98, 'Reversal Accuracy'!L98, 'Pattern_Matching Accuracy'!L98, 'PARITY Accuracy'!L98)</f>
        <v>1.0142770366445615</v>
      </c>
      <c r="N99">
        <f t="shared" si="32"/>
        <v>55.586111111111109</v>
      </c>
      <c r="O99">
        <f t="shared" si="33"/>
        <v>6.3373397415635084</v>
      </c>
    </row>
    <row r="100" spans="1:23" x14ac:dyDescent="0.45">
      <c r="A100" s="2">
        <v>24</v>
      </c>
      <c r="B100">
        <v>50</v>
      </c>
      <c r="C100">
        <v>0.85</v>
      </c>
      <c r="D100">
        <f>(SUM(SUMIF('PARITY Accuracy'!D100,"&lt;&gt;0"), SUMIF('Pattern_Matching Accuracy'!D100,"&lt;&gt;0"), SUMIF('Reversal Accuracy'!D100,"&lt;&gt;0"), SUMIF('Stack Accuracy'!D100,"&lt;&gt;0"), SUMIF('Vending_Machine Accuracy'!D100,"&lt;&gt;0"), SUMIF('Vending_Machine_Sum Accuracy'!D100,"&lt;&gt;0"), SUMIF('MazeComplete Accuracy'!D100,"&lt;&gt;0"), SUMIF('MazeSolve Accuracy'!D100,"&lt;&gt;0"), SUMIF('Hamiltonian Accuracy'!D100,"&lt;&gt;0")))/SUM(IF('PARITY Accuracy'!D100&lt;&gt;0,1,0), IF('Pattern_Matching Accuracy'!D100&lt;&gt;0,1,0), IF('Reversal Accuracy'!D100&lt;&gt;0,1,0), IF('Stack Accuracy'!D100&lt;&gt;0,1,0), IF('Vending_Machine Accuracy'!D100&lt;&gt;0,1,0), IF('Vending_Machine_Sum Accuracy'!D100&lt;&gt;0,1,0), IF('MazeComplete Accuracy'!D100&lt;&gt;0,1,0), IF('MazeSolve Accuracy'!D100&lt;&gt;0,1,0), IF('Hamiltonian Accuracy'!D100&lt;&gt;0,1,0))</f>
        <v>59.222222222222236</v>
      </c>
      <c r="E100">
        <f>(SUM(SUMIF('PARITY Accuracy'!E100,"&lt;&gt;0"), SUMIF('Pattern_Matching Accuracy'!E100,"&lt;&gt;0"), SUMIF('Reversal Accuracy'!E100,"&lt;&gt;0"), SUMIF('Stack Accuracy'!E100,"&lt;&gt;0"), SUMIF('Vending_Machine Accuracy'!E100,"&lt;&gt;0"), SUMIF('Vending_Machine_Sum Accuracy'!E100,"&lt;&gt;0"), SUMIF('MazeComplete Accuracy'!E100,"&lt;&gt;0"), SUMIF('MazeSolve Accuracy'!E100,"&lt;&gt;0"), SUMIF('Hamiltonian Accuracy'!E100,"&lt;&gt;0")))/SUM(IF('PARITY Accuracy'!E100&lt;&gt;0,1,0), IF('Pattern_Matching Accuracy'!E100&lt;&gt;0,1,0), IF('Reversal Accuracy'!E100&lt;&gt;0,1,0), IF('Stack Accuracy'!E100&lt;&gt;0,1,0), IF('Vending_Machine Accuracy'!E100&lt;&gt;0,1,0), IF('Vending_Machine_Sum Accuracy'!E100&lt;&gt;0,1,0), IF('MazeComplete Accuracy'!E100&lt;&gt;0,1,0), IF('MazeSolve Accuracy'!E100&lt;&gt;0,1,0), IF('Hamiltonian Accuracy'!E100&lt;&gt;0,1,0))</f>
        <v>57.466666666666669</v>
      </c>
      <c r="F100">
        <f>(SUM(SUMIF('PARITY Accuracy'!F100,"&lt;&gt;0"), SUMIF('Pattern_Matching Accuracy'!F100,"&lt;&gt;0"), SUMIF('Reversal Accuracy'!F100,"&lt;&gt;0"), SUMIF('Stack Accuracy'!F100,"&lt;&gt;0"), SUMIF('Vending_Machine Accuracy'!F100,"&lt;&gt;0"), SUMIF('Vending_Machine_Sum Accuracy'!F100,"&lt;&gt;0"), SUMIF('MazeComplete Accuracy'!F100,"&lt;&gt;0"), SUMIF('MazeSolve Accuracy'!F100,"&lt;&gt;0"), SUMIF('Hamiltonian Accuracy'!F100,"&lt;&gt;0")))/SUM(IF('PARITY Accuracy'!F100&lt;&gt;0,1,0), IF('Pattern_Matching Accuracy'!F100&lt;&gt;0,1,0), IF('Reversal Accuracy'!F100&lt;&gt;0,1,0), IF('Stack Accuracy'!F100&lt;&gt;0,1,0), IF('Vending_Machine Accuracy'!F100&lt;&gt;0,1,0), IF('Vending_Machine_Sum Accuracy'!F100&lt;&gt;0,1,0), IF('MazeComplete Accuracy'!F100&lt;&gt;0,1,0), IF('MazeSolve Accuracy'!F100&lt;&gt;0,1,0), IF('Hamiltonian Accuracy'!F100&lt;&gt;0,1,0))</f>
        <v>45.8</v>
      </c>
      <c r="G100">
        <f>(SUM(SUMIF('PARITY Accuracy'!G100,"&lt;&gt;0"), SUMIF('Pattern_Matching Accuracy'!G100,"&lt;&gt;0"), SUMIF('Reversal Accuracy'!G100,"&lt;&gt;0"), SUMIF('Stack Accuracy'!G100,"&lt;&gt;0"), SUMIF('Vending_Machine Accuracy'!G100,"&lt;&gt;0"), SUMIF('Vending_Machine_Sum Accuracy'!G100,"&lt;&gt;0"), SUMIF('MazeComplete Accuracy'!G100,"&lt;&gt;0"), SUMIF('MazeSolve Accuracy'!G100,"&lt;&gt;0"), SUMIF('Hamiltonian Accuracy'!G100,"&lt;&gt;0")))/SUM(IF('PARITY Accuracy'!G100&lt;&gt;0,1,0), IF('Pattern_Matching Accuracy'!G100&lt;&gt;0,1,0), IF('Reversal Accuracy'!G100&lt;&gt;0,1,0), IF('Stack Accuracy'!G100&lt;&gt;0,1,0), IF('Vending_Machine Accuracy'!G100&lt;&gt;0,1,0), IF('Vending_Machine_Sum Accuracy'!G100&lt;&gt;0,1,0), IF('MazeComplete Accuracy'!G100&lt;&gt;0,1,0), IF('MazeSolve Accuracy'!G100&lt;&gt;0,1,0), IF('Hamiltonian Accuracy'!G100&lt;&gt;0,1,0))</f>
        <v>58.688888888888897</v>
      </c>
      <c r="H100" t="str">
        <f t="shared" si="31"/>
        <v>50 (δ=0.85)</v>
      </c>
      <c r="N100">
        <f t="shared" si="32"/>
        <v>55.294444444444444</v>
      </c>
      <c r="O100">
        <f t="shared" si="33"/>
        <v>5.5184399074689336</v>
      </c>
    </row>
    <row r="101" spans="1:23" x14ac:dyDescent="0.45">
      <c r="A101" s="2">
        <v>25</v>
      </c>
      <c r="B101">
        <v>100</v>
      </c>
      <c r="C101">
        <v>0</v>
      </c>
      <c r="D101">
        <f>(SUM(SUMIF('PARITY Accuracy'!D101,"&lt;&gt;0"), SUMIF('Pattern_Matching Accuracy'!D101,"&lt;&gt;0"), SUMIF('Reversal Accuracy'!D101,"&lt;&gt;0"), SUMIF('Stack Accuracy'!D101,"&lt;&gt;0"), SUMIF('Vending_Machine Accuracy'!D101,"&lt;&gt;0"), SUMIF('Vending_Machine_Sum Accuracy'!D101,"&lt;&gt;0"), SUMIF('MazeComplete Accuracy'!D101,"&lt;&gt;0"), SUMIF('MazeSolve Accuracy'!D101,"&lt;&gt;0"), SUMIF('Hamiltonian Accuracy'!D101,"&lt;&gt;0")))/SUM(IF('PARITY Accuracy'!D101&lt;&gt;0,1,0), IF('Pattern_Matching Accuracy'!D101&lt;&gt;0,1,0), IF('Reversal Accuracy'!D101&lt;&gt;0,1,0), IF('Stack Accuracy'!D101&lt;&gt;0,1,0), IF('Vending_Machine Accuracy'!D101&lt;&gt;0,1,0), IF('Vending_Machine_Sum Accuracy'!D101&lt;&gt;0,1,0), IF('MazeComplete Accuracy'!D101&lt;&gt;0,1,0), IF('MazeSolve Accuracy'!D101&lt;&gt;0,1,0), IF('Hamiltonian Accuracy'!D101&lt;&gt;0,1,0))</f>
        <v>65</v>
      </c>
      <c r="E101">
        <f>(SUM(SUMIF('PARITY Accuracy'!E101,"&lt;&gt;0"), SUMIF('Pattern_Matching Accuracy'!E101,"&lt;&gt;0"), SUMIF('Reversal Accuracy'!E101,"&lt;&gt;0"), SUMIF('Stack Accuracy'!E101,"&lt;&gt;0"), SUMIF('Vending_Machine Accuracy'!E101,"&lt;&gt;0"), SUMIF('Vending_Machine_Sum Accuracy'!E101,"&lt;&gt;0"), SUMIF('MazeComplete Accuracy'!E101,"&lt;&gt;0"), SUMIF('MazeSolve Accuracy'!E101,"&lt;&gt;0"), SUMIF('Hamiltonian Accuracy'!E101,"&lt;&gt;0")))/SUM(IF('PARITY Accuracy'!E101&lt;&gt;0,1,0), IF('Pattern_Matching Accuracy'!E101&lt;&gt;0,1,0), IF('Reversal Accuracy'!E101&lt;&gt;0,1,0), IF('Stack Accuracy'!E101&lt;&gt;0,1,0), IF('Vending_Machine Accuracy'!E101&lt;&gt;0,1,0), IF('Vending_Machine_Sum Accuracy'!E101&lt;&gt;0,1,0), IF('MazeComplete Accuracy'!E101&lt;&gt;0,1,0), IF('MazeSolve Accuracy'!E101&lt;&gt;0,1,0), IF('Hamiltonian Accuracy'!E101&lt;&gt;0,1,0))</f>
        <v>52.64</v>
      </c>
      <c r="F101">
        <f>(SUM(SUMIF('PARITY Accuracy'!F101,"&lt;&gt;0"), SUMIF('Pattern_Matching Accuracy'!F101,"&lt;&gt;0"), SUMIF('Reversal Accuracy'!F101,"&lt;&gt;0"), SUMIF('Stack Accuracy'!F101,"&lt;&gt;0"), SUMIF('Vending_Machine Accuracy'!F101,"&lt;&gt;0"), SUMIF('Vending_Machine_Sum Accuracy'!F101,"&lt;&gt;0"), SUMIF('MazeComplete Accuracy'!F101,"&lt;&gt;0"), SUMIF('MazeSolve Accuracy'!F101,"&lt;&gt;0"), SUMIF('Hamiltonian Accuracy'!F101,"&lt;&gt;0")))/SUM(IF('PARITY Accuracy'!F101&lt;&gt;0,1,0), IF('Pattern_Matching Accuracy'!F101&lt;&gt;0,1,0), IF('Reversal Accuracy'!F101&lt;&gt;0,1,0), IF('Stack Accuracy'!F101&lt;&gt;0,1,0), IF('Vending_Machine Accuracy'!F101&lt;&gt;0,1,0), IF('Vending_Machine_Sum Accuracy'!F101&lt;&gt;0,1,0), IF('MazeComplete Accuracy'!F101&lt;&gt;0,1,0), IF('MazeSolve Accuracy'!F101&lt;&gt;0,1,0), IF('Hamiltonian Accuracy'!F101&lt;&gt;0,1,0))</f>
        <v>46.177777777777777</v>
      </c>
      <c r="G101">
        <f>(SUM(SUMIF('PARITY Accuracy'!G101,"&lt;&gt;0"), SUMIF('Pattern_Matching Accuracy'!G101,"&lt;&gt;0"), SUMIF('Reversal Accuracy'!G101,"&lt;&gt;0"), SUMIF('Stack Accuracy'!G101,"&lt;&gt;0"), SUMIF('Vending_Machine Accuracy'!G101,"&lt;&gt;0"), SUMIF('Vending_Machine_Sum Accuracy'!G101,"&lt;&gt;0"), SUMIF('MazeComplete Accuracy'!G101,"&lt;&gt;0"), SUMIF('MazeSolve Accuracy'!G101,"&lt;&gt;0"), SUMIF('Hamiltonian Accuracy'!G101,"&lt;&gt;0")))/SUM(IF('PARITY Accuracy'!G101&lt;&gt;0,1,0), IF('Pattern_Matching Accuracy'!G101&lt;&gt;0,1,0), IF('Reversal Accuracy'!G101&lt;&gt;0,1,0), IF('Stack Accuracy'!G101&lt;&gt;0,1,0), IF('Vending_Machine Accuracy'!G101&lt;&gt;0,1,0), IF('Vending_Machine_Sum Accuracy'!G101&lt;&gt;0,1,0), IF('MazeComplete Accuracy'!G101&lt;&gt;0,1,0), IF('MazeSolve Accuracy'!G101&lt;&gt;0,1,0), IF('Hamiltonian Accuracy'!G101&lt;&gt;0,1,0))</f>
        <v>64.033333333333346</v>
      </c>
      <c r="H101" t="str">
        <f t="shared" si="31"/>
        <v>100 (δ=0)</v>
      </c>
      <c r="N101">
        <f t="shared" si="32"/>
        <v>56.962777777777788</v>
      </c>
      <c r="O101">
        <f t="shared" si="33"/>
        <v>7.8992456859757496</v>
      </c>
    </row>
    <row r="102" spans="1:23" x14ac:dyDescent="0.45">
      <c r="A102" s="2">
        <v>26</v>
      </c>
      <c r="B102">
        <v>100</v>
      </c>
      <c r="C102">
        <v>0.2</v>
      </c>
      <c r="D102">
        <f>(SUM(SUMIF('PARITY Accuracy'!D102,"&lt;&gt;0"), SUMIF('Pattern_Matching Accuracy'!D102,"&lt;&gt;0"), SUMIF('Reversal Accuracy'!D102,"&lt;&gt;0"), SUMIF('Stack Accuracy'!D102,"&lt;&gt;0"), SUMIF('Vending_Machine Accuracy'!D102,"&lt;&gt;0"), SUMIF('Vending_Machine_Sum Accuracy'!D102,"&lt;&gt;0"), SUMIF('MazeComplete Accuracy'!D102,"&lt;&gt;0"), SUMIF('MazeSolve Accuracy'!D102,"&lt;&gt;0"), SUMIF('Hamiltonian Accuracy'!D102,"&lt;&gt;0")))/SUM(IF('PARITY Accuracy'!D102&lt;&gt;0,1,0), IF('Pattern_Matching Accuracy'!D102&lt;&gt;0,1,0), IF('Reversal Accuracy'!D102&lt;&gt;0,1,0), IF('Stack Accuracy'!D102&lt;&gt;0,1,0), IF('Vending_Machine Accuracy'!D102&lt;&gt;0,1,0), IF('Vending_Machine_Sum Accuracy'!D102&lt;&gt;0,1,0), IF('MazeComplete Accuracy'!D102&lt;&gt;0,1,0), IF('MazeSolve Accuracy'!D102&lt;&gt;0,1,0), IF('Hamiltonian Accuracy'!D102&lt;&gt;0,1,0))</f>
        <v>64.733333333333334</v>
      </c>
      <c r="E102">
        <f>(SUM(SUMIF('PARITY Accuracy'!E102,"&lt;&gt;0"), SUMIF('Pattern_Matching Accuracy'!E102,"&lt;&gt;0"), SUMIF('Reversal Accuracy'!E102,"&lt;&gt;0"), SUMIF('Stack Accuracy'!E102,"&lt;&gt;0"), SUMIF('Vending_Machine Accuracy'!E102,"&lt;&gt;0"), SUMIF('Vending_Machine_Sum Accuracy'!E102,"&lt;&gt;0"), SUMIF('MazeComplete Accuracy'!E102,"&lt;&gt;0"), SUMIF('MazeSolve Accuracy'!E102,"&lt;&gt;0"), SUMIF('Hamiltonian Accuracy'!E102,"&lt;&gt;0")))/SUM(IF('PARITY Accuracy'!E102&lt;&gt;0,1,0), IF('Pattern_Matching Accuracy'!E102&lt;&gt;0,1,0), IF('Reversal Accuracy'!E102&lt;&gt;0,1,0), IF('Stack Accuracy'!E102&lt;&gt;0,1,0), IF('Vending_Machine Accuracy'!E102&lt;&gt;0,1,0), IF('Vending_Machine_Sum Accuracy'!E102&lt;&gt;0,1,0), IF('MazeComplete Accuracy'!E102&lt;&gt;0,1,0), IF('MazeSolve Accuracy'!E102&lt;&gt;0,1,0), IF('Hamiltonian Accuracy'!E102&lt;&gt;0,1,0))</f>
        <v>57.044444444444451</v>
      </c>
      <c r="F102">
        <f>(SUM(SUMIF('PARITY Accuracy'!F102,"&lt;&gt;0"), SUMIF('Pattern_Matching Accuracy'!F102,"&lt;&gt;0"), SUMIF('Reversal Accuracy'!F102,"&lt;&gt;0"), SUMIF('Stack Accuracy'!F102,"&lt;&gt;0"), SUMIF('Vending_Machine Accuracy'!F102,"&lt;&gt;0"), SUMIF('Vending_Machine_Sum Accuracy'!F102,"&lt;&gt;0"), SUMIF('MazeComplete Accuracy'!F102,"&lt;&gt;0"), SUMIF('MazeSolve Accuracy'!F102,"&lt;&gt;0"), SUMIF('Hamiltonian Accuracy'!F102,"&lt;&gt;0")))/SUM(IF('PARITY Accuracy'!F102&lt;&gt;0,1,0), IF('Pattern_Matching Accuracy'!F102&lt;&gt;0,1,0), IF('Reversal Accuracy'!F102&lt;&gt;0,1,0), IF('Stack Accuracy'!F102&lt;&gt;0,1,0), IF('Vending_Machine Accuracy'!F102&lt;&gt;0,1,0), IF('Vending_Machine_Sum Accuracy'!F102&lt;&gt;0,1,0), IF('MazeComplete Accuracy'!F102&lt;&gt;0,1,0), IF('MazeSolve Accuracy'!F102&lt;&gt;0,1,0), IF('Hamiltonian Accuracy'!F102&lt;&gt;0,1,0))</f>
        <v>45.44444444444445</v>
      </c>
      <c r="G102">
        <f>(SUM(SUMIF('PARITY Accuracy'!G102,"&lt;&gt;0"), SUMIF('Pattern_Matching Accuracy'!G102,"&lt;&gt;0"), SUMIF('Reversal Accuracy'!G102,"&lt;&gt;0"), SUMIF('Stack Accuracy'!G102,"&lt;&gt;0"), SUMIF('Vending_Machine Accuracy'!G102,"&lt;&gt;0"), SUMIF('Vending_Machine_Sum Accuracy'!G102,"&lt;&gt;0"), SUMIF('MazeComplete Accuracy'!G102,"&lt;&gt;0"), SUMIF('MazeSolve Accuracy'!G102,"&lt;&gt;0"), SUMIF('Hamiltonian Accuracy'!G102,"&lt;&gt;0")))/SUM(IF('PARITY Accuracy'!G102&lt;&gt;0,1,0), IF('Pattern_Matching Accuracy'!G102&lt;&gt;0,1,0), IF('Reversal Accuracy'!G102&lt;&gt;0,1,0), IF('Stack Accuracy'!G102&lt;&gt;0,1,0), IF('Vending_Machine Accuracy'!G102&lt;&gt;0,1,0), IF('Vending_Machine_Sum Accuracy'!G102&lt;&gt;0,1,0), IF('MazeComplete Accuracy'!G102&lt;&gt;0,1,0), IF('MazeSolve Accuracy'!G102&lt;&gt;0,1,0), IF('Hamiltonian Accuracy'!G102&lt;&gt;0,1,0))</f>
        <v>62.744444444444447</v>
      </c>
      <c r="H102" t="str">
        <f t="shared" si="31"/>
        <v>100 (δ=0.2)</v>
      </c>
      <c r="N102">
        <f t="shared" si="32"/>
        <v>57.491666666666667</v>
      </c>
      <c r="O102">
        <f t="shared" si="33"/>
        <v>7.5061471721763233</v>
      </c>
    </row>
    <row r="103" spans="1:23" x14ac:dyDescent="0.45">
      <c r="A103" s="2">
        <v>27</v>
      </c>
      <c r="B103">
        <v>100</v>
      </c>
      <c r="C103">
        <v>0.45</v>
      </c>
      <c r="D103">
        <f>(SUM(SUMIF('PARITY Accuracy'!D103,"&lt;&gt;0"), SUMIF('Pattern_Matching Accuracy'!D103,"&lt;&gt;0"), SUMIF('Reversal Accuracy'!D103,"&lt;&gt;0"), SUMIF('Stack Accuracy'!D103,"&lt;&gt;0"), SUMIF('Vending_Machine Accuracy'!D103,"&lt;&gt;0"), SUMIF('Vending_Machine_Sum Accuracy'!D103,"&lt;&gt;0"), SUMIF('MazeComplete Accuracy'!D103,"&lt;&gt;0"), SUMIF('MazeSolve Accuracy'!D103,"&lt;&gt;0"), SUMIF('Hamiltonian Accuracy'!D103,"&lt;&gt;0")))/SUM(IF('PARITY Accuracy'!D103&lt;&gt;0,1,0), IF('Pattern_Matching Accuracy'!D103&lt;&gt;0,1,0), IF('Reversal Accuracy'!D103&lt;&gt;0,1,0), IF('Stack Accuracy'!D103&lt;&gt;0,1,0), IF('Vending_Machine Accuracy'!D103&lt;&gt;0,1,0), IF('Vending_Machine_Sum Accuracy'!D103&lt;&gt;0,1,0), IF('MazeComplete Accuracy'!D103&lt;&gt;0,1,0), IF('MazeSolve Accuracy'!D103&lt;&gt;0,1,0), IF('Hamiltonian Accuracy'!D103&lt;&gt;0,1,0))</f>
        <v>63.255555555555553</v>
      </c>
      <c r="E103">
        <f>(SUM(SUMIF('PARITY Accuracy'!E103,"&lt;&gt;0"), SUMIF('Pattern_Matching Accuracy'!E103,"&lt;&gt;0"), SUMIF('Reversal Accuracy'!E103,"&lt;&gt;0"), SUMIF('Stack Accuracy'!E103,"&lt;&gt;0"), SUMIF('Vending_Machine Accuracy'!E103,"&lt;&gt;0"), SUMIF('Vending_Machine_Sum Accuracy'!E103,"&lt;&gt;0"), SUMIF('MazeComplete Accuracy'!E103,"&lt;&gt;0"), SUMIF('MazeSolve Accuracy'!E103,"&lt;&gt;0"), SUMIF('Hamiltonian Accuracy'!E103,"&lt;&gt;0")))/SUM(IF('PARITY Accuracy'!E103&lt;&gt;0,1,0), IF('Pattern_Matching Accuracy'!E103&lt;&gt;0,1,0), IF('Reversal Accuracy'!E103&lt;&gt;0,1,0), IF('Stack Accuracy'!E103&lt;&gt;0,1,0), IF('Vending_Machine Accuracy'!E103&lt;&gt;0,1,0), IF('Vending_Machine_Sum Accuracy'!E103&lt;&gt;0,1,0), IF('MazeComplete Accuracy'!E103&lt;&gt;0,1,0), IF('MazeSolve Accuracy'!E103&lt;&gt;0,1,0), IF('Hamiltonian Accuracy'!E103&lt;&gt;0,1,0))</f>
        <v>55.733333333333327</v>
      </c>
      <c r="F103">
        <f>(SUM(SUMIF('PARITY Accuracy'!F103,"&lt;&gt;0"), SUMIF('Pattern_Matching Accuracy'!F103,"&lt;&gt;0"), SUMIF('Reversal Accuracy'!F103,"&lt;&gt;0"), SUMIF('Stack Accuracy'!F103,"&lt;&gt;0"), SUMIF('Vending_Machine Accuracy'!F103,"&lt;&gt;0"), SUMIF('Vending_Machine_Sum Accuracy'!F103,"&lt;&gt;0"), SUMIF('MazeComplete Accuracy'!F103,"&lt;&gt;0"), SUMIF('MazeSolve Accuracy'!F103,"&lt;&gt;0"), SUMIF('Hamiltonian Accuracy'!F103,"&lt;&gt;0")))/SUM(IF('PARITY Accuracy'!F103&lt;&gt;0,1,0), IF('Pattern_Matching Accuracy'!F103&lt;&gt;0,1,0), IF('Reversal Accuracy'!F103&lt;&gt;0,1,0), IF('Stack Accuracy'!F103&lt;&gt;0,1,0), IF('Vending_Machine Accuracy'!F103&lt;&gt;0,1,0), IF('Vending_Machine_Sum Accuracy'!F103&lt;&gt;0,1,0), IF('MazeComplete Accuracy'!F103&lt;&gt;0,1,0), IF('MazeSolve Accuracy'!F103&lt;&gt;0,1,0), IF('Hamiltonian Accuracy'!F103&lt;&gt;0,1,0))</f>
        <v>45.933333333333337</v>
      </c>
      <c r="G103">
        <f>(SUM(SUMIF('PARITY Accuracy'!G103,"&lt;&gt;0"), SUMIF('Pattern_Matching Accuracy'!G103,"&lt;&gt;0"), SUMIF('Reversal Accuracy'!G103,"&lt;&gt;0"), SUMIF('Stack Accuracy'!G103,"&lt;&gt;0"), SUMIF('Vending_Machine Accuracy'!G103,"&lt;&gt;0"), SUMIF('Vending_Machine_Sum Accuracy'!G103,"&lt;&gt;0"), SUMIF('MazeComplete Accuracy'!G103,"&lt;&gt;0"), SUMIF('MazeSolve Accuracy'!G103,"&lt;&gt;0"), SUMIF('Hamiltonian Accuracy'!G103,"&lt;&gt;0")))/SUM(IF('PARITY Accuracy'!G103&lt;&gt;0,1,0), IF('Pattern_Matching Accuracy'!G103&lt;&gt;0,1,0), IF('Reversal Accuracy'!G103&lt;&gt;0,1,0), IF('Stack Accuracy'!G103&lt;&gt;0,1,0), IF('Vending_Machine Accuracy'!G103&lt;&gt;0,1,0), IF('Vending_Machine_Sum Accuracy'!G103&lt;&gt;0,1,0), IF('MazeComplete Accuracy'!G103&lt;&gt;0,1,0), IF('MazeSolve Accuracy'!G103&lt;&gt;0,1,0), IF('Hamiltonian Accuracy'!G103&lt;&gt;0,1,0))</f>
        <v>61.948888888888888</v>
      </c>
      <c r="H103" t="str">
        <f t="shared" si="31"/>
        <v>100 (δ=0.45)</v>
      </c>
      <c r="N103">
        <f t="shared" si="32"/>
        <v>56.717777777777776</v>
      </c>
      <c r="O103">
        <f t="shared" si="33"/>
        <v>6.8443486645534799</v>
      </c>
    </row>
    <row r="104" spans="1:23" x14ac:dyDescent="0.45">
      <c r="A104" s="2">
        <v>28</v>
      </c>
      <c r="B104">
        <v>100</v>
      </c>
      <c r="C104">
        <v>0.65</v>
      </c>
      <c r="D104">
        <f>(SUM(SUMIF('PARITY Accuracy'!D104,"&lt;&gt;0"), SUMIF('Pattern_Matching Accuracy'!D104,"&lt;&gt;0"), SUMIF('Reversal Accuracy'!D104,"&lt;&gt;0"), SUMIF('Stack Accuracy'!D104,"&lt;&gt;0"), SUMIF('Vending_Machine Accuracy'!D104,"&lt;&gt;0"), SUMIF('Vending_Machine_Sum Accuracy'!D104,"&lt;&gt;0"), SUMIF('MazeComplete Accuracy'!D104,"&lt;&gt;0"), SUMIF('MazeSolve Accuracy'!D104,"&lt;&gt;0"), SUMIF('Hamiltonian Accuracy'!D104,"&lt;&gt;0")))/SUM(IF('PARITY Accuracy'!D104&lt;&gt;0,1,0), IF('Pattern_Matching Accuracy'!D104&lt;&gt;0,1,0), IF('Reversal Accuracy'!D104&lt;&gt;0,1,0), IF('Stack Accuracy'!D104&lt;&gt;0,1,0), IF('Vending_Machine Accuracy'!D104&lt;&gt;0,1,0), IF('Vending_Machine_Sum Accuracy'!D104&lt;&gt;0,1,0), IF('MazeComplete Accuracy'!D104&lt;&gt;0,1,0), IF('MazeSolve Accuracy'!D104&lt;&gt;0,1,0), IF('Hamiltonian Accuracy'!D104&lt;&gt;0,1,0))</f>
        <v>62.911111111111119</v>
      </c>
      <c r="E104">
        <f>(SUM(SUMIF('PARITY Accuracy'!E104,"&lt;&gt;0"), SUMIF('Pattern_Matching Accuracy'!E104,"&lt;&gt;0"), SUMIF('Reversal Accuracy'!E104,"&lt;&gt;0"), SUMIF('Stack Accuracy'!E104,"&lt;&gt;0"), SUMIF('Vending_Machine Accuracy'!E104,"&lt;&gt;0"), SUMIF('Vending_Machine_Sum Accuracy'!E104,"&lt;&gt;0"), SUMIF('MazeComplete Accuracy'!E104,"&lt;&gt;0"), SUMIF('MazeSolve Accuracy'!E104,"&lt;&gt;0"), SUMIF('Hamiltonian Accuracy'!E104,"&lt;&gt;0")))/SUM(IF('PARITY Accuracy'!E104&lt;&gt;0,1,0), IF('Pattern_Matching Accuracy'!E104&lt;&gt;0,1,0), IF('Reversal Accuracy'!E104&lt;&gt;0,1,0), IF('Stack Accuracy'!E104&lt;&gt;0,1,0), IF('Vending_Machine Accuracy'!E104&lt;&gt;0,1,0), IF('Vending_Machine_Sum Accuracy'!E104&lt;&gt;0,1,0), IF('MazeComplete Accuracy'!E104&lt;&gt;0,1,0), IF('MazeSolve Accuracy'!E104&lt;&gt;0,1,0), IF('Hamiltonian Accuracy'!E104&lt;&gt;0,1,0))</f>
        <v>55.388888888888886</v>
      </c>
      <c r="F104">
        <f>(SUM(SUMIF('PARITY Accuracy'!F104,"&lt;&gt;0"), SUMIF('Pattern_Matching Accuracy'!F104,"&lt;&gt;0"), SUMIF('Reversal Accuracy'!F104,"&lt;&gt;0"), SUMIF('Stack Accuracy'!F104,"&lt;&gt;0"), SUMIF('Vending_Machine Accuracy'!F104,"&lt;&gt;0"), SUMIF('Vending_Machine_Sum Accuracy'!F104,"&lt;&gt;0"), SUMIF('MazeComplete Accuracy'!F104,"&lt;&gt;0"), SUMIF('MazeSolve Accuracy'!F104,"&lt;&gt;0"), SUMIF('Hamiltonian Accuracy'!F104,"&lt;&gt;0")))/SUM(IF('PARITY Accuracy'!F104&lt;&gt;0,1,0), IF('Pattern_Matching Accuracy'!F104&lt;&gt;0,1,0), IF('Reversal Accuracy'!F104&lt;&gt;0,1,0), IF('Stack Accuracy'!F104&lt;&gt;0,1,0), IF('Vending_Machine Accuracy'!F104&lt;&gt;0,1,0), IF('Vending_Machine_Sum Accuracy'!F104&lt;&gt;0,1,0), IF('MazeComplete Accuracy'!F104&lt;&gt;0,1,0), IF('MazeSolve Accuracy'!F104&lt;&gt;0,1,0), IF('Hamiltonian Accuracy'!F104&lt;&gt;0,1,0))</f>
        <v>44.988888888888887</v>
      </c>
      <c r="G104">
        <f>(SUM(SUMIF('PARITY Accuracy'!G104,"&lt;&gt;0"), SUMIF('Pattern_Matching Accuracy'!G104,"&lt;&gt;0"), SUMIF('Reversal Accuracy'!G104,"&lt;&gt;0"), SUMIF('Stack Accuracy'!G104,"&lt;&gt;0"), SUMIF('Vending_Machine Accuracy'!G104,"&lt;&gt;0"), SUMIF('Vending_Machine_Sum Accuracy'!G104,"&lt;&gt;0"), SUMIF('MazeComplete Accuracy'!G104,"&lt;&gt;0"), SUMIF('MazeSolve Accuracy'!G104,"&lt;&gt;0"), SUMIF('Hamiltonian Accuracy'!G104,"&lt;&gt;0")))/SUM(IF('PARITY Accuracy'!G104&lt;&gt;0,1,0), IF('Pattern_Matching Accuracy'!G104&lt;&gt;0,1,0), IF('Reversal Accuracy'!G104&lt;&gt;0,1,0), IF('Stack Accuracy'!G104&lt;&gt;0,1,0), IF('Vending_Machine Accuracy'!G104&lt;&gt;0,1,0), IF('Vending_Machine_Sum Accuracy'!G104&lt;&gt;0,1,0), IF('MazeComplete Accuracy'!G104&lt;&gt;0,1,0), IF('MazeSolve Accuracy'!G104&lt;&gt;0,1,0), IF('Hamiltonian Accuracy'!G104&lt;&gt;0,1,0))</f>
        <v>61.444444444444443</v>
      </c>
      <c r="H104" t="str">
        <f t="shared" si="31"/>
        <v>100 (δ=0.65)</v>
      </c>
      <c r="N104">
        <f t="shared" si="32"/>
        <v>56.183333333333337</v>
      </c>
      <c r="O104">
        <f t="shared" si="33"/>
        <v>7.0514007889510282</v>
      </c>
    </row>
    <row r="105" spans="1:23" x14ac:dyDescent="0.45">
      <c r="A105" s="2">
        <v>29</v>
      </c>
      <c r="B105">
        <v>100</v>
      </c>
      <c r="C105">
        <v>0.85</v>
      </c>
      <c r="D105">
        <f>(SUM(SUMIF('PARITY Accuracy'!D105,"&lt;&gt;0"), SUMIF('Pattern_Matching Accuracy'!D105,"&lt;&gt;0"), SUMIF('Reversal Accuracy'!D105,"&lt;&gt;0"), SUMIF('Stack Accuracy'!D105,"&lt;&gt;0"), SUMIF('Vending_Machine Accuracy'!D105,"&lt;&gt;0"), SUMIF('Vending_Machine_Sum Accuracy'!D105,"&lt;&gt;0"), SUMIF('MazeComplete Accuracy'!D105,"&lt;&gt;0"), SUMIF('MazeSolve Accuracy'!D105,"&lt;&gt;0"), SUMIF('Hamiltonian Accuracy'!D105,"&lt;&gt;0")))/SUM(IF('PARITY Accuracy'!D105&lt;&gt;0,1,0), IF('Pattern_Matching Accuracy'!D105&lt;&gt;0,1,0), IF('Reversal Accuracy'!D105&lt;&gt;0,1,0), IF('Stack Accuracy'!D105&lt;&gt;0,1,0), IF('Vending_Machine Accuracy'!D105&lt;&gt;0,1,0), IF('Vending_Machine_Sum Accuracy'!D105&lt;&gt;0,1,0), IF('MazeComplete Accuracy'!D105&lt;&gt;0,1,0), IF('MazeSolve Accuracy'!D105&lt;&gt;0,1,0), IF('Hamiltonian Accuracy'!D105&lt;&gt;0,1,0))</f>
        <v>61.93333333333333</v>
      </c>
      <c r="E105">
        <f>(SUM(SUMIF('PARITY Accuracy'!E105,"&lt;&gt;0"), SUMIF('Pattern_Matching Accuracy'!E105,"&lt;&gt;0"), SUMIF('Reversal Accuracy'!E105,"&lt;&gt;0"), SUMIF('Stack Accuracy'!E105,"&lt;&gt;0"), SUMIF('Vending_Machine Accuracy'!E105,"&lt;&gt;0"), SUMIF('Vending_Machine_Sum Accuracy'!E105,"&lt;&gt;0"), SUMIF('MazeComplete Accuracy'!E105,"&lt;&gt;0"), SUMIF('MazeSolve Accuracy'!E105,"&lt;&gt;0"), SUMIF('Hamiltonian Accuracy'!E105,"&lt;&gt;0")))/SUM(IF('PARITY Accuracy'!E105&lt;&gt;0,1,0), IF('Pattern_Matching Accuracy'!E105&lt;&gt;0,1,0), IF('Reversal Accuracy'!E105&lt;&gt;0,1,0), IF('Stack Accuracy'!E105&lt;&gt;0,1,0), IF('Vending_Machine Accuracy'!E105&lt;&gt;0,1,0), IF('Vending_Machine_Sum Accuracy'!E105&lt;&gt;0,1,0), IF('MazeComplete Accuracy'!E105&lt;&gt;0,1,0), IF('MazeSolve Accuracy'!E105&lt;&gt;0,1,0), IF('Hamiltonian Accuracy'!E105&lt;&gt;0,1,0))</f>
        <v>55.122222222222227</v>
      </c>
      <c r="F105">
        <f>(SUM(SUMIF('PARITY Accuracy'!F105,"&lt;&gt;0"), SUMIF('Pattern_Matching Accuracy'!F105,"&lt;&gt;0"), SUMIF('Reversal Accuracy'!F105,"&lt;&gt;0"), SUMIF('Stack Accuracy'!F105,"&lt;&gt;0"), SUMIF('Vending_Machine Accuracy'!F105,"&lt;&gt;0"), SUMIF('Vending_Machine_Sum Accuracy'!F105,"&lt;&gt;0"), SUMIF('MazeComplete Accuracy'!F105,"&lt;&gt;0"), SUMIF('MazeSolve Accuracy'!F105,"&lt;&gt;0"), SUMIF('Hamiltonian Accuracy'!F105,"&lt;&gt;0")))/SUM(IF('PARITY Accuracy'!F105&lt;&gt;0,1,0), IF('Pattern_Matching Accuracy'!F105&lt;&gt;0,1,0), IF('Reversal Accuracy'!F105&lt;&gt;0,1,0), IF('Stack Accuracy'!F105&lt;&gt;0,1,0), IF('Vending_Machine Accuracy'!F105&lt;&gt;0,1,0), IF('Vending_Machine_Sum Accuracy'!F105&lt;&gt;0,1,0), IF('MazeComplete Accuracy'!F105&lt;&gt;0,1,0), IF('MazeSolve Accuracy'!F105&lt;&gt;0,1,0), IF('Hamiltonian Accuracy'!F105&lt;&gt;0,1,0))</f>
        <v>45.3</v>
      </c>
      <c r="G105">
        <f>(SUM(SUMIF('PARITY Accuracy'!G105,"&lt;&gt;0"), SUMIF('Pattern_Matching Accuracy'!G105,"&lt;&gt;0"), SUMIF('Reversal Accuracy'!G105,"&lt;&gt;0"), SUMIF('Stack Accuracy'!G105,"&lt;&gt;0"), SUMIF('Vending_Machine Accuracy'!G105,"&lt;&gt;0"), SUMIF('Vending_Machine_Sum Accuracy'!G105,"&lt;&gt;0"), SUMIF('MazeComplete Accuracy'!G105,"&lt;&gt;0"), SUMIF('MazeSolve Accuracy'!G105,"&lt;&gt;0"), SUMIF('Hamiltonian Accuracy'!G105,"&lt;&gt;0")))/SUM(IF('PARITY Accuracy'!G105&lt;&gt;0,1,0), IF('Pattern_Matching Accuracy'!G105&lt;&gt;0,1,0), IF('Reversal Accuracy'!G105&lt;&gt;0,1,0), IF('Stack Accuracy'!G105&lt;&gt;0,1,0), IF('Vending_Machine Accuracy'!G105&lt;&gt;0,1,0), IF('Vending_Machine_Sum Accuracy'!G105&lt;&gt;0,1,0), IF('MazeComplete Accuracy'!G105&lt;&gt;0,1,0), IF('MazeSolve Accuracy'!G105&lt;&gt;0,1,0), IF('Hamiltonian Accuracy'!G105&lt;&gt;0,1,0))</f>
        <v>60.600000000000009</v>
      </c>
      <c r="H105" t="str">
        <f t="shared" si="31"/>
        <v>100 (δ=0.85)</v>
      </c>
      <c r="N105">
        <f t="shared" si="32"/>
        <v>55.738888888888894</v>
      </c>
      <c r="O105">
        <f t="shared" si="33"/>
        <v>6.5450787279875406</v>
      </c>
    </row>
    <row r="106" spans="1:23" x14ac:dyDescent="0.45">
      <c r="D106">
        <f>AVERAGE(D76:D105)</f>
        <v>58.011851851851844</v>
      </c>
      <c r="E106">
        <f t="shared" ref="E106" si="44">AVERAGE(E76:E105)</f>
        <v>55.104296296296297</v>
      </c>
      <c r="F106">
        <f t="shared" ref="F106" si="45">AVERAGE(F76:F105)</f>
        <v>45.180740740740724</v>
      </c>
      <c r="G106">
        <f t="shared" ref="G106" si="46">AVERAGE(G76:G105)</f>
        <v>57.66644444444443</v>
      </c>
      <c r="O106">
        <f>AVERAGE(O76:O105)</f>
        <v>5.336484081401542</v>
      </c>
    </row>
    <row r="109" spans="1:23" x14ac:dyDescent="0.45">
      <c r="A109" s="2">
        <v>0</v>
      </c>
      <c r="B109" t="s">
        <v>17</v>
      </c>
    </row>
    <row r="111" spans="1:23" x14ac:dyDescent="0.45">
      <c r="B111" s="2" t="s">
        <v>1</v>
      </c>
      <c r="C111" s="2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H111" s="2" t="s">
        <v>14</v>
      </c>
      <c r="J111" s="3"/>
      <c r="K111" s="3" t="s">
        <v>25</v>
      </c>
      <c r="L111" s="3" t="s">
        <v>26</v>
      </c>
      <c r="N111" s="4" t="s">
        <v>27</v>
      </c>
      <c r="O111" s="4" t="s">
        <v>28</v>
      </c>
      <c r="P111" s="3"/>
      <c r="Q111" s="3" t="s">
        <v>3</v>
      </c>
      <c r="R111" s="3"/>
      <c r="S111" s="3" t="s">
        <v>4</v>
      </c>
      <c r="T111" s="3"/>
      <c r="U111" s="3" t="s">
        <v>5</v>
      </c>
      <c r="V111" s="3"/>
      <c r="W111" s="3" t="s">
        <v>6</v>
      </c>
    </row>
    <row r="112" spans="1:23" x14ac:dyDescent="0.45">
      <c r="A112" s="2">
        <v>0</v>
      </c>
      <c r="B112">
        <v>0</v>
      </c>
      <c r="C112">
        <v>0</v>
      </c>
      <c r="D112">
        <f>AVERAGE('PARITY Accuracy'!D112, 'Pattern_Matching Accuracy'!D112, 'Reversal Accuracy'!D112, 'Stack Accuracy'!D112, 'Vending_Machine Accuracy'!D112, 'Vending_Machine_Sum Accuracy'!D112, 'MazeComplete Accuracy'!D112, 'MazeSolve Accuracy'!D112, 'Hamiltonian Accuracy'!D112)</f>
        <v>0</v>
      </c>
      <c r="E112">
        <f>AVERAGE('PARITY Accuracy'!E112, 'Pattern_Matching Accuracy'!E112, 'Reversal Accuracy'!E112, 'Stack Accuracy'!E112, 'Vending_Machine Accuracy'!E112, 'Vending_Machine_Sum Accuracy'!E112, 'MazeComplete Accuracy'!E112, 'MazeSolve Accuracy'!E112, 'Hamiltonian Accuracy'!E112)</f>
        <v>0</v>
      </c>
      <c r="F112">
        <f>AVERAGE('PARITY Accuracy'!F112, 'Pattern_Matching Accuracy'!F112, 'Reversal Accuracy'!F112, 'Stack Accuracy'!F112, 'Vending_Machine Accuracy'!F112, 'Vending_Machine_Sum Accuracy'!F112, 'MazeComplete Accuracy'!F112, 'MazeSolve Accuracy'!F112, 'Hamiltonian Accuracy'!F112)</f>
        <v>0</v>
      </c>
      <c r="G112">
        <f>AVERAGE('PARITY Accuracy'!G112, 'Pattern_Matching Accuracy'!G112, 'Reversal Accuracy'!G112, 'Stack Accuracy'!G112, 'Vending_Machine Accuracy'!G112, 'Vending_Machine_Sum Accuracy'!G112, 'MazeComplete Accuracy'!G112, 'MazeSolve Accuracy'!G112, 'Hamiltonian Accuracy'!G112)</f>
        <v>0</v>
      </c>
      <c r="H112" t="str">
        <f t="shared" ref="H112:H141" si="47">B112&amp;" (δ="&amp;C112&amp;")"</f>
        <v>0 (δ=0)</v>
      </c>
      <c r="J112">
        <v>2</v>
      </c>
      <c r="K112">
        <f>_xlfn.STDEV.P(D112:G116)</f>
        <v>3.3333333333333335E-3</v>
      </c>
      <c r="L112">
        <f>_xlfn.STDEV.P(D112:G112,D117:G117,D122:G122,D127:G127,D132:G132,D137:G137)</f>
        <v>20.498999586650505</v>
      </c>
      <c r="M112">
        <v>0</v>
      </c>
      <c r="N112">
        <f>AVERAGE(D112:G112)</f>
        <v>0</v>
      </c>
      <c r="O112">
        <f>_xlfn.STDEV.P(D112:G112)</f>
        <v>0</v>
      </c>
      <c r="P112" s="5">
        <f>_xlfn.STDEV.P(D112:D116)</f>
        <v>4.4444444444444444E-3</v>
      </c>
      <c r="Q112">
        <f>_xlfn.STDEV.P(D112,D117,D122,D127,D132,D137)</f>
        <v>22.742635944673051</v>
      </c>
      <c r="R112" s="5">
        <f>_xlfn.STDEV.P(E112:E116)</f>
        <v>4.4444444444444444E-3</v>
      </c>
      <c r="S112">
        <f>_xlfn.STDEV.P(E112,E117,E122,E127,E132,E137)</f>
        <v>14.967741375805645</v>
      </c>
      <c r="T112" s="5">
        <f>_xlfn.STDEV.P(F112:F116)</f>
        <v>0</v>
      </c>
      <c r="U112">
        <f>_xlfn.STDEV.P(F112,F117,F122,F127,F132,F137)</f>
        <v>16.238114572923848</v>
      </c>
      <c r="V112" s="5">
        <f>_xlfn.STDEV.P(G112:G116)</f>
        <v>0</v>
      </c>
      <c r="W112">
        <f>_xlfn.STDEV.P(G112,G117,G122,G127,G132,G137)</f>
        <v>22.44974398074725</v>
      </c>
    </row>
    <row r="113" spans="1:23" x14ac:dyDescent="0.45">
      <c r="A113" s="2">
        <v>1</v>
      </c>
      <c r="B113">
        <v>0</v>
      </c>
      <c r="C113">
        <v>0.2</v>
      </c>
      <c r="D113">
        <f>AVERAGE('PARITY Accuracy'!D113, 'Pattern_Matching Accuracy'!D113, 'Reversal Accuracy'!D113, 'Stack Accuracy'!D113, 'Vending_Machine Accuracy'!D113, 'Vending_Machine_Sum Accuracy'!D113, 'MazeComplete Accuracy'!D113, 'MazeSolve Accuracy'!D113, 'Hamiltonian Accuracy'!D113)</f>
        <v>0</v>
      </c>
      <c r="E113">
        <f>AVERAGE('PARITY Accuracy'!E113, 'Pattern_Matching Accuracy'!E113, 'Reversal Accuracy'!E113, 'Stack Accuracy'!E113, 'Vending_Machine Accuracy'!E113, 'Vending_Machine_Sum Accuracy'!E113, 'MazeComplete Accuracy'!E113, 'MazeSolve Accuracy'!E113, 'Hamiltonian Accuracy'!E113)</f>
        <v>0</v>
      </c>
      <c r="F113">
        <f>AVERAGE('PARITY Accuracy'!F113, 'Pattern_Matching Accuracy'!F113, 'Reversal Accuracy'!F113, 'Stack Accuracy'!F113, 'Vending_Machine Accuracy'!F113, 'Vending_Machine_Sum Accuracy'!F113, 'MazeComplete Accuracy'!F113, 'MazeSolve Accuracy'!F113, 'Hamiltonian Accuracy'!F113)</f>
        <v>0</v>
      </c>
      <c r="G113">
        <f>AVERAGE('PARITY Accuracy'!G113, 'Pattern_Matching Accuracy'!G113, 'Reversal Accuracy'!G113, 'Stack Accuracy'!G113, 'Vending_Machine Accuracy'!G113, 'Vending_Machine_Sum Accuracy'!G113, 'MazeComplete Accuracy'!G113, 'MazeSolve Accuracy'!G113, 'Hamiltonian Accuracy'!G113)</f>
        <v>0</v>
      </c>
      <c r="H113" t="str">
        <f t="shared" si="47"/>
        <v>0 (δ=0.2)</v>
      </c>
      <c r="J113">
        <v>5</v>
      </c>
      <c r="K113">
        <f>_xlfn.STDEV.P(D117:G121)</f>
        <v>3.582526653386144</v>
      </c>
      <c r="L113">
        <f>_xlfn.STDEV.P(D113:G113,D118:G118,D123:G123,D128:G128,D133:G133,D138:G138)</f>
        <v>20.642855112769418</v>
      </c>
      <c r="M113">
        <v>0.2</v>
      </c>
      <c r="N113">
        <f t="shared" ref="N113:N141" si="48">AVERAGE(D113:G113)</f>
        <v>0</v>
      </c>
      <c r="O113">
        <f t="shared" ref="O113:O141" si="49">_xlfn.STDEV.P(D113:G113)</f>
        <v>0</v>
      </c>
      <c r="P113" s="5">
        <f>_xlfn.STDEV.P(D117:D121)</f>
        <v>0.77541227584483252</v>
      </c>
      <c r="Q113">
        <f t="shared" ref="Q113:Q116" si="50">_xlfn.STDEV.P(D113,D118,D123,D128,D133,D138)</f>
        <v>22.752396352483878</v>
      </c>
      <c r="R113" s="5">
        <f>_xlfn.STDEV.P(E117:E121)</f>
        <v>0.44894389101974624</v>
      </c>
      <c r="S113">
        <f t="shared" ref="S113:S116" si="51">_xlfn.STDEV.P(E113,E118,E123,E128,E133,E138)</f>
        <v>15.261213916519271</v>
      </c>
      <c r="T113" s="5">
        <f>_xlfn.STDEV.P(F117:F121)</f>
        <v>0.26368705731895725</v>
      </c>
      <c r="U113">
        <f t="shared" ref="U113:U116" si="52">_xlfn.STDEV.P(F113,F118,F123,F128,F133,F138)</f>
        <v>16.153686720071221</v>
      </c>
      <c r="V113" s="5">
        <f>_xlfn.STDEV.P(G117:G121)</f>
        <v>0.26611053119862715</v>
      </c>
      <c r="W113">
        <f t="shared" ref="W113:W116" si="53">_xlfn.STDEV.P(G113,G118,G123,G128,G133,G138)</f>
        <v>22.629736088129295</v>
      </c>
    </row>
    <row r="114" spans="1:23" x14ac:dyDescent="0.45">
      <c r="A114" s="2">
        <v>2</v>
      </c>
      <c r="B114">
        <v>0</v>
      </c>
      <c r="C114">
        <v>0.45</v>
      </c>
      <c r="D114">
        <f>AVERAGE('PARITY Accuracy'!D114, 'Pattern_Matching Accuracy'!D114, 'Reversal Accuracy'!D114, 'Stack Accuracy'!D114, 'Vending_Machine Accuracy'!D114, 'Vending_Machine_Sum Accuracy'!D114, 'MazeComplete Accuracy'!D114, 'MazeSolve Accuracy'!D114, 'Hamiltonian Accuracy'!D114)</f>
        <v>1.1111111111111112E-2</v>
      </c>
      <c r="E114">
        <f>AVERAGE('PARITY Accuracy'!E114, 'Pattern_Matching Accuracy'!E114, 'Reversal Accuracy'!E114, 'Stack Accuracy'!E114, 'Vending_Machine Accuracy'!E114, 'Vending_Machine_Sum Accuracy'!E114, 'MazeComplete Accuracy'!E114, 'MazeSolve Accuracy'!E114, 'Hamiltonian Accuracy'!E114)</f>
        <v>1.1111111111111112E-2</v>
      </c>
      <c r="F114">
        <f>AVERAGE('PARITY Accuracy'!F114, 'Pattern_Matching Accuracy'!F114, 'Reversal Accuracy'!F114, 'Stack Accuracy'!F114, 'Vending_Machine Accuracy'!F114, 'Vending_Machine_Sum Accuracy'!F114, 'MazeComplete Accuracy'!F114, 'MazeSolve Accuracy'!F114, 'Hamiltonian Accuracy'!F114)</f>
        <v>0</v>
      </c>
      <c r="G114">
        <f>AVERAGE('PARITY Accuracy'!G114, 'Pattern_Matching Accuracy'!G114, 'Reversal Accuracy'!G114, 'Stack Accuracy'!G114, 'Vending_Machine Accuracy'!G114, 'Vending_Machine_Sum Accuracy'!G114, 'MazeComplete Accuracy'!G114, 'MazeSolve Accuracy'!G114, 'Hamiltonian Accuracy'!G114)</f>
        <v>0</v>
      </c>
      <c r="H114" t="str">
        <f t="shared" si="47"/>
        <v>0 (δ=0.45)</v>
      </c>
      <c r="J114">
        <v>10</v>
      </c>
      <c r="K114">
        <f>_xlfn.STDEV.P(D122:G126)</f>
        <v>8.9663930152377134</v>
      </c>
      <c r="L114">
        <f t="shared" ref="L114:L116" si="54">_xlfn.STDEV.P(D114:G114,D119:G119,D124:G124,D129:G129,D134:G134,D139:G139)</f>
        <v>20.424586437393188</v>
      </c>
      <c r="M114">
        <v>0.45</v>
      </c>
      <c r="N114">
        <f t="shared" si="48"/>
        <v>5.5555555555555558E-3</v>
      </c>
      <c r="O114">
        <f t="shared" si="49"/>
        <v>5.5555555555555558E-3</v>
      </c>
      <c r="P114" s="5">
        <f>_xlfn.STDEV.P(D122:D126)</f>
        <v>0.67605975336759561</v>
      </c>
      <c r="Q114">
        <f t="shared" si="50"/>
        <v>22.55840833689517</v>
      </c>
      <c r="R114" s="5">
        <f>_xlfn.STDEV.P(E122:E126)</f>
        <v>0.90699340517836147</v>
      </c>
      <c r="S114">
        <f t="shared" si="51"/>
        <v>14.845874501420727</v>
      </c>
      <c r="T114" s="5">
        <f>_xlfn.STDEV.P(F122:F126)</f>
        <v>0.31500734853274542</v>
      </c>
      <c r="U114">
        <f t="shared" si="52"/>
        <v>16.243643475549703</v>
      </c>
      <c r="V114" s="5">
        <f>_xlfn.STDEV.P(G122:G126)</f>
        <v>0.55343595657012634</v>
      </c>
      <c r="W114">
        <f t="shared" si="53"/>
        <v>22.290022188486873</v>
      </c>
    </row>
    <row r="115" spans="1:23" x14ac:dyDescent="0.45">
      <c r="A115" s="2">
        <v>3</v>
      </c>
      <c r="B115">
        <v>0</v>
      </c>
      <c r="C115">
        <v>0.65</v>
      </c>
      <c r="D115">
        <f>AVERAGE('PARITY Accuracy'!D115, 'Pattern_Matching Accuracy'!D115, 'Reversal Accuracy'!D115, 'Stack Accuracy'!D115, 'Vending_Machine Accuracy'!D115, 'Vending_Machine_Sum Accuracy'!D115, 'MazeComplete Accuracy'!D115, 'MazeSolve Accuracy'!D115, 'Hamiltonian Accuracy'!D115)</f>
        <v>0</v>
      </c>
      <c r="E115">
        <f>AVERAGE('PARITY Accuracy'!E115, 'Pattern_Matching Accuracy'!E115, 'Reversal Accuracy'!E115, 'Stack Accuracy'!E115, 'Vending_Machine Accuracy'!E115, 'Vending_Machine_Sum Accuracy'!E115, 'MazeComplete Accuracy'!E115, 'MazeSolve Accuracy'!E115, 'Hamiltonian Accuracy'!E115)</f>
        <v>0</v>
      </c>
      <c r="F115">
        <f>AVERAGE('PARITY Accuracy'!F115, 'Pattern_Matching Accuracy'!F115, 'Reversal Accuracy'!F115, 'Stack Accuracy'!F115, 'Vending_Machine Accuracy'!F115, 'Vending_Machine_Sum Accuracy'!F115, 'MazeComplete Accuracy'!F115, 'MazeSolve Accuracy'!F115, 'Hamiltonian Accuracy'!F115)</f>
        <v>0</v>
      </c>
      <c r="G115">
        <f>AVERAGE('PARITY Accuracy'!G115, 'Pattern_Matching Accuracy'!G115, 'Reversal Accuracy'!G115, 'Stack Accuracy'!G115, 'Vending_Machine Accuracy'!G115, 'Vending_Machine_Sum Accuracy'!G115, 'MazeComplete Accuracy'!G115, 'MazeSolve Accuracy'!G115, 'Hamiltonian Accuracy'!G115)</f>
        <v>0</v>
      </c>
      <c r="H115" t="str">
        <f t="shared" si="47"/>
        <v>0 (δ=0.65)</v>
      </c>
      <c r="J115">
        <v>20</v>
      </c>
      <c r="K115">
        <f>_xlfn.STDEV.P(D127:G131)</f>
        <v>10.605558334788</v>
      </c>
      <c r="L115">
        <f t="shared" si="54"/>
        <v>20.489317153398531</v>
      </c>
      <c r="M115">
        <v>0.65</v>
      </c>
      <c r="N115">
        <f t="shared" si="48"/>
        <v>0</v>
      </c>
      <c r="O115">
        <f t="shared" si="49"/>
        <v>0</v>
      </c>
      <c r="P115" s="5">
        <f>_xlfn.STDEV.P(D127:D131)</f>
        <v>0.56530992264595681</v>
      </c>
      <c r="Q115">
        <f t="shared" si="50"/>
        <v>22.490809889651711</v>
      </c>
      <c r="R115" s="5">
        <f>_xlfn.STDEV.P(E127:E131)</f>
        <v>0.63868692459946197</v>
      </c>
      <c r="S115">
        <f t="shared" si="51"/>
        <v>14.769076617807258</v>
      </c>
      <c r="T115" s="5">
        <f>_xlfn.STDEV.P(F127:F131)</f>
        <v>0.45688153906755857</v>
      </c>
      <c r="U115">
        <f t="shared" si="52"/>
        <v>15.918628496078398</v>
      </c>
      <c r="V115" s="5">
        <f>_xlfn.STDEV.P(G127:G131)</f>
        <v>0.65672588565464884</v>
      </c>
      <c r="W115">
        <f t="shared" si="53"/>
        <v>22.402482470710265</v>
      </c>
    </row>
    <row r="116" spans="1:23" x14ac:dyDescent="0.45">
      <c r="A116" s="2">
        <v>4</v>
      </c>
      <c r="B116">
        <v>0</v>
      </c>
      <c r="C116">
        <v>0.85</v>
      </c>
      <c r="D116">
        <f>AVERAGE('PARITY Accuracy'!D116, 'Pattern_Matching Accuracy'!D116, 'Reversal Accuracy'!D116, 'Stack Accuracy'!D116, 'Vending_Machine Accuracy'!D116, 'Vending_Machine_Sum Accuracy'!D116, 'MazeComplete Accuracy'!D116, 'MazeSolve Accuracy'!D116, 'Hamiltonian Accuracy'!D116)</f>
        <v>0</v>
      </c>
      <c r="E116">
        <f>AVERAGE('PARITY Accuracy'!E116, 'Pattern_Matching Accuracy'!E116, 'Reversal Accuracy'!E116, 'Stack Accuracy'!E116, 'Vending_Machine Accuracy'!E116, 'Vending_Machine_Sum Accuracy'!E116, 'MazeComplete Accuracy'!E116, 'MazeSolve Accuracy'!E116, 'Hamiltonian Accuracy'!E116)</f>
        <v>0</v>
      </c>
      <c r="F116">
        <f>AVERAGE('PARITY Accuracy'!F116, 'Pattern_Matching Accuracy'!F116, 'Reversal Accuracy'!F116, 'Stack Accuracy'!F116, 'Vending_Machine Accuracy'!F116, 'Vending_Machine_Sum Accuracy'!F116, 'MazeComplete Accuracy'!F116, 'MazeSolve Accuracy'!F116, 'Hamiltonian Accuracy'!F116)</f>
        <v>0</v>
      </c>
      <c r="G116">
        <f>AVERAGE('PARITY Accuracy'!G116, 'Pattern_Matching Accuracy'!G116, 'Reversal Accuracy'!G116, 'Stack Accuracy'!G116, 'Vending_Machine Accuracy'!G116, 'Vending_Machine_Sum Accuracy'!G116, 'MazeComplete Accuracy'!G116, 'MazeSolve Accuracy'!G116, 'Hamiltonian Accuracy'!G116)</f>
        <v>0</v>
      </c>
      <c r="H116" t="str">
        <f t="shared" si="47"/>
        <v>0 (δ=0.85)</v>
      </c>
      <c r="J116">
        <v>50</v>
      </c>
      <c r="K116">
        <f>_xlfn.STDEV.P(D133:G136)</f>
        <v>9.4568462028398343</v>
      </c>
      <c r="L116">
        <f t="shared" si="54"/>
        <v>20.125450811392938</v>
      </c>
      <c r="M116">
        <v>0.85</v>
      </c>
      <c r="N116">
        <f t="shared" si="48"/>
        <v>0</v>
      </c>
      <c r="O116">
        <f t="shared" si="49"/>
        <v>0</v>
      </c>
      <c r="P116" s="5">
        <f>_xlfn.STDEV.P(D132:D136)</f>
        <v>0.66140889651943435</v>
      </c>
      <c r="Q116">
        <f t="shared" si="50"/>
        <v>21.986821717067407</v>
      </c>
      <c r="R116" s="5">
        <f>_xlfn.STDEV.P(E132:E136)</f>
        <v>1.2056738293236893</v>
      </c>
      <c r="S116">
        <f t="shared" si="51"/>
        <v>14.477365617623164</v>
      </c>
      <c r="T116" s="5">
        <f>_xlfn.STDEV.P(F132:F136)</f>
        <v>0.31643071131249106</v>
      </c>
      <c r="U116">
        <f t="shared" si="52"/>
        <v>16.247926954399471</v>
      </c>
      <c r="V116" s="5">
        <f>_xlfn.STDEV.P(G132:G136)</f>
        <v>0.6410254131053752</v>
      </c>
      <c r="W116">
        <f t="shared" si="53"/>
        <v>21.888286715411901</v>
      </c>
    </row>
    <row r="117" spans="1:23" x14ac:dyDescent="0.45">
      <c r="A117" s="2">
        <v>5</v>
      </c>
      <c r="B117">
        <v>5</v>
      </c>
      <c r="C117">
        <v>0</v>
      </c>
      <c r="D117">
        <f>AVERAGE('PARITY Accuracy'!D117, 'Pattern_Matching Accuracy'!D117, 'Reversal Accuracy'!D117, 'Stack Accuracy'!D117, 'Vending_Machine Accuracy'!D117, 'Vending_Machine_Sum Accuracy'!D117, 'MazeComplete Accuracy'!D117, 'MazeSolve Accuracy'!D117, 'Hamiltonian Accuracy'!D117)</f>
        <v>30.544444444444448</v>
      </c>
      <c r="E117">
        <f>AVERAGE('PARITY Accuracy'!E117, 'Pattern_Matching Accuracy'!E117, 'Reversal Accuracy'!E117, 'Stack Accuracy'!E117, 'Vending_Machine Accuracy'!E117, 'Vending_Machine_Sum Accuracy'!E117, 'MazeComplete Accuracy'!E117, 'MazeSolve Accuracy'!E117, 'Hamiltonian Accuracy'!E117)</f>
        <v>22.766666666666666</v>
      </c>
      <c r="F117">
        <f>AVERAGE('PARITY Accuracy'!F117, 'Pattern_Matching Accuracy'!F117, 'Reversal Accuracy'!F117, 'Stack Accuracy'!F117, 'Vending_Machine Accuracy'!F117, 'Vending_Machine_Sum Accuracy'!F117, 'MazeComplete Accuracy'!F117, 'MazeSolve Accuracy'!F117, 'Hamiltonian Accuracy'!F117)</f>
        <v>27.555555555555557</v>
      </c>
      <c r="G117">
        <f>AVERAGE('PARITY Accuracy'!G117, 'Pattern_Matching Accuracy'!G117, 'Reversal Accuracy'!G117, 'Stack Accuracy'!G117, 'Vending_Machine Accuracy'!G117, 'Vending_Machine_Sum Accuracy'!G117, 'MazeComplete Accuracy'!G117, 'MazeSolve Accuracy'!G117, 'Hamiltonian Accuracy'!G117)</f>
        <v>29.088888888888889</v>
      </c>
      <c r="H117" t="str">
        <f t="shared" si="47"/>
        <v>5 (δ=0)</v>
      </c>
      <c r="J117">
        <v>100</v>
      </c>
      <c r="K117">
        <f>_xlfn.STDEV.P(D137:G141)</f>
        <v>9.4358026476256196</v>
      </c>
      <c r="N117">
        <f t="shared" si="48"/>
        <v>27.488888888888891</v>
      </c>
      <c r="O117">
        <f t="shared" si="49"/>
        <v>2.9240488587564495</v>
      </c>
      <c r="P117" s="5">
        <f>_xlfn.STDEV.P(D137:D141)</f>
        <v>0.90517306168762079</v>
      </c>
      <c r="R117" s="5">
        <f>_xlfn.STDEV.P(E137:E141)</f>
        <v>0.4230751618714963</v>
      </c>
      <c r="T117" s="5">
        <f>_xlfn.STDEV.P(F137:F141)</f>
        <v>0.57213483690904343</v>
      </c>
      <c r="V117" s="5">
        <f>_xlfn.STDEV.P(G137:G141)</f>
        <v>0.67930974407486799</v>
      </c>
    </row>
    <row r="118" spans="1:23" x14ac:dyDescent="0.45">
      <c r="A118" s="2">
        <v>6</v>
      </c>
      <c r="B118">
        <v>5</v>
      </c>
      <c r="C118">
        <v>0.2</v>
      </c>
      <c r="D118">
        <f>AVERAGE('PARITY Accuracy'!D118, 'Pattern_Matching Accuracy'!D118, 'Reversal Accuracy'!D118, 'Stack Accuracy'!D118, 'Vending_Machine Accuracy'!D118, 'Vending_Machine_Sum Accuracy'!D118, 'MazeComplete Accuracy'!D118, 'MazeSolve Accuracy'!D118, 'Hamiltonian Accuracy'!D118)</f>
        <v>32.222222222222229</v>
      </c>
      <c r="E118">
        <f>AVERAGE('PARITY Accuracy'!E118, 'Pattern_Matching Accuracy'!E118, 'Reversal Accuracy'!E118, 'Stack Accuracy'!E118, 'Vending_Machine Accuracy'!E118, 'Vending_Machine_Sum Accuracy'!E118, 'MazeComplete Accuracy'!E118, 'MazeSolve Accuracy'!E118, 'Hamiltonian Accuracy'!E118)</f>
        <v>22.588888888888889</v>
      </c>
      <c r="F118">
        <f>AVERAGE('PARITY Accuracy'!F118, 'Pattern_Matching Accuracy'!F118, 'Reversal Accuracy'!F118, 'Stack Accuracy'!F118, 'Vending_Machine Accuracy'!F118, 'Vending_Machine_Sum Accuracy'!F118, 'MazeComplete Accuracy'!F118, 'MazeSolve Accuracy'!F118, 'Hamiltonian Accuracy'!F118)</f>
        <v>28.055555555555557</v>
      </c>
      <c r="G118">
        <f>AVERAGE('PARITY Accuracy'!G118, 'Pattern_Matching Accuracy'!G118, 'Reversal Accuracy'!G118, 'Stack Accuracy'!G118, 'Vending_Machine Accuracy'!G118, 'Vending_Machine_Sum Accuracy'!G118, 'MazeComplete Accuracy'!G118, 'MazeSolve Accuracy'!G118, 'Hamiltonian Accuracy'!G118)</f>
        <v>29.755555555555564</v>
      </c>
      <c r="H118" t="str">
        <f t="shared" si="47"/>
        <v>5 (δ=0.2)</v>
      </c>
      <c r="K118">
        <f>AVERAGE(K112:K117)</f>
        <v>7.0084100312017741</v>
      </c>
      <c r="N118">
        <f t="shared" si="48"/>
        <v>28.155555555555559</v>
      </c>
      <c r="O118">
        <f t="shared" si="49"/>
        <v>3.5389106924149725</v>
      </c>
      <c r="P118" s="5">
        <f>AVERAGE(P112:P117)</f>
        <v>0.59796805908498074</v>
      </c>
      <c r="Q118">
        <f>AVERAGE(Q112:Q116)</f>
        <v>22.506214448154243</v>
      </c>
      <c r="R118" s="5">
        <f>AVERAGE(R112:R117)</f>
        <v>0.60463627607286663</v>
      </c>
      <c r="S118">
        <f>AVERAGE(S112:S116)</f>
        <v>14.864254405835215</v>
      </c>
      <c r="T118" s="5">
        <f>AVERAGE(T112:T117)</f>
        <v>0.32069024885679931</v>
      </c>
      <c r="U118">
        <f>AVERAGE(U112:U116)</f>
        <v>16.160400043804529</v>
      </c>
      <c r="V118" s="5">
        <f>AVERAGE(V112:V117)</f>
        <v>0.46610125510060757</v>
      </c>
      <c r="W118">
        <f>AVERAGE(W112:W116)</f>
        <v>22.332054288697115</v>
      </c>
    </row>
    <row r="119" spans="1:23" ht="14.65" thickBot="1" x14ac:dyDescent="0.5">
      <c r="A119" s="2">
        <v>7</v>
      </c>
      <c r="B119">
        <v>5</v>
      </c>
      <c r="C119">
        <v>0.45</v>
      </c>
      <c r="D119">
        <f>AVERAGE('PARITY Accuracy'!D119, 'Pattern_Matching Accuracy'!D119, 'Reversal Accuracy'!D119, 'Stack Accuracy'!D119, 'Vending_Machine Accuracy'!D119, 'Vending_Machine_Sum Accuracy'!D119, 'MazeComplete Accuracy'!D119, 'MazeSolve Accuracy'!D119, 'Hamiltonian Accuracy'!D119)</f>
        <v>31.300000000000004</v>
      </c>
      <c r="E119">
        <f>AVERAGE('PARITY Accuracy'!E119, 'Pattern_Matching Accuracy'!E119, 'Reversal Accuracy'!E119, 'Stack Accuracy'!E119, 'Vending_Machine Accuracy'!E119, 'Vending_Machine_Sum Accuracy'!E119, 'MazeComplete Accuracy'!E119, 'MazeSolve Accuracy'!E119, 'Hamiltonian Accuracy'!E119)</f>
        <v>21.666666666666671</v>
      </c>
      <c r="F119">
        <f>AVERAGE('PARITY Accuracy'!F119, 'Pattern_Matching Accuracy'!F119, 'Reversal Accuracy'!F119, 'Stack Accuracy'!F119, 'Vending_Machine Accuracy'!F119, 'Vending_Machine_Sum Accuracy'!F119, 'MazeComplete Accuracy'!F119, 'MazeSolve Accuracy'!F119, 'Hamiltonian Accuracy'!F119)</f>
        <v>27.455555555555556</v>
      </c>
      <c r="G119">
        <f>AVERAGE('PARITY Accuracy'!G119, 'Pattern_Matching Accuracy'!G119, 'Reversal Accuracy'!G119, 'Stack Accuracy'!G119, 'Vending_Machine Accuracy'!G119, 'Vending_Machine_Sum Accuracy'!G119, 'MazeComplete Accuracy'!G119, 'MazeSolve Accuracy'!G119, 'Hamiltonian Accuracy'!G119)</f>
        <v>29.56666666666667</v>
      </c>
      <c r="H119" t="str">
        <f t="shared" si="47"/>
        <v>5 (δ=0.45)</v>
      </c>
      <c r="N119">
        <f t="shared" si="48"/>
        <v>27.497222222222227</v>
      </c>
      <c r="O119">
        <f t="shared" si="49"/>
        <v>3.6311442181953071</v>
      </c>
      <c r="P119" s="5">
        <f>_xlfn.STDEV.P(P112:P117)</f>
        <v>0.28557580758517731</v>
      </c>
      <c r="Q119">
        <f>_xlfn.STDEV.P(Q112:Q116)</f>
        <v>0.27900930650641687</v>
      </c>
      <c r="R119" s="5">
        <f>_xlfn.STDEV.P(R112:R117)</f>
        <v>0.38106434546560647</v>
      </c>
      <c r="S119">
        <f>_xlfn.STDEV.P(S112:S116)</f>
        <v>0.25587730369868888</v>
      </c>
      <c r="T119" s="5">
        <f>_xlfn.STDEV.P(T112:T117)</f>
        <v>0.1769719784615417</v>
      </c>
      <c r="U119">
        <f>_xlfn.STDEV.P(U112:U116)</f>
        <v>0.12580025997483715</v>
      </c>
      <c r="V119" s="5">
        <f>_xlfn.STDEV.P(V112:V117)</f>
        <v>0.25075489039172588</v>
      </c>
      <c r="W119">
        <f>_xlfn.STDEV.P(W112:W116)</f>
        <v>0.24743556846065817</v>
      </c>
    </row>
    <row r="120" spans="1:23" x14ac:dyDescent="0.45">
      <c r="A120" s="2">
        <v>8</v>
      </c>
      <c r="B120">
        <v>5</v>
      </c>
      <c r="C120">
        <v>0.65</v>
      </c>
      <c r="D120">
        <f>AVERAGE('PARITY Accuracy'!D120, 'Pattern_Matching Accuracy'!D120, 'Reversal Accuracy'!D120, 'Stack Accuracy'!D120, 'Vending_Machine Accuracy'!D120, 'Vending_Machine_Sum Accuracy'!D120, 'MazeComplete Accuracy'!D120, 'MazeSolve Accuracy'!D120, 'Hamiltonian Accuracy'!D120)</f>
        <v>32.722222222222221</v>
      </c>
      <c r="E120">
        <f>AVERAGE('PARITY Accuracy'!E120, 'Pattern_Matching Accuracy'!E120, 'Reversal Accuracy'!E120, 'Stack Accuracy'!E120, 'Vending_Machine Accuracy'!E120, 'Vending_Machine_Sum Accuracy'!E120, 'MazeComplete Accuracy'!E120, 'MazeSolve Accuracy'!E120, 'Hamiltonian Accuracy'!E120)</f>
        <v>22.31111111111111</v>
      </c>
      <c r="F120">
        <f>AVERAGE('PARITY Accuracy'!F120, 'Pattern_Matching Accuracy'!F120, 'Reversal Accuracy'!F120, 'Stack Accuracy'!F120, 'Vending_Machine Accuracy'!F120, 'Vending_Machine_Sum Accuracy'!F120, 'MazeComplete Accuracy'!F120, 'MazeSolve Accuracy'!F120, 'Hamiltonian Accuracy'!F120)</f>
        <v>27.566666666666663</v>
      </c>
      <c r="G120">
        <f>AVERAGE('PARITY Accuracy'!G120, 'Pattern_Matching Accuracy'!G120, 'Reversal Accuracy'!G120, 'Stack Accuracy'!G120, 'Vending_Machine Accuracy'!G120, 'Vending_Machine_Sum Accuracy'!G120, 'MazeComplete Accuracy'!G120, 'MazeSolve Accuracy'!G120, 'Hamiltonian Accuracy'!G120)</f>
        <v>29.555555555555561</v>
      </c>
      <c r="H120" t="str">
        <f t="shared" si="47"/>
        <v>5 (δ=0.65)</v>
      </c>
      <c r="K120" s="10" cm="1">
        <f t="array" ref="K120">INDEX(LINEST(K112:K117),1)</f>
        <v>1.897842015410651</v>
      </c>
      <c r="L120" s="11" cm="1">
        <f t="array" ref="L120">INDEX(LINEST(L112:L116),1)</f>
        <v>-9.0063550988602234E-2</v>
      </c>
      <c r="N120">
        <f t="shared" si="48"/>
        <v>28.038888888888888</v>
      </c>
      <c r="O120">
        <f t="shared" si="49"/>
        <v>3.7836596367688178</v>
      </c>
      <c r="P120" s="5"/>
      <c r="R120" s="5"/>
      <c r="T120" s="5"/>
      <c r="V120" s="5"/>
    </row>
    <row r="121" spans="1:23" x14ac:dyDescent="0.45">
      <c r="A121" s="2">
        <v>9</v>
      </c>
      <c r="B121">
        <v>5</v>
      </c>
      <c r="C121">
        <v>0.85</v>
      </c>
      <c r="D121">
        <f>AVERAGE('PARITY Accuracy'!D121, 'Pattern_Matching Accuracy'!D121, 'Reversal Accuracy'!D121, 'Stack Accuracy'!D121, 'Vending_Machine Accuracy'!D121, 'Vending_Machine_Sum Accuracy'!D121, 'MazeComplete Accuracy'!D121, 'MazeSolve Accuracy'!D121, 'Hamiltonian Accuracy'!D121)</f>
        <v>32.18888888888889</v>
      </c>
      <c r="E121">
        <f>AVERAGE('PARITY Accuracy'!E121, 'Pattern_Matching Accuracy'!E121, 'Reversal Accuracy'!E121, 'Stack Accuracy'!E121, 'Vending_Machine Accuracy'!E121, 'Vending_Machine_Sum Accuracy'!E121, 'MazeComplete Accuracy'!E121, 'MazeSolve Accuracy'!E121, 'Hamiltonian Accuracy'!E121)</f>
        <v>21.711111111111109</v>
      </c>
      <c r="F121">
        <f>AVERAGE('PARITY Accuracy'!F121, 'Pattern_Matching Accuracy'!F121, 'Reversal Accuracy'!F121, 'Stack Accuracy'!F121, 'Vending_Machine Accuracy'!F121, 'Vending_Machine_Sum Accuracy'!F121, 'MazeComplete Accuracy'!F121, 'MazeSolve Accuracy'!F121, 'Hamiltonian Accuracy'!F121)</f>
        <v>27.255555555555556</v>
      </c>
      <c r="G121">
        <f>AVERAGE('PARITY Accuracy'!G121, 'Pattern_Matching Accuracy'!G121, 'Reversal Accuracy'!G121, 'Stack Accuracy'!G121, 'Vending_Machine Accuracy'!G121, 'Vending_Machine_Sum Accuracy'!G121, 'MazeComplete Accuracy'!G121, 'MazeSolve Accuracy'!G121, 'Hamiltonian Accuracy'!G121)</f>
        <v>29.866666666666667</v>
      </c>
      <c r="H121" t="str">
        <f t="shared" si="47"/>
        <v>5 (δ=0.85)</v>
      </c>
      <c r="K121" s="12">
        <f>AVERAGE('Hamiltonian Accuracy'!K120, 'MazeSolve Accuracy'!K120, 'MazeComplete Accuracy'!K120, 'Vending_Machine_Sum Accuracy'!K120, 'Vending_Machine Accuracy'!K120, 'Stack Accuracy'!K120, 'Reversal Accuracy'!K120, 'Pattern_Matching Accuracy'!K120, 'PARITY Accuracy'!K120)</f>
        <v>2.0072932742508041</v>
      </c>
      <c r="L121" s="12">
        <f>AVERAGE('Hamiltonian Accuracy'!L120, 'MazeSolve Accuracy'!L120, 'MazeComplete Accuracy'!L120, 'Vending_Machine_Sum Accuracy'!L120, 'Vending_Machine Accuracy'!L120, 'Stack Accuracy'!L120, 'Reversal Accuracy'!L120, 'Pattern_Matching Accuracy'!L120, 'PARITY Accuracy'!L120)</f>
        <v>-0.12358245724898757</v>
      </c>
      <c r="N121">
        <f t="shared" si="48"/>
        <v>27.755555555555553</v>
      </c>
      <c r="O121">
        <f t="shared" si="49"/>
        <v>3.9018118614906685</v>
      </c>
      <c r="P121" s="5"/>
      <c r="R121" s="5"/>
      <c r="T121" s="5"/>
      <c r="V121" s="5"/>
    </row>
    <row r="122" spans="1:23" ht="14.65" thickBot="1" x14ac:dyDescent="0.5">
      <c r="A122" s="2">
        <v>10</v>
      </c>
      <c r="B122">
        <v>10</v>
      </c>
      <c r="C122">
        <v>0</v>
      </c>
      <c r="D122">
        <f>AVERAGE('PARITY Accuracy'!D122, 'Pattern_Matching Accuracy'!D122, 'Reversal Accuracy'!D122, 'Stack Accuracy'!D122, 'Vending_Machine Accuracy'!D122, 'Vending_Machine_Sum Accuracy'!D122, 'MazeComplete Accuracy'!D122, 'MazeSolve Accuracy'!D122, 'Hamiltonian Accuracy'!D122)</f>
        <v>48.722222222222236</v>
      </c>
      <c r="E122">
        <f>AVERAGE('PARITY Accuracy'!E122, 'Pattern_Matching Accuracy'!E122, 'Reversal Accuracy'!E122, 'Stack Accuracy'!E122, 'Vending_Machine Accuracy'!E122, 'Vending_Machine_Sum Accuracy'!E122, 'MazeComplete Accuracy'!E122, 'MazeSolve Accuracy'!E122, 'Hamiltonian Accuracy'!E122)</f>
        <v>27.033333333333335</v>
      </c>
      <c r="F122">
        <f>AVERAGE('PARITY Accuracy'!F122, 'Pattern_Matching Accuracy'!F122, 'Reversal Accuracy'!F122, 'Stack Accuracy'!F122, 'Vending_Machine Accuracy'!F122, 'Vending_Machine_Sum Accuracy'!F122, 'MazeComplete Accuracy'!F122, 'MazeSolve Accuracy'!F122, 'Hamiltonian Accuracy'!F122)</f>
        <v>39.511111111111106</v>
      </c>
      <c r="G122">
        <f>AVERAGE('PARITY Accuracy'!G122, 'Pattern_Matching Accuracy'!G122, 'Reversal Accuracy'!G122, 'Stack Accuracy'!G122, 'Vending_Machine Accuracy'!G122, 'Vending_Machine_Sum Accuracy'!G122, 'MazeComplete Accuracy'!G122, 'MazeSolve Accuracy'!G122, 'Hamiltonian Accuracy'!G122)</f>
        <v>46.466666666666669</v>
      </c>
      <c r="H122" t="str">
        <f t="shared" si="47"/>
        <v>10 (δ=0)</v>
      </c>
      <c r="K122" s="13">
        <f>_xlfn.STDEV.P('Hamiltonian Accuracy'!K120, 'MazeSolve Accuracy'!K120, 'MazeComplete Accuracy'!K120, 'Vending_Machine_Sum Accuracy'!K120, 'Vending_Machine Accuracy'!K120, 'Stack Accuracy'!K120, 'Reversal Accuracy'!K120, 'Pattern_Matching Accuracy'!K120, 'PARITY Accuracy'!K120)</f>
        <v>1.5334806100843812</v>
      </c>
      <c r="L122" s="14" t="s">
        <v>28</v>
      </c>
      <c r="N122">
        <f t="shared" si="48"/>
        <v>40.433333333333337</v>
      </c>
      <c r="O122">
        <f t="shared" si="49"/>
        <v>8.4486283494810213</v>
      </c>
      <c r="P122" s="5"/>
      <c r="R122" s="5"/>
      <c r="T122" s="5"/>
      <c r="V122" s="5"/>
    </row>
    <row r="123" spans="1:23" x14ac:dyDescent="0.45">
      <c r="A123" s="2">
        <v>11</v>
      </c>
      <c r="B123">
        <v>10</v>
      </c>
      <c r="C123">
        <v>0.2</v>
      </c>
      <c r="D123">
        <f>AVERAGE('PARITY Accuracy'!D123, 'Pattern_Matching Accuracy'!D123, 'Reversal Accuracy'!D123, 'Stack Accuracy'!D123, 'Vending_Machine Accuracy'!D123, 'Vending_Machine_Sum Accuracy'!D123, 'MazeComplete Accuracy'!D123, 'MazeSolve Accuracy'!D123, 'Hamiltonian Accuracy'!D123)</f>
        <v>48.966666666666669</v>
      </c>
      <c r="E123">
        <f>AVERAGE('PARITY Accuracy'!E123, 'Pattern_Matching Accuracy'!E123, 'Reversal Accuracy'!E123, 'Stack Accuracy'!E123, 'Vending_Machine Accuracy'!E123, 'Vending_Machine_Sum Accuracy'!E123, 'MazeComplete Accuracy'!E123, 'MazeSolve Accuracy'!E123, 'Hamiltonian Accuracy'!E123)</f>
        <v>26.188888888888886</v>
      </c>
      <c r="F123">
        <f>AVERAGE('PARITY Accuracy'!F123, 'Pattern_Matching Accuracy'!F123, 'Reversal Accuracy'!F123, 'Stack Accuracy'!F123, 'Vending_Machine Accuracy'!F123, 'Vending_Machine_Sum Accuracy'!F123, 'MazeComplete Accuracy'!F123, 'MazeSolve Accuracy'!F123, 'Hamiltonian Accuracy'!F123)</f>
        <v>39.655555555555559</v>
      </c>
      <c r="G123">
        <f>AVERAGE('PARITY Accuracy'!G123, 'Pattern_Matching Accuracy'!G123, 'Reversal Accuracy'!G123, 'Stack Accuracy'!G123, 'Vending_Machine Accuracy'!G123, 'Vending_Machine_Sum Accuracy'!G123, 'MazeComplete Accuracy'!G123, 'MazeSolve Accuracy'!G123, 'Hamiltonian Accuracy'!G123)</f>
        <v>45.355555555555554</v>
      </c>
      <c r="H123" t="str">
        <f t="shared" si="47"/>
        <v>10 (δ=0.2)</v>
      </c>
      <c r="J123" s="3"/>
      <c r="K123" s="3" t="s">
        <v>25</v>
      </c>
      <c r="L123" s="3" t="s">
        <v>26</v>
      </c>
      <c r="N123">
        <f t="shared" si="48"/>
        <v>40.041666666666664</v>
      </c>
      <c r="O123">
        <f t="shared" si="49"/>
        <v>8.6594106911797724</v>
      </c>
      <c r="P123" s="3" t="s">
        <v>25</v>
      </c>
      <c r="Q123" s="3" t="s">
        <v>26</v>
      </c>
      <c r="R123" s="3" t="s">
        <v>25</v>
      </c>
      <c r="S123" s="3" t="s">
        <v>26</v>
      </c>
      <c r="T123" s="3" t="s">
        <v>25</v>
      </c>
      <c r="U123" s="3" t="s">
        <v>26</v>
      </c>
      <c r="V123" s="3" t="s">
        <v>25</v>
      </c>
      <c r="W123" s="3" t="s">
        <v>26</v>
      </c>
    </row>
    <row r="124" spans="1:23" x14ac:dyDescent="0.45">
      <c r="A124" s="2">
        <v>12</v>
      </c>
      <c r="B124">
        <v>10</v>
      </c>
      <c r="C124">
        <v>0.45</v>
      </c>
      <c r="D124">
        <f>AVERAGE('PARITY Accuracy'!D124, 'Pattern_Matching Accuracy'!D124, 'Reversal Accuracy'!D124, 'Stack Accuracy'!D124, 'Vending_Machine Accuracy'!D124, 'Vending_Machine_Sum Accuracy'!D124, 'MazeComplete Accuracy'!D124, 'MazeSolve Accuracy'!D124, 'Hamiltonian Accuracy'!D124)</f>
        <v>47.777777777777779</v>
      </c>
      <c r="E124">
        <f>AVERAGE('PARITY Accuracy'!E124, 'Pattern_Matching Accuracy'!E124, 'Reversal Accuracy'!E124, 'Stack Accuracy'!E124, 'Vending_Machine Accuracy'!E124, 'Vending_Machine_Sum Accuracy'!E124, 'MazeComplete Accuracy'!E124, 'MazeSolve Accuracy'!E124, 'Hamiltonian Accuracy'!E124)</f>
        <v>26.055555555555557</v>
      </c>
      <c r="F124">
        <f>AVERAGE('PARITY Accuracy'!F124, 'Pattern_Matching Accuracy'!F124, 'Reversal Accuracy'!F124, 'Stack Accuracy'!F124, 'Vending_Machine Accuracy'!F124, 'Vending_Machine_Sum Accuracy'!F124, 'MazeComplete Accuracy'!F124, 'MazeSolve Accuracy'!F124, 'Hamiltonian Accuracy'!F124)</f>
        <v>39.51111111111112</v>
      </c>
      <c r="G124">
        <f>AVERAGE('PARITY Accuracy'!G124, 'Pattern_Matching Accuracy'!G124, 'Reversal Accuracy'!G124, 'Stack Accuracy'!G124, 'Vending_Machine Accuracy'!G124, 'Vending_Machine_Sum Accuracy'!G124, 'MazeComplete Accuracy'!G124, 'MazeSolve Accuracy'!G124, 'Hamiltonian Accuracy'!G124)</f>
        <v>46.377777777777773</v>
      </c>
      <c r="H124" t="str">
        <f t="shared" si="47"/>
        <v>10 (δ=0.45)</v>
      </c>
      <c r="J124">
        <v>2</v>
      </c>
      <c r="K124">
        <f>AVERAGE(D112:G116)</f>
        <v>1.1111111111111111E-3</v>
      </c>
      <c r="L124">
        <f>AVERAGE(D112:G112,D117:G117,D122:G122,D127:G127,D132:G132,D137:G137)</f>
        <v>37.230555555555561</v>
      </c>
      <c r="M124">
        <v>0</v>
      </c>
      <c r="N124">
        <f t="shared" si="48"/>
        <v>39.930555555555557</v>
      </c>
      <c r="O124">
        <f t="shared" si="49"/>
        <v>8.5999582793992246</v>
      </c>
      <c r="P124" s="5">
        <f>AVERAGE(D112:D116)</f>
        <v>2.2222222222222222E-3</v>
      </c>
      <c r="Q124">
        <f>AVERAGE(D112,D117,D122,D127,D132,D137)</f>
        <v>44.022222222222219</v>
      </c>
      <c r="R124" s="5">
        <f>AVERAGE(E112:E116)</f>
        <v>2.2222222222222222E-3</v>
      </c>
      <c r="S124">
        <f>AVERAGE(E112,E117,E122,E127,E132,E137)</f>
        <v>28.305555555555557</v>
      </c>
      <c r="T124" s="5">
        <f>AVERAGE(F112:F116)</f>
        <v>0</v>
      </c>
      <c r="U124">
        <f>AVERAGE(F112,F117,F122,F127,F132,F137)</f>
        <v>33.614814814814814</v>
      </c>
      <c r="V124" s="5">
        <f>AVERAGE(G112:G116)</f>
        <v>0</v>
      </c>
      <c r="W124">
        <f>AVERAGE(G112,G117,G122,G127,G132,G137)</f>
        <v>42.979629629629621</v>
      </c>
    </row>
    <row r="125" spans="1:23" x14ac:dyDescent="0.45">
      <c r="A125" s="2">
        <v>13</v>
      </c>
      <c r="B125">
        <v>10</v>
      </c>
      <c r="C125">
        <v>0.65</v>
      </c>
      <c r="D125">
        <f>AVERAGE('PARITY Accuracy'!D125, 'Pattern_Matching Accuracy'!D125, 'Reversal Accuracy'!D125, 'Stack Accuracy'!D125, 'Vending_Machine Accuracy'!D125, 'Vending_Machine_Sum Accuracy'!D125, 'MazeComplete Accuracy'!D125, 'MazeSolve Accuracy'!D125, 'Hamiltonian Accuracy'!D125)</f>
        <v>49.888888888888886</v>
      </c>
      <c r="E125">
        <f>AVERAGE('PARITY Accuracy'!E125, 'Pattern_Matching Accuracy'!E125, 'Reversal Accuracy'!E125, 'Stack Accuracy'!E125, 'Vending_Machine Accuracy'!E125, 'Vending_Machine_Sum Accuracy'!E125, 'MazeComplete Accuracy'!E125, 'MazeSolve Accuracy'!E125, 'Hamiltonian Accuracy'!E125)</f>
        <v>24.566666666666663</v>
      </c>
      <c r="F125">
        <f>AVERAGE('PARITY Accuracy'!F125, 'Pattern_Matching Accuracy'!F125, 'Reversal Accuracy'!F125, 'Stack Accuracy'!F125, 'Vending_Machine Accuracy'!F125, 'Vending_Machine_Sum Accuracy'!F125, 'MazeComplete Accuracy'!F125, 'MazeSolve Accuracy'!F125, 'Hamiltonian Accuracy'!F125)</f>
        <v>39.011111111111106</v>
      </c>
      <c r="G125">
        <f>AVERAGE('PARITY Accuracy'!G125, 'Pattern_Matching Accuracy'!G125, 'Reversal Accuracy'!G125, 'Stack Accuracy'!G125, 'Vending_Machine Accuracy'!G125, 'Vending_Machine_Sum Accuracy'!G125, 'MazeComplete Accuracy'!G125, 'MazeSolve Accuracy'!G125, 'Hamiltonian Accuracy'!G125)</f>
        <v>46.844444444444441</v>
      </c>
      <c r="H125" t="str">
        <f t="shared" si="47"/>
        <v>10 (δ=0.65)</v>
      </c>
      <c r="J125">
        <v>5</v>
      </c>
      <c r="K125">
        <f>AVERAGE(D117:G121)</f>
        <v>27.787222222222226</v>
      </c>
      <c r="L125">
        <f>AVERAGE(D113:G113,D118:G118,D123:G123,D128:G128,D133:G133,D138:G138)</f>
        <v>37.451388888888886</v>
      </c>
      <c r="M125">
        <v>0.2</v>
      </c>
      <c r="N125">
        <f t="shared" si="48"/>
        <v>40.077777777777776</v>
      </c>
      <c r="O125">
        <f t="shared" si="49"/>
        <v>9.7951266542520674</v>
      </c>
      <c r="P125" s="5">
        <f>AVERAGE(D117:D121)</f>
        <v>31.795555555555563</v>
      </c>
      <c r="Q125">
        <f t="shared" ref="Q125:Q128" si="55">AVERAGE(D113,D118,D123,D128,D133,D138)</f>
        <v>44.56481481481481</v>
      </c>
      <c r="R125" s="5">
        <f>AVERAGE(E117:E121)</f>
        <v>22.20888888888889</v>
      </c>
      <c r="S125">
        <f t="shared" ref="S125:S128" si="56">AVERAGE(E113,E118,E123,E128,E133,E138)</f>
        <v>28.388888888888886</v>
      </c>
      <c r="T125" s="5">
        <f>AVERAGE(F117:F121)</f>
        <v>27.577777777777776</v>
      </c>
      <c r="U125">
        <f t="shared" ref="U125:U128" si="57">AVERAGE(F113,F118,F123,F128,F133,F138)</f>
        <v>33.616666666666667</v>
      </c>
      <c r="V125" s="5">
        <f>AVERAGE(G117:G121)</f>
        <v>29.56666666666667</v>
      </c>
      <c r="W125">
        <f t="shared" ref="W125:W128" si="58">AVERAGE(G113,G118,G123,G128,G133,G138)</f>
        <v>43.235185185185195</v>
      </c>
    </row>
    <row r="126" spans="1:23" x14ac:dyDescent="0.45">
      <c r="A126" s="2">
        <v>14</v>
      </c>
      <c r="B126">
        <v>10</v>
      </c>
      <c r="C126">
        <v>0.85</v>
      </c>
      <c r="D126">
        <f>AVERAGE('PARITY Accuracy'!D126, 'Pattern_Matching Accuracy'!D126, 'Reversal Accuracy'!D126, 'Stack Accuracy'!D126, 'Vending_Machine Accuracy'!D126, 'Vending_Machine_Sum Accuracy'!D126, 'MazeComplete Accuracy'!D126, 'MazeSolve Accuracy'!D126, 'Hamiltonian Accuracy'!D126)</f>
        <v>49.022222222222219</v>
      </c>
      <c r="E126">
        <f>AVERAGE('PARITY Accuracy'!E126, 'Pattern_Matching Accuracy'!E126, 'Reversal Accuracy'!E126, 'Stack Accuracy'!E126, 'Vending_Machine Accuracy'!E126, 'Vending_Machine_Sum Accuracy'!E126, 'MazeComplete Accuracy'!E126, 'MazeSolve Accuracy'!E126, 'Hamiltonian Accuracy'!E126)</f>
        <v>24.866666666666667</v>
      </c>
      <c r="F126">
        <f>AVERAGE('PARITY Accuracy'!F126, 'Pattern_Matching Accuracy'!F126, 'Reversal Accuracy'!F126, 'Stack Accuracy'!F126, 'Vending_Machine Accuracy'!F126, 'Vending_Machine_Sum Accuracy'!F126, 'MazeComplete Accuracy'!F126, 'MazeSolve Accuracy'!F126, 'Hamiltonian Accuracy'!F126)</f>
        <v>39.988888888888887</v>
      </c>
      <c r="G126">
        <f>AVERAGE('PARITY Accuracy'!G126, 'Pattern_Matching Accuracy'!G126, 'Reversal Accuracy'!G126, 'Stack Accuracy'!G126, 'Vending_Machine Accuracy'!G126, 'Vending_Machine_Sum Accuracy'!G126, 'MazeComplete Accuracy'!G126, 'MazeSolve Accuracy'!G126, 'Hamiltonian Accuracy'!G126)</f>
        <v>45.633333333333333</v>
      </c>
      <c r="H126" t="str">
        <f t="shared" si="47"/>
        <v>10 (δ=0.85)</v>
      </c>
      <c r="J126">
        <v>10</v>
      </c>
      <c r="K126">
        <f>AVERAGE(D122:G126)</f>
        <v>40.072222222222223</v>
      </c>
      <c r="L126">
        <f t="shared" ref="L126:L128" si="59">AVERAGE(D114:G114,D119:G119,D124:G124,D129:G129,D134:G134,D139:G139)</f>
        <v>37.031481481481485</v>
      </c>
      <c r="M126">
        <v>0.45</v>
      </c>
      <c r="N126">
        <f t="shared" si="48"/>
        <v>39.877777777777773</v>
      </c>
      <c r="O126">
        <f t="shared" si="49"/>
        <v>9.2478793031126116</v>
      </c>
      <c r="P126" s="5">
        <f>AVERAGE(D122:D126)</f>
        <v>48.87555555555555</v>
      </c>
      <c r="Q126">
        <f t="shared" si="55"/>
        <v>43.87592592592592</v>
      </c>
      <c r="R126" s="5">
        <f>AVERAGE(E122:E126)</f>
        <v>25.742222222222221</v>
      </c>
      <c r="S126">
        <f t="shared" si="56"/>
        <v>27.772222222222226</v>
      </c>
      <c r="T126" s="5">
        <f>AVERAGE(F122:F126)</f>
        <v>39.535555555555547</v>
      </c>
      <c r="U126">
        <f t="shared" si="57"/>
        <v>33.592592592592588</v>
      </c>
      <c r="V126" s="5">
        <f>AVERAGE(G122:G126)</f>
        <v>46.135555555555548</v>
      </c>
      <c r="W126">
        <f t="shared" si="58"/>
        <v>42.885185185185186</v>
      </c>
    </row>
    <row r="127" spans="1:23" x14ac:dyDescent="0.45">
      <c r="A127" s="2">
        <v>15</v>
      </c>
      <c r="B127">
        <v>20</v>
      </c>
      <c r="C127">
        <v>0</v>
      </c>
      <c r="D127">
        <f>(SUM(SUMIF('PARITY Accuracy'!D127,"&lt;&gt;0"), SUMIF('Pattern_Matching Accuracy'!D127,"&lt;&gt;0"), SUMIF('Reversal Accuracy'!D127,"&lt;&gt;0"), SUMIF('Stack Accuracy'!D127,"&lt;&gt;0"), SUMIF('Vending_Machine Accuracy'!D127,"&lt;&gt;0"), SUMIF('Vending_Machine_Sum Accuracy'!D127,"&lt;&gt;0"), SUMIF('MazeComplete Accuracy'!D127,"&lt;&gt;0"), SUMIF('MazeSolve Accuracy'!D127,"&lt;&gt;0"), SUMIF('Hamiltonian Accuracy'!D127,"&lt;&gt;0")))/SUM(IF('PARITY Accuracy'!D127&lt;&gt;0,1,0), IF('Pattern_Matching Accuracy'!D127&lt;&gt;0,1,0), IF('Reversal Accuracy'!D127&lt;&gt;0,1,0), IF('Stack Accuracy'!D127&lt;&gt;0,1,0), IF('Vending_Machine Accuracy'!D127&lt;&gt;0,1,0), IF('Vending_Machine_Sum Accuracy'!D127&lt;&gt;0,1,0), IF('MazeComplete Accuracy'!D127&lt;&gt;0,1,0), IF('MazeSolve Accuracy'!D127&lt;&gt;0,1,0), IF('Hamiltonian Accuracy'!D127&lt;&gt;0,1,0))</f>
        <v>57.277777777777779</v>
      </c>
      <c r="E127">
        <f>(SUM(SUMIF('PARITY Accuracy'!E127,"&lt;&gt;0"), SUMIF('Pattern_Matching Accuracy'!E127,"&lt;&gt;0"), SUMIF('Reversal Accuracy'!E127,"&lt;&gt;0"), SUMIF('Stack Accuracy'!E127,"&lt;&gt;0"), SUMIF('Vending_Machine Accuracy'!E127,"&lt;&gt;0"), SUMIF('Vending_Machine_Sum Accuracy'!E127,"&lt;&gt;0"), SUMIF('MazeComplete Accuracy'!E127,"&lt;&gt;0"), SUMIF('MazeSolve Accuracy'!E127,"&lt;&gt;0"), SUMIF('Hamiltonian Accuracy'!E127,"&lt;&gt;0")))/SUM(IF('PARITY Accuracy'!E127&lt;&gt;0,1,0), IF('Pattern_Matching Accuracy'!E127&lt;&gt;0,1,0), IF('Reversal Accuracy'!E127&lt;&gt;0,1,0), IF('Stack Accuracy'!E127&lt;&gt;0,1,0), IF('Vending_Machine Accuracy'!E127&lt;&gt;0,1,0), IF('Vending_Machine_Sum Accuracy'!E127&lt;&gt;0,1,0), IF('MazeComplete Accuracy'!E127&lt;&gt;0,1,0), IF('MazeSolve Accuracy'!E127&lt;&gt;0,1,0), IF('Hamiltonian Accuracy'!E127&lt;&gt;0,1,0))</f>
        <v>31.955555555555559</v>
      </c>
      <c r="F127">
        <f>(SUM(SUMIF('PARITY Accuracy'!F127,"&lt;&gt;0"), SUMIF('Pattern_Matching Accuracy'!F127,"&lt;&gt;0"), SUMIF('Reversal Accuracy'!F127,"&lt;&gt;0"), SUMIF('Stack Accuracy'!F127,"&lt;&gt;0"), SUMIF('Vending_Machine Accuracy'!F127,"&lt;&gt;0"), SUMIF('Vending_Machine_Sum Accuracy'!F127,"&lt;&gt;0"), SUMIF('MazeComplete Accuracy'!F127,"&lt;&gt;0"), SUMIF('MazeSolve Accuracy'!F127,"&lt;&gt;0"), SUMIF('Hamiltonian Accuracy'!F127,"&lt;&gt;0")))/SUM(IF('PARITY Accuracy'!F127&lt;&gt;0,1,0), IF('Pattern_Matching Accuracy'!F127&lt;&gt;0,1,0), IF('Reversal Accuracy'!F127&lt;&gt;0,1,0), IF('Stack Accuracy'!F127&lt;&gt;0,1,0), IF('Vending_Machine Accuracy'!F127&lt;&gt;0,1,0), IF('Vending_Machine_Sum Accuracy'!F127&lt;&gt;0,1,0), IF('MazeComplete Accuracy'!F127&lt;&gt;0,1,0), IF('MazeSolve Accuracy'!F127&lt;&gt;0,1,0), IF('Hamiltonian Accuracy'!F127&lt;&gt;0,1,0))</f>
        <v>44.588888888888889</v>
      </c>
      <c r="G127">
        <f>(SUM(SUMIF('PARITY Accuracy'!G127,"&lt;&gt;0"), SUMIF('Pattern_Matching Accuracy'!G127,"&lt;&gt;0"), SUMIF('Reversal Accuracy'!G127,"&lt;&gt;0"), SUMIF('Stack Accuracy'!G127,"&lt;&gt;0"), SUMIF('Vending_Machine Accuracy'!G127,"&lt;&gt;0"), SUMIF('Vending_Machine_Sum Accuracy'!G127,"&lt;&gt;0"), SUMIF('MazeComplete Accuracy'!G127,"&lt;&gt;0"), SUMIF('MazeSolve Accuracy'!G127,"&lt;&gt;0"), SUMIF('Hamiltonian Accuracy'!G127,"&lt;&gt;0")))/SUM(IF('PARITY Accuracy'!G127&lt;&gt;0,1,0), IF('Pattern_Matching Accuracy'!G127&lt;&gt;0,1,0), IF('Reversal Accuracy'!G127&lt;&gt;0,1,0), IF('Stack Accuracy'!G127&lt;&gt;0,1,0), IF('Vending_Machine Accuracy'!G127&lt;&gt;0,1,0), IF('Vending_Machine_Sum Accuracy'!G127&lt;&gt;0,1,0), IF('MazeComplete Accuracy'!G127&lt;&gt;0,1,0), IF('MazeSolve Accuracy'!G127&lt;&gt;0,1,0), IF('Hamiltonian Accuracy'!G127&lt;&gt;0,1,0))</f>
        <v>57.277777777777779</v>
      </c>
      <c r="H127" t="str">
        <f t="shared" si="47"/>
        <v>20 (δ=0)</v>
      </c>
      <c r="J127">
        <v>20</v>
      </c>
      <c r="K127">
        <f>AVERAGE(D127:G131)</f>
        <v>47.440555555555562</v>
      </c>
      <c r="L127">
        <f t="shared" si="59"/>
        <v>37.051388888888894</v>
      </c>
      <c r="M127">
        <v>0.65</v>
      </c>
      <c r="N127">
        <f t="shared" si="48"/>
        <v>47.774999999999999</v>
      </c>
      <c r="O127">
        <f t="shared" si="49"/>
        <v>10.500139255396386</v>
      </c>
      <c r="P127" s="5">
        <f>AVERAGE(D127:D131)</f>
        <v>57.197777777777773</v>
      </c>
      <c r="Q127">
        <f t="shared" si="55"/>
        <v>44.507407407407413</v>
      </c>
      <c r="R127" s="5">
        <f>AVERAGE(E127:E131)</f>
        <v>31.591111111111111</v>
      </c>
      <c r="S127">
        <f t="shared" si="56"/>
        <v>27.459259259259266</v>
      </c>
      <c r="T127" s="5">
        <f>AVERAGE(F127:F131)</f>
        <v>44.022222222222226</v>
      </c>
      <c r="U127">
        <f t="shared" si="57"/>
        <v>33.11296296296296</v>
      </c>
      <c r="V127" s="5">
        <f>AVERAGE(G127:G131)</f>
        <v>56.951111111111118</v>
      </c>
      <c r="W127">
        <f t="shared" si="58"/>
        <v>43.12592592592592</v>
      </c>
    </row>
    <row r="128" spans="1:23" x14ac:dyDescent="0.45">
      <c r="A128" s="2">
        <v>16</v>
      </c>
      <c r="B128">
        <v>20</v>
      </c>
      <c r="C128">
        <v>0.2</v>
      </c>
      <c r="D128">
        <f>(SUM(SUMIF('PARITY Accuracy'!D128,"&lt;&gt;0"), SUMIF('Pattern_Matching Accuracy'!D128,"&lt;&gt;0"), SUMIF('Reversal Accuracy'!D128,"&lt;&gt;0"), SUMIF('Stack Accuracy'!D128,"&lt;&gt;0"), SUMIF('Vending_Machine Accuracy'!D128,"&lt;&gt;0"), SUMIF('Vending_Machine_Sum Accuracy'!D128,"&lt;&gt;0"), SUMIF('MazeComplete Accuracy'!D128,"&lt;&gt;0"), SUMIF('MazeSolve Accuracy'!D128,"&lt;&gt;0"), SUMIF('Hamiltonian Accuracy'!D128,"&lt;&gt;0")))/SUM(IF('PARITY Accuracy'!D128&lt;&gt;0,1,0), IF('Pattern_Matching Accuracy'!D128&lt;&gt;0,1,0), IF('Reversal Accuracy'!D128&lt;&gt;0,1,0), IF('Stack Accuracy'!D128&lt;&gt;0,1,0), IF('Vending_Machine Accuracy'!D128&lt;&gt;0,1,0), IF('Vending_Machine_Sum Accuracy'!D128&lt;&gt;0,1,0), IF('MazeComplete Accuracy'!D128&lt;&gt;0,1,0), IF('MazeSolve Accuracy'!D128&lt;&gt;0,1,0), IF('Hamiltonian Accuracy'!D128&lt;&gt;0,1,0))</f>
        <v>57.822222222222223</v>
      </c>
      <c r="E128">
        <f>(SUM(SUMIF('PARITY Accuracy'!E128,"&lt;&gt;0"), SUMIF('Pattern_Matching Accuracy'!E128,"&lt;&gt;0"), SUMIF('Reversal Accuracy'!E128,"&lt;&gt;0"), SUMIF('Stack Accuracy'!E128,"&lt;&gt;0"), SUMIF('Vending_Machine Accuracy'!E128,"&lt;&gt;0"), SUMIF('Vending_Machine_Sum Accuracy'!E128,"&lt;&gt;0"), SUMIF('MazeComplete Accuracy'!E128,"&lt;&gt;0"), SUMIF('MazeSolve Accuracy'!E128,"&lt;&gt;0"), SUMIF('Hamiltonian Accuracy'!E128,"&lt;&gt;0")))/SUM(IF('PARITY Accuracy'!E128&lt;&gt;0,1,0), IF('Pattern_Matching Accuracy'!E128&lt;&gt;0,1,0), IF('Reversal Accuracy'!E128&lt;&gt;0,1,0), IF('Stack Accuracy'!E128&lt;&gt;0,1,0), IF('Vending_Machine Accuracy'!E128&lt;&gt;0,1,0), IF('Vending_Machine_Sum Accuracy'!E128&lt;&gt;0,1,0), IF('MazeComplete Accuracy'!E128&lt;&gt;0,1,0), IF('MazeSolve Accuracy'!E128&lt;&gt;0,1,0), IF('Hamiltonian Accuracy'!E128&lt;&gt;0,1,0))</f>
        <v>31.966666666666665</v>
      </c>
      <c r="F128">
        <f>(SUM(SUMIF('PARITY Accuracy'!F128,"&lt;&gt;0"), SUMIF('Pattern_Matching Accuracy'!F128,"&lt;&gt;0"), SUMIF('Reversal Accuracy'!F128,"&lt;&gt;0"), SUMIF('Stack Accuracy'!F128,"&lt;&gt;0"), SUMIF('Vending_Machine Accuracy'!F128,"&lt;&gt;0"), SUMIF('Vending_Machine_Sum Accuracy'!F128,"&lt;&gt;0"), SUMIF('MazeComplete Accuracy'!F128,"&lt;&gt;0"), SUMIF('MazeSolve Accuracy'!F128,"&lt;&gt;0"), SUMIF('Hamiltonian Accuracy'!F128,"&lt;&gt;0")))/SUM(IF('PARITY Accuracy'!F128&lt;&gt;0,1,0), IF('Pattern_Matching Accuracy'!F128&lt;&gt;0,1,0), IF('Reversal Accuracy'!F128&lt;&gt;0,1,0), IF('Stack Accuracy'!F128&lt;&gt;0,1,0), IF('Vending_Machine Accuracy'!F128&lt;&gt;0,1,0), IF('Vending_Machine_Sum Accuracy'!F128&lt;&gt;0,1,0), IF('MazeComplete Accuracy'!F128&lt;&gt;0,1,0), IF('MazeSolve Accuracy'!F128&lt;&gt;0,1,0), IF('Hamiltonian Accuracy'!F128&lt;&gt;0,1,0))</f>
        <v>43.644444444444446</v>
      </c>
      <c r="G128">
        <f>(SUM(SUMIF('PARITY Accuracy'!G128,"&lt;&gt;0"), SUMIF('Pattern_Matching Accuracy'!G128,"&lt;&gt;0"), SUMIF('Reversal Accuracy'!G128,"&lt;&gt;0"), SUMIF('Stack Accuracy'!G128,"&lt;&gt;0"), SUMIF('Vending_Machine Accuracy'!G128,"&lt;&gt;0"), SUMIF('Vending_Machine_Sum Accuracy'!G128,"&lt;&gt;0"), SUMIF('MazeComplete Accuracy'!G128,"&lt;&gt;0"), SUMIF('MazeSolve Accuracy'!G128,"&lt;&gt;0"), SUMIF('Hamiltonian Accuracy'!G128,"&lt;&gt;0")))/SUM(IF('PARITY Accuracy'!G128&lt;&gt;0,1,0), IF('Pattern_Matching Accuracy'!G128&lt;&gt;0,1,0), IF('Reversal Accuracy'!G128&lt;&gt;0,1,0), IF('Stack Accuracy'!G128&lt;&gt;0,1,0), IF('Vending_Machine Accuracy'!G128&lt;&gt;0,1,0), IF('Vending_Machine_Sum Accuracy'!G128&lt;&gt;0,1,0), IF('MazeComplete Accuracy'!G128&lt;&gt;0,1,0), IF('MazeSolve Accuracy'!G128&lt;&gt;0,1,0), IF('Hamiltonian Accuracy'!G128&lt;&gt;0,1,0))</f>
        <v>57.544444444444444</v>
      </c>
      <c r="H128" t="str">
        <f t="shared" si="47"/>
        <v>20 (δ=0.2)</v>
      </c>
      <c r="J128">
        <v>50</v>
      </c>
      <c r="K128">
        <f>AVERAGE(D132:G136)</f>
        <v>52.63611111111112</v>
      </c>
      <c r="L128">
        <f t="shared" si="59"/>
        <v>36.633796296296296</v>
      </c>
      <c r="M128">
        <v>0.85</v>
      </c>
      <c r="N128">
        <f t="shared" si="48"/>
        <v>47.744444444444447</v>
      </c>
      <c r="O128">
        <f t="shared" si="49"/>
        <v>10.762781663482826</v>
      </c>
      <c r="P128" s="5">
        <f>AVERAGE(D132:D136)</f>
        <v>62.282222222222217</v>
      </c>
      <c r="Q128">
        <f t="shared" si="55"/>
        <v>43.588888888888881</v>
      </c>
      <c r="R128" s="5">
        <f>AVERAGE(E132:E136)</f>
        <v>42.035555555555554</v>
      </c>
      <c r="S128">
        <f t="shared" si="56"/>
        <v>26.977777777777778</v>
      </c>
      <c r="T128" s="5">
        <f>AVERAGE(F132:F136)</f>
        <v>44.715555555555554</v>
      </c>
      <c r="U128">
        <f t="shared" si="57"/>
        <v>33.581481481481482</v>
      </c>
      <c r="V128" s="5">
        <f>AVERAGE(G132:G136)</f>
        <v>61.51111111111112</v>
      </c>
      <c r="W128">
        <f t="shared" si="58"/>
        <v>42.38703703703704</v>
      </c>
    </row>
    <row r="129" spans="1:23" x14ac:dyDescent="0.45">
      <c r="A129" s="2">
        <v>17</v>
      </c>
      <c r="B129">
        <v>20</v>
      </c>
      <c r="C129">
        <v>0.45</v>
      </c>
      <c r="D129">
        <f>(SUM(SUMIF('PARITY Accuracy'!D129,"&lt;&gt;0"), SUMIF('Pattern_Matching Accuracy'!D129,"&lt;&gt;0"), SUMIF('Reversal Accuracy'!D129,"&lt;&gt;0"), SUMIF('Stack Accuracy'!D129,"&lt;&gt;0"), SUMIF('Vending_Machine Accuracy'!D129,"&lt;&gt;0"), SUMIF('Vending_Machine_Sum Accuracy'!D129,"&lt;&gt;0"), SUMIF('MazeComplete Accuracy'!D129,"&lt;&gt;0"), SUMIF('MazeSolve Accuracy'!D129,"&lt;&gt;0"), SUMIF('Hamiltonian Accuracy'!D129,"&lt;&gt;0")))/SUM(IF('PARITY Accuracy'!D129&lt;&gt;0,1,0), IF('Pattern_Matching Accuracy'!D129&lt;&gt;0,1,0), IF('Reversal Accuracy'!D129&lt;&gt;0,1,0), IF('Stack Accuracy'!D129&lt;&gt;0,1,0), IF('Vending_Machine Accuracy'!D129&lt;&gt;0,1,0), IF('Vending_Machine_Sum Accuracy'!D129&lt;&gt;0,1,0), IF('MazeComplete Accuracy'!D129&lt;&gt;0,1,0), IF('MazeSolve Accuracy'!D129&lt;&gt;0,1,0), IF('Hamiltonian Accuracy'!D129&lt;&gt;0,1,0))</f>
        <v>56.74444444444444</v>
      </c>
      <c r="E129">
        <f>(SUM(SUMIF('PARITY Accuracy'!E129,"&lt;&gt;0"), SUMIF('Pattern_Matching Accuracy'!E129,"&lt;&gt;0"), SUMIF('Reversal Accuracy'!E129,"&lt;&gt;0"), SUMIF('Stack Accuracy'!E129,"&lt;&gt;0"), SUMIF('Vending_Machine Accuracy'!E129,"&lt;&gt;0"), SUMIF('Vending_Machine_Sum Accuracy'!E129,"&lt;&gt;0"), SUMIF('MazeComplete Accuracy'!E129,"&lt;&gt;0"), SUMIF('MazeSolve Accuracy'!E129,"&lt;&gt;0"), SUMIF('Hamiltonian Accuracy'!E129,"&lt;&gt;0")))/SUM(IF('PARITY Accuracy'!E129&lt;&gt;0,1,0), IF('Pattern_Matching Accuracy'!E129&lt;&gt;0,1,0), IF('Reversal Accuracy'!E129&lt;&gt;0,1,0), IF('Stack Accuracy'!E129&lt;&gt;0,1,0), IF('Vending_Machine Accuracy'!E129&lt;&gt;0,1,0), IF('Vending_Machine_Sum Accuracy'!E129&lt;&gt;0,1,0), IF('MazeComplete Accuracy'!E129&lt;&gt;0,1,0), IF('MazeSolve Accuracy'!E129&lt;&gt;0,1,0), IF('Hamiltonian Accuracy'!E129&lt;&gt;0,1,0))</f>
        <v>32.211111111111109</v>
      </c>
      <c r="F129">
        <f>(SUM(SUMIF('PARITY Accuracy'!F129,"&lt;&gt;0"), SUMIF('Pattern_Matching Accuracy'!F129,"&lt;&gt;0"), SUMIF('Reversal Accuracy'!F129,"&lt;&gt;0"), SUMIF('Stack Accuracy'!F129,"&lt;&gt;0"), SUMIF('Vending_Machine Accuracy'!F129,"&lt;&gt;0"), SUMIF('Vending_Machine_Sum Accuracy'!F129,"&lt;&gt;0"), SUMIF('MazeComplete Accuracy'!F129,"&lt;&gt;0"), SUMIF('MazeSolve Accuracy'!F129,"&lt;&gt;0"), SUMIF('Hamiltonian Accuracy'!F129,"&lt;&gt;0")))/SUM(IF('PARITY Accuracy'!F129&lt;&gt;0,1,0), IF('Pattern_Matching Accuracy'!F129&lt;&gt;0,1,0), IF('Reversal Accuracy'!F129&lt;&gt;0,1,0), IF('Stack Accuracy'!F129&lt;&gt;0,1,0), IF('Vending_Machine Accuracy'!F129&lt;&gt;0,1,0), IF('Vending_Machine_Sum Accuracy'!F129&lt;&gt;0,1,0), IF('MazeComplete Accuracy'!F129&lt;&gt;0,1,0), IF('MazeSolve Accuracy'!F129&lt;&gt;0,1,0), IF('Hamiltonian Accuracy'!F129&lt;&gt;0,1,0))</f>
        <v>44.444444444444443</v>
      </c>
      <c r="G129">
        <f>(SUM(SUMIF('PARITY Accuracy'!G129,"&lt;&gt;0"), SUMIF('Pattern_Matching Accuracy'!G129,"&lt;&gt;0"), SUMIF('Reversal Accuracy'!G129,"&lt;&gt;0"), SUMIF('Stack Accuracy'!G129,"&lt;&gt;0"), SUMIF('Vending_Machine Accuracy'!G129,"&lt;&gt;0"), SUMIF('Vending_Machine_Sum Accuracy'!G129,"&lt;&gt;0"), SUMIF('MazeComplete Accuracy'!G129,"&lt;&gt;0"), SUMIF('MazeSolve Accuracy'!G129,"&lt;&gt;0"), SUMIF('Hamiltonian Accuracy'!G129,"&lt;&gt;0")))/SUM(IF('PARITY Accuracy'!G129&lt;&gt;0,1,0), IF('Pattern_Matching Accuracy'!G129&lt;&gt;0,1,0), IF('Reversal Accuracy'!G129&lt;&gt;0,1,0), IF('Stack Accuracy'!G129&lt;&gt;0,1,0), IF('Vending_Machine Accuracy'!G129&lt;&gt;0,1,0), IF('Vending_Machine_Sum Accuracy'!G129&lt;&gt;0,1,0), IF('MazeComplete Accuracy'!G129&lt;&gt;0,1,0), IF('MazeSolve Accuracy'!G129&lt;&gt;0,1,0), IF('Hamiltonian Accuracy'!G129&lt;&gt;0,1,0))</f>
        <v>56.411111111111119</v>
      </c>
      <c r="H129" t="str">
        <f t="shared" si="47"/>
        <v>20 (δ=0.45)</v>
      </c>
      <c r="J129">
        <v>100</v>
      </c>
      <c r="K129">
        <f>AVERAGE(D137:G141)</f>
        <v>54.541111111111107</v>
      </c>
      <c r="L129">
        <f>AVERAGE((L128-L127), (L127-L126), (L126-L125), (L125-L124))</f>
        <v>-0.1491898148148163</v>
      </c>
      <c r="N129">
        <f t="shared" si="48"/>
        <v>47.452777777777776</v>
      </c>
      <c r="O129">
        <f t="shared" si="49"/>
        <v>10.098827627227069</v>
      </c>
      <c r="P129" s="5">
        <f>AVERAGE(D137:D141)</f>
        <v>64.517777777777781</v>
      </c>
      <c r="R129" s="5">
        <f>AVERAGE(E137:E141)</f>
        <v>45.104444444444439</v>
      </c>
      <c r="T129" s="5">
        <f>AVERAGE(F137:F141)</f>
        <v>45.171111111111109</v>
      </c>
      <c r="V129" s="5">
        <f>AVERAGE(G137:G141)</f>
        <v>63.371111111111112</v>
      </c>
    </row>
    <row r="130" spans="1:23" x14ac:dyDescent="0.45">
      <c r="A130" s="2">
        <v>18</v>
      </c>
      <c r="B130">
        <v>20</v>
      </c>
      <c r="C130">
        <v>0.65</v>
      </c>
      <c r="D130">
        <f>(SUM(SUMIF('PARITY Accuracy'!D130,"&lt;&gt;0"), SUMIF('Pattern_Matching Accuracy'!D130,"&lt;&gt;0"), SUMIF('Reversal Accuracy'!D130,"&lt;&gt;0"), SUMIF('Stack Accuracy'!D130,"&lt;&gt;0"), SUMIF('Vending_Machine Accuracy'!D130,"&lt;&gt;0"), SUMIF('Vending_Machine_Sum Accuracy'!D130,"&lt;&gt;0"), SUMIF('MazeComplete Accuracy'!D130,"&lt;&gt;0"), SUMIF('MazeSolve Accuracy'!D130,"&lt;&gt;0"), SUMIF('Hamiltonian Accuracy'!D130,"&lt;&gt;0")))/SUM(IF('PARITY Accuracy'!D130&lt;&gt;0,1,0), IF('Pattern_Matching Accuracy'!D130&lt;&gt;0,1,0), IF('Reversal Accuracy'!D130&lt;&gt;0,1,0), IF('Stack Accuracy'!D130&lt;&gt;0,1,0), IF('Vending_Machine Accuracy'!D130&lt;&gt;0,1,0), IF('Vending_Machine_Sum Accuracy'!D130&lt;&gt;0,1,0), IF('MazeComplete Accuracy'!D130&lt;&gt;0,1,0), IF('MazeSolve Accuracy'!D130&lt;&gt;0,1,0), IF('Hamiltonian Accuracy'!D130&lt;&gt;0,1,0))</f>
        <v>57.766666666666666</v>
      </c>
      <c r="E130">
        <f>(SUM(SUMIF('PARITY Accuracy'!E130,"&lt;&gt;0"), SUMIF('Pattern_Matching Accuracy'!E130,"&lt;&gt;0"), SUMIF('Reversal Accuracy'!E130,"&lt;&gt;0"), SUMIF('Stack Accuracy'!E130,"&lt;&gt;0"), SUMIF('Vending_Machine Accuracy'!E130,"&lt;&gt;0"), SUMIF('Vending_Machine_Sum Accuracy'!E130,"&lt;&gt;0"), SUMIF('MazeComplete Accuracy'!E130,"&lt;&gt;0"), SUMIF('MazeSolve Accuracy'!E130,"&lt;&gt;0"), SUMIF('Hamiltonian Accuracy'!E130,"&lt;&gt;0")))/SUM(IF('PARITY Accuracy'!E130&lt;&gt;0,1,0), IF('Pattern_Matching Accuracy'!E130&lt;&gt;0,1,0), IF('Reversal Accuracy'!E130&lt;&gt;0,1,0), IF('Stack Accuracy'!E130&lt;&gt;0,1,0), IF('Vending_Machine Accuracy'!E130&lt;&gt;0,1,0), IF('Vending_Machine_Sum Accuracy'!E130&lt;&gt;0,1,0), IF('MazeComplete Accuracy'!E130&lt;&gt;0,1,0), IF('MazeSolve Accuracy'!E130&lt;&gt;0,1,0), IF('Hamiltonian Accuracy'!E130&lt;&gt;0,1,0))</f>
        <v>31.388888888888889</v>
      </c>
      <c r="F130">
        <f>(SUM(SUMIF('PARITY Accuracy'!F130,"&lt;&gt;0"), SUMIF('Pattern_Matching Accuracy'!F130,"&lt;&gt;0"), SUMIF('Reversal Accuracy'!F130,"&lt;&gt;0"), SUMIF('Stack Accuracy'!F130,"&lt;&gt;0"), SUMIF('Vending_Machine Accuracy'!F130,"&lt;&gt;0"), SUMIF('Vending_Machine_Sum Accuracy'!F130,"&lt;&gt;0"), SUMIF('MazeComplete Accuracy'!F130,"&lt;&gt;0"), SUMIF('MazeSolve Accuracy'!F130,"&lt;&gt;0"), SUMIF('Hamiltonian Accuracy'!F130,"&lt;&gt;0")))/SUM(IF('PARITY Accuracy'!F130&lt;&gt;0,1,0), IF('Pattern_Matching Accuracy'!F130&lt;&gt;0,1,0), IF('Reversal Accuracy'!F130&lt;&gt;0,1,0), IF('Stack Accuracy'!F130&lt;&gt;0,1,0), IF('Vending_Machine Accuracy'!F130&lt;&gt;0,1,0), IF('Vending_Machine_Sum Accuracy'!F130&lt;&gt;0,1,0), IF('MazeComplete Accuracy'!F130&lt;&gt;0,1,0), IF('MazeSolve Accuracy'!F130&lt;&gt;0,1,0), IF('Hamiltonian Accuracy'!F130&lt;&gt;0,1,0))</f>
        <v>43.388888888888886</v>
      </c>
      <c r="G130">
        <f>(SUM(SUMIF('PARITY Accuracy'!G130,"&lt;&gt;0"), SUMIF('Pattern_Matching Accuracy'!G130,"&lt;&gt;0"), SUMIF('Reversal Accuracy'!G130,"&lt;&gt;0"), SUMIF('Stack Accuracy'!G130,"&lt;&gt;0"), SUMIF('Vending_Machine Accuracy'!G130,"&lt;&gt;0"), SUMIF('Vending_Machine_Sum Accuracy'!G130,"&lt;&gt;0"), SUMIF('MazeComplete Accuracy'!G130,"&lt;&gt;0"), SUMIF('MazeSolve Accuracy'!G130,"&lt;&gt;0"), SUMIF('Hamiltonian Accuracy'!G130,"&lt;&gt;0")))/SUM(IF('PARITY Accuracy'!G130&lt;&gt;0,1,0), IF('Pattern_Matching Accuracy'!G130&lt;&gt;0,1,0), IF('Reversal Accuracy'!G130&lt;&gt;0,1,0), IF('Stack Accuracy'!G130&lt;&gt;0,1,0), IF('Vending_Machine Accuracy'!G130&lt;&gt;0,1,0), IF('Vending_Machine_Sum Accuracy'!G130&lt;&gt;0,1,0), IF('MazeComplete Accuracy'!G130&lt;&gt;0,1,0), IF('MazeSolve Accuracy'!G130&lt;&gt;0,1,0), IF('Hamiltonian Accuracy'!G130&lt;&gt;0,1,0))</f>
        <v>57.577777777777769</v>
      </c>
      <c r="H130" t="str">
        <f t="shared" si="47"/>
        <v>20 (δ=0.65)</v>
      </c>
      <c r="K130">
        <f>AVERAGE(K124:K129)</f>
        <v>37.079722222222223</v>
      </c>
      <c r="L130">
        <f>AVERAGE(L124:L128)</f>
        <v>37.079722222222223</v>
      </c>
      <c r="N130">
        <f t="shared" si="48"/>
        <v>47.530555555555551</v>
      </c>
      <c r="O130">
        <f t="shared" si="49"/>
        <v>10.99353731309087</v>
      </c>
      <c r="P130" s="5">
        <f>AVERAGE(P124:P129)</f>
        <v>44.111851851851846</v>
      </c>
      <c r="Q130">
        <f>AVERAGE(Q124:Q128)</f>
        <v>44.111851851851846</v>
      </c>
      <c r="R130" s="5">
        <f>AVERAGE(R124:R129)</f>
        <v>27.780740740740743</v>
      </c>
      <c r="S130">
        <f>AVERAGE(S124:S128)</f>
        <v>27.780740740740743</v>
      </c>
      <c r="T130" s="5">
        <f>AVERAGE(T124:T129)</f>
        <v>33.5037037037037</v>
      </c>
      <c r="U130">
        <f>AVERAGE(U124:U128)</f>
        <v>33.503703703703707</v>
      </c>
      <c r="V130" s="5">
        <f>AVERAGE(V124:V129)</f>
        <v>42.922592592592594</v>
      </c>
      <c r="W130">
        <f>AVERAGE(W124:W128)</f>
        <v>42.922592592592586</v>
      </c>
    </row>
    <row r="131" spans="1:23" x14ac:dyDescent="0.45">
      <c r="A131" s="2">
        <v>19</v>
      </c>
      <c r="B131">
        <v>20</v>
      </c>
      <c r="C131">
        <v>0.85</v>
      </c>
      <c r="D131">
        <f>(SUM(SUMIF('PARITY Accuracy'!D131,"&lt;&gt;0"), SUMIF('Pattern_Matching Accuracy'!D131,"&lt;&gt;0"), SUMIF('Reversal Accuracy'!D131,"&lt;&gt;0"), SUMIF('Stack Accuracy'!D131,"&lt;&gt;0"), SUMIF('Vending_Machine Accuracy'!D131,"&lt;&gt;0"), SUMIF('Vending_Machine_Sum Accuracy'!D131,"&lt;&gt;0"), SUMIF('MazeComplete Accuracy'!D131,"&lt;&gt;0"), SUMIF('MazeSolve Accuracy'!D131,"&lt;&gt;0"), SUMIF('Hamiltonian Accuracy'!D131,"&lt;&gt;0")))/SUM(IF('PARITY Accuracy'!D131&lt;&gt;0,1,0), IF('Pattern_Matching Accuracy'!D131&lt;&gt;0,1,0), IF('Reversal Accuracy'!D131&lt;&gt;0,1,0), IF('Stack Accuracy'!D131&lt;&gt;0,1,0), IF('Vending_Machine Accuracy'!D131&lt;&gt;0,1,0), IF('Vending_Machine_Sum Accuracy'!D131&lt;&gt;0,1,0), IF('MazeComplete Accuracy'!D131&lt;&gt;0,1,0), IF('MazeSolve Accuracy'!D131&lt;&gt;0,1,0), IF('Hamiltonian Accuracy'!D131&lt;&gt;0,1,0))</f>
        <v>56.377777777777773</v>
      </c>
      <c r="E131">
        <f>(SUM(SUMIF('PARITY Accuracy'!E131,"&lt;&gt;0"), SUMIF('Pattern_Matching Accuracy'!E131,"&lt;&gt;0"), SUMIF('Reversal Accuracy'!E131,"&lt;&gt;0"), SUMIF('Stack Accuracy'!E131,"&lt;&gt;0"), SUMIF('Vending_Machine Accuracy'!E131,"&lt;&gt;0"), SUMIF('Vending_Machine_Sum Accuracy'!E131,"&lt;&gt;0"), SUMIF('MazeComplete Accuracy'!E131,"&lt;&gt;0"), SUMIF('MazeSolve Accuracy'!E131,"&lt;&gt;0"), SUMIF('Hamiltonian Accuracy'!E131,"&lt;&gt;0")))/SUM(IF('PARITY Accuracy'!E131&lt;&gt;0,1,0), IF('Pattern_Matching Accuracy'!E131&lt;&gt;0,1,0), IF('Reversal Accuracy'!E131&lt;&gt;0,1,0), IF('Stack Accuracy'!E131&lt;&gt;0,1,0), IF('Vending_Machine Accuracy'!E131&lt;&gt;0,1,0), IF('Vending_Machine_Sum Accuracy'!E131&lt;&gt;0,1,0), IF('MazeComplete Accuracy'!E131&lt;&gt;0,1,0), IF('MazeSolve Accuracy'!E131&lt;&gt;0,1,0), IF('Hamiltonian Accuracy'!E131&lt;&gt;0,1,0))</f>
        <v>30.433333333333337</v>
      </c>
      <c r="F131">
        <f>(SUM(SUMIF('PARITY Accuracy'!F131,"&lt;&gt;0"), SUMIF('Pattern_Matching Accuracy'!F131,"&lt;&gt;0"), SUMIF('Reversal Accuracy'!F131,"&lt;&gt;0"), SUMIF('Stack Accuracy'!F131,"&lt;&gt;0"), SUMIF('Vending_Machine Accuracy'!F131,"&lt;&gt;0"), SUMIF('Vending_Machine_Sum Accuracy'!F131,"&lt;&gt;0"), SUMIF('MazeComplete Accuracy'!F131,"&lt;&gt;0"), SUMIF('MazeSolve Accuracy'!F131,"&lt;&gt;0"), SUMIF('Hamiltonian Accuracy'!F131,"&lt;&gt;0")))/SUM(IF('PARITY Accuracy'!F131&lt;&gt;0,1,0), IF('Pattern_Matching Accuracy'!F131&lt;&gt;0,1,0), IF('Reversal Accuracy'!F131&lt;&gt;0,1,0), IF('Stack Accuracy'!F131&lt;&gt;0,1,0), IF('Vending_Machine Accuracy'!F131&lt;&gt;0,1,0), IF('Vending_Machine_Sum Accuracy'!F131&lt;&gt;0,1,0), IF('MazeComplete Accuracy'!F131&lt;&gt;0,1,0), IF('MazeSolve Accuracy'!F131&lt;&gt;0,1,0), IF('Hamiltonian Accuracy'!F131&lt;&gt;0,1,0))</f>
        <v>44.044444444444444</v>
      </c>
      <c r="G131">
        <f>(SUM(SUMIF('PARITY Accuracy'!G131,"&lt;&gt;0"), SUMIF('Pattern_Matching Accuracy'!G131,"&lt;&gt;0"), SUMIF('Reversal Accuracy'!G131,"&lt;&gt;0"), SUMIF('Stack Accuracy'!G131,"&lt;&gt;0"), SUMIF('Vending_Machine Accuracy'!G131,"&lt;&gt;0"), SUMIF('Vending_Machine_Sum Accuracy'!G131,"&lt;&gt;0"), SUMIF('MazeComplete Accuracy'!G131,"&lt;&gt;0"), SUMIF('MazeSolve Accuracy'!G131,"&lt;&gt;0"), SUMIF('Hamiltonian Accuracy'!G131,"&lt;&gt;0")))/SUM(IF('PARITY Accuracy'!G131&lt;&gt;0,1,0), IF('Pattern_Matching Accuracy'!G131&lt;&gt;0,1,0), IF('Reversal Accuracy'!G131&lt;&gt;0,1,0), IF('Stack Accuracy'!G131&lt;&gt;0,1,0), IF('Vending_Machine Accuracy'!G131&lt;&gt;0,1,0), IF('Vending_Machine_Sum Accuracy'!G131&lt;&gt;0,1,0), IF('MazeComplete Accuracy'!G131&lt;&gt;0,1,0), IF('MazeSolve Accuracy'!G131&lt;&gt;0,1,0), IF('Hamiltonian Accuracy'!G131&lt;&gt;0,1,0))</f>
        <v>55.94444444444445</v>
      </c>
      <c r="H131" t="str">
        <f t="shared" si="47"/>
        <v>20 (δ=0.85)</v>
      </c>
      <c r="K131">
        <f>_xlfn.STDEV.P(K124:K129)</f>
        <v>18.816558394941591</v>
      </c>
      <c r="L131">
        <f>_xlfn.STDEV.P(L124:L128)</f>
        <v>0.26939438888493644</v>
      </c>
      <c r="N131">
        <f t="shared" si="48"/>
        <v>46.7</v>
      </c>
      <c r="O131">
        <f t="shared" si="49"/>
        <v>10.615737792960457</v>
      </c>
      <c r="P131" s="5">
        <f>_xlfn.STDEV.P(P124:P129)</f>
        <v>22.501292863328153</v>
      </c>
      <c r="Q131">
        <f>_xlfn.STDEV.P(Q124:Q128)</f>
        <v>0.37385141888445828</v>
      </c>
      <c r="R131" s="5">
        <f>_xlfn.STDEV.P(R124:R129)</f>
        <v>14.858648209436705</v>
      </c>
      <c r="S131">
        <f>_xlfn.STDEV.P(S124:S128)</f>
        <v>0.52791044466436976</v>
      </c>
      <c r="T131" s="5">
        <f>_xlfn.STDEV.P(T124:T129)</f>
        <v>16.157925021954071</v>
      </c>
      <c r="U131">
        <f>_xlfn.STDEV.P(U124:U128)</f>
        <v>0.19582403007409074</v>
      </c>
      <c r="V131" s="5">
        <f>_xlfn.STDEV.P(V124:V129)</f>
        <v>22.329080834007307</v>
      </c>
      <c r="W131">
        <f>_xlfn.STDEV.P(W124:W128)</f>
        <v>0.2934385333242826</v>
      </c>
    </row>
    <row r="132" spans="1:23" ht="14.65" thickBot="1" x14ac:dyDescent="0.5">
      <c r="A132" s="2">
        <v>20</v>
      </c>
      <c r="B132">
        <v>50</v>
      </c>
      <c r="C132">
        <v>0</v>
      </c>
      <c r="D132">
        <f>(SUM(SUMIF('PARITY Accuracy'!D132,"&lt;&gt;0"), SUMIF('Pattern_Matching Accuracy'!D132,"&lt;&gt;0"), SUMIF('Reversal Accuracy'!D132,"&lt;&gt;0"), SUMIF('Stack Accuracy'!D132,"&lt;&gt;0"), SUMIF('Vending_Machine Accuracy'!D132,"&lt;&gt;0"), SUMIF('Vending_Machine_Sum Accuracy'!D132,"&lt;&gt;0"), SUMIF('MazeComplete Accuracy'!D132,"&lt;&gt;0"), SUMIF('MazeSolve Accuracy'!D132,"&lt;&gt;0"), SUMIF('Hamiltonian Accuracy'!D132,"&lt;&gt;0")))/SUM(IF('PARITY Accuracy'!D132&lt;&gt;0,1,0), IF('Pattern_Matching Accuracy'!D132&lt;&gt;0,1,0), IF('Reversal Accuracy'!D132&lt;&gt;0,1,0), IF('Stack Accuracy'!D132&lt;&gt;0,1,0), IF('Vending_Machine Accuracy'!D132&lt;&gt;0,1,0), IF('Vending_Machine_Sum Accuracy'!D132&lt;&gt;0,1,0), IF('MazeComplete Accuracy'!D132&lt;&gt;0,1,0), IF('MazeSolve Accuracy'!D132&lt;&gt;0,1,0), IF('Hamiltonian Accuracy'!D132&lt;&gt;0,1,0))</f>
        <v>62.36666666666666</v>
      </c>
      <c r="E132">
        <f>(SUM(SUMIF('PARITY Accuracy'!E132,"&lt;&gt;0"), SUMIF('Pattern_Matching Accuracy'!E132,"&lt;&gt;0"), SUMIF('Reversal Accuracy'!E132,"&lt;&gt;0"), SUMIF('Stack Accuracy'!E132,"&lt;&gt;0"), SUMIF('Vending_Machine Accuracy'!E132,"&lt;&gt;0"), SUMIF('Vending_Machine_Sum Accuracy'!E132,"&lt;&gt;0"), SUMIF('MazeComplete Accuracy'!E132,"&lt;&gt;0"), SUMIF('MazeSolve Accuracy'!E132,"&lt;&gt;0"), SUMIF('Hamiltonian Accuracy'!E132,"&lt;&gt;0")))/SUM(IF('PARITY Accuracy'!E132&lt;&gt;0,1,0), IF('Pattern_Matching Accuracy'!E132&lt;&gt;0,1,0), IF('Reversal Accuracy'!E132&lt;&gt;0,1,0), IF('Stack Accuracy'!E132&lt;&gt;0,1,0), IF('Vending_Machine Accuracy'!E132&lt;&gt;0,1,0), IF('Vending_Machine_Sum Accuracy'!E132&lt;&gt;0,1,0), IF('MazeComplete Accuracy'!E132&lt;&gt;0,1,0), IF('MazeSolve Accuracy'!E132&lt;&gt;0,1,0), IF('Hamiltonian Accuracy'!E132&lt;&gt;0,1,0))</f>
        <v>42.966666666666669</v>
      </c>
      <c r="F132">
        <f>(SUM(SUMIF('PARITY Accuracy'!F132,"&lt;&gt;0"), SUMIF('Pattern_Matching Accuracy'!F132,"&lt;&gt;0"), SUMIF('Reversal Accuracy'!F132,"&lt;&gt;0"), SUMIF('Stack Accuracy'!F132,"&lt;&gt;0"), SUMIF('Vending_Machine Accuracy'!F132,"&lt;&gt;0"), SUMIF('Vending_Machine_Sum Accuracy'!F132,"&lt;&gt;0"), SUMIF('MazeComplete Accuracy'!F132,"&lt;&gt;0"), SUMIF('MazeSolve Accuracy'!F132,"&lt;&gt;0"), SUMIF('Hamiltonian Accuracy'!F132,"&lt;&gt;0")))/SUM(IF('PARITY Accuracy'!F132&lt;&gt;0,1,0), IF('Pattern_Matching Accuracy'!F132&lt;&gt;0,1,0), IF('Reversal Accuracy'!F132&lt;&gt;0,1,0), IF('Stack Accuracy'!F132&lt;&gt;0,1,0), IF('Vending_Machine Accuracy'!F132&lt;&gt;0,1,0), IF('Vending_Machine_Sum Accuracy'!F132&lt;&gt;0,1,0), IF('MazeComplete Accuracy'!F132&lt;&gt;0,1,0), IF('MazeSolve Accuracy'!F132&lt;&gt;0,1,0), IF('Hamiltonian Accuracy'!F132&lt;&gt;0,1,0))</f>
        <v>45.322222222222223</v>
      </c>
      <c r="G132">
        <f>(SUM(SUMIF('PARITY Accuracy'!G132,"&lt;&gt;0"), SUMIF('Pattern_Matching Accuracy'!G132,"&lt;&gt;0"), SUMIF('Reversal Accuracy'!G132,"&lt;&gt;0"), SUMIF('Stack Accuracy'!G132,"&lt;&gt;0"), SUMIF('Vending_Machine Accuracy'!G132,"&lt;&gt;0"), SUMIF('Vending_Machine_Sum Accuracy'!G132,"&lt;&gt;0"), SUMIF('MazeComplete Accuracy'!G132,"&lt;&gt;0"), SUMIF('MazeSolve Accuracy'!G132,"&lt;&gt;0"), SUMIF('Hamiltonian Accuracy'!G132,"&lt;&gt;0")))/SUM(IF('PARITY Accuracy'!G132&lt;&gt;0,1,0), IF('Pattern_Matching Accuracy'!G132&lt;&gt;0,1,0), IF('Reversal Accuracy'!G132&lt;&gt;0,1,0), IF('Stack Accuracy'!G132&lt;&gt;0,1,0), IF('Vending_Machine Accuracy'!G132&lt;&gt;0,1,0), IF('Vending_Machine_Sum Accuracy'!G132&lt;&gt;0,1,0), IF('MazeComplete Accuracy'!G132&lt;&gt;0,1,0), IF('MazeSolve Accuracy'!G132&lt;&gt;0,1,0), IF('Hamiltonian Accuracy'!G132&lt;&gt;0,1,0))</f>
        <v>61.233333333333334</v>
      </c>
      <c r="H132" t="str">
        <f t="shared" si="47"/>
        <v>50 (δ=0)</v>
      </c>
      <c r="N132">
        <f t="shared" si="48"/>
        <v>52.972222222222229</v>
      </c>
      <c r="O132">
        <f t="shared" si="49"/>
        <v>8.8760236759652322</v>
      </c>
      <c r="P132" s="5"/>
      <c r="R132" s="5"/>
      <c r="T132" s="5"/>
      <c r="V132" s="5"/>
    </row>
    <row r="133" spans="1:23" x14ac:dyDescent="0.45">
      <c r="A133" s="2">
        <v>21</v>
      </c>
      <c r="B133">
        <v>50</v>
      </c>
      <c r="C133">
        <v>0.2</v>
      </c>
      <c r="D133">
        <f>(SUM(SUMIF('PARITY Accuracy'!D133,"&lt;&gt;0"), SUMIF('Pattern_Matching Accuracy'!D133,"&lt;&gt;0"), SUMIF('Reversal Accuracy'!D133,"&lt;&gt;0"), SUMIF('Stack Accuracy'!D133,"&lt;&gt;0"), SUMIF('Vending_Machine Accuracy'!D133,"&lt;&gt;0"), SUMIF('Vending_Machine_Sum Accuracy'!D133,"&lt;&gt;0"), SUMIF('MazeComplete Accuracy'!D133,"&lt;&gt;0"), SUMIF('MazeSolve Accuracy'!D133,"&lt;&gt;0"), SUMIF('Hamiltonian Accuracy'!D133,"&lt;&gt;0")))/SUM(IF('PARITY Accuracy'!D133&lt;&gt;0,1,0), IF('Pattern_Matching Accuracy'!D133&lt;&gt;0,1,0), IF('Reversal Accuracy'!D133&lt;&gt;0,1,0), IF('Stack Accuracy'!D133&lt;&gt;0,1,0), IF('Vending_Machine Accuracy'!D133&lt;&gt;0,1,0), IF('Vending_Machine_Sum Accuracy'!D133&lt;&gt;0,1,0), IF('MazeComplete Accuracy'!D133&lt;&gt;0,1,0), IF('MazeSolve Accuracy'!D133&lt;&gt;0,1,0), IF('Hamiltonian Accuracy'!D133&lt;&gt;0,1,0))</f>
        <v>63.1111111111111</v>
      </c>
      <c r="E133">
        <f>(SUM(SUMIF('PARITY Accuracy'!E133,"&lt;&gt;0"), SUMIF('Pattern_Matching Accuracy'!E133,"&lt;&gt;0"), SUMIF('Reversal Accuracy'!E133,"&lt;&gt;0"), SUMIF('Stack Accuracy'!E133,"&lt;&gt;0"), SUMIF('Vending_Machine Accuracy'!E133,"&lt;&gt;0"), SUMIF('Vending_Machine_Sum Accuracy'!E133,"&lt;&gt;0"), SUMIF('MazeComplete Accuracy'!E133,"&lt;&gt;0"), SUMIF('MazeSolve Accuracy'!E133,"&lt;&gt;0"), SUMIF('Hamiltonian Accuracy'!E133,"&lt;&gt;0")))/SUM(IF('PARITY Accuracy'!E133&lt;&gt;0,1,0), IF('Pattern_Matching Accuracy'!E133&lt;&gt;0,1,0), IF('Reversal Accuracy'!E133&lt;&gt;0,1,0), IF('Stack Accuracy'!E133&lt;&gt;0,1,0), IF('Vending_Machine Accuracy'!E133&lt;&gt;0,1,0), IF('Vending_Machine_Sum Accuracy'!E133&lt;&gt;0,1,0), IF('MazeComplete Accuracy'!E133&lt;&gt;0,1,0), IF('MazeSolve Accuracy'!E133&lt;&gt;0,1,0), IF('Hamiltonian Accuracy'!E133&lt;&gt;0,1,0))</f>
        <v>43.81111111111111</v>
      </c>
      <c r="F133">
        <f>(SUM(SUMIF('PARITY Accuracy'!F133,"&lt;&gt;0"), SUMIF('Pattern_Matching Accuracy'!F133,"&lt;&gt;0"), SUMIF('Reversal Accuracy'!F133,"&lt;&gt;0"), SUMIF('Stack Accuracy'!F133,"&lt;&gt;0"), SUMIF('Vending_Machine Accuracy'!F133,"&lt;&gt;0"), SUMIF('Vending_Machine_Sum Accuracy'!F133,"&lt;&gt;0"), SUMIF('MazeComplete Accuracy'!F133,"&lt;&gt;0"), SUMIF('MazeSolve Accuracy'!F133,"&lt;&gt;0"), SUMIF('Hamiltonian Accuracy'!F133,"&lt;&gt;0")))/SUM(IF('PARITY Accuracy'!F133&lt;&gt;0,1,0), IF('Pattern_Matching Accuracy'!F133&lt;&gt;0,1,0), IF('Reversal Accuracy'!F133&lt;&gt;0,1,0), IF('Stack Accuracy'!F133&lt;&gt;0,1,0), IF('Vending_Machine Accuracy'!F133&lt;&gt;0,1,0), IF('Vending_Machine_Sum Accuracy'!F133&lt;&gt;0,1,0), IF('MazeComplete Accuracy'!F133&lt;&gt;0,1,0), IF('MazeSolve Accuracy'!F133&lt;&gt;0,1,0), IF('Hamiltonian Accuracy'!F133&lt;&gt;0,1,0))</f>
        <v>44.644444444444439</v>
      </c>
      <c r="G133">
        <f>(SUM(SUMIF('PARITY Accuracy'!G133,"&lt;&gt;0"), SUMIF('Pattern_Matching Accuracy'!G133,"&lt;&gt;0"), SUMIF('Reversal Accuracy'!G133,"&lt;&gt;0"), SUMIF('Stack Accuracy'!G133,"&lt;&gt;0"), SUMIF('Vending_Machine Accuracy'!G133,"&lt;&gt;0"), SUMIF('Vending_Machine_Sum Accuracy'!G133,"&lt;&gt;0"), SUMIF('MazeComplete Accuracy'!G133,"&lt;&gt;0"), SUMIF('MazeSolve Accuracy'!G133,"&lt;&gt;0"), SUMIF('Hamiltonian Accuracy'!G133,"&lt;&gt;0")))/SUM(IF('PARITY Accuracy'!G133&lt;&gt;0,1,0), IF('Pattern_Matching Accuracy'!G133&lt;&gt;0,1,0), IF('Reversal Accuracy'!G133&lt;&gt;0,1,0), IF('Stack Accuracy'!G133&lt;&gt;0,1,0), IF('Vending_Machine Accuracy'!G133&lt;&gt;0,1,0), IF('Vending_Machine_Sum Accuracy'!G133&lt;&gt;0,1,0), IF('MazeComplete Accuracy'!G133&lt;&gt;0,1,0), IF('MazeSolve Accuracy'!G133&lt;&gt;0,1,0), IF('Hamiltonian Accuracy'!G133&lt;&gt;0,1,0))</f>
        <v>62.688888888888897</v>
      </c>
      <c r="H133" t="str">
        <f t="shared" si="47"/>
        <v>50 (δ=0.2)</v>
      </c>
      <c r="K133" s="10" cm="1">
        <f t="array" ref="K133">INDEX(LINEST(K124:K129), 1)</f>
        <v>10.131857142857145</v>
      </c>
      <c r="L133" s="11" cm="1">
        <f t="array" ref="L133">INDEX(LINEST(L124:L128), 1)</f>
        <v>-0.15935185185185211</v>
      </c>
      <c r="N133">
        <f t="shared" si="48"/>
        <v>53.56388888888889</v>
      </c>
      <c r="O133">
        <f t="shared" si="49"/>
        <v>9.3419516261424054</v>
      </c>
      <c r="P133" s="5" cm="1">
        <f t="array" ref="P133">INDEX(LINEST(P124:P129), 1)</f>
        <v>12.067428571428572</v>
      </c>
      <c r="Q133" s="5" cm="1">
        <f t="array" ref="Q133">INDEX(LINEST(Q124:Q128), 1)</f>
        <v>-9.2407407407406994E-2</v>
      </c>
      <c r="R133" s="5" cm="1">
        <f t="array" ref="R133">INDEX(LINEST(R124:R129), 1)</f>
        <v>8.3097142857142856</v>
      </c>
      <c r="S133" s="5" cm="1">
        <f t="array" ref="S133">INDEX(LINEST(S124:S128), 1)</f>
        <v>-0.35851851851851774</v>
      </c>
      <c r="T133" s="5" cm="1">
        <f t="array" ref="T133">INDEX(LINEST(T124:T129), 1)</f>
        <v>8.0501587301587314</v>
      </c>
      <c r="U133" s="5" cm="1">
        <f t="array" ref="U133">INDEX(LINEST(U124:U128), 1)</f>
        <v>-5.7037037037036935E-2</v>
      </c>
      <c r="V133" s="5" cm="1">
        <f t="array" ref="V133">INDEX(LINEST(V124:V129), 1)</f>
        <v>12.100126984126987</v>
      </c>
      <c r="W133" s="5" cm="1">
        <f t="array" ref="W133">INDEX(LINEST(W124:W128), 1)</f>
        <v>-0.12944444444444367</v>
      </c>
    </row>
    <row r="134" spans="1:23" x14ac:dyDescent="0.45">
      <c r="A134" s="2">
        <v>22</v>
      </c>
      <c r="B134">
        <v>50</v>
      </c>
      <c r="C134">
        <v>0.45</v>
      </c>
      <c r="D134">
        <f>(SUM(SUMIF('PARITY Accuracy'!D134,"&lt;&gt;0"), SUMIF('Pattern_Matching Accuracy'!D134,"&lt;&gt;0"), SUMIF('Reversal Accuracy'!D134,"&lt;&gt;0"), SUMIF('Stack Accuracy'!D134,"&lt;&gt;0"), SUMIF('Vending_Machine Accuracy'!D134,"&lt;&gt;0"), SUMIF('Vending_Machine_Sum Accuracy'!D134,"&lt;&gt;0"), SUMIF('MazeComplete Accuracy'!D134,"&lt;&gt;0"), SUMIF('MazeSolve Accuracy'!D134,"&lt;&gt;0"), SUMIF('Hamiltonian Accuracy'!D134,"&lt;&gt;0")))/SUM(IF('PARITY Accuracy'!D134&lt;&gt;0,1,0), IF('Pattern_Matching Accuracy'!D134&lt;&gt;0,1,0), IF('Reversal Accuracy'!D134&lt;&gt;0,1,0), IF('Stack Accuracy'!D134&lt;&gt;0,1,0), IF('Vending_Machine Accuracy'!D134&lt;&gt;0,1,0), IF('Vending_Machine_Sum Accuracy'!D134&lt;&gt;0,1,0), IF('MazeComplete Accuracy'!D134&lt;&gt;0,1,0), IF('MazeSolve Accuracy'!D134&lt;&gt;0,1,0), IF('Hamiltonian Accuracy'!D134&lt;&gt;0,1,0))</f>
        <v>62.422222222222217</v>
      </c>
      <c r="E134">
        <f>(SUM(SUMIF('PARITY Accuracy'!E134,"&lt;&gt;0"), SUMIF('Pattern_Matching Accuracy'!E134,"&lt;&gt;0"), SUMIF('Reversal Accuracy'!E134,"&lt;&gt;0"), SUMIF('Stack Accuracy'!E134,"&lt;&gt;0"), SUMIF('Vending_Machine Accuracy'!E134,"&lt;&gt;0"), SUMIF('Vending_Machine_Sum Accuracy'!E134,"&lt;&gt;0"), SUMIF('MazeComplete Accuracy'!E134,"&lt;&gt;0"), SUMIF('MazeSolve Accuracy'!E134,"&lt;&gt;0"), SUMIF('Hamiltonian Accuracy'!E134,"&lt;&gt;0")))/SUM(IF('PARITY Accuracy'!E134&lt;&gt;0,1,0), IF('Pattern_Matching Accuracy'!E134&lt;&gt;0,1,0), IF('Reversal Accuracy'!E134&lt;&gt;0,1,0), IF('Stack Accuracy'!E134&lt;&gt;0,1,0), IF('Vending_Machine Accuracy'!E134&lt;&gt;0,1,0), IF('Vending_Machine_Sum Accuracy'!E134&lt;&gt;0,1,0), IF('MazeComplete Accuracy'!E134&lt;&gt;0,1,0), IF('MazeSolve Accuracy'!E134&lt;&gt;0,1,0), IF('Hamiltonian Accuracy'!E134&lt;&gt;0,1,0))</f>
        <v>41.5</v>
      </c>
      <c r="F134">
        <f>(SUM(SUMIF('PARITY Accuracy'!F134,"&lt;&gt;0"), SUMIF('Pattern_Matching Accuracy'!F134,"&lt;&gt;0"), SUMIF('Reversal Accuracy'!F134,"&lt;&gt;0"), SUMIF('Stack Accuracy'!F134,"&lt;&gt;0"), SUMIF('Vending_Machine Accuracy'!F134,"&lt;&gt;0"), SUMIF('Vending_Machine_Sum Accuracy'!F134,"&lt;&gt;0"), SUMIF('MazeComplete Accuracy'!F134,"&lt;&gt;0"), SUMIF('MazeSolve Accuracy'!F134,"&lt;&gt;0"), SUMIF('Hamiltonian Accuracy'!F134,"&lt;&gt;0")))/SUM(IF('PARITY Accuracy'!F134&lt;&gt;0,1,0), IF('Pattern_Matching Accuracy'!F134&lt;&gt;0,1,0), IF('Reversal Accuracy'!F134&lt;&gt;0,1,0), IF('Stack Accuracy'!F134&lt;&gt;0,1,0), IF('Vending_Machine Accuracy'!F134&lt;&gt;0,1,0), IF('Vending_Machine_Sum Accuracy'!F134&lt;&gt;0,1,0), IF('MazeComplete Accuracy'!F134&lt;&gt;0,1,0), IF('MazeSolve Accuracy'!F134&lt;&gt;0,1,0), IF('Hamiltonian Accuracy'!F134&lt;&gt;0,1,0))</f>
        <v>44.5</v>
      </c>
      <c r="G134">
        <f>(SUM(SUMIF('PARITY Accuracy'!G134,"&lt;&gt;0"), SUMIF('Pattern_Matching Accuracy'!G134,"&lt;&gt;0"), SUMIF('Reversal Accuracy'!G134,"&lt;&gt;0"), SUMIF('Stack Accuracy'!G134,"&lt;&gt;0"), SUMIF('Vending_Machine Accuracy'!G134,"&lt;&gt;0"), SUMIF('Vending_Machine_Sum Accuracy'!G134,"&lt;&gt;0"), SUMIF('MazeComplete Accuracy'!G134,"&lt;&gt;0"), SUMIF('MazeSolve Accuracy'!G134,"&lt;&gt;0"), SUMIF('Hamiltonian Accuracy'!G134,"&lt;&gt;0")))/SUM(IF('PARITY Accuracy'!G134&lt;&gt;0,1,0), IF('Pattern_Matching Accuracy'!G134&lt;&gt;0,1,0), IF('Reversal Accuracy'!G134&lt;&gt;0,1,0), IF('Stack Accuracy'!G134&lt;&gt;0,1,0), IF('Vending_Machine Accuracy'!G134&lt;&gt;0,1,0), IF('Vending_Machine_Sum Accuracy'!G134&lt;&gt;0,1,0), IF('MazeComplete Accuracy'!G134&lt;&gt;0,1,0), IF('MazeSolve Accuracy'!G134&lt;&gt;0,1,0), IF('Hamiltonian Accuracy'!G134&lt;&gt;0,1,0))</f>
        <v>61.56666666666667</v>
      </c>
      <c r="H134" t="str">
        <f t="shared" si="47"/>
        <v>50 (δ=0.45)</v>
      </c>
      <c r="K134" s="12">
        <f>AVERAGE('Hamiltonian Accuracy'!K134, 'MazeSolve Accuracy'!K134, 'MazeComplete Accuracy'!K134, 'Vending_Machine_Sum Accuracy'!K134, 'Vending_Machine Accuracy'!K134, 'Stack Accuracy'!K134, 'Reversal Accuracy'!K134, 'Pattern_Matching Accuracy'!K134, 'PARITY Accuracy'!K134)</f>
        <v>10.131857142857143</v>
      </c>
      <c r="L134" s="12">
        <f>AVERAGE('Hamiltonian Accuracy'!L134, 'MazeSolve Accuracy'!L134, 'MazeComplete Accuracy'!L134, 'Vending_Machine_Sum Accuracy'!L134, 'Vending_Machine Accuracy'!L134, 'Stack Accuracy'!L134, 'Reversal Accuracy'!L134, 'Pattern_Matching Accuracy'!L134, 'PARITY Accuracy'!L134)</f>
        <v>-0.15935185185185097</v>
      </c>
      <c r="N134">
        <f t="shared" si="48"/>
        <v>52.49722222222222</v>
      </c>
      <c r="O134">
        <f t="shared" si="49"/>
        <v>9.5610526016674573</v>
      </c>
    </row>
    <row r="135" spans="1:23" ht="14.65" thickBot="1" x14ac:dyDescent="0.5">
      <c r="A135" s="2">
        <v>23</v>
      </c>
      <c r="B135">
        <v>50</v>
      </c>
      <c r="C135">
        <v>0.65</v>
      </c>
      <c r="D135">
        <f>(SUM(SUMIF('PARITY Accuracy'!D135,"&lt;&gt;0"), SUMIF('Pattern_Matching Accuracy'!D135,"&lt;&gt;0"), SUMIF('Reversal Accuracy'!D135,"&lt;&gt;0"), SUMIF('Stack Accuracy'!D135,"&lt;&gt;0"), SUMIF('Vending_Machine Accuracy'!D135,"&lt;&gt;0"), SUMIF('Vending_Machine_Sum Accuracy'!D135,"&lt;&gt;0"), SUMIF('MazeComplete Accuracy'!D135,"&lt;&gt;0"), SUMIF('MazeSolve Accuracy'!D135,"&lt;&gt;0"), SUMIF('Hamiltonian Accuracy'!D135,"&lt;&gt;0")))/SUM(IF('PARITY Accuracy'!D135&lt;&gt;0,1,0), IF('Pattern_Matching Accuracy'!D135&lt;&gt;0,1,0), IF('Reversal Accuracy'!D135&lt;&gt;0,1,0), IF('Stack Accuracy'!D135&lt;&gt;0,1,0), IF('Vending_Machine Accuracy'!D135&lt;&gt;0,1,0), IF('Vending_Machine_Sum Accuracy'!D135&lt;&gt;0,1,0), IF('MazeComplete Accuracy'!D135&lt;&gt;0,1,0), IF('MazeSolve Accuracy'!D135&lt;&gt;0,1,0), IF('Hamiltonian Accuracy'!D135&lt;&gt;0,1,0))</f>
        <v>62.433333333333344</v>
      </c>
      <c r="E135">
        <f>(SUM(SUMIF('PARITY Accuracy'!E135,"&lt;&gt;0"), SUMIF('Pattern_Matching Accuracy'!E135,"&lt;&gt;0"), SUMIF('Reversal Accuracy'!E135,"&lt;&gt;0"), SUMIF('Stack Accuracy'!E135,"&lt;&gt;0"), SUMIF('Vending_Machine Accuracy'!E135,"&lt;&gt;0"), SUMIF('Vending_Machine_Sum Accuracy'!E135,"&lt;&gt;0"), SUMIF('MazeComplete Accuracy'!E135,"&lt;&gt;0"), SUMIF('MazeSolve Accuracy'!E135,"&lt;&gt;0"), SUMIF('Hamiltonian Accuracy'!E135,"&lt;&gt;0")))/SUM(IF('PARITY Accuracy'!E135&lt;&gt;0,1,0), IF('Pattern_Matching Accuracy'!E135&lt;&gt;0,1,0), IF('Reversal Accuracy'!E135&lt;&gt;0,1,0), IF('Stack Accuracy'!E135&lt;&gt;0,1,0), IF('Vending_Machine Accuracy'!E135&lt;&gt;0,1,0), IF('Vending_Machine_Sum Accuracy'!E135&lt;&gt;0,1,0), IF('MazeComplete Accuracy'!E135&lt;&gt;0,1,0), IF('MazeSolve Accuracy'!E135&lt;&gt;0,1,0), IF('Hamiltonian Accuracy'!E135&lt;&gt;0,1,0))</f>
        <v>41.500000000000007</v>
      </c>
      <c r="F135">
        <f>(SUM(SUMIF('PARITY Accuracy'!F135,"&lt;&gt;0"), SUMIF('Pattern_Matching Accuracy'!F135,"&lt;&gt;0"), SUMIF('Reversal Accuracy'!F135,"&lt;&gt;0"), SUMIF('Stack Accuracy'!F135,"&lt;&gt;0"), SUMIF('Vending_Machine Accuracy'!F135,"&lt;&gt;0"), SUMIF('Vending_Machine_Sum Accuracy'!F135,"&lt;&gt;0"), SUMIF('MazeComplete Accuracy'!F135,"&lt;&gt;0"), SUMIF('MazeSolve Accuracy'!F135,"&lt;&gt;0"), SUMIF('Hamiltonian Accuracy'!F135,"&lt;&gt;0")))/SUM(IF('PARITY Accuracy'!F135&lt;&gt;0,1,0), IF('Pattern_Matching Accuracy'!F135&lt;&gt;0,1,0), IF('Reversal Accuracy'!F135&lt;&gt;0,1,0), IF('Stack Accuracy'!F135&lt;&gt;0,1,0), IF('Vending_Machine Accuracy'!F135&lt;&gt;0,1,0), IF('Vending_Machine_Sum Accuracy'!F135&lt;&gt;0,1,0), IF('MazeComplete Accuracy'!F135&lt;&gt;0,1,0), IF('MazeSolve Accuracy'!F135&lt;&gt;0,1,0), IF('Hamiltonian Accuracy'!F135&lt;&gt;0,1,0))</f>
        <v>44.43333333333333</v>
      </c>
      <c r="G135">
        <f>(SUM(SUMIF('PARITY Accuracy'!G135,"&lt;&gt;0"), SUMIF('Pattern_Matching Accuracy'!G135,"&lt;&gt;0"), SUMIF('Reversal Accuracy'!G135,"&lt;&gt;0"), SUMIF('Stack Accuracy'!G135,"&lt;&gt;0"), SUMIF('Vending_Machine Accuracy'!G135,"&lt;&gt;0"), SUMIF('Vending_Machine_Sum Accuracy'!G135,"&lt;&gt;0"), SUMIF('MazeComplete Accuracy'!G135,"&lt;&gt;0"), SUMIF('MazeSolve Accuracy'!G135,"&lt;&gt;0"), SUMIF('Hamiltonian Accuracy'!G135,"&lt;&gt;0")))/SUM(IF('PARITY Accuracy'!G135&lt;&gt;0,1,0), IF('Pattern_Matching Accuracy'!G135&lt;&gt;0,1,0), IF('Reversal Accuracy'!G135&lt;&gt;0,1,0), IF('Stack Accuracy'!G135&lt;&gt;0,1,0), IF('Vending_Machine Accuracy'!G135&lt;&gt;0,1,0), IF('Vending_Machine_Sum Accuracy'!G135&lt;&gt;0,1,0), IF('MazeComplete Accuracy'!G135&lt;&gt;0,1,0), IF('MazeSolve Accuracy'!G135&lt;&gt;0,1,0), IF('Hamiltonian Accuracy'!G135&lt;&gt;0,1,0))</f>
        <v>61.288888888888891</v>
      </c>
      <c r="H135" t="str">
        <f t="shared" si="47"/>
        <v>50 (δ=0.65)</v>
      </c>
      <c r="K135" s="13">
        <f>_xlfn.STDEV.P('Hamiltonian Accuracy'!K134, 'MazeSolve Accuracy'!K134, 'MazeComplete Accuracy'!K134, 'Vending_Machine_Sum Accuracy'!K134, 'Vending_Machine Accuracy'!K134, 'Stack Accuracy'!K134, 'Reversal Accuracy'!K134, 'Pattern_Matching Accuracy'!K134, 'PARITY Accuracy'!K134)</f>
        <v>3.4887591073107251</v>
      </c>
      <c r="L135" s="14">
        <f>_xlfn.STDEV.P('Hamiltonian Accuracy'!L134, 'MazeSolve Accuracy'!L134, 'MazeComplete Accuracy'!L134, 'Vending_Machine_Sum Accuracy'!L134, 'Vending_Machine Accuracy'!L134, 'Stack Accuracy'!L134, 'Reversal Accuracy'!L134, 'Pattern_Matching Accuracy'!L134, 'PARITY Accuracy'!L134)</f>
        <v>0.21619126183567533</v>
      </c>
      <c r="N135">
        <f t="shared" si="48"/>
        <v>52.413888888888891</v>
      </c>
      <c r="O135">
        <f t="shared" si="49"/>
        <v>9.512585474381174</v>
      </c>
    </row>
    <row r="136" spans="1:23" x14ac:dyDescent="0.45">
      <c r="A136" s="2">
        <v>24</v>
      </c>
      <c r="B136">
        <v>50</v>
      </c>
      <c r="C136">
        <v>0.85</v>
      </c>
      <c r="D136">
        <f>(SUM(SUMIF('PARITY Accuracy'!D136,"&lt;&gt;0"), SUMIF('Pattern_Matching Accuracy'!D136,"&lt;&gt;0"), SUMIF('Reversal Accuracy'!D136,"&lt;&gt;0"), SUMIF('Stack Accuracy'!D136,"&lt;&gt;0"), SUMIF('Vending_Machine Accuracy'!D136,"&lt;&gt;0"), SUMIF('Vending_Machine_Sum Accuracy'!D136,"&lt;&gt;0"), SUMIF('MazeComplete Accuracy'!D136,"&lt;&gt;0"), SUMIF('MazeSolve Accuracy'!D136,"&lt;&gt;0"), SUMIF('Hamiltonian Accuracy'!D136,"&lt;&gt;0")))/SUM(IF('PARITY Accuracy'!D136&lt;&gt;0,1,0), IF('Pattern_Matching Accuracy'!D136&lt;&gt;0,1,0), IF('Reversal Accuracy'!D136&lt;&gt;0,1,0), IF('Stack Accuracy'!D136&lt;&gt;0,1,0), IF('Vending_Machine Accuracy'!D136&lt;&gt;0,1,0), IF('Vending_Machine_Sum Accuracy'!D136&lt;&gt;0,1,0), IF('MazeComplete Accuracy'!D136&lt;&gt;0,1,0), IF('MazeSolve Accuracy'!D136&lt;&gt;0,1,0), IF('Hamiltonian Accuracy'!D136&lt;&gt;0,1,0))</f>
        <v>61.077777777777783</v>
      </c>
      <c r="E136">
        <f>(SUM(SUMIF('PARITY Accuracy'!E136,"&lt;&gt;0"), SUMIF('Pattern_Matching Accuracy'!E136,"&lt;&gt;0"), SUMIF('Reversal Accuracy'!E136,"&lt;&gt;0"), SUMIF('Stack Accuracy'!E136,"&lt;&gt;0"), SUMIF('Vending_Machine Accuracy'!E136,"&lt;&gt;0"), SUMIF('Vending_Machine_Sum Accuracy'!E136,"&lt;&gt;0"), SUMIF('MazeComplete Accuracy'!E136,"&lt;&gt;0"), SUMIF('MazeSolve Accuracy'!E136,"&lt;&gt;0"), SUMIF('Hamiltonian Accuracy'!E136,"&lt;&gt;0")))/SUM(IF('PARITY Accuracy'!E136&lt;&gt;0,1,0), IF('Pattern_Matching Accuracy'!E136&lt;&gt;0,1,0), IF('Reversal Accuracy'!E136&lt;&gt;0,1,0), IF('Stack Accuracy'!E136&lt;&gt;0,1,0), IF('Vending_Machine Accuracy'!E136&lt;&gt;0,1,0), IF('Vending_Machine_Sum Accuracy'!E136&lt;&gt;0,1,0), IF('MazeComplete Accuracy'!E136&lt;&gt;0,1,0), IF('MazeSolve Accuracy'!E136&lt;&gt;0,1,0), IF('Hamiltonian Accuracy'!E136&lt;&gt;0,1,0))</f>
        <v>40.4</v>
      </c>
      <c r="F136">
        <f>(SUM(SUMIF('PARITY Accuracy'!F136,"&lt;&gt;0"), SUMIF('Pattern_Matching Accuracy'!F136,"&lt;&gt;0"), SUMIF('Reversal Accuracy'!F136,"&lt;&gt;0"), SUMIF('Stack Accuracy'!F136,"&lt;&gt;0"), SUMIF('Vending_Machine Accuracy'!F136,"&lt;&gt;0"), SUMIF('Vending_Machine_Sum Accuracy'!F136,"&lt;&gt;0"), SUMIF('MazeComplete Accuracy'!F136,"&lt;&gt;0"), SUMIF('MazeSolve Accuracy'!F136,"&lt;&gt;0"), SUMIF('Hamiltonian Accuracy'!F136,"&lt;&gt;0")))/SUM(IF('PARITY Accuracy'!F136&lt;&gt;0,1,0), IF('Pattern_Matching Accuracy'!F136&lt;&gt;0,1,0), IF('Reversal Accuracy'!F136&lt;&gt;0,1,0), IF('Stack Accuracy'!F136&lt;&gt;0,1,0), IF('Vending_Machine Accuracy'!F136&lt;&gt;0,1,0), IF('Vending_Machine_Sum Accuracy'!F136&lt;&gt;0,1,0), IF('MazeComplete Accuracy'!F136&lt;&gt;0,1,0), IF('MazeSolve Accuracy'!F136&lt;&gt;0,1,0), IF('Hamiltonian Accuracy'!F136&lt;&gt;0,1,0))</f>
        <v>44.677777777777777</v>
      </c>
      <c r="G136">
        <f>(SUM(SUMIF('PARITY Accuracy'!G136,"&lt;&gt;0"), SUMIF('Pattern_Matching Accuracy'!G136,"&lt;&gt;0"), SUMIF('Reversal Accuracy'!G136,"&lt;&gt;0"), SUMIF('Stack Accuracy'!G136,"&lt;&gt;0"), SUMIF('Vending_Machine Accuracy'!G136,"&lt;&gt;0"), SUMIF('Vending_Machine_Sum Accuracy'!G136,"&lt;&gt;0"), SUMIF('MazeComplete Accuracy'!G136,"&lt;&gt;0"), SUMIF('MazeSolve Accuracy'!G136,"&lt;&gt;0"), SUMIF('Hamiltonian Accuracy'!G136,"&lt;&gt;0")))/SUM(IF('PARITY Accuracy'!G136&lt;&gt;0,1,0), IF('Pattern_Matching Accuracy'!G136&lt;&gt;0,1,0), IF('Reversal Accuracy'!G136&lt;&gt;0,1,0), IF('Stack Accuracy'!G136&lt;&gt;0,1,0), IF('Vending_Machine Accuracy'!G136&lt;&gt;0,1,0), IF('Vending_Machine_Sum Accuracy'!G136&lt;&gt;0,1,0), IF('MazeComplete Accuracy'!G136&lt;&gt;0,1,0), IF('MazeSolve Accuracy'!G136&lt;&gt;0,1,0), IF('Hamiltonian Accuracy'!G136&lt;&gt;0,1,0))</f>
        <v>60.777777777777779</v>
      </c>
      <c r="H136" t="str">
        <f t="shared" si="47"/>
        <v>50 (δ=0.85)</v>
      </c>
      <c r="N136">
        <f t="shared" si="48"/>
        <v>51.733333333333334</v>
      </c>
      <c r="O136">
        <f t="shared" si="49"/>
        <v>9.3186094177984398</v>
      </c>
    </row>
    <row r="137" spans="1:23" x14ac:dyDescent="0.45">
      <c r="A137" s="2">
        <v>25</v>
      </c>
      <c r="B137">
        <v>100</v>
      </c>
      <c r="C137">
        <v>0</v>
      </c>
      <c r="D137">
        <f>(SUM(SUMIF('PARITY Accuracy'!D137,"&lt;&gt;0"), SUMIF('Pattern_Matching Accuracy'!D137,"&lt;&gt;0"), SUMIF('Reversal Accuracy'!D137,"&lt;&gt;0"), SUMIF('Stack Accuracy'!D137,"&lt;&gt;0"), SUMIF('Vending_Machine Accuracy'!D137,"&lt;&gt;0"), SUMIF('Vending_Machine_Sum Accuracy'!D137,"&lt;&gt;0"), SUMIF('MazeComplete Accuracy'!D137,"&lt;&gt;0"), SUMIF('MazeSolve Accuracy'!D137,"&lt;&gt;0"), SUMIF('Hamiltonian Accuracy'!D137,"&lt;&gt;0")))/SUM(IF('PARITY Accuracy'!D137&lt;&gt;0,1,0), IF('Pattern_Matching Accuracy'!D137&lt;&gt;0,1,0), IF('Reversal Accuracy'!D137&lt;&gt;0,1,0), IF('Stack Accuracy'!D137&lt;&gt;0,1,0), IF('Vending_Machine Accuracy'!D137&lt;&gt;0,1,0), IF('Vending_Machine_Sum Accuracy'!D137&lt;&gt;0,1,0), IF('MazeComplete Accuracy'!D137&lt;&gt;0,1,0), IF('MazeSolve Accuracy'!D137&lt;&gt;0,1,0), IF('Hamiltonian Accuracy'!D137&lt;&gt;0,1,0))</f>
        <v>65.222222222222229</v>
      </c>
      <c r="E137">
        <f>(SUM(SUMIF('PARITY Accuracy'!E137,"&lt;&gt;0"), SUMIF('Pattern_Matching Accuracy'!E137,"&lt;&gt;0"), SUMIF('Reversal Accuracy'!E137,"&lt;&gt;0"), SUMIF('Stack Accuracy'!E137,"&lt;&gt;0"), SUMIF('Vending_Machine Accuracy'!E137,"&lt;&gt;0"), SUMIF('Vending_Machine_Sum Accuracy'!E137,"&lt;&gt;0"), SUMIF('MazeComplete Accuracy'!E137,"&lt;&gt;0"), SUMIF('MazeSolve Accuracy'!E137,"&lt;&gt;0"), SUMIF('Hamiltonian Accuracy'!E137,"&lt;&gt;0")))/SUM(IF('PARITY Accuracy'!E137&lt;&gt;0,1,0), IF('Pattern_Matching Accuracy'!E137&lt;&gt;0,1,0), IF('Reversal Accuracy'!E137&lt;&gt;0,1,0), IF('Stack Accuracy'!E137&lt;&gt;0,1,0), IF('Vending_Machine Accuracy'!E137&lt;&gt;0,1,0), IF('Vending_Machine_Sum Accuracy'!E137&lt;&gt;0,1,0), IF('MazeComplete Accuracy'!E137&lt;&gt;0,1,0), IF('MazeSolve Accuracy'!E137&lt;&gt;0,1,0), IF('Hamiltonian Accuracy'!E137&lt;&gt;0,1,0))</f>
        <v>45.111111111111114</v>
      </c>
      <c r="F137">
        <f>(SUM(SUMIF('PARITY Accuracy'!F137,"&lt;&gt;0"), SUMIF('Pattern_Matching Accuracy'!F137,"&lt;&gt;0"), SUMIF('Reversal Accuracy'!F137,"&lt;&gt;0"), SUMIF('Stack Accuracy'!F137,"&lt;&gt;0"), SUMIF('Vending_Machine Accuracy'!F137,"&lt;&gt;0"), SUMIF('Vending_Machine_Sum Accuracy'!F137,"&lt;&gt;0"), SUMIF('MazeComplete Accuracy'!F137,"&lt;&gt;0"), SUMIF('MazeSolve Accuracy'!F137,"&lt;&gt;0"), SUMIF('Hamiltonian Accuracy'!F137,"&lt;&gt;0")))/SUM(IF('PARITY Accuracy'!F137&lt;&gt;0,1,0), IF('Pattern_Matching Accuracy'!F137&lt;&gt;0,1,0), IF('Reversal Accuracy'!F137&lt;&gt;0,1,0), IF('Stack Accuracy'!F137&lt;&gt;0,1,0), IF('Vending_Machine Accuracy'!F137&lt;&gt;0,1,0), IF('Vending_Machine_Sum Accuracy'!F137&lt;&gt;0,1,0), IF('MazeComplete Accuracy'!F137&lt;&gt;0,1,0), IF('MazeSolve Accuracy'!F137&lt;&gt;0,1,0), IF('Hamiltonian Accuracy'!F137&lt;&gt;0,1,0))</f>
        <v>44.711111111111116</v>
      </c>
      <c r="G137">
        <f>(SUM(SUMIF('PARITY Accuracy'!G137,"&lt;&gt;0"), SUMIF('Pattern_Matching Accuracy'!G137,"&lt;&gt;0"), SUMIF('Reversal Accuracy'!G137,"&lt;&gt;0"), SUMIF('Stack Accuracy'!G137,"&lt;&gt;0"), SUMIF('Vending_Machine Accuracy'!G137,"&lt;&gt;0"), SUMIF('Vending_Machine_Sum Accuracy'!G137,"&lt;&gt;0"), SUMIF('MazeComplete Accuracy'!G137,"&lt;&gt;0"), SUMIF('MazeSolve Accuracy'!G137,"&lt;&gt;0"), SUMIF('Hamiltonian Accuracy'!G137,"&lt;&gt;0")))/SUM(IF('PARITY Accuracy'!G137&lt;&gt;0,1,0), IF('Pattern_Matching Accuracy'!G137&lt;&gt;0,1,0), IF('Reversal Accuracy'!G137&lt;&gt;0,1,0), IF('Stack Accuracy'!G137&lt;&gt;0,1,0), IF('Vending_Machine Accuracy'!G137&lt;&gt;0,1,0), IF('Vending_Machine_Sum Accuracy'!G137&lt;&gt;0,1,0), IF('MazeComplete Accuracy'!G137&lt;&gt;0,1,0), IF('MazeSolve Accuracy'!G137&lt;&gt;0,1,0), IF('Hamiltonian Accuracy'!G137&lt;&gt;0,1,0))</f>
        <v>63.811111111111103</v>
      </c>
      <c r="H137" t="str">
        <f t="shared" si="47"/>
        <v>100 (δ=0)</v>
      </c>
      <c r="N137">
        <f t="shared" si="48"/>
        <v>54.713888888888889</v>
      </c>
      <c r="O137">
        <f t="shared" si="49"/>
        <v>9.8164839164276021</v>
      </c>
    </row>
    <row r="138" spans="1:23" x14ac:dyDescent="0.45">
      <c r="A138" s="2">
        <v>26</v>
      </c>
      <c r="B138">
        <v>100</v>
      </c>
      <c r="C138">
        <v>0.2</v>
      </c>
      <c r="D138">
        <f>(SUM(SUMIF('PARITY Accuracy'!D138,"&lt;&gt;0"), SUMIF('Pattern_Matching Accuracy'!D138,"&lt;&gt;0"), SUMIF('Reversal Accuracy'!D138,"&lt;&gt;0"), SUMIF('Stack Accuracy'!D138,"&lt;&gt;0"), SUMIF('Vending_Machine Accuracy'!D138,"&lt;&gt;0"), SUMIF('Vending_Machine_Sum Accuracy'!D138,"&lt;&gt;0"), SUMIF('MazeComplete Accuracy'!D138,"&lt;&gt;0"), SUMIF('MazeSolve Accuracy'!D138,"&lt;&gt;0"), SUMIF('Hamiltonian Accuracy'!D138,"&lt;&gt;0")))/SUM(IF('PARITY Accuracy'!D138&lt;&gt;0,1,0), IF('Pattern_Matching Accuracy'!D138&lt;&gt;0,1,0), IF('Reversal Accuracy'!D138&lt;&gt;0,1,0), IF('Stack Accuracy'!D138&lt;&gt;0,1,0), IF('Vending_Machine Accuracy'!D138&lt;&gt;0,1,0), IF('Vending_Machine_Sum Accuracy'!D138&lt;&gt;0,1,0), IF('MazeComplete Accuracy'!D138&lt;&gt;0,1,0), IF('MazeSolve Accuracy'!D138&lt;&gt;0,1,0), IF('Hamiltonian Accuracy'!D138&lt;&gt;0,1,0))</f>
        <v>65.266666666666666</v>
      </c>
      <c r="E138">
        <f>(SUM(SUMIF('PARITY Accuracy'!E138,"&lt;&gt;0"), SUMIF('Pattern_Matching Accuracy'!E138,"&lt;&gt;0"), SUMIF('Reversal Accuracy'!E138,"&lt;&gt;0"), SUMIF('Stack Accuracy'!E138,"&lt;&gt;0"), SUMIF('Vending_Machine Accuracy'!E138,"&lt;&gt;0"), SUMIF('Vending_Machine_Sum Accuracy'!E138,"&lt;&gt;0"), SUMIF('MazeComplete Accuracy'!E138,"&lt;&gt;0"), SUMIF('MazeSolve Accuracy'!E138,"&lt;&gt;0"), SUMIF('Hamiltonian Accuracy'!E138,"&lt;&gt;0")))/SUM(IF('PARITY Accuracy'!E138&lt;&gt;0,1,0), IF('Pattern_Matching Accuracy'!E138&lt;&gt;0,1,0), IF('Reversal Accuracy'!E138&lt;&gt;0,1,0), IF('Stack Accuracy'!E138&lt;&gt;0,1,0), IF('Vending_Machine Accuracy'!E138&lt;&gt;0,1,0), IF('Vending_Machine_Sum Accuracy'!E138&lt;&gt;0,1,0), IF('MazeComplete Accuracy'!E138&lt;&gt;0,1,0), IF('MazeSolve Accuracy'!E138&lt;&gt;0,1,0), IF('Hamiltonian Accuracy'!E138&lt;&gt;0,1,0))</f>
        <v>45.777777777777779</v>
      </c>
      <c r="F138">
        <f>(SUM(SUMIF('PARITY Accuracy'!F138,"&lt;&gt;0"), SUMIF('Pattern_Matching Accuracy'!F138,"&lt;&gt;0"), SUMIF('Reversal Accuracy'!F138,"&lt;&gt;0"), SUMIF('Stack Accuracy'!F138,"&lt;&gt;0"), SUMIF('Vending_Machine Accuracy'!F138,"&lt;&gt;0"), SUMIF('Vending_Machine_Sum Accuracy'!F138,"&lt;&gt;0"), SUMIF('MazeComplete Accuracy'!F138,"&lt;&gt;0"), SUMIF('MazeSolve Accuracy'!F138,"&lt;&gt;0"), SUMIF('Hamiltonian Accuracy'!F138,"&lt;&gt;0")))/SUM(IF('PARITY Accuracy'!F138&lt;&gt;0,1,0), IF('Pattern_Matching Accuracy'!F138&lt;&gt;0,1,0), IF('Reversal Accuracy'!F138&lt;&gt;0,1,0), IF('Stack Accuracy'!F138&lt;&gt;0,1,0), IF('Vending_Machine Accuracy'!F138&lt;&gt;0,1,0), IF('Vending_Machine_Sum Accuracy'!F138&lt;&gt;0,1,0), IF('MazeComplete Accuracy'!F138&lt;&gt;0,1,0), IF('MazeSolve Accuracy'!F138&lt;&gt;0,1,0), IF('Hamiltonian Accuracy'!F138&lt;&gt;0,1,0))</f>
        <v>45.70000000000001</v>
      </c>
      <c r="G138">
        <f>(SUM(SUMIF('PARITY Accuracy'!G138,"&lt;&gt;0"), SUMIF('Pattern_Matching Accuracy'!G138,"&lt;&gt;0"), SUMIF('Reversal Accuracy'!G138,"&lt;&gt;0"), SUMIF('Stack Accuracy'!G138,"&lt;&gt;0"), SUMIF('Vending_Machine Accuracy'!G138,"&lt;&gt;0"), SUMIF('Vending_Machine_Sum Accuracy'!G138,"&lt;&gt;0"), SUMIF('MazeComplete Accuracy'!G138,"&lt;&gt;0"), SUMIF('MazeSolve Accuracy'!G138,"&lt;&gt;0"), SUMIF('Hamiltonian Accuracy'!G138,"&lt;&gt;0")))/SUM(IF('PARITY Accuracy'!G138&lt;&gt;0,1,0), IF('Pattern_Matching Accuracy'!G138&lt;&gt;0,1,0), IF('Reversal Accuracy'!G138&lt;&gt;0,1,0), IF('Stack Accuracy'!G138&lt;&gt;0,1,0), IF('Vending_Machine Accuracy'!G138&lt;&gt;0,1,0), IF('Vending_Machine_Sum Accuracy'!G138&lt;&gt;0,1,0), IF('MazeComplete Accuracy'!G138&lt;&gt;0,1,0), IF('MazeSolve Accuracy'!G138&lt;&gt;0,1,0), IF('Hamiltonian Accuracy'!G138&lt;&gt;0,1,0))</f>
        <v>64.066666666666663</v>
      </c>
      <c r="H138" t="str">
        <f t="shared" si="47"/>
        <v>100 (δ=0.2)</v>
      </c>
      <c r="N138">
        <f t="shared" si="48"/>
        <v>55.202777777777783</v>
      </c>
      <c r="O138">
        <f t="shared" si="49"/>
        <v>9.4734338586424638</v>
      </c>
    </row>
    <row r="139" spans="1:23" x14ac:dyDescent="0.45">
      <c r="A139" s="2">
        <v>27</v>
      </c>
      <c r="B139">
        <v>100</v>
      </c>
      <c r="C139">
        <v>0.45</v>
      </c>
      <c r="D139">
        <f>(SUM(SUMIF('PARITY Accuracy'!D139,"&lt;&gt;0"), SUMIF('Pattern_Matching Accuracy'!D139,"&lt;&gt;0"), SUMIF('Reversal Accuracy'!D139,"&lt;&gt;0"), SUMIF('Stack Accuracy'!D139,"&lt;&gt;0"), SUMIF('Vending_Machine Accuracy'!D139,"&lt;&gt;0"), SUMIF('Vending_Machine_Sum Accuracy'!D139,"&lt;&gt;0"), SUMIF('MazeComplete Accuracy'!D139,"&lt;&gt;0"), SUMIF('MazeSolve Accuracy'!D139,"&lt;&gt;0"), SUMIF('Hamiltonian Accuracy'!D139,"&lt;&gt;0")))/SUM(IF('PARITY Accuracy'!D139&lt;&gt;0,1,0), IF('Pattern_Matching Accuracy'!D139&lt;&gt;0,1,0), IF('Reversal Accuracy'!D139&lt;&gt;0,1,0), IF('Stack Accuracy'!D139&lt;&gt;0,1,0), IF('Vending_Machine Accuracy'!D139&lt;&gt;0,1,0), IF('Vending_Machine_Sum Accuracy'!D139&lt;&gt;0,1,0), IF('MazeComplete Accuracy'!D139&lt;&gt;0,1,0), IF('MazeSolve Accuracy'!D139&lt;&gt;0,1,0), IF('Hamiltonian Accuracy'!D139&lt;&gt;0,1,0))</f>
        <v>64.999999999999986</v>
      </c>
      <c r="E139">
        <f>(SUM(SUMIF('PARITY Accuracy'!E139,"&lt;&gt;0"), SUMIF('Pattern_Matching Accuracy'!E139,"&lt;&gt;0"), SUMIF('Reversal Accuracy'!E139,"&lt;&gt;0"), SUMIF('Stack Accuracy'!E139,"&lt;&gt;0"), SUMIF('Vending_Machine Accuracy'!E139,"&lt;&gt;0"), SUMIF('Vending_Machine_Sum Accuracy'!E139,"&lt;&gt;0"), SUMIF('MazeComplete Accuracy'!E139,"&lt;&gt;0"), SUMIF('MazeSolve Accuracy'!E139,"&lt;&gt;0"), SUMIF('Hamiltonian Accuracy'!E139,"&lt;&gt;0")))/SUM(IF('PARITY Accuracy'!E139&lt;&gt;0,1,0), IF('Pattern_Matching Accuracy'!E139&lt;&gt;0,1,0), IF('Reversal Accuracy'!E139&lt;&gt;0,1,0), IF('Stack Accuracy'!E139&lt;&gt;0,1,0), IF('Vending_Machine Accuracy'!E139&lt;&gt;0,1,0), IF('Vending_Machine_Sum Accuracy'!E139&lt;&gt;0,1,0), IF('MazeComplete Accuracy'!E139&lt;&gt;0,1,0), IF('MazeSolve Accuracy'!E139&lt;&gt;0,1,0), IF('Hamiltonian Accuracy'!E139&lt;&gt;0,1,0))</f>
        <v>45.188888888888897</v>
      </c>
      <c r="F139">
        <f>(SUM(SUMIF('PARITY Accuracy'!F139,"&lt;&gt;0"), SUMIF('Pattern_Matching Accuracy'!F139,"&lt;&gt;0"), SUMIF('Reversal Accuracy'!F139,"&lt;&gt;0"), SUMIF('Stack Accuracy'!F139,"&lt;&gt;0"), SUMIF('Vending_Machine Accuracy'!F139,"&lt;&gt;0"), SUMIF('Vending_Machine_Sum Accuracy'!F139,"&lt;&gt;0"), SUMIF('MazeComplete Accuracy'!F139,"&lt;&gt;0"), SUMIF('MazeSolve Accuracy'!F139,"&lt;&gt;0"), SUMIF('Hamiltonian Accuracy'!F139,"&lt;&gt;0")))/SUM(IF('PARITY Accuracy'!F139&lt;&gt;0,1,0), IF('Pattern_Matching Accuracy'!F139&lt;&gt;0,1,0), IF('Reversal Accuracy'!F139&lt;&gt;0,1,0), IF('Stack Accuracy'!F139&lt;&gt;0,1,0), IF('Vending_Machine Accuracy'!F139&lt;&gt;0,1,0), IF('Vending_Machine_Sum Accuracy'!F139&lt;&gt;0,1,0), IF('MazeComplete Accuracy'!F139&lt;&gt;0,1,0), IF('MazeSolve Accuracy'!F139&lt;&gt;0,1,0), IF('Hamiltonian Accuracy'!F139&lt;&gt;0,1,0))</f>
        <v>45.644444444444439</v>
      </c>
      <c r="G139">
        <f>(SUM(SUMIF('PARITY Accuracy'!G139,"&lt;&gt;0"), SUMIF('Pattern_Matching Accuracy'!G139,"&lt;&gt;0"), SUMIF('Reversal Accuracy'!G139,"&lt;&gt;0"), SUMIF('Stack Accuracy'!G139,"&lt;&gt;0"), SUMIF('Vending_Machine Accuracy'!G139,"&lt;&gt;0"), SUMIF('Vending_Machine_Sum Accuracy'!G139,"&lt;&gt;0"), SUMIF('MazeComplete Accuracy'!G139,"&lt;&gt;0"), SUMIF('MazeSolve Accuracy'!G139,"&lt;&gt;0"), SUMIF('Hamiltonian Accuracy'!G139,"&lt;&gt;0")))/SUM(IF('PARITY Accuracy'!G139&lt;&gt;0,1,0), IF('Pattern_Matching Accuracy'!G139&lt;&gt;0,1,0), IF('Reversal Accuracy'!G139&lt;&gt;0,1,0), IF('Stack Accuracy'!G139&lt;&gt;0,1,0), IF('Vending_Machine Accuracy'!G139&lt;&gt;0,1,0), IF('Vending_Machine_Sum Accuracy'!G139&lt;&gt;0,1,0), IF('MazeComplete Accuracy'!G139&lt;&gt;0,1,0), IF('MazeSolve Accuracy'!G139&lt;&gt;0,1,0), IF('Hamiltonian Accuracy'!G139&lt;&gt;0,1,0))</f>
        <v>63.388888888888886</v>
      </c>
      <c r="H139" t="str">
        <f t="shared" si="47"/>
        <v>100 (δ=0.45)</v>
      </c>
      <c r="N139">
        <f t="shared" si="48"/>
        <v>54.80555555555555</v>
      </c>
      <c r="O139">
        <f t="shared" si="49"/>
        <v>9.4075308026319568</v>
      </c>
    </row>
    <row r="140" spans="1:23" x14ac:dyDescent="0.45">
      <c r="A140" s="2">
        <v>28</v>
      </c>
      <c r="B140">
        <v>100</v>
      </c>
      <c r="C140">
        <v>0.65</v>
      </c>
      <c r="D140">
        <f>(SUM(SUMIF('PARITY Accuracy'!D140,"&lt;&gt;0"), SUMIF('Pattern_Matching Accuracy'!D140,"&lt;&gt;0"), SUMIF('Reversal Accuracy'!D140,"&lt;&gt;0"), SUMIF('Stack Accuracy'!D140,"&lt;&gt;0"), SUMIF('Vending_Machine Accuracy'!D140,"&lt;&gt;0"), SUMIF('Vending_Machine_Sum Accuracy'!D140,"&lt;&gt;0"), SUMIF('MazeComplete Accuracy'!D140,"&lt;&gt;0"), SUMIF('MazeSolve Accuracy'!D140,"&lt;&gt;0"), SUMIF('Hamiltonian Accuracy'!D140,"&lt;&gt;0")))/SUM(IF('PARITY Accuracy'!D140&lt;&gt;0,1,0), IF('Pattern_Matching Accuracy'!D140&lt;&gt;0,1,0), IF('Reversal Accuracy'!D140&lt;&gt;0,1,0), IF('Stack Accuracy'!D140&lt;&gt;0,1,0), IF('Vending_Machine Accuracy'!D140&lt;&gt;0,1,0), IF('Vending_Machine_Sum Accuracy'!D140&lt;&gt;0,1,0), IF('MazeComplete Accuracy'!D140&lt;&gt;0,1,0), IF('MazeSolve Accuracy'!D140&lt;&gt;0,1,0), IF('Hamiltonian Accuracy'!D140&lt;&gt;0,1,0))</f>
        <v>64.233333333333334</v>
      </c>
      <c r="E140">
        <f>(SUM(SUMIF('PARITY Accuracy'!E140,"&lt;&gt;0"), SUMIF('Pattern_Matching Accuracy'!E140,"&lt;&gt;0"), SUMIF('Reversal Accuracy'!E140,"&lt;&gt;0"), SUMIF('Stack Accuracy'!E140,"&lt;&gt;0"), SUMIF('Vending_Machine Accuracy'!E140,"&lt;&gt;0"), SUMIF('Vending_Machine_Sum Accuracy'!E140,"&lt;&gt;0"), SUMIF('MazeComplete Accuracy'!E140,"&lt;&gt;0"), SUMIF('MazeSolve Accuracy'!E140,"&lt;&gt;0"), SUMIF('Hamiltonian Accuracy'!E140,"&lt;&gt;0")))/SUM(IF('PARITY Accuracy'!E140&lt;&gt;0,1,0), IF('Pattern_Matching Accuracy'!E140&lt;&gt;0,1,0), IF('Reversal Accuracy'!E140&lt;&gt;0,1,0), IF('Stack Accuracy'!E140&lt;&gt;0,1,0), IF('Vending_Machine Accuracy'!E140&lt;&gt;0,1,0), IF('Vending_Machine_Sum Accuracy'!E140&lt;&gt;0,1,0), IF('MazeComplete Accuracy'!E140&lt;&gt;0,1,0), IF('MazeSolve Accuracy'!E140&lt;&gt;0,1,0), IF('Hamiltonian Accuracy'!E140&lt;&gt;0,1,0))</f>
        <v>44.988888888888894</v>
      </c>
      <c r="F140">
        <f>(SUM(SUMIF('PARITY Accuracy'!F140,"&lt;&gt;0"), SUMIF('Pattern_Matching Accuracy'!F140,"&lt;&gt;0"), SUMIF('Reversal Accuracy'!F140,"&lt;&gt;0"), SUMIF('Stack Accuracy'!F140,"&lt;&gt;0"), SUMIF('Vending_Machine Accuracy'!F140,"&lt;&gt;0"), SUMIF('Vending_Machine_Sum Accuracy'!F140,"&lt;&gt;0"), SUMIF('MazeComplete Accuracy'!F140,"&lt;&gt;0"), SUMIF('MazeSolve Accuracy'!F140,"&lt;&gt;0"), SUMIF('Hamiltonian Accuracy'!F140,"&lt;&gt;0")))/SUM(IF('PARITY Accuracy'!F140&lt;&gt;0,1,0), IF('Pattern_Matching Accuracy'!F140&lt;&gt;0,1,0), IF('Reversal Accuracy'!F140&lt;&gt;0,1,0), IF('Stack Accuracy'!F140&lt;&gt;0,1,0), IF('Vending_Machine Accuracy'!F140&lt;&gt;0,1,0), IF('Vending_Machine_Sum Accuracy'!F140&lt;&gt;0,1,0), IF('MazeComplete Accuracy'!F140&lt;&gt;0,1,0), IF('MazeSolve Accuracy'!F140&lt;&gt;0,1,0), IF('Hamiltonian Accuracy'!F140&lt;&gt;0,1,0))</f>
        <v>44.277777777777779</v>
      </c>
      <c r="G140">
        <f>(SUM(SUMIF('PARITY Accuracy'!G140,"&lt;&gt;0"), SUMIF('Pattern_Matching Accuracy'!G140,"&lt;&gt;0"), SUMIF('Reversal Accuracy'!G140,"&lt;&gt;0"), SUMIF('Stack Accuracy'!G140,"&lt;&gt;0"), SUMIF('Vending_Machine Accuracy'!G140,"&lt;&gt;0"), SUMIF('Vending_Machine_Sum Accuracy'!G140,"&lt;&gt;0"), SUMIF('MazeComplete Accuracy'!G140,"&lt;&gt;0"), SUMIF('MazeSolve Accuracy'!G140,"&lt;&gt;0"), SUMIF('Hamiltonian Accuracy'!G140,"&lt;&gt;0")))/SUM(IF('PARITY Accuracy'!G140&lt;&gt;0,1,0), IF('Pattern_Matching Accuracy'!G140&lt;&gt;0,1,0), IF('Reversal Accuracy'!G140&lt;&gt;0,1,0), IF('Stack Accuracy'!G140&lt;&gt;0,1,0), IF('Vending_Machine Accuracy'!G140&lt;&gt;0,1,0), IF('Vending_Machine_Sum Accuracy'!G140&lt;&gt;0,1,0), IF('MazeComplete Accuracy'!G140&lt;&gt;0,1,0), IF('MazeSolve Accuracy'!G140&lt;&gt;0,1,0), IF('Hamiltonian Accuracy'!G140&lt;&gt;0,1,0))</f>
        <v>63.488888888888901</v>
      </c>
      <c r="H140" t="str">
        <f t="shared" si="47"/>
        <v>100 (δ=0.65)</v>
      </c>
      <c r="N140">
        <f t="shared" si="48"/>
        <v>54.247222222222227</v>
      </c>
      <c r="O140">
        <f t="shared" si="49"/>
        <v>9.6207766908811649</v>
      </c>
    </row>
    <row r="141" spans="1:23" x14ac:dyDescent="0.45">
      <c r="A141" s="2">
        <v>29</v>
      </c>
      <c r="B141">
        <v>100</v>
      </c>
      <c r="C141">
        <v>0.85</v>
      </c>
      <c r="D141">
        <f>(SUM(SUMIF('PARITY Accuracy'!D141,"&lt;&gt;0"), SUMIF('Pattern_Matching Accuracy'!D141,"&lt;&gt;0"), SUMIF('Reversal Accuracy'!D141,"&lt;&gt;0"), SUMIF('Stack Accuracy'!D141,"&lt;&gt;0"), SUMIF('Vending_Machine Accuracy'!D141,"&lt;&gt;0"), SUMIF('Vending_Machine_Sum Accuracy'!D141,"&lt;&gt;0"), SUMIF('MazeComplete Accuracy'!D141,"&lt;&gt;0"), SUMIF('MazeSolve Accuracy'!D141,"&lt;&gt;0"), SUMIF('Hamiltonian Accuracy'!D141,"&lt;&gt;0")))/SUM(IF('PARITY Accuracy'!D141&lt;&gt;0,1,0), IF('Pattern_Matching Accuracy'!D141&lt;&gt;0,1,0), IF('Reversal Accuracy'!D141&lt;&gt;0,1,0), IF('Stack Accuracy'!D141&lt;&gt;0,1,0), IF('Vending_Machine Accuracy'!D141&lt;&gt;0,1,0), IF('Vending_Machine_Sum Accuracy'!D141&lt;&gt;0,1,0), IF('MazeComplete Accuracy'!D141&lt;&gt;0,1,0), IF('MazeSolve Accuracy'!D141&lt;&gt;0,1,0), IF('Hamiltonian Accuracy'!D141&lt;&gt;0,1,0))</f>
        <v>62.86666666666666</v>
      </c>
      <c r="E141">
        <f>(SUM(SUMIF('PARITY Accuracy'!E141,"&lt;&gt;0"), SUMIF('Pattern_Matching Accuracy'!E141,"&lt;&gt;0"), SUMIF('Reversal Accuracy'!E141,"&lt;&gt;0"), SUMIF('Stack Accuracy'!E141,"&lt;&gt;0"), SUMIF('Vending_Machine Accuracy'!E141,"&lt;&gt;0"), SUMIF('Vending_Machine_Sum Accuracy'!E141,"&lt;&gt;0"), SUMIF('MazeComplete Accuracy'!E141,"&lt;&gt;0"), SUMIF('MazeSolve Accuracy'!E141,"&lt;&gt;0"), SUMIF('Hamiltonian Accuracy'!E141,"&lt;&gt;0")))/SUM(IF('PARITY Accuracy'!E141&lt;&gt;0,1,0), IF('Pattern_Matching Accuracy'!E141&lt;&gt;0,1,0), IF('Reversal Accuracy'!E141&lt;&gt;0,1,0), IF('Stack Accuracy'!E141&lt;&gt;0,1,0), IF('Vending_Machine Accuracy'!E141&lt;&gt;0,1,0), IF('Vending_Machine_Sum Accuracy'!E141&lt;&gt;0,1,0), IF('MazeComplete Accuracy'!E141&lt;&gt;0,1,0), IF('MazeSolve Accuracy'!E141&lt;&gt;0,1,0), IF('Hamiltonian Accuracy'!E141&lt;&gt;0,1,0))</f>
        <v>44.455555555555556</v>
      </c>
      <c r="F141">
        <f>(SUM(SUMIF('PARITY Accuracy'!F141,"&lt;&gt;0"), SUMIF('Pattern_Matching Accuracy'!F141,"&lt;&gt;0"), SUMIF('Reversal Accuracy'!F141,"&lt;&gt;0"), SUMIF('Stack Accuracy'!F141,"&lt;&gt;0"), SUMIF('Vending_Machine Accuracy'!F141,"&lt;&gt;0"), SUMIF('Vending_Machine_Sum Accuracy'!F141,"&lt;&gt;0"), SUMIF('MazeComplete Accuracy'!F141,"&lt;&gt;0"), SUMIF('MazeSolve Accuracy'!F141,"&lt;&gt;0"), SUMIF('Hamiltonian Accuracy'!F141,"&lt;&gt;0")))/SUM(IF('PARITY Accuracy'!F141&lt;&gt;0,1,0), IF('Pattern_Matching Accuracy'!F141&lt;&gt;0,1,0), IF('Reversal Accuracy'!F141&lt;&gt;0,1,0), IF('Stack Accuracy'!F141&lt;&gt;0,1,0), IF('Vending_Machine Accuracy'!F141&lt;&gt;0,1,0), IF('Vending_Machine_Sum Accuracy'!F141&lt;&gt;0,1,0), IF('MazeComplete Accuracy'!F141&lt;&gt;0,1,0), IF('MazeSolve Accuracy'!F141&lt;&gt;0,1,0), IF('Hamiltonian Accuracy'!F141&lt;&gt;0,1,0))</f>
        <v>45.522222222222219</v>
      </c>
      <c r="G141">
        <f>(SUM(SUMIF('PARITY Accuracy'!G141,"&lt;&gt;0"), SUMIF('Pattern_Matching Accuracy'!G141,"&lt;&gt;0"), SUMIF('Reversal Accuracy'!G141,"&lt;&gt;0"), SUMIF('Stack Accuracy'!G141,"&lt;&gt;0"), SUMIF('Vending_Machine Accuracy'!G141,"&lt;&gt;0"), SUMIF('Vending_Machine_Sum Accuracy'!G141,"&lt;&gt;0"), SUMIF('MazeComplete Accuracy'!G141,"&lt;&gt;0"), SUMIF('MazeSolve Accuracy'!G141,"&lt;&gt;0"), SUMIF('Hamiltonian Accuracy'!G141,"&lt;&gt;0")))/SUM(IF('PARITY Accuracy'!G141&lt;&gt;0,1,0), IF('Pattern_Matching Accuracy'!G141&lt;&gt;0,1,0), IF('Reversal Accuracy'!G141&lt;&gt;0,1,0), IF('Stack Accuracy'!G141&lt;&gt;0,1,0), IF('Vending_Machine Accuracy'!G141&lt;&gt;0,1,0), IF('Vending_Machine_Sum Accuracy'!G141&lt;&gt;0,1,0), IF('MazeComplete Accuracy'!G141&lt;&gt;0,1,0), IF('MazeSolve Accuracy'!G141&lt;&gt;0,1,0), IF('Hamiltonian Accuracy'!G141&lt;&gt;0,1,0))</f>
        <v>62.099999999999994</v>
      </c>
      <c r="H141" t="str">
        <f t="shared" si="47"/>
        <v>100 (δ=0.85)</v>
      </c>
      <c r="N141">
        <f t="shared" si="48"/>
        <v>53.736111111111107</v>
      </c>
      <c r="O141">
        <f t="shared" si="49"/>
        <v>8.7595428561873376</v>
      </c>
    </row>
    <row r="142" spans="1:23" x14ac:dyDescent="0.45">
      <c r="D142">
        <f>AVERAGE(D112:D141)</f>
        <v>44.111851851851846</v>
      </c>
      <c r="E142">
        <f t="shared" ref="E142" si="60">AVERAGE(E112:E141)</f>
        <v>27.78074074074074</v>
      </c>
      <c r="F142">
        <f t="shared" ref="F142" si="61">AVERAGE(F112:F141)</f>
        <v>33.5037037037037</v>
      </c>
      <c r="G142">
        <f t="shared" ref="G142" si="62">AVERAGE(G112:G141)</f>
        <v>42.922592592592586</v>
      </c>
      <c r="O142">
        <f>AVERAGE(O112:O141)</f>
        <v>6.9731716224496436</v>
      </c>
    </row>
    <row r="145" spans="1:23" x14ac:dyDescent="0.45">
      <c r="A145" s="2">
        <v>0</v>
      </c>
      <c r="B145" t="s">
        <v>18</v>
      </c>
    </row>
    <row r="147" spans="1:23" x14ac:dyDescent="0.45">
      <c r="B147" s="2" t="s">
        <v>1</v>
      </c>
      <c r="C147" s="2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H147" s="2" t="s">
        <v>14</v>
      </c>
      <c r="J147" s="3"/>
      <c r="K147" s="3" t="s">
        <v>25</v>
      </c>
      <c r="L147" s="3" t="s">
        <v>26</v>
      </c>
      <c r="N147" s="4" t="s">
        <v>27</v>
      </c>
      <c r="O147" s="4" t="s">
        <v>28</v>
      </c>
      <c r="P147" s="3"/>
      <c r="Q147" s="3" t="s">
        <v>3</v>
      </c>
      <c r="R147" s="3"/>
      <c r="S147" s="3" t="s">
        <v>4</v>
      </c>
      <c r="T147" s="3"/>
      <c r="U147" s="3" t="s">
        <v>5</v>
      </c>
      <c r="V147" s="3"/>
      <c r="W147" s="3" t="s">
        <v>6</v>
      </c>
    </row>
    <row r="148" spans="1:23" x14ac:dyDescent="0.45">
      <c r="A148" s="2">
        <v>0</v>
      </c>
      <c r="B148">
        <v>0</v>
      </c>
      <c r="C148">
        <v>0</v>
      </c>
      <c r="D148">
        <f>AVERAGE('PARITY Accuracy'!D148, 'Pattern_Matching Accuracy'!D148, 'Reversal Accuracy'!D148, 'Stack Accuracy'!D148, 'Vending_Machine Accuracy'!D148, 'Vending_Machine_Sum Accuracy'!D148, 'MazeComplete Accuracy'!D148, 'MazeSolve Accuracy'!D148, 'Hamiltonian Accuracy'!D148)</f>
        <v>50.633333333333326</v>
      </c>
      <c r="E148">
        <f>AVERAGE('PARITY Accuracy'!E148, 'Pattern_Matching Accuracy'!E148, 'Reversal Accuracy'!E148, 'Stack Accuracy'!E148, 'Vending_Machine Accuracy'!E148, 'Vending_Machine_Sum Accuracy'!E148, 'MazeComplete Accuracy'!E148, 'MazeSolve Accuracy'!E148, 'Hamiltonian Accuracy'!E148)</f>
        <v>42.477777777777774</v>
      </c>
      <c r="F148">
        <f>AVERAGE('PARITY Accuracy'!F148, 'Pattern_Matching Accuracy'!F148, 'Reversal Accuracy'!F148, 'Stack Accuracy'!F148, 'Vending_Machine Accuracy'!F148, 'Vending_Machine_Sum Accuracy'!F148, 'MazeComplete Accuracy'!F148, 'MazeSolve Accuracy'!F148, 'Hamiltonian Accuracy'!F148)</f>
        <v>40.511111111111113</v>
      </c>
      <c r="G148">
        <f>AVERAGE('PARITY Accuracy'!G148, 'Pattern_Matching Accuracy'!G148, 'Reversal Accuracy'!G148, 'Stack Accuracy'!G148, 'Vending_Machine Accuracy'!G148, 'Vending_Machine_Sum Accuracy'!G148, 'MazeComplete Accuracy'!G148, 'MazeSolve Accuracy'!G148, 'Hamiltonian Accuracy'!G148)</f>
        <v>51.355555555555554</v>
      </c>
      <c r="H148" t="str">
        <f t="shared" ref="H148:H177" si="63">B148&amp;" (δ="&amp;C148&amp;")"</f>
        <v>0 (δ=0)</v>
      </c>
      <c r="J148">
        <v>2</v>
      </c>
      <c r="K148">
        <f>_xlfn.STDEV.P(D148:G152)</f>
        <v>4.7292850450186563</v>
      </c>
      <c r="L148">
        <f>_xlfn.STDEV.P(D148:G148,D153:G153,D158:G158,D163:G163,D168:G168,D173:G173)</f>
        <v>7.3559691888611356</v>
      </c>
      <c r="M148">
        <v>0</v>
      </c>
      <c r="N148">
        <f>AVERAGE(D148:G148)</f>
        <v>46.24444444444444</v>
      </c>
      <c r="O148">
        <f>_xlfn.STDEV.P(D148:G148)</f>
        <v>4.8074081207555341</v>
      </c>
      <c r="P148" s="5">
        <f>_xlfn.STDEV.P(D148:D152)</f>
        <v>1.5247683491332453</v>
      </c>
      <c r="Q148">
        <f>_xlfn.STDEV.P(D148,D153,D158,D163,D168,D173)</f>
        <v>4.3467819167230033</v>
      </c>
      <c r="R148" s="5">
        <f>_xlfn.STDEV.P(E148:E152)</f>
        <v>0.79297533161076739</v>
      </c>
      <c r="S148">
        <f>_xlfn.STDEV.P(E148,E153,E158,E163,E168,E173)</f>
        <v>6.5373622833787879</v>
      </c>
      <c r="T148" s="5">
        <f>_xlfn.STDEV.P(F148:F152)</f>
        <v>0.97086953516988128</v>
      </c>
      <c r="U148">
        <f>_xlfn.STDEV.P(F148,F153,F158,F163,F168,F173)</f>
        <v>2.1305988132811415</v>
      </c>
      <c r="V148" s="5">
        <f>_xlfn.STDEV.P(G148:G152)</f>
        <v>0.70723247788670973</v>
      </c>
      <c r="W148">
        <f>_xlfn.STDEV.P(G148,G153,G158,G163,G168,G173)</f>
        <v>4.3543101803588167</v>
      </c>
    </row>
    <row r="149" spans="1:23" x14ac:dyDescent="0.45">
      <c r="A149" s="2">
        <v>1</v>
      </c>
      <c r="B149">
        <v>0</v>
      </c>
      <c r="C149">
        <v>0.2</v>
      </c>
      <c r="D149">
        <f>AVERAGE('PARITY Accuracy'!D149, 'Pattern_Matching Accuracy'!D149, 'Reversal Accuracy'!D149, 'Stack Accuracy'!D149, 'Vending_Machine Accuracy'!D149, 'Vending_Machine_Sum Accuracy'!D149, 'MazeComplete Accuracy'!D149, 'MazeSolve Accuracy'!D149, 'Hamiltonian Accuracy'!D149)</f>
        <v>50.022222222222226</v>
      </c>
      <c r="E149">
        <f>AVERAGE('PARITY Accuracy'!E149, 'Pattern_Matching Accuracy'!E149, 'Reversal Accuracy'!E149, 'Stack Accuracy'!E149, 'Vending_Machine Accuracy'!E149, 'Vending_Machine_Sum Accuracy'!E149, 'MazeComplete Accuracy'!E149, 'MazeSolve Accuracy'!E149, 'Hamiltonian Accuracy'!E149)</f>
        <v>41.655555555555559</v>
      </c>
      <c r="F149">
        <f>AVERAGE('PARITY Accuracy'!F149, 'Pattern_Matching Accuracy'!F149, 'Reversal Accuracy'!F149, 'Stack Accuracy'!F149, 'Vending_Machine Accuracy'!F149, 'Vending_Machine_Sum Accuracy'!F149, 'MazeComplete Accuracy'!F149, 'MazeSolve Accuracy'!F149, 'Hamiltonian Accuracy'!F149)</f>
        <v>41.233333333333327</v>
      </c>
      <c r="G149">
        <f>AVERAGE('PARITY Accuracy'!G149, 'Pattern_Matching Accuracy'!G149, 'Reversal Accuracy'!G149, 'Stack Accuracy'!G149, 'Vending_Machine Accuracy'!G149, 'Vending_Machine_Sum Accuracy'!G149, 'MazeComplete Accuracy'!G149, 'MazeSolve Accuracy'!G149, 'Hamiltonian Accuracy'!G149)</f>
        <v>50.7</v>
      </c>
      <c r="H149" t="str">
        <f t="shared" si="63"/>
        <v>0 (δ=0.2)</v>
      </c>
      <c r="J149">
        <v>5</v>
      </c>
      <c r="K149">
        <f>_xlfn.STDEV.P(D153:G157)</f>
        <v>4.7062716233333353</v>
      </c>
      <c r="L149">
        <f>_xlfn.STDEV.P(D149:G149,D154:G154,D159:G159,D164:G164,D169:G169,D174:G174)</f>
        <v>6.5994617868582477</v>
      </c>
      <c r="M149">
        <v>0.2</v>
      </c>
      <c r="N149">
        <f t="shared" ref="N149:N177" si="64">AVERAGE(D149:G149)</f>
        <v>45.902777777777771</v>
      </c>
      <c r="O149">
        <f t="shared" ref="O149:O177" si="65">_xlfn.STDEV.P(D149:G149)</f>
        <v>4.4672634689745561</v>
      </c>
      <c r="P149" s="5">
        <f>_xlfn.STDEV.P(D153:D157)</f>
        <v>1.3946033552657637</v>
      </c>
      <c r="Q149">
        <f t="shared" ref="Q149:Q152" si="66">_xlfn.STDEV.P(D149,D154,D159,D164,D169,D174)</f>
        <v>4.058137179329349</v>
      </c>
      <c r="R149" s="5">
        <f>_xlfn.STDEV.P(E153:E157)</f>
        <v>0.74059035510467996</v>
      </c>
      <c r="S149">
        <f t="shared" ref="S149:S152" si="67">_xlfn.STDEV.P(E149,E154,E159,E164,E169,E174)</f>
        <v>5.9094763008994429</v>
      </c>
      <c r="T149" s="5">
        <f>_xlfn.STDEV.P(F153:F157)</f>
        <v>0.34386330904683393</v>
      </c>
      <c r="U149">
        <f t="shared" ref="U149:U152" si="68">_xlfn.STDEV.P(F149,F154,F159,F164,F169,F174)</f>
        <v>1.7793598284711716</v>
      </c>
      <c r="V149" s="5">
        <f>_xlfn.STDEV.P(G153:G157)</f>
        <v>0.90757035573958966</v>
      </c>
      <c r="W149">
        <f t="shared" ref="W149:W152" si="69">_xlfn.STDEV.P(G149,G154,G159,G164,G169,G174)</f>
        <v>3.8735699162074746</v>
      </c>
    </row>
    <row r="150" spans="1:23" x14ac:dyDescent="0.45">
      <c r="A150" s="2">
        <v>2</v>
      </c>
      <c r="B150">
        <v>0</v>
      </c>
      <c r="C150">
        <v>0.45</v>
      </c>
      <c r="D150">
        <f>AVERAGE('PARITY Accuracy'!D150, 'Pattern_Matching Accuracy'!D150, 'Reversal Accuracy'!D150, 'Stack Accuracy'!D150, 'Vending_Machine Accuracy'!D150, 'Vending_Machine_Sum Accuracy'!D150, 'MazeComplete Accuracy'!D150, 'MazeSolve Accuracy'!D150, 'Hamiltonian Accuracy'!D150)</f>
        <v>49.322222222222223</v>
      </c>
      <c r="E150">
        <f>AVERAGE('PARITY Accuracy'!E150, 'Pattern_Matching Accuracy'!E150, 'Reversal Accuracy'!E150, 'Stack Accuracy'!E150, 'Vending_Machine Accuracy'!E150, 'Vending_Machine_Sum Accuracy'!E150, 'MazeComplete Accuracy'!E150, 'MazeSolve Accuracy'!E150, 'Hamiltonian Accuracy'!E150)</f>
        <v>41.722222222222221</v>
      </c>
      <c r="F150">
        <f>AVERAGE('PARITY Accuracy'!F150, 'Pattern_Matching Accuracy'!F150, 'Reversal Accuracy'!F150, 'Stack Accuracy'!F150, 'Vending_Machine Accuracy'!F150, 'Vending_Machine_Sum Accuracy'!F150, 'MazeComplete Accuracy'!F150, 'MazeSolve Accuracy'!F150, 'Hamiltonian Accuracy'!F150)</f>
        <v>38.977777777777789</v>
      </c>
      <c r="G150">
        <f>AVERAGE('PARITY Accuracy'!G150, 'Pattern_Matching Accuracy'!G150, 'Reversal Accuracy'!G150, 'Stack Accuracy'!G150, 'Vending_Machine Accuracy'!G150, 'Vending_Machine_Sum Accuracy'!G150, 'MazeComplete Accuracy'!G150, 'MazeSolve Accuracy'!G150, 'Hamiltonian Accuracy'!G150)</f>
        <v>50.655555555555551</v>
      </c>
      <c r="H150" t="str">
        <f t="shared" si="63"/>
        <v>0 (δ=0.45)</v>
      </c>
      <c r="J150">
        <v>10</v>
      </c>
      <c r="K150">
        <f>_xlfn.STDEV.P(D158:G162)</f>
        <v>4.327948933999644</v>
      </c>
      <c r="L150">
        <f t="shared" ref="L150:L152" si="70">_xlfn.STDEV.P(D150:G150,D155:G155,D160:G160,D165:G165,D170:G170,D175:G175)</f>
        <v>6.3998231044439455</v>
      </c>
      <c r="M150">
        <v>0.45</v>
      </c>
      <c r="N150">
        <f t="shared" si="64"/>
        <v>45.169444444444451</v>
      </c>
      <c r="O150">
        <f t="shared" si="65"/>
        <v>4.9387006275829668</v>
      </c>
      <c r="P150" s="5">
        <f>_xlfn.STDEV.P(D158:D162)</f>
        <v>1.8248571735080277</v>
      </c>
      <c r="Q150">
        <f t="shared" si="66"/>
        <v>4.1180542803903704</v>
      </c>
      <c r="R150" s="5">
        <f>_xlfn.STDEV.P(E158:E162)</f>
        <v>0.76091562777524513</v>
      </c>
      <c r="S150">
        <f t="shared" si="67"/>
        <v>5.670409076482076</v>
      </c>
      <c r="T150" s="5">
        <f>_xlfn.STDEV.P(F158:F162)</f>
        <v>0.45168545813034644</v>
      </c>
      <c r="U150">
        <f t="shared" si="68"/>
        <v>2.7160051202902848</v>
      </c>
      <c r="V150" s="5">
        <f>_xlfn.STDEV.P(G158:G162)</f>
        <v>2.0871553090152686</v>
      </c>
      <c r="W150">
        <f t="shared" si="69"/>
        <v>3.5608852801027067</v>
      </c>
    </row>
    <row r="151" spans="1:23" x14ac:dyDescent="0.45">
      <c r="A151" s="2">
        <v>3</v>
      </c>
      <c r="B151">
        <v>0</v>
      </c>
      <c r="C151">
        <v>0.65</v>
      </c>
      <c r="D151">
        <f>AVERAGE('PARITY Accuracy'!D151, 'Pattern_Matching Accuracy'!D151, 'Reversal Accuracy'!D151, 'Stack Accuracy'!D151, 'Vending_Machine Accuracy'!D151, 'Vending_Machine_Sum Accuracy'!D151, 'MazeComplete Accuracy'!D151, 'MazeSolve Accuracy'!D151, 'Hamiltonian Accuracy'!D151)</f>
        <v>48.166666666666664</v>
      </c>
      <c r="E151">
        <f>AVERAGE('PARITY Accuracy'!E151, 'Pattern_Matching Accuracy'!E151, 'Reversal Accuracy'!E151, 'Stack Accuracy'!E151, 'Vending_Machine Accuracy'!E151, 'Vending_Machine_Sum Accuracy'!E151, 'MazeComplete Accuracy'!E151, 'MazeSolve Accuracy'!E151, 'Hamiltonian Accuracy'!E151)</f>
        <v>40.666666666666664</v>
      </c>
      <c r="F151">
        <f>AVERAGE('PARITY Accuracy'!F151, 'Pattern_Matching Accuracy'!F151, 'Reversal Accuracy'!F151, 'Stack Accuracy'!F151, 'Vending_Machine Accuracy'!F151, 'Vending_Machine_Sum Accuracy'!F151, 'MazeComplete Accuracy'!F151, 'MazeSolve Accuracy'!F151, 'Hamiltonian Accuracy'!F151)</f>
        <v>39.699999999999996</v>
      </c>
      <c r="G151">
        <f>AVERAGE('PARITY Accuracy'!G151, 'Pattern_Matching Accuracy'!G151, 'Reversal Accuracy'!G151, 'Stack Accuracy'!G151, 'Vending_Machine Accuracy'!G151, 'Vending_Machine_Sum Accuracy'!G151, 'MazeComplete Accuracy'!G151, 'MazeSolve Accuracy'!G151, 'Hamiltonian Accuracy'!G151)</f>
        <v>50.333333333333343</v>
      </c>
      <c r="H151" t="str">
        <f t="shared" si="63"/>
        <v>0 (δ=0.65)</v>
      </c>
      <c r="J151">
        <v>20</v>
      </c>
      <c r="K151">
        <f>_xlfn.STDEV.P(D163:G167)</f>
        <v>4.6085461072036829</v>
      </c>
      <c r="L151">
        <f t="shared" si="70"/>
        <v>6.3145717206386118</v>
      </c>
      <c r="M151">
        <v>0.65</v>
      </c>
      <c r="N151">
        <f t="shared" si="64"/>
        <v>44.716666666666669</v>
      </c>
      <c r="O151">
        <f t="shared" si="65"/>
        <v>4.6102843971085123</v>
      </c>
      <c r="P151" s="5">
        <f>_xlfn.STDEV.P(D163:D167)</f>
        <v>1.4163524706045629</v>
      </c>
      <c r="Q151">
        <f t="shared" si="66"/>
        <v>3.9970101995090563</v>
      </c>
      <c r="R151" s="5">
        <f>_xlfn.STDEV.P(E163:E167)</f>
        <v>0.82235434373916338</v>
      </c>
      <c r="S151">
        <f t="shared" si="67"/>
        <v>6.0121196753223316</v>
      </c>
      <c r="T151" s="5">
        <f>_xlfn.STDEV.P(F163:F167)</f>
        <v>0.73489396228467907</v>
      </c>
      <c r="U151">
        <f t="shared" si="68"/>
        <v>2.1182279326739031</v>
      </c>
      <c r="V151" s="5">
        <f>_xlfn.STDEV.P(G163:G167)</f>
        <v>1.5914183440186376</v>
      </c>
      <c r="W151">
        <f t="shared" si="69"/>
        <v>3.4672863683210684</v>
      </c>
    </row>
    <row r="152" spans="1:23" x14ac:dyDescent="0.45">
      <c r="A152" s="2">
        <v>4</v>
      </c>
      <c r="B152">
        <v>0</v>
      </c>
      <c r="C152">
        <v>0.85</v>
      </c>
      <c r="D152">
        <f>AVERAGE('PARITY Accuracy'!D152, 'Pattern_Matching Accuracy'!D152, 'Reversal Accuracy'!D152, 'Stack Accuracy'!D152, 'Vending_Machine Accuracy'!D152, 'Vending_Machine_Sum Accuracy'!D152, 'MazeComplete Accuracy'!D152, 'MazeSolve Accuracy'!D152, 'Hamiltonian Accuracy'!D152)</f>
        <v>46.322222222222216</v>
      </c>
      <c r="E152">
        <f>AVERAGE('PARITY Accuracy'!E152, 'Pattern_Matching Accuracy'!E152, 'Reversal Accuracy'!E152, 'Stack Accuracy'!E152, 'Vending_Machine Accuracy'!E152, 'Vending_Machine_Sum Accuracy'!E152, 'MazeComplete Accuracy'!E152, 'MazeSolve Accuracy'!E152, 'Hamiltonian Accuracy'!E152)</f>
        <v>40.266666666666673</v>
      </c>
      <c r="F152">
        <f>AVERAGE('PARITY Accuracy'!F152, 'Pattern_Matching Accuracy'!F152, 'Reversal Accuracy'!F152, 'Stack Accuracy'!F152, 'Vending_Machine Accuracy'!F152, 'Vending_Machine_Sum Accuracy'!F152, 'MazeComplete Accuracy'!F152, 'MazeSolve Accuracy'!F152, 'Hamiltonian Accuracy'!F152)</f>
        <v>38.588888888888889</v>
      </c>
      <c r="G152">
        <f>AVERAGE('PARITY Accuracy'!G152, 'Pattern_Matching Accuracy'!G152, 'Reversal Accuracy'!G152, 'Stack Accuracy'!G152, 'Vending_Machine Accuracy'!G152, 'Vending_Machine_Sum Accuracy'!G152, 'MazeComplete Accuracy'!G152, 'MazeSolve Accuracy'!G152, 'Hamiltonian Accuracy'!G152)</f>
        <v>49.2</v>
      </c>
      <c r="H152" t="str">
        <f t="shared" si="63"/>
        <v>0 (δ=0.85)</v>
      </c>
      <c r="J152">
        <v>50</v>
      </c>
      <c r="K152">
        <f>_xlfn.STDEV.P(D169:G172)</f>
        <v>6.0599222517091418</v>
      </c>
      <c r="L152">
        <f t="shared" si="70"/>
        <v>5.8484548090908302</v>
      </c>
      <c r="M152">
        <v>0.85</v>
      </c>
      <c r="N152">
        <f t="shared" si="64"/>
        <v>43.594444444444449</v>
      </c>
      <c r="O152">
        <f t="shared" si="65"/>
        <v>4.3299167442741515</v>
      </c>
      <c r="P152" s="5">
        <f>_xlfn.STDEV.P(D168:D172)</f>
        <v>1.8908408215250976</v>
      </c>
      <c r="Q152">
        <f t="shared" si="66"/>
        <v>4.2406974767322483</v>
      </c>
      <c r="R152" s="5">
        <f>_xlfn.STDEV.P(E168:E172)</f>
        <v>1.684403400262185</v>
      </c>
      <c r="S152">
        <f t="shared" si="67"/>
        <v>5.8117121351963341</v>
      </c>
      <c r="T152" s="5">
        <f>_xlfn.STDEV.P(F168:F172)</f>
        <v>0.35696941114586345</v>
      </c>
      <c r="U152">
        <f t="shared" si="68"/>
        <v>2.7949303752453529</v>
      </c>
      <c r="V152" s="5">
        <f>_xlfn.STDEV.P(G168:G172)</f>
        <v>1.8977777777777771</v>
      </c>
      <c r="W152">
        <f t="shared" si="69"/>
        <v>3.3599595007030758</v>
      </c>
    </row>
    <row r="153" spans="1:23" x14ac:dyDescent="0.45">
      <c r="A153" s="2">
        <v>5</v>
      </c>
      <c r="B153">
        <v>5</v>
      </c>
      <c r="C153">
        <v>0</v>
      </c>
      <c r="D153">
        <f>AVERAGE('PARITY Accuracy'!D153, 'Pattern_Matching Accuracy'!D153, 'Reversal Accuracy'!D153, 'Stack Accuracy'!D153, 'Vending_Machine Accuracy'!D153, 'Vending_Machine_Sum Accuracy'!D153, 'MazeComplete Accuracy'!D153, 'MazeSolve Accuracy'!D153, 'Hamiltonian Accuracy'!D153)</f>
        <v>60.388888888888886</v>
      </c>
      <c r="E153">
        <f>AVERAGE('PARITY Accuracy'!E153, 'Pattern_Matching Accuracy'!E153, 'Reversal Accuracy'!E153, 'Stack Accuracy'!E153, 'Vending_Machine Accuracy'!E153, 'Vending_Machine_Sum Accuracy'!E153, 'MazeComplete Accuracy'!E153, 'MazeSolve Accuracy'!E153, 'Hamiltonian Accuracy'!E153)</f>
        <v>54.411111111111119</v>
      </c>
      <c r="F153">
        <f>AVERAGE('PARITY Accuracy'!F153, 'Pattern_Matching Accuracy'!F153, 'Reversal Accuracy'!F153, 'Stack Accuracy'!F153, 'Vending_Machine Accuracy'!F153, 'Vending_Machine_Sum Accuracy'!F153, 'MazeComplete Accuracy'!F153, 'MazeSolve Accuracy'!F153, 'Hamiltonian Accuracy'!F153)</f>
        <v>46.088888888888889</v>
      </c>
      <c r="G153">
        <f>AVERAGE('PARITY Accuracy'!G153, 'Pattern_Matching Accuracy'!G153, 'Reversal Accuracy'!G153, 'Stack Accuracy'!G153, 'Vending_Machine Accuracy'!G153, 'Vending_Machine_Sum Accuracy'!G153, 'MazeComplete Accuracy'!G153, 'MazeSolve Accuracy'!G153, 'Hamiltonian Accuracy'!G153)</f>
        <v>58</v>
      </c>
      <c r="H153" t="str">
        <f t="shared" si="63"/>
        <v>5 (δ=0)</v>
      </c>
      <c r="J153">
        <v>100</v>
      </c>
      <c r="K153">
        <f>_xlfn.STDEV.P(D173:G177)</f>
        <v>6.8294164700205799</v>
      </c>
      <c r="N153">
        <f t="shared" si="64"/>
        <v>54.722222222222229</v>
      </c>
      <c r="O153">
        <f t="shared" si="65"/>
        <v>5.4195519381104313</v>
      </c>
      <c r="P153" s="5">
        <f>_xlfn.STDEV.P(D173:D177)</f>
        <v>1.5979863872471387</v>
      </c>
      <c r="R153" s="5">
        <f>_xlfn.STDEV.P(E173:E177)</f>
        <v>1.4580623028568906</v>
      </c>
      <c r="T153" s="5">
        <f>_xlfn.STDEV.P(F173:F177)</f>
        <v>0.26393040609080931</v>
      </c>
      <c r="V153" s="5">
        <f>_xlfn.STDEV.P(G173:G177)</f>
        <v>1.7200717757059634</v>
      </c>
    </row>
    <row r="154" spans="1:23" x14ac:dyDescent="0.45">
      <c r="A154" s="2">
        <v>6</v>
      </c>
      <c r="B154">
        <v>5</v>
      </c>
      <c r="C154">
        <v>0.2</v>
      </c>
      <c r="D154">
        <f>AVERAGE('PARITY Accuracy'!D154, 'Pattern_Matching Accuracy'!D154, 'Reversal Accuracy'!D154, 'Stack Accuracy'!D154, 'Vending_Machine Accuracy'!D154, 'Vending_Machine_Sum Accuracy'!D154, 'MazeComplete Accuracy'!D154, 'MazeSolve Accuracy'!D154, 'Hamiltonian Accuracy'!D154)</f>
        <v>59.099999999999994</v>
      </c>
      <c r="E154">
        <f>AVERAGE('PARITY Accuracy'!E154, 'Pattern_Matching Accuracy'!E154, 'Reversal Accuracy'!E154, 'Stack Accuracy'!E154, 'Vending_Machine Accuracy'!E154, 'Vending_Machine_Sum Accuracy'!E154, 'MazeComplete Accuracy'!E154, 'MazeSolve Accuracy'!E154, 'Hamiltonian Accuracy'!E154)</f>
        <v>52.455555555555556</v>
      </c>
      <c r="F154">
        <f>AVERAGE('PARITY Accuracy'!F154, 'Pattern_Matching Accuracy'!F154, 'Reversal Accuracy'!F154, 'Stack Accuracy'!F154, 'Vending_Machine Accuracy'!F154, 'Vending_Machine_Sum Accuracy'!F154, 'MazeComplete Accuracy'!F154, 'MazeSolve Accuracy'!F154, 'Hamiltonian Accuracy'!F154)</f>
        <v>46.588888888888881</v>
      </c>
      <c r="G154">
        <f>AVERAGE('PARITY Accuracy'!G154, 'Pattern_Matching Accuracy'!G154, 'Reversal Accuracy'!G154, 'Stack Accuracy'!G154, 'Vending_Machine Accuracy'!G154, 'Vending_Machine_Sum Accuracy'!G154, 'MazeComplete Accuracy'!G154, 'MazeSolve Accuracy'!G154, 'Hamiltonian Accuracy'!G154)</f>
        <v>56.777777777777779</v>
      </c>
      <c r="H154" t="str">
        <f t="shared" si="63"/>
        <v>5 (δ=0.2)</v>
      </c>
      <c r="K154">
        <f>AVERAGE(K148:K153)</f>
        <v>5.210231738547507</v>
      </c>
      <c r="N154">
        <f t="shared" si="64"/>
        <v>53.730555555555547</v>
      </c>
      <c r="O154">
        <f t="shared" si="65"/>
        <v>4.7630222729732772</v>
      </c>
      <c r="P154" s="5">
        <f>AVERAGE(P148:P153)</f>
        <v>1.6082347595473061</v>
      </c>
      <c r="Q154">
        <f>AVERAGE(Q148:Q152)</f>
        <v>4.1521362105368054</v>
      </c>
      <c r="R154" s="5">
        <f>AVERAGE(R148:R153)</f>
        <v>1.0432168935581552</v>
      </c>
      <c r="S154">
        <f>AVERAGE(S148:S152)</f>
        <v>5.9882158942557941</v>
      </c>
      <c r="T154" s="5">
        <f>AVERAGE(T148:T153)</f>
        <v>0.52036868031140227</v>
      </c>
      <c r="U154">
        <f>AVERAGE(U148:U152)</f>
        <v>2.3078244139923711</v>
      </c>
      <c r="V154" s="5">
        <f>AVERAGE(V148:V153)</f>
        <v>1.4852043400239909</v>
      </c>
      <c r="W154">
        <f>AVERAGE(W148:W152)</f>
        <v>3.723202249138629</v>
      </c>
    </row>
    <row r="155" spans="1:23" ht="14.65" thickBot="1" x14ac:dyDescent="0.5">
      <c r="A155" s="2">
        <v>7</v>
      </c>
      <c r="B155">
        <v>5</v>
      </c>
      <c r="C155">
        <v>0.45</v>
      </c>
      <c r="D155">
        <f>AVERAGE('PARITY Accuracy'!D155, 'Pattern_Matching Accuracy'!D155, 'Reversal Accuracy'!D155, 'Stack Accuracy'!D155, 'Vending_Machine Accuracy'!D155, 'Vending_Machine_Sum Accuracy'!D155, 'MazeComplete Accuracy'!D155, 'MazeSolve Accuracy'!D155, 'Hamiltonian Accuracy'!D155)</f>
        <v>58.56666666666667</v>
      </c>
      <c r="E155">
        <f>AVERAGE('PARITY Accuracy'!E155, 'Pattern_Matching Accuracy'!E155, 'Reversal Accuracy'!E155, 'Stack Accuracy'!E155, 'Vending_Machine Accuracy'!E155, 'Vending_Machine_Sum Accuracy'!E155, 'MazeComplete Accuracy'!E155, 'MazeSolve Accuracy'!E155, 'Hamiltonian Accuracy'!E155)</f>
        <v>52.977777777777774</v>
      </c>
      <c r="F155">
        <f>AVERAGE('PARITY Accuracy'!F155, 'Pattern_Matching Accuracy'!F155, 'Reversal Accuracy'!F155, 'Stack Accuracy'!F155, 'Vending_Machine Accuracy'!F155, 'Vending_Machine_Sum Accuracy'!F155, 'MazeComplete Accuracy'!F155, 'MazeSolve Accuracy'!F155, 'Hamiltonian Accuracy'!F155)</f>
        <v>46.733333333333327</v>
      </c>
      <c r="G155">
        <f>AVERAGE('PARITY Accuracy'!G155, 'Pattern_Matching Accuracy'!G155, 'Reversal Accuracy'!G155, 'Stack Accuracy'!G155, 'Vending_Machine Accuracy'!G155, 'Vending_Machine_Sum Accuracy'!G155, 'MazeComplete Accuracy'!G155, 'MazeSolve Accuracy'!G155, 'Hamiltonian Accuracy'!G155)</f>
        <v>56.344444444444449</v>
      </c>
      <c r="H155" t="str">
        <f t="shared" si="63"/>
        <v>5 (δ=0.45)</v>
      </c>
      <c r="N155">
        <f t="shared" si="64"/>
        <v>53.655555555555551</v>
      </c>
      <c r="O155">
        <f t="shared" si="65"/>
        <v>4.4644618660132442</v>
      </c>
      <c r="P155" s="5">
        <f>_xlfn.STDEV.P(P148:P153)</f>
        <v>0.18987729239528497</v>
      </c>
      <c r="Q155">
        <f>_xlfn.STDEV.P(Q148:Q152)</f>
        <v>0.12632618409078297</v>
      </c>
      <c r="R155" s="5">
        <f>_xlfn.STDEV.P(R148:R153)</f>
        <v>0.3798891903509351</v>
      </c>
      <c r="S155">
        <f>_xlfn.STDEV.P(S148:S152)</f>
        <v>0.29681233848463917</v>
      </c>
      <c r="T155" s="5">
        <f>_xlfn.STDEV.P(T148:T153)</f>
        <v>0.25076667693874899</v>
      </c>
      <c r="U155">
        <f>_xlfn.STDEV.P(U148:U152)</f>
        <v>0.38743109423688221</v>
      </c>
      <c r="V155" s="5">
        <f>_xlfn.STDEV.P(V148:V153)</f>
        <v>0.5062784437565846</v>
      </c>
      <c r="W155">
        <f>_xlfn.STDEV.P(W148:W152)</f>
        <v>0.35908012669358447</v>
      </c>
    </row>
    <row r="156" spans="1:23" x14ac:dyDescent="0.45">
      <c r="A156" s="2">
        <v>8</v>
      </c>
      <c r="B156">
        <v>5</v>
      </c>
      <c r="C156">
        <v>0.65</v>
      </c>
      <c r="D156">
        <f>AVERAGE('PARITY Accuracy'!D156, 'Pattern_Matching Accuracy'!D156, 'Reversal Accuracy'!D156, 'Stack Accuracy'!D156, 'Vending_Machine Accuracy'!D156, 'Vending_Machine_Sum Accuracy'!D156, 'MazeComplete Accuracy'!D156, 'MazeSolve Accuracy'!D156, 'Hamiltonian Accuracy'!D156)</f>
        <v>57.93333333333333</v>
      </c>
      <c r="E156">
        <f>AVERAGE('PARITY Accuracy'!E156, 'Pattern_Matching Accuracy'!E156, 'Reversal Accuracy'!E156, 'Stack Accuracy'!E156, 'Vending_Machine Accuracy'!E156, 'Vending_Machine_Sum Accuracy'!E156, 'MazeComplete Accuracy'!E156, 'MazeSolve Accuracy'!E156, 'Hamiltonian Accuracy'!E156)</f>
        <v>53.088888888888881</v>
      </c>
      <c r="F156">
        <f>AVERAGE('PARITY Accuracy'!F156, 'Pattern_Matching Accuracy'!F156, 'Reversal Accuracy'!F156, 'Stack Accuracy'!F156, 'Vending_Machine Accuracy'!F156, 'Vending_Machine_Sum Accuracy'!F156, 'MazeComplete Accuracy'!F156, 'MazeSolve Accuracy'!F156, 'Hamiltonian Accuracy'!F156)</f>
        <v>45.777777777777786</v>
      </c>
      <c r="G156">
        <f>AVERAGE('PARITY Accuracy'!G156, 'Pattern_Matching Accuracy'!G156, 'Reversal Accuracy'!G156, 'Stack Accuracy'!G156, 'Vending_Machine Accuracy'!G156, 'Vending_Machine_Sum Accuracy'!G156, 'MazeComplete Accuracy'!G156, 'MazeSolve Accuracy'!G156, 'Hamiltonian Accuracy'!G156)</f>
        <v>56.133333333333326</v>
      </c>
      <c r="H156" t="str">
        <f t="shared" si="63"/>
        <v>5 (δ=0.65)</v>
      </c>
      <c r="K156" s="10" cm="1">
        <f t="array" ref="K156">INDEX(LINEST(K148:K153),1)</f>
        <v>0.42406303380974503</v>
      </c>
      <c r="L156" s="11" cm="1">
        <f t="array" ref="L156">INDEX(LINEST(L148:L152),1)</f>
        <v>-0.32999188257602463</v>
      </c>
      <c r="N156">
        <f t="shared" si="64"/>
        <v>53.233333333333334</v>
      </c>
      <c r="O156">
        <f t="shared" si="65"/>
        <v>4.6396705928197637</v>
      </c>
      <c r="P156" s="5"/>
      <c r="R156" s="5"/>
      <c r="T156" s="5"/>
      <c r="V156" s="5"/>
    </row>
    <row r="157" spans="1:23" x14ac:dyDescent="0.45">
      <c r="A157" s="2">
        <v>9</v>
      </c>
      <c r="B157">
        <v>5</v>
      </c>
      <c r="C157">
        <v>0.85</v>
      </c>
      <c r="D157">
        <f>AVERAGE('PARITY Accuracy'!D157, 'Pattern_Matching Accuracy'!D157, 'Reversal Accuracy'!D157, 'Stack Accuracy'!D157, 'Vending_Machine Accuracy'!D157, 'Vending_Machine_Sum Accuracy'!D157, 'MazeComplete Accuracy'!D157, 'MazeSolve Accuracy'!D157, 'Hamiltonian Accuracy'!D157)</f>
        <v>56.155555555555544</v>
      </c>
      <c r="E157">
        <f>AVERAGE('PARITY Accuracy'!E157, 'Pattern_Matching Accuracy'!E157, 'Reversal Accuracy'!E157, 'Stack Accuracy'!E157, 'Vending_Machine Accuracy'!E157, 'Vending_Machine_Sum Accuracy'!E157, 'MazeComplete Accuracy'!E157, 'MazeSolve Accuracy'!E157, 'Hamiltonian Accuracy'!E157)</f>
        <v>52.32222222222223</v>
      </c>
      <c r="F157">
        <f>AVERAGE('PARITY Accuracy'!F157, 'Pattern_Matching Accuracy'!F157, 'Reversal Accuracy'!F157, 'Stack Accuracy'!F157, 'Vending_Machine Accuracy'!F157, 'Vending_Machine_Sum Accuracy'!F157, 'MazeComplete Accuracy'!F157, 'MazeSolve Accuracy'!F157, 'Hamiltonian Accuracy'!F157)</f>
        <v>46.355555555555554</v>
      </c>
      <c r="G157">
        <f>AVERAGE('PARITY Accuracy'!G157, 'Pattern_Matching Accuracy'!G157, 'Reversal Accuracy'!G157, 'Stack Accuracy'!G157, 'Vending_Machine Accuracy'!G157, 'Vending_Machine_Sum Accuracy'!G157, 'MazeComplete Accuracy'!G157, 'MazeSolve Accuracy'!G157, 'Hamiltonian Accuracy'!G157)</f>
        <v>55.222222222222221</v>
      </c>
      <c r="H157" t="str">
        <f t="shared" si="63"/>
        <v>5 (δ=0.85)</v>
      </c>
      <c r="K157" s="12">
        <f>AVERAGE('Hamiltonian Accuracy'!K156, 'MazeSolve Accuracy'!K156, 'MazeComplete Accuracy'!K156, 'Vending_Machine_Sum Accuracy'!K156, 'Vending_Machine Accuracy'!K156, 'Stack Accuracy'!K156, 'Reversal Accuracy'!K156, 'Pattern_Matching Accuracy'!K156, 'PARITY Accuracy'!K156)</f>
        <v>-0.77042767814765822</v>
      </c>
      <c r="L157" s="12">
        <f>AVERAGE('Hamiltonian Accuracy'!L156, 'MazeSolve Accuracy'!L156, 'MazeComplete Accuracy'!L156, 'Vending_Machine_Sum Accuracy'!L156, 'Vending_Machine Accuracy'!L156, 'Stack Accuracy'!L156, 'Reversal Accuracy'!L156, 'Pattern_Matching Accuracy'!L156, 'PARITY Accuracy'!L156)</f>
        <v>-0.15292025061797754</v>
      </c>
      <c r="N157">
        <f t="shared" si="64"/>
        <v>52.513888888888886</v>
      </c>
      <c r="O157">
        <f t="shared" si="65"/>
        <v>3.8261799196820006</v>
      </c>
      <c r="P157" s="5"/>
      <c r="R157" s="5"/>
      <c r="T157" s="5"/>
      <c r="V157" s="5"/>
    </row>
    <row r="158" spans="1:23" ht="14.65" thickBot="1" x14ac:dyDescent="0.5">
      <c r="A158" s="2">
        <v>10</v>
      </c>
      <c r="B158">
        <v>10</v>
      </c>
      <c r="C158">
        <v>0</v>
      </c>
      <c r="D158">
        <f>AVERAGE('PARITY Accuracy'!D158, 'Pattern_Matching Accuracy'!D158, 'Reversal Accuracy'!D158, 'Stack Accuracy'!D158, 'Vending_Machine Accuracy'!D158, 'Vending_Machine_Sum Accuracy'!D158, 'MazeComplete Accuracy'!D158, 'MazeSolve Accuracy'!D158, 'Hamiltonian Accuracy'!D158)</f>
        <v>58.511111111111113</v>
      </c>
      <c r="E158">
        <f>AVERAGE('PARITY Accuracy'!E158, 'Pattern_Matching Accuracy'!E158, 'Reversal Accuracy'!E158, 'Stack Accuracy'!E158, 'Vending_Machine Accuracy'!E158, 'Vending_Machine_Sum Accuracy'!E158, 'MazeComplete Accuracy'!E158, 'MazeSolve Accuracy'!E158, 'Hamiltonian Accuracy'!E158)</f>
        <v>54.444444444444443</v>
      </c>
      <c r="F158">
        <f>AVERAGE('PARITY Accuracy'!F158, 'Pattern_Matching Accuracy'!F158, 'Reversal Accuracy'!F158, 'Stack Accuracy'!F158, 'Vending_Machine Accuracy'!F158, 'Vending_Machine_Sum Accuracy'!F158, 'MazeComplete Accuracy'!F158, 'MazeSolve Accuracy'!F158, 'Hamiltonian Accuracy'!F158)</f>
        <v>46.422222222222224</v>
      </c>
      <c r="G158">
        <f>AVERAGE('PARITY Accuracy'!G158, 'Pattern_Matching Accuracy'!G158, 'Reversal Accuracy'!G158, 'Stack Accuracy'!G158, 'Vending_Machine Accuracy'!G158, 'Vending_Machine_Sum Accuracy'!G158, 'MazeComplete Accuracy'!G158, 'MazeSolve Accuracy'!G158, 'Hamiltonian Accuracy'!G158)</f>
        <v>59.600000000000009</v>
      </c>
      <c r="H158" t="str">
        <f t="shared" si="63"/>
        <v>10 (δ=0)</v>
      </c>
      <c r="K158" s="13">
        <f>_xlfn.STDEV.P('Hamiltonian Accuracy'!K156, 'MazeSolve Accuracy'!K156, 'MazeComplete Accuracy'!K156, 'Vending_Machine_Sum Accuracy'!K156, 'Vending_Machine Accuracy'!K156, 'Stack Accuracy'!K156, 'Reversal Accuracy'!K156, 'Pattern_Matching Accuracy'!K156, 'PARITY Accuracy'!K156)</f>
        <v>1.0579648080391189</v>
      </c>
      <c r="L158" s="14" t="s">
        <v>28</v>
      </c>
      <c r="N158">
        <f t="shared" si="64"/>
        <v>54.74444444444444</v>
      </c>
      <c r="O158">
        <f t="shared" si="65"/>
        <v>5.1747845425416905</v>
      </c>
      <c r="P158" s="5"/>
      <c r="R158" s="5"/>
      <c r="T158" s="5"/>
      <c r="V158" s="5"/>
    </row>
    <row r="159" spans="1:23" x14ac:dyDescent="0.45">
      <c r="A159" s="2">
        <v>11</v>
      </c>
      <c r="B159">
        <v>10</v>
      </c>
      <c r="C159">
        <v>0.2</v>
      </c>
      <c r="D159">
        <f>AVERAGE('PARITY Accuracy'!D159, 'Pattern_Matching Accuracy'!D159, 'Reversal Accuracy'!D159, 'Stack Accuracy'!D159, 'Vending_Machine Accuracy'!D159, 'Vending_Machine_Sum Accuracy'!D159, 'MazeComplete Accuracy'!D159, 'MazeSolve Accuracy'!D159, 'Hamiltonian Accuracy'!D159)</f>
        <v>56.455555555555556</v>
      </c>
      <c r="E159">
        <f>AVERAGE('PARITY Accuracy'!E159, 'Pattern_Matching Accuracy'!E159, 'Reversal Accuracy'!E159, 'Stack Accuracy'!E159, 'Vending_Machine Accuracy'!E159, 'Vending_Machine_Sum Accuracy'!E159, 'MazeComplete Accuracy'!E159, 'MazeSolve Accuracy'!E159, 'Hamiltonian Accuracy'!E159)</f>
        <v>53.23333333333332</v>
      </c>
      <c r="F159">
        <f>AVERAGE('PARITY Accuracy'!F159, 'Pattern_Matching Accuracy'!F159, 'Reversal Accuracy'!F159, 'Stack Accuracy'!F159, 'Vending_Machine Accuracy'!F159, 'Vending_Machine_Sum Accuracy'!F159, 'MazeComplete Accuracy'!F159, 'MazeSolve Accuracy'!F159, 'Hamiltonian Accuracy'!F159)</f>
        <v>46.266666666666666</v>
      </c>
      <c r="G159">
        <f>AVERAGE('PARITY Accuracy'!G159, 'Pattern_Matching Accuracy'!G159, 'Reversal Accuracy'!G159, 'Stack Accuracy'!G159, 'Vending_Machine Accuracy'!G159, 'Vending_Machine_Sum Accuracy'!G159, 'MazeComplete Accuracy'!G159, 'MazeSolve Accuracy'!G159, 'Hamiltonian Accuracy'!G159)</f>
        <v>57.144444444444439</v>
      </c>
      <c r="H159" t="str">
        <f t="shared" si="63"/>
        <v>10 (δ=0.2)</v>
      </c>
      <c r="J159" s="3"/>
      <c r="K159" s="3" t="s">
        <v>25</v>
      </c>
      <c r="L159" s="3" t="s">
        <v>26</v>
      </c>
      <c r="N159">
        <f t="shared" si="64"/>
        <v>53.274999999999991</v>
      </c>
      <c r="O159">
        <f t="shared" si="65"/>
        <v>4.3071744268383032</v>
      </c>
      <c r="P159" s="3" t="s">
        <v>25</v>
      </c>
      <c r="Q159" s="3" t="s">
        <v>26</v>
      </c>
      <c r="R159" s="3" t="s">
        <v>25</v>
      </c>
      <c r="S159" s="3" t="s">
        <v>26</v>
      </c>
      <c r="T159" s="3" t="s">
        <v>25</v>
      </c>
      <c r="U159" s="3" t="s">
        <v>26</v>
      </c>
      <c r="V159" s="3" t="s">
        <v>25</v>
      </c>
      <c r="W159" s="3" t="s">
        <v>26</v>
      </c>
    </row>
    <row r="160" spans="1:23" x14ac:dyDescent="0.45">
      <c r="A160" s="2">
        <v>12</v>
      </c>
      <c r="B160">
        <v>10</v>
      </c>
      <c r="C160">
        <v>0.45</v>
      </c>
      <c r="D160">
        <f>AVERAGE('PARITY Accuracy'!D160, 'Pattern_Matching Accuracy'!D160, 'Reversal Accuracy'!D160, 'Stack Accuracy'!D160, 'Vending_Machine Accuracy'!D160, 'Vending_Machine_Sum Accuracy'!D160, 'MazeComplete Accuracy'!D160, 'MazeSolve Accuracy'!D160, 'Hamiltonian Accuracy'!D160)</f>
        <v>55.644444444444439</v>
      </c>
      <c r="E160">
        <f>AVERAGE('PARITY Accuracy'!E160, 'Pattern_Matching Accuracy'!E160, 'Reversal Accuracy'!E160, 'Stack Accuracy'!E160, 'Vending_Machine Accuracy'!E160, 'Vending_Machine_Sum Accuracy'!E160, 'MazeComplete Accuracy'!E160, 'MazeSolve Accuracy'!E160, 'Hamiltonian Accuracy'!E160)</f>
        <v>54.100000000000009</v>
      </c>
      <c r="F160">
        <f>AVERAGE('PARITY Accuracy'!F160, 'Pattern_Matching Accuracy'!F160, 'Reversal Accuracy'!F160, 'Stack Accuracy'!F160, 'Vending_Machine Accuracy'!F160, 'Vending_Machine_Sum Accuracy'!F160, 'MazeComplete Accuracy'!F160, 'MazeSolve Accuracy'!F160, 'Hamiltonian Accuracy'!F160)</f>
        <v>45.699999999999989</v>
      </c>
      <c r="G160">
        <f>AVERAGE('PARITY Accuracy'!G160, 'Pattern_Matching Accuracy'!G160, 'Reversal Accuracy'!G160, 'Stack Accuracy'!G160, 'Vending_Machine Accuracy'!G160, 'Vending_Machine_Sum Accuracy'!G160, 'MazeComplete Accuracy'!G160, 'MazeSolve Accuracy'!G160, 'Hamiltonian Accuracy'!G160)</f>
        <v>56.288888888888884</v>
      </c>
      <c r="H160" t="str">
        <f t="shared" si="63"/>
        <v>10 (δ=0.45)</v>
      </c>
      <c r="J160">
        <v>2</v>
      </c>
      <c r="K160">
        <f>AVERAGE(D148:G152)</f>
        <v>45.125555555555557</v>
      </c>
      <c r="L160">
        <f>AVERAGE(D148:G148,D153:G153,D158:G158,D163:G163,D168:G168,D173:G173)</f>
        <v>54.710648148148159</v>
      </c>
      <c r="M160">
        <v>0</v>
      </c>
      <c r="N160">
        <f t="shared" si="64"/>
        <v>52.93333333333333</v>
      </c>
      <c r="O160">
        <f t="shared" si="65"/>
        <v>4.2512380186668048</v>
      </c>
      <c r="P160" s="5">
        <f>AVERAGE(D148:D152)</f>
        <v>48.893333333333331</v>
      </c>
      <c r="Q160">
        <f>AVERAGE(D148,D153,D158,D163,D168,D173)</f>
        <v>58.985185185185195</v>
      </c>
      <c r="R160" s="5">
        <f>AVERAGE(E148:E152)</f>
        <v>41.357777777777777</v>
      </c>
      <c r="S160">
        <f>AVERAGE(E148,E153,E158,E163,E168,E173)</f>
        <v>55.285185185185185</v>
      </c>
      <c r="T160" s="5">
        <f>AVERAGE(F148:F152)</f>
        <v>39.802222222222227</v>
      </c>
      <c r="U160">
        <f>AVERAGE(F148,F153,F158,F163,F168,F173)</f>
        <v>45.181481481481484</v>
      </c>
      <c r="V160" s="5">
        <f>AVERAGE(G148:G152)</f>
        <v>50.448888888888895</v>
      </c>
      <c r="W160">
        <f>AVERAGE(G148,G153,G158,G163,G168,G173)</f>
        <v>59.390740740740739</v>
      </c>
    </row>
    <row r="161" spans="1:23" x14ac:dyDescent="0.45">
      <c r="A161" s="2">
        <v>13</v>
      </c>
      <c r="B161">
        <v>10</v>
      </c>
      <c r="C161">
        <v>0.65</v>
      </c>
      <c r="D161">
        <f>AVERAGE('PARITY Accuracy'!D161, 'Pattern_Matching Accuracy'!D161, 'Reversal Accuracy'!D161, 'Stack Accuracy'!D161, 'Vending_Machine Accuracy'!D161, 'Vending_Machine_Sum Accuracy'!D161, 'MazeComplete Accuracy'!D161, 'MazeSolve Accuracy'!D161, 'Hamiltonian Accuracy'!D161)</f>
        <v>54.455555555555556</v>
      </c>
      <c r="E161">
        <f>AVERAGE('PARITY Accuracy'!E161, 'Pattern_Matching Accuracy'!E161, 'Reversal Accuracy'!E161, 'Stack Accuracy'!E161, 'Vending_Machine Accuracy'!E161, 'Vending_Machine_Sum Accuracy'!E161, 'MazeComplete Accuracy'!E161, 'MazeSolve Accuracy'!E161, 'Hamiltonian Accuracy'!E161)</f>
        <v>53.199999999999996</v>
      </c>
      <c r="F161">
        <f>AVERAGE('PARITY Accuracy'!F161, 'Pattern_Matching Accuracy'!F161, 'Reversal Accuracy'!F161, 'Stack Accuracy'!F161, 'Vending_Machine Accuracy'!F161, 'Vending_Machine_Sum Accuracy'!F161, 'MazeComplete Accuracy'!F161, 'MazeSolve Accuracy'!F161, 'Hamiltonian Accuracy'!F161)</f>
        <v>45.277777777777779</v>
      </c>
      <c r="G161">
        <f>AVERAGE('PARITY Accuracy'!G161, 'Pattern_Matching Accuracy'!G161, 'Reversal Accuracy'!G161, 'Stack Accuracy'!G161, 'Vending_Machine Accuracy'!G161, 'Vending_Machine_Sum Accuracy'!G161, 'MazeComplete Accuracy'!G161, 'MazeSolve Accuracy'!G161, 'Hamiltonian Accuracy'!G161)</f>
        <v>54.688888888888897</v>
      </c>
      <c r="H161" t="str">
        <f t="shared" si="63"/>
        <v>10 (δ=0.65)</v>
      </c>
      <c r="J161">
        <v>5</v>
      </c>
      <c r="K161">
        <f>AVERAGE(D153:G157)</f>
        <v>53.571111111111108</v>
      </c>
      <c r="L161">
        <f>AVERAGE(D149:G149,D154:G154,D159:G159,D164:G164,D169:G169,D174:G174)</f>
        <v>53.455092592592571</v>
      </c>
      <c r="M161">
        <v>0.2</v>
      </c>
      <c r="N161">
        <f t="shared" si="64"/>
        <v>51.905555555555559</v>
      </c>
      <c r="O161">
        <f t="shared" si="65"/>
        <v>3.8682188774616444</v>
      </c>
      <c r="P161" s="5">
        <f>AVERAGE(D153:D157)</f>
        <v>58.428888888888892</v>
      </c>
      <c r="Q161">
        <f t="shared" ref="Q161:Q164" si="71">AVERAGE(D149,D154,D159,D164,D169,D174)</f>
        <v>57.577777777777783</v>
      </c>
      <c r="R161" s="5">
        <f>AVERAGE(E153:E157)</f>
        <v>53.051111111111105</v>
      </c>
      <c r="S161">
        <f t="shared" ref="S161:S164" si="72">AVERAGE(E149,E154,E159,E164,E169,E174)</f>
        <v>53.479629629629621</v>
      </c>
      <c r="T161" s="5">
        <f>AVERAGE(F153:F157)</f>
        <v>46.308888888888887</v>
      </c>
      <c r="U161">
        <f t="shared" ref="U161:U164" si="73">AVERAGE(F149,F154,F159,F164,F169,F174)</f>
        <v>45.094444444444434</v>
      </c>
      <c r="V161" s="5">
        <f>AVERAGE(G153:G157)</f>
        <v>56.495555555555555</v>
      </c>
      <c r="W161">
        <f t="shared" ref="W161:W164" si="74">AVERAGE(G149,G154,G159,G164,G169,G174)</f>
        <v>57.668518518518518</v>
      </c>
    </row>
    <row r="162" spans="1:23" x14ac:dyDescent="0.45">
      <c r="A162" s="2">
        <v>14</v>
      </c>
      <c r="B162">
        <v>10</v>
      </c>
      <c r="C162">
        <v>0.85</v>
      </c>
      <c r="D162">
        <f>AVERAGE('PARITY Accuracy'!D162, 'Pattern_Matching Accuracy'!D162, 'Reversal Accuracy'!D162, 'Stack Accuracy'!D162, 'Vending_Machine Accuracy'!D162, 'Vending_Machine_Sum Accuracy'!D162, 'MazeComplete Accuracy'!D162, 'MazeSolve Accuracy'!D162, 'Hamiltonian Accuracy'!D162)</f>
        <v>53.12222222222222</v>
      </c>
      <c r="E162">
        <f>AVERAGE('PARITY Accuracy'!E162, 'Pattern_Matching Accuracy'!E162, 'Reversal Accuracy'!E162, 'Stack Accuracy'!E162, 'Vending_Machine Accuracy'!E162, 'Vending_Machine_Sum Accuracy'!E162, 'MazeComplete Accuracy'!E162, 'MazeSolve Accuracy'!E162, 'Hamiltonian Accuracy'!E162)</f>
        <v>52.277777777777779</v>
      </c>
      <c r="F162">
        <f>AVERAGE('PARITY Accuracy'!F162, 'Pattern_Matching Accuracy'!F162, 'Reversal Accuracy'!F162, 'Stack Accuracy'!F162, 'Vending_Machine Accuracy'!F162, 'Vending_Machine_Sum Accuracy'!F162, 'MazeComplete Accuracy'!F162, 'MazeSolve Accuracy'!F162, 'Hamiltonian Accuracy'!F162)</f>
        <v>46.4</v>
      </c>
      <c r="G162">
        <f>AVERAGE('PARITY Accuracy'!G162, 'Pattern_Matching Accuracy'!G162, 'Reversal Accuracy'!G162, 'Stack Accuracy'!G162, 'Vending_Machine Accuracy'!G162, 'Vending_Machine_Sum Accuracy'!G162, 'MazeComplete Accuracy'!G162, 'MazeSolve Accuracy'!G162, 'Hamiltonian Accuracy'!G162)</f>
        <v>53.544444444444444</v>
      </c>
      <c r="H162" t="str">
        <f t="shared" si="63"/>
        <v>10 (δ=0.85)</v>
      </c>
      <c r="J162">
        <v>10</v>
      </c>
      <c r="K162">
        <f>AVERAGE(D158:G162)</f>
        <v>52.838888888888889</v>
      </c>
      <c r="L162">
        <f t="shared" ref="L162:L164" si="75">AVERAGE(D150:G150,D155:G155,D160:G160,D165:G165,D170:G170,D175:G175)</f>
        <v>53.076851851851863</v>
      </c>
      <c r="M162">
        <v>0.45</v>
      </c>
      <c r="N162">
        <f t="shared" si="64"/>
        <v>51.336111111111116</v>
      </c>
      <c r="O162">
        <f t="shared" si="65"/>
        <v>2.8861244786344269</v>
      </c>
      <c r="P162" s="5">
        <f>AVERAGE(D158:D162)</f>
        <v>55.637777777777771</v>
      </c>
      <c r="Q162">
        <f t="shared" si="71"/>
        <v>56.868518518518528</v>
      </c>
      <c r="R162" s="5">
        <f>AVERAGE(E158:E162)</f>
        <v>53.451111111111103</v>
      </c>
      <c r="S162">
        <f t="shared" si="72"/>
        <v>53.5</v>
      </c>
      <c r="T162" s="5">
        <f>AVERAGE(F158:F162)</f>
        <v>46.013333333333335</v>
      </c>
      <c r="U162">
        <f t="shared" si="73"/>
        <v>45.001851851851853</v>
      </c>
      <c r="V162" s="5">
        <f>AVERAGE(G158:G162)</f>
        <v>56.25333333333333</v>
      </c>
      <c r="W162">
        <f t="shared" si="74"/>
        <v>56.937037037037044</v>
      </c>
    </row>
    <row r="163" spans="1:23" x14ac:dyDescent="0.45">
      <c r="A163" s="2">
        <v>15</v>
      </c>
      <c r="B163">
        <v>20</v>
      </c>
      <c r="C163">
        <v>0</v>
      </c>
      <c r="D163">
        <f>(SUM(SUMIF('PARITY Accuracy'!D163,"&lt;&gt;0"), SUMIF('Pattern_Matching Accuracy'!D163,"&lt;&gt;0"), SUMIF('Reversal Accuracy'!D163,"&lt;&gt;0"), SUMIF('Stack Accuracy'!D163,"&lt;&gt;0"), SUMIF('Vending_Machine Accuracy'!D163,"&lt;&gt;0"), SUMIF('Vending_Machine_Sum Accuracy'!D163,"&lt;&gt;0"), SUMIF('MazeComplete Accuracy'!D163,"&lt;&gt;0"), SUMIF('MazeSolve Accuracy'!D163,"&lt;&gt;0"), SUMIF('Hamiltonian Accuracy'!D163,"&lt;&gt;0")))/SUM(IF('PARITY Accuracy'!D163&lt;&gt;0,1,0), IF('Pattern_Matching Accuracy'!D163&lt;&gt;0,1,0), IF('Reversal Accuracy'!D163&lt;&gt;0,1,0), IF('Stack Accuracy'!D163&lt;&gt;0,1,0), IF('Vending_Machine Accuracy'!D163&lt;&gt;0,1,0), IF('Vending_Machine_Sum Accuracy'!D163&lt;&gt;0,1,0), IF('MazeComplete Accuracy'!D163&lt;&gt;0,1,0), IF('MazeSolve Accuracy'!D163&lt;&gt;0,1,0), IF('Hamiltonian Accuracy'!D163&lt;&gt;0,1,0))</f>
        <v>58.022222222222226</v>
      </c>
      <c r="E163">
        <f>(SUM(SUMIF('PARITY Accuracy'!E163,"&lt;&gt;0"), SUMIF('Pattern_Matching Accuracy'!E163,"&lt;&gt;0"), SUMIF('Reversal Accuracy'!E163,"&lt;&gt;0"), SUMIF('Stack Accuracy'!E163,"&lt;&gt;0"), SUMIF('Vending_Machine Accuracy'!E163,"&lt;&gt;0"), SUMIF('Vending_Machine_Sum Accuracy'!E163,"&lt;&gt;0"), SUMIF('MazeComplete Accuracy'!E163,"&lt;&gt;0"), SUMIF('MazeSolve Accuracy'!E163,"&lt;&gt;0"), SUMIF('Hamiltonian Accuracy'!E163,"&lt;&gt;0")))/SUM(IF('PARITY Accuracy'!E163&lt;&gt;0,1,0), IF('Pattern_Matching Accuracy'!E163&lt;&gt;0,1,0), IF('Reversal Accuracy'!E163&lt;&gt;0,1,0), IF('Stack Accuracy'!E163&lt;&gt;0,1,0), IF('Vending_Machine Accuracy'!E163&lt;&gt;0,1,0), IF('Vending_Machine_Sum Accuracy'!E163&lt;&gt;0,1,0), IF('MazeComplete Accuracy'!E163&lt;&gt;0,1,0), IF('MazeSolve Accuracy'!E163&lt;&gt;0,1,0), IF('Hamiltonian Accuracy'!E163&lt;&gt;0,1,0))</f>
        <v>56.900000000000006</v>
      </c>
      <c r="F163">
        <f>(SUM(SUMIF('PARITY Accuracy'!F163,"&lt;&gt;0"), SUMIF('Pattern_Matching Accuracy'!F163,"&lt;&gt;0"), SUMIF('Reversal Accuracy'!F163,"&lt;&gt;0"), SUMIF('Stack Accuracy'!F163,"&lt;&gt;0"), SUMIF('Vending_Machine Accuracy'!F163,"&lt;&gt;0"), SUMIF('Vending_Machine_Sum Accuracy'!F163,"&lt;&gt;0"), SUMIF('MazeComplete Accuracy'!F163,"&lt;&gt;0"), SUMIF('MazeSolve Accuracy'!F163,"&lt;&gt;0"), SUMIF('Hamiltonian Accuracy'!F163,"&lt;&gt;0")))/SUM(IF('PARITY Accuracy'!F163&lt;&gt;0,1,0), IF('Pattern_Matching Accuracy'!F163&lt;&gt;0,1,0), IF('Reversal Accuracy'!F163&lt;&gt;0,1,0), IF('Stack Accuracy'!F163&lt;&gt;0,1,0), IF('Vending_Machine Accuracy'!F163&lt;&gt;0,1,0), IF('Vending_Machine_Sum Accuracy'!F163&lt;&gt;0,1,0), IF('MazeComplete Accuracy'!F163&lt;&gt;0,1,0), IF('MazeSolve Accuracy'!F163&lt;&gt;0,1,0), IF('Hamiltonian Accuracy'!F163&lt;&gt;0,1,0))</f>
        <v>46.788888888888899</v>
      </c>
      <c r="G163">
        <f>(SUM(SUMIF('PARITY Accuracy'!G163,"&lt;&gt;0"), SUMIF('Pattern_Matching Accuracy'!G163,"&lt;&gt;0"), SUMIF('Reversal Accuracy'!G163,"&lt;&gt;0"), SUMIF('Stack Accuracy'!G163,"&lt;&gt;0"), SUMIF('Vending_Machine Accuracy'!G163,"&lt;&gt;0"), SUMIF('Vending_Machine_Sum Accuracy'!G163,"&lt;&gt;0"), SUMIF('MazeComplete Accuracy'!G163,"&lt;&gt;0"), SUMIF('MazeSolve Accuracy'!G163,"&lt;&gt;0"), SUMIF('Hamiltonian Accuracy'!G163,"&lt;&gt;0")))/SUM(IF('PARITY Accuracy'!G163&lt;&gt;0,1,0), IF('Pattern_Matching Accuracy'!G163&lt;&gt;0,1,0), IF('Reversal Accuracy'!G163&lt;&gt;0,1,0), IF('Stack Accuracy'!G163&lt;&gt;0,1,0), IF('Vending_Machine Accuracy'!G163&lt;&gt;0,1,0), IF('Vending_Machine_Sum Accuracy'!G163&lt;&gt;0,1,0), IF('MazeComplete Accuracy'!G163&lt;&gt;0,1,0), IF('MazeSolve Accuracy'!G163&lt;&gt;0,1,0), IF('Hamiltonian Accuracy'!G163&lt;&gt;0,1,0))</f>
        <v>59.06666666666667</v>
      </c>
      <c r="H163" t="str">
        <f t="shared" si="63"/>
        <v>20 (δ=0)</v>
      </c>
      <c r="J163">
        <v>20</v>
      </c>
      <c r="K163">
        <f>AVERAGE(D163:G167)</f>
        <v>53.483888888888899</v>
      </c>
      <c r="L163">
        <f t="shared" si="75"/>
        <v>52.376851851851853</v>
      </c>
      <c r="M163">
        <v>0.65</v>
      </c>
      <c r="N163">
        <f t="shared" si="64"/>
        <v>55.19444444444445</v>
      </c>
      <c r="O163">
        <f t="shared" si="65"/>
        <v>4.9130620810595964</v>
      </c>
      <c r="P163" s="5">
        <f>AVERAGE(D163:D167)</f>
        <v>55.839999999999996</v>
      </c>
      <c r="Q163">
        <f t="shared" si="71"/>
        <v>55.81111111111111</v>
      </c>
      <c r="R163" s="5">
        <f>AVERAGE(E163:E167)</f>
        <v>55.813333333333333</v>
      </c>
      <c r="S163">
        <f t="shared" si="72"/>
        <v>53.096296296296288</v>
      </c>
      <c r="T163" s="5">
        <f>AVERAGE(F163:F167)</f>
        <v>45.791111111111107</v>
      </c>
      <c r="U163">
        <f t="shared" si="73"/>
        <v>44.38703703703704</v>
      </c>
      <c r="V163" s="5">
        <f>AVERAGE(G163:G167)</f>
        <v>56.491111111111103</v>
      </c>
      <c r="W163">
        <f t="shared" si="74"/>
        <v>56.212962962962962</v>
      </c>
    </row>
    <row r="164" spans="1:23" x14ac:dyDescent="0.45">
      <c r="A164" s="2">
        <v>16</v>
      </c>
      <c r="B164">
        <v>20</v>
      </c>
      <c r="C164">
        <v>0.2</v>
      </c>
      <c r="D164">
        <f>(SUM(SUMIF('PARITY Accuracy'!D164,"&lt;&gt;0"), SUMIF('Pattern_Matching Accuracy'!D164,"&lt;&gt;0"), SUMIF('Reversal Accuracy'!D164,"&lt;&gt;0"), SUMIF('Stack Accuracy'!D164,"&lt;&gt;0"), SUMIF('Vending_Machine Accuracy'!D164,"&lt;&gt;0"), SUMIF('Vending_Machine_Sum Accuracy'!D164,"&lt;&gt;0"), SUMIF('MazeComplete Accuracy'!D164,"&lt;&gt;0"), SUMIF('MazeSolve Accuracy'!D164,"&lt;&gt;0"), SUMIF('Hamiltonian Accuracy'!D164,"&lt;&gt;0")))/SUM(IF('PARITY Accuracy'!D164&lt;&gt;0,1,0), IF('Pattern_Matching Accuracy'!D164&lt;&gt;0,1,0), IF('Reversal Accuracy'!D164&lt;&gt;0,1,0), IF('Stack Accuracy'!D164&lt;&gt;0,1,0), IF('Vending_Machine Accuracy'!D164&lt;&gt;0,1,0), IF('Vending_Machine_Sum Accuracy'!D164&lt;&gt;0,1,0), IF('MazeComplete Accuracy'!D164&lt;&gt;0,1,0), IF('MazeSolve Accuracy'!D164&lt;&gt;0,1,0), IF('Hamiltonian Accuracy'!D164&lt;&gt;0,1,0))</f>
        <v>56.36666666666666</v>
      </c>
      <c r="E164">
        <f>(SUM(SUMIF('PARITY Accuracy'!E164,"&lt;&gt;0"), SUMIF('Pattern_Matching Accuracy'!E164,"&lt;&gt;0"), SUMIF('Reversal Accuracy'!E164,"&lt;&gt;0"), SUMIF('Stack Accuracy'!E164,"&lt;&gt;0"), SUMIF('Vending_Machine Accuracy'!E164,"&lt;&gt;0"), SUMIF('Vending_Machine_Sum Accuracy'!E164,"&lt;&gt;0"), SUMIF('MazeComplete Accuracy'!E164,"&lt;&gt;0"), SUMIF('MazeSolve Accuracy'!E164,"&lt;&gt;0"), SUMIF('Hamiltonian Accuracy'!E164,"&lt;&gt;0")))/SUM(IF('PARITY Accuracy'!E164&lt;&gt;0,1,0), IF('Pattern_Matching Accuracy'!E164&lt;&gt;0,1,0), IF('Reversal Accuracy'!E164&lt;&gt;0,1,0), IF('Stack Accuracy'!E164&lt;&gt;0,1,0), IF('Vending_Machine Accuracy'!E164&lt;&gt;0,1,0), IF('Vending_Machine_Sum Accuracy'!E164&lt;&gt;0,1,0), IF('MazeComplete Accuracy'!E164&lt;&gt;0,1,0), IF('MazeSolve Accuracy'!E164&lt;&gt;0,1,0), IF('Hamiltonian Accuracy'!E164&lt;&gt;0,1,0))</f>
        <v>56.18888888888889</v>
      </c>
      <c r="F164">
        <f>(SUM(SUMIF('PARITY Accuracy'!F164,"&lt;&gt;0"), SUMIF('Pattern_Matching Accuracy'!F164,"&lt;&gt;0"), SUMIF('Reversal Accuracy'!F164,"&lt;&gt;0"), SUMIF('Stack Accuracy'!F164,"&lt;&gt;0"), SUMIF('Vending_Machine Accuracy'!F164,"&lt;&gt;0"), SUMIF('Vending_Machine_Sum Accuracy'!F164,"&lt;&gt;0"), SUMIF('MazeComplete Accuracy'!F164,"&lt;&gt;0"), SUMIF('MazeSolve Accuracy'!F164,"&lt;&gt;0"), SUMIF('Hamiltonian Accuracy'!F164,"&lt;&gt;0")))/SUM(IF('PARITY Accuracy'!F164&lt;&gt;0,1,0), IF('Pattern_Matching Accuracy'!F164&lt;&gt;0,1,0), IF('Reversal Accuracy'!F164&lt;&gt;0,1,0), IF('Stack Accuracy'!F164&lt;&gt;0,1,0), IF('Vending_Machine Accuracy'!F164&lt;&gt;0,1,0), IF('Vending_Machine_Sum Accuracy'!F164&lt;&gt;0,1,0), IF('MazeComplete Accuracy'!F164&lt;&gt;0,1,0), IF('MazeSolve Accuracy'!F164&lt;&gt;0,1,0), IF('Hamiltonian Accuracy'!F164&lt;&gt;0,1,0))</f>
        <v>45.433333333333337</v>
      </c>
      <c r="G164">
        <f>(SUM(SUMIF('PARITY Accuracy'!G164,"&lt;&gt;0"), SUMIF('Pattern_Matching Accuracy'!G164,"&lt;&gt;0"), SUMIF('Reversal Accuracy'!G164,"&lt;&gt;0"), SUMIF('Stack Accuracy'!G164,"&lt;&gt;0"), SUMIF('Vending_Machine Accuracy'!G164,"&lt;&gt;0"), SUMIF('Vending_Machine_Sum Accuracy'!G164,"&lt;&gt;0"), SUMIF('MazeComplete Accuracy'!G164,"&lt;&gt;0"), SUMIF('MazeSolve Accuracy'!G164,"&lt;&gt;0"), SUMIF('Hamiltonian Accuracy'!G164,"&lt;&gt;0")))/SUM(IF('PARITY Accuracy'!G164&lt;&gt;0,1,0), IF('Pattern_Matching Accuracy'!G164&lt;&gt;0,1,0), IF('Reversal Accuracy'!G164&lt;&gt;0,1,0), IF('Stack Accuracy'!G164&lt;&gt;0,1,0), IF('Vending_Machine Accuracy'!G164&lt;&gt;0,1,0), IF('Vending_Machine_Sum Accuracy'!G164&lt;&gt;0,1,0), IF('MazeComplete Accuracy'!G164&lt;&gt;0,1,0), IF('MazeSolve Accuracy'!G164&lt;&gt;0,1,0), IF('Hamiltonian Accuracy'!G164&lt;&gt;0,1,0))</f>
        <v>57.255555555555553</v>
      </c>
      <c r="H164" t="str">
        <f t="shared" si="63"/>
        <v>20 (δ=0.2)</v>
      </c>
      <c r="J164">
        <v>50</v>
      </c>
      <c r="K164">
        <f>AVERAGE(D168:G172)</f>
        <v>56.362777777777772</v>
      </c>
      <c r="L164">
        <f t="shared" si="75"/>
        <v>51.605092592592598</v>
      </c>
      <c r="M164">
        <v>0.85</v>
      </c>
      <c r="N164">
        <f t="shared" si="64"/>
        <v>53.81111111111111</v>
      </c>
      <c r="O164">
        <f t="shared" si="65"/>
        <v>4.8537626997700443</v>
      </c>
      <c r="P164" s="5">
        <f>AVERAGE(D168:D172)</f>
        <v>59.202222222222211</v>
      </c>
      <c r="Q164">
        <f t="shared" si="71"/>
        <v>54.301851851851836</v>
      </c>
      <c r="R164" s="5">
        <f>AVERAGE(E168:E172)</f>
        <v>60.339999999999989</v>
      </c>
      <c r="S164">
        <f t="shared" si="72"/>
        <v>52.361111111111107</v>
      </c>
      <c r="T164" s="5">
        <f>AVERAGE(F168:F172)</f>
        <v>45.55777777777778</v>
      </c>
      <c r="U164">
        <f t="shared" si="73"/>
        <v>44.772222222222219</v>
      </c>
      <c r="V164" s="5">
        <f>AVERAGE(G168:G172)</f>
        <v>60.351111111111116</v>
      </c>
      <c r="W164">
        <f t="shared" si="74"/>
        <v>54.985185185185195</v>
      </c>
    </row>
    <row r="165" spans="1:23" x14ac:dyDescent="0.45">
      <c r="A165" s="2">
        <v>17</v>
      </c>
      <c r="B165">
        <v>20</v>
      </c>
      <c r="C165">
        <v>0.45</v>
      </c>
      <c r="D165">
        <f>(SUM(SUMIF('PARITY Accuracy'!D165,"&lt;&gt;0"), SUMIF('Pattern_Matching Accuracy'!D165,"&lt;&gt;0"), SUMIF('Reversal Accuracy'!D165,"&lt;&gt;0"), SUMIF('Stack Accuracy'!D165,"&lt;&gt;0"), SUMIF('Vending_Machine Accuracy'!D165,"&lt;&gt;0"), SUMIF('Vending_Machine_Sum Accuracy'!D165,"&lt;&gt;0"), SUMIF('MazeComplete Accuracy'!D165,"&lt;&gt;0"), SUMIF('MazeSolve Accuracy'!D165,"&lt;&gt;0"), SUMIF('Hamiltonian Accuracy'!D165,"&lt;&gt;0")))/SUM(IF('PARITY Accuracy'!D165&lt;&gt;0,1,0), IF('Pattern_Matching Accuracy'!D165&lt;&gt;0,1,0), IF('Reversal Accuracy'!D165&lt;&gt;0,1,0), IF('Stack Accuracy'!D165&lt;&gt;0,1,0), IF('Vending_Machine Accuracy'!D165&lt;&gt;0,1,0), IF('Vending_Machine_Sum Accuracy'!D165&lt;&gt;0,1,0), IF('MazeComplete Accuracy'!D165&lt;&gt;0,1,0), IF('MazeSolve Accuracy'!D165&lt;&gt;0,1,0), IF('Hamiltonian Accuracy'!D165&lt;&gt;0,1,0))</f>
        <v>55.722222222222221</v>
      </c>
      <c r="E165">
        <f>(SUM(SUMIF('PARITY Accuracy'!E165,"&lt;&gt;0"), SUMIF('Pattern_Matching Accuracy'!E165,"&lt;&gt;0"), SUMIF('Reversal Accuracy'!E165,"&lt;&gt;0"), SUMIF('Stack Accuracy'!E165,"&lt;&gt;0"), SUMIF('Vending_Machine Accuracy'!E165,"&lt;&gt;0"), SUMIF('Vending_Machine_Sum Accuracy'!E165,"&lt;&gt;0"), SUMIF('MazeComplete Accuracy'!E165,"&lt;&gt;0"), SUMIF('MazeSolve Accuracy'!E165,"&lt;&gt;0"), SUMIF('Hamiltonian Accuracy'!E165,"&lt;&gt;0")))/SUM(IF('PARITY Accuracy'!E165&lt;&gt;0,1,0), IF('Pattern_Matching Accuracy'!E165&lt;&gt;0,1,0), IF('Reversal Accuracy'!E165&lt;&gt;0,1,0), IF('Stack Accuracy'!E165&lt;&gt;0,1,0), IF('Vending_Machine Accuracy'!E165&lt;&gt;0,1,0), IF('Vending_Machine_Sum Accuracy'!E165&lt;&gt;0,1,0), IF('MazeComplete Accuracy'!E165&lt;&gt;0,1,0), IF('MazeSolve Accuracy'!E165&lt;&gt;0,1,0), IF('Hamiltonian Accuracy'!E165&lt;&gt;0,1,0))</f>
        <v>56.18888888888889</v>
      </c>
      <c r="F165">
        <f>(SUM(SUMIF('PARITY Accuracy'!F165,"&lt;&gt;0"), SUMIF('Pattern_Matching Accuracy'!F165,"&lt;&gt;0"), SUMIF('Reversal Accuracy'!F165,"&lt;&gt;0"), SUMIF('Stack Accuracy'!F165,"&lt;&gt;0"), SUMIF('Vending_Machine Accuracy'!F165,"&lt;&gt;0"), SUMIF('Vending_Machine_Sum Accuracy'!F165,"&lt;&gt;0"), SUMIF('MazeComplete Accuracy'!F165,"&lt;&gt;0"), SUMIF('MazeSolve Accuracy'!F165,"&lt;&gt;0"), SUMIF('Hamiltonian Accuracy'!F165,"&lt;&gt;0")))/SUM(IF('PARITY Accuracy'!F165&lt;&gt;0,1,0), IF('Pattern_Matching Accuracy'!F165&lt;&gt;0,1,0), IF('Reversal Accuracy'!F165&lt;&gt;0,1,0), IF('Stack Accuracy'!F165&lt;&gt;0,1,0), IF('Vending_Machine Accuracy'!F165&lt;&gt;0,1,0), IF('Vending_Machine_Sum Accuracy'!F165&lt;&gt;0,1,0), IF('MazeComplete Accuracy'!F165&lt;&gt;0,1,0), IF('MazeSolve Accuracy'!F165&lt;&gt;0,1,0), IF('Hamiltonian Accuracy'!F165&lt;&gt;0,1,0))</f>
        <v>46.544444444444444</v>
      </c>
      <c r="G165">
        <f>(SUM(SUMIF('PARITY Accuracy'!G165,"&lt;&gt;0"), SUMIF('Pattern_Matching Accuracy'!G165,"&lt;&gt;0"), SUMIF('Reversal Accuracy'!G165,"&lt;&gt;0"), SUMIF('Stack Accuracy'!G165,"&lt;&gt;0"), SUMIF('Vending_Machine Accuracy'!G165,"&lt;&gt;0"), SUMIF('Vending_Machine_Sum Accuracy'!G165,"&lt;&gt;0"), SUMIF('MazeComplete Accuracy'!G165,"&lt;&gt;0"), SUMIF('MazeSolve Accuracy'!G165,"&lt;&gt;0"), SUMIF('Hamiltonian Accuracy'!G165,"&lt;&gt;0")))/SUM(IF('PARITY Accuracy'!G165&lt;&gt;0,1,0), IF('Pattern_Matching Accuracy'!G165&lt;&gt;0,1,0), IF('Reversal Accuracy'!G165&lt;&gt;0,1,0), IF('Stack Accuracy'!G165&lt;&gt;0,1,0), IF('Vending_Machine Accuracy'!G165&lt;&gt;0,1,0), IF('Vending_Machine_Sum Accuracy'!G165&lt;&gt;0,1,0), IF('MazeComplete Accuracy'!G165&lt;&gt;0,1,0), IF('MazeSolve Accuracy'!G165&lt;&gt;0,1,0), IF('Hamiltonian Accuracy'!G165&lt;&gt;0,1,0))</f>
        <v>56.144444444444446</v>
      </c>
      <c r="H165" t="str">
        <f t="shared" si="63"/>
        <v>20 (δ=0.45)</v>
      </c>
      <c r="J165">
        <v>100</v>
      </c>
      <c r="K165">
        <f>AVERAGE(D173:G177)</f>
        <v>56.887222222222213</v>
      </c>
      <c r="L165">
        <f>AVERAGE((L164-L163), (L163-L162), (L162-L161), (L161-L160))</f>
        <v>-0.77638888888889035</v>
      </c>
      <c r="N165">
        <f t="shared" si="64"/>
        <v>53.65</v>
      </c>
      <c r="O165">
        <f t="shared" si="65"/>
        <v>4.1064350283397042</v>
      </c>
      <c r="P165" s="5">
        <f>AVERAGE(D173:D177)</f>
        <v>62.251111111111115</v>
      </c>
      <c r="R165" s="5">
        <f>AVERAGE(E173:E177)</f>
        <v>57.25333333333333</v>
      </c>
      <c r="T165" s="5">
        <f>AVERAGE(F173:F177)</f>
        <v>45.851111111111109</v>
      </c>
      <c r="V165" s="5">
        <f>AVERAGE(G173:G177)</f>
        <v>62.193333333333328</v>
      </c>
    </row>
    <row r="166" spans="1:23" x14ac:dyDescent="0.45">
      <c r="A166" s="2">
        <v>18</v>
      </c>
      <c r="B166">
        <v>20</v>
      </c>
      <c r="C166">
        <v>0.65</v>
      </c>
      <c r="D166">
        <f>(SUM(SUMIF('PARITY Accuracy'!D166,"&lt;&gt;0"), SUMIF('Pattern_Matching Accuracy'!D166,"&lt;&gt;0"), SUMIF('Reversal Accuracy'!D166,"&lt;&gt;0"), SUMIF('Stack Accuracy'!D166,"&lt;&gt;0"), SUMIF('Vending_Machine Accuracy'!D166,"&lt;&gt;0"), SUMIF('Vending_Machine_Sum Accuracy'!D166,"&lt;&gt;0"), SUMIF('MazeComplete Accuracy'!D166,"&lt;&gt;0"), SUMIF('MazeSolve Accuracy'!D166,"&lt;&gt;0"), SUMIF('Hamiltonian Accuracy'!D166,"&lt;&gt;0")))/SUM(IF('PARITY Accuracy'!D166&lt;&gt;0,1,0), IF('Pattern_Matching Accuracy'!D166&lt;&gt;0,1,0), IF('Reversal Accuracy'!D166&lt;&gt;0,1,0), IF('Stack Accuracy'!D166&lt;&gt;0,1,0), IF('Vending_Machine Accuracy'!D166&lt;&gt;0,1,0), IF('Vending_Machine_Sum Accuracy'!D166&lt;&gt;0,1,0), IF('MazeComplete Accuracy'!D166&lt;&gt;0,1,0), IF('MazeSolve Accuracy'!D166&lt;&gt;0,1,0), IF('Hamiltonian Accuracy'!D166&lt;&gt;0,1,0))</f>
        <v>55.444444444444443</v>
      </c>
      <c r="E166">
        <f>(SUM(SUMIF('PARITY Accuracy'!E166,"&lt;&gt;0"), SUMIF('Pattern_Matching Accuracy'!E166,"&lt;&gt;0"), SUMIF('Reversal Accuracy'!E166,"&lt;&gt;0"), SUMIF('Stack Accuracy'!E166,"&lt;&gt;0"), SUMIF('Vending_Machine Accuracy'!E166,"&lt;&gt;0"), SUMIF('Vending_Machine_Sum Accuracy'!E166,"&lt;&gt;0"), SUMIF('MazeComplete Accuracy'!E166,"&lt;&gt;0"), SUMIF('MazeSolve Accuracy'!E166,"&lt;&gt;0"), SUMIF('Hamiltonian Accuracy'!E166,"&lt;&gt;0")))/SUM(IF('PARITY Accuracy'!E166&lt;&gt;0,1,0), IF('Pattern_Matching Accuracy'!E166&lt;&gt;0,1,0), IF('Reversal Accuracy'!E166&lt;&gt;0,1,0), IF('Stack Accuracy'!E166&lt;&gt;0,1,0), IF('Vending_Machine Accuracy'!E166&lt;&gt;0,1,0), IF('Vending_Machine_Sum Accuracy'!E166&lt;&gt;0,1,0), IF('MazeComplete Accuracy'!E166&lt;&gt;0,1,0), IF('MazeSolve Accuracy'!E166&lt;&gt;0,1,0), IF('Hamiltonian Accuracy'!E166&lt;&gt;0,1,0))</f>
        <v>55.233333333333327</v>
      </c>
      <c r="F166">
        <f>(SUM(SUMIF('PARITY Accuracy'!F166,"&lt;&gt;0"), SUMIF('Pattern_Matching Accuracy'!F166,"&lt;&gt;0"), SUMIF('Reversal Accuracy'!F166,"&lt;&gt;0"), SUMIF('Stack Accuracy'!F166,"&lt;&gt;0"), SUMIF('Vending_Machine Accuracy'!F166,"&lt;&gt;0"), SUMIF('Vending_Machine_Sum Accuracy'!F166,"&lt;&gt;0"), SUMIF('MazeComplete Accuracy'!F166,"&lt;&gt;0"), SUMIF('MazeSolve Accuracy'!F166,"&lt;&gt;0"), SUMIF('Hamiltonian Accuracy'!F166,"&lt;&gt;0")))/SUM(IF('PARITY Accuracy'!F166&lt;&gt;0,1,0), IF('Pattern_Matching Accuracy'!F166&lt;&gt;0,1,0), IF('Reversal Accuracy'!F166&lt;&gt;0,1,0), IF('Stack Accuracy'!F166&lt;&gt;0,1,0), IF('Vending_Machine Accuracy'!F166&lt;&gt;0,1,0), IF('Vending_Machine_Sum Accuracy'!F166&lt;&gt;0,1,0), IF('MazeComplete Accuracy'!F166&lt;&gt;0,1,0), IF('MazeSolve Accuracy'!F166&lt;&gt;0,1,0), IF('Hamiltonian Accuracy'!F166&lt;&gt;0,1,0))</f>
        <v>44.955555555555556</v>
      </c>
      <c r="G166">
        <f>(SUM(SUMIF('PARITY Accuracy'!G166,"&lt;&gt;0"), SUMIF('Pattern_Matching Accuracy'!G166,"&lt;&gt;0"), SUMIF('Reversal Accuracy'!G166,"&lt;&gt;0"), SUMIF('Stack Accuracy'!G166,"&lt;&gt;0"), SUMIF('Vending_Machine Accuracy'!G166,"&lt;&gt;0"), SUMIF('Vending_Machine_Sum Accuracy'!G166,"&lt;&gt;0"), SUMIF('MazeComplete Accuracy'!G166,"&lt;&gt;0"), SUMIF('MazeSolve Accuracy'!G166,"&lt;&gt;0"), SUMIF('Hamiltonian Accuracy'!G166,"&lt;&gt;0")))/SUM(IF('PARITY Accuracy'!G166&lt;&gt;0,1,0), IF('Pattern_Matching Accuracy'!G166&lt;&gt;0,1,0), IF('Reversal Accuracy'!G166&lt;&gt;0,1,0), IF('Stack Accuracy'!G166&lt;&gt;0,1,0), IF('Vending_Machine Accuracy'!G166&lt;&gt;0,1,0), IF('Vending_Machine_Sum Accuracy'!G166&lt;&gt;0,1,0), IF('MazeComplete Accuracy'!G166&lt;&gt;0,1,0), IF('MazeSolve Accuracy'!G166&lt;&gt;0,1,0), IF('Hamiltonian Accuracy'!G166&lt;&gt;0,1,0))</f>
        <v>55.644444444444446</v>
      </c>
      <c r="H166" t="str">
        <f t="shared" si="63"/>
        <v>20 (δ=0.65)</v>
      </c>
      <c r="K166">
        <f>AVERAGE(K160:K165)</f>
        <v>53.044907407407401</v>
      </c>
      <c r="L166">
        <f>AVERAGE(L160:L164)</f>
        <v>53.044907407407415</v>
      </c>
      <c r="N166">
        <f t="shared" si="64"/>
        <v>52.819444444444443</v>
      </c>
      <c r="O166">
        <f t="shared" si="65"/>
        <v>4.5425449371660411</v>
      </c>
      <c r="P166" s="5">
        <f>AVERAGE(P160:P165)</f>
        <v>56.708888888888886</v>
      </c>
      <c r="Q166">
        <f>AVERAGE(Q160:Q164)</f>
        <v>56.708888888888893</v>
      </c>
      <c r="R166" s="5">
        <f>AVERAGE(R160:R165)</f>
        <v>53.544444444444444</v>
      </c>
      <c r="S166">
        <f>AVERAGE(S160:S164)</f>
        <v>53.544444444444437</v>
      </c>
      <c r="T166" s="5">
        <f>AVERAGE(T160:T165)</f>
        <v>44.887407407407409</v>
      </c>
      <c r="U166">
        <f>AVERAGE(U160:U164)</f>
        <v>44.887407407407402</v>
      </c>
      <c r="V166" s="5">
        <f>AVERAGE(V160:V165)</f>
        <v>57.038888888888891</v>
      </c>
      <c r="W166">
        <f>AVERAGE(W160:W164)</f>
        <v>57.038888888888891</v>
      </c>
    </row>
    <row r="167" spans="1:23" x14ac:dyDescent="0.45">
      <c r="A167" s="2">
        <v>19</v>
      </c>
      <c r="B167">
        <v>20</v>
      </c>
      <c r="C167">
        <v>0.85</v>
      </c>
      <c r="D167">
        <f>(SUM(SUMIF('PARITY Accuracy'!D167,"&lt;&gt;0"), SUMIF('Pattern_Matching Accuracy'!D167,"&lt;&gt;0"), SUMIF('Reversal Accuracy'!D167,"&lt;&gt;0"), SUMIF('Stack Accuracy'!D167,"&lt;&gt;0"), SUMIF('Vending_Machine Accuracy'!D167,"&lt;&gt;0"), SUMIF('Vending_Machine_Sum Accuracy'!D167,"&lt;&gt;0"), SUMIF('MazeComplete Accuracy'!D167,"&lt;&gt;0"), SUMIF('MazeSolve Accuracy'!D167,"&lt;&gt;0"), SUMIF('Hamiltonian Accuracy'!D167,"&lt;&gt;0")))/SUM(IF('PARITY Accuracy'!D167&lt;&gt;0,1,0), IF('Pattern_Matching Accuracy'!D167&lt;&gt;0,1,0), IF('Reversal Accuracy'!D167&lt;&gt;0,1,0), IF('Stack Accuracy'!D167&lt;&gt;0,1,0), IF('Vending_Machine Accuracy'!D167&lt;&gt;0,1,0), IF('Vending_Machine_Sum Accuracy'!D167&lt;&gt;0,1,0), IF('MazeComplete Accuracy'!D167&lt;&gt;0,1,0), IF('MazeSolve Accuracy'!D167&lt;&gt;0,1,0), IF('Hamiltonian Accuracy'!D167&lt;&gt;0,1,0))</f>
        <v>53.644444444444453</v>
      </c>
      <c r="E167">
        <f>(SUM(SUMIF('PARITY Accuracy'!E167,"&lt;&gt;0"), SUMIF('Pattern_Matching Accuracy'!E167,"&lt;&gt;0"), SUMIF('Reversal Accuracy'!E167,"&lt;&gt;0"), SUMIF('Stack Accuracy'!E167,"&lt;&gt;0"), SUMIF('Vending_Machine Accuracy'!E167,"&lt;&gt;0"), SUMIF('Vending_Machine_Sum Accuracy'!E167,"&lt;&gt;0"), SUMIF('MazeComplete Accuracy'!E167,"&lt;&gt;0"), SUMIF('MazeSolve Accuracy'!E167,"&lt;&gt;0"), SUMIF('Hamiltonian Accuracy'!E167,"&lt;&gt;0")))/SUM(IF('PARITY Accuracy'!E167&lt;&gt;0,1,0), IF('Pattern_Matching Accuracy'!E167&lt;&gt;0,1,0), IF('Reversal Accuracy'!E167&lt;&gt;0,1,0), IF('Stack Accuracy'!E167&lt;&gt;0,1,0), IF('Vending_Machine Accuracy'!E167&lt;&gt;0,1,0), IF('Vending_Machine_Sum Accuracy'!E167&lt;&gt;0,1,0), IF('MazeComplete Accuracy'!E167&lt;&gt;0,1,0), IF('MazeSolve Accuracy'!E167&lt;&gt;0,1,0), IF('Hamiltonian Accuracy'!E167&lt;&gt;0,1,0))</f>
        <v>54.555555555555557</v>
      </c>
      <c r="F167">
        <f>(SUM(SUMIF('PARITY Accuracy'!F167,"&lt;&gt;0"), SUMIF('Pattern_Matching Accuracy'!F167,"&lt;&gt;0"), SUMIF('Reversal Accuracy'!F167,"&lt;&gt;0"), SUMIF('Stack Accuracy'!F167,"&lt;&gt;0"), SUMIF('Vending_Machine Accuracy'!F167,"&lt;&gt;0"), SUMIF('Vending_Machine_Sum Accuracy'!F167,"&lt;&gt;0"), SUMIF('MazeComplete Accuracy'!F167,"&lt;&gt;0"), SUMIF('MazeSolve Accuracy'!F167,"&lt;&gt;0"), SUMIF('Hamiltonian Accuracy'!F167,"&lt;&gt;0")))/SUM(IF('PARITY Accuracy'!F167&lt;&gt;0,1,0), IF('Pattern_Matching Accuracy'!F167&lt;&gt;0,1,0), IF('Reversal Accuracy'!F167&lt;&gt;0,1,0), IF('Stack Accuracy'!F167&lt;&gt;0,1,0), IF('Vending_Machine Accuracy'!F167&lt;&gt;0,1,0), IF('Vending_Machine_Sum Accuracy'!F167&lt;&gt;0,1,0), IF('MazeComplete Accuracy'!F167&lt;&gt;0,1,0), IF('MazeSolve Accuracy'!F167&lt;&gt;0,1,0), IF('Hamiltonian Accuracy'!F167&lt;&gt;0,1,0))</f>
        <v>45.23333333333332</v>
      </c>
      <c r="G167">
        <f>(SUM(SUMIF('PARITY Accuracy'!G167,"&lt;&gt;0"), SUMIF('Pattern_Matching Accuracy'!G167,"&lt;&gt;0"), SUMIF('Reversal Accuracy'!G167,"&lt;&gt;0"), SUMIF('Stack Accuracy'!G167,"&lt;&gt;0"), SUMIF('Vending_Machine Accuracy'!G167,"&lt;&gt;0"), SUMIF('Vending_Machine_Sum Accuracy'!G167,"&lt;&gt;0"), SUMIF('MazeComplete Accuracy'!G167,"&lt;&gt;0"), SUMIF('MazeSolve Accuracy'!G167,"&lt;&gt;0"), SUMIF('Hamiltonian Accuracy'!G167,"&lt;&gt;0")))/SUM(IF('PARITY Accuracy'!G167&lt;&gt;0,1,0), IF('Pattern_Matching Accuracy'!G167&lt;&gt;0,1,0), IF('Reversal Accuracy'!G167&lt;&gt;0,1,0), IF('Stack Accuracy'!G167&lt;&gt;0,1,0), IF('Vending_Machine Accuracy'!G167&lt;&gt;0,1,0), IF('Vending_Machine_Sum Accuracy'!G167&lt;&gt;0,1,0), IF('MazeComplete Accuracy'!G167&lt;&gt;0,1,0), IF('MazeSolve Accuracy'!G167&lt;&gt;0,1,0), IF('Hamiltonian Accuracy'!G167&lt;&gt;0,1,0))</f>
        <v>54.344444444444434</v>
      </c>
      <c r="H167" t="str">
        <f t="shared" si="63"/>
        <v>20 (δ=0.85)</v>
      </c>
      <c r="K167">
        <f>_xlfn.STDEV.P(K160:K165)</f>
        <v>3.8514027616139201</v>
      </c>
      <c r="L167">
        <f>_xlfn.STDEV.P(L160:L164)</f>
        <v>1.0453066033761238</v>
      </c>
      <c r="N167">
        <f t="shared" si="64"/>
        <v>51.944444444444443</v>
      </c>
      <c r="O167">
        <f t="shared" si="65"/>
        <v>3.8893095010633663</v>
      </c>
      <c r="P167" s="5">
        <f>_xlfn.STDEV.P(P160:P165)</f>
        <v>4.1407828130109356</v>
      </c>
      <c r="Q167">
        <f>_xlfn.STDEV.P(Q160:Q164)</f>
        <v>1.5850430015846431</v>
      </c>
      <c r="R167" s="5">
        <f>_xlfn.STDEV.P(R160:R165)</f>
        <v>5.9700673114884957</v>
      </c>
      <c r="S167">
        <f>_xlfn.STDEV.P(S160:S164)</f>
        <v>0.9630648094289902</v>
      </c>
      <c r="T167" s="5">
        <f>_xlfn.STDEV.P(T160:T165)</f>
        <v>2.2855425616464426</v>
      </c>
      <c r="U167">
        <f>_xlfn.STDEV.P(U160:U164)</f>
        <v>0.28498405606016625</v>
      </c>
      <c r="V167" s="5">
        <f>_xlfn.STDEV.P(V160:V165)</f>
        <v>3.7008913952373081</v>
      </c>
      <c r="W167">
        <f>_xlfn.STDEV.P(W160:W164)</f>
        <v>1.4722681101630262</v>
      </c>
    </row>
    <row r="168" spans="1:23" ht="14.65" thickBot="1" x14ac:dyDescent="0.5">
      <c r="A168" s="2">
        <v>20</v>
      </c>
      <c r="B168">
        <v>50</v>
      </c>
      <c r="C168">
        <v>0</v>
      </c>
      <c r="D168">
        <f>(SUM(SUMIF('PARITY Accuracy'!D168,"&lt;&gt;0"), SUMIF('Pattern_Matching Accuracy'!D168,"&lt;&gt;0"), SUMIF('Reversal Accuracy'!D168,"&lt;&gt;0"), SUMIF('Stack Accuracy'!D168,"&lt;&gt;0"), SUMIF('Vending_Machine Accuracy'!D168,"&lt;&gt;0"), SUMIF('Vending_Machine_Sum Accuracy'!D168,"&lt;&gt;0"), SUMIF('MazeComplete Accuracy'!D168,"&lt;&gt;0"), SUMIF('MazeSolve Accuracy'!D168,"&lt;&gt;0"), SUMIF('Hamiltonian Accuracy'!D168,"&lt;&gt;0")))/SUM(IF('PARITY Accuracy'!D168&lt;&gt;0,1,0), IF('Pattern_Matching Accuracy'!D168&lt;&gt;0,1,0), IF('Reversal Accuracy'!D168&lt;&gt;0,1,0), IF('Stack Accuracy'!D168&lt;&gt;0,1,0), IF('Vending_Machine Accuracy'!D168&lt;&gt;0,1,0), IF('Vending_Machine_Sum Accuracy'!D168&lt;&gt;0,1,0), IF('MazeComplete Accuracy'!D168&lt;&gt;0,1,0), IF('MazeSolve Accuracy'!D168&lt;&gt;0,1,0), IF('Hamiltonian Accuracy'!D168&lt;&gt;0,1,0))</f>
        <v>61.544444444444451</v>
      </c>
      <c r="E168">
        <f>(SUM(SUMIF('PARITY Accuracy'!E168,"&lt;&gt;0"), SUMIF('Pattern_Matching Accuracy'!E168,"&lt;&gt;0"), SUMIF('Reversal Accuracy'!E168,"&lt;&gt;0"), SUMIF('Stack Accuracy'!E168,"&lt;&gt;0"), SUMIF('Vending_Machine Accuracy'!E168,"&lt;&gt;0"), SUMIF('Vending_Machine_Sum Accuracy'!E168,"&lt;&gt;0"), SUMIF('MazeComplete Accuracy'!E168,"&lt;&gt;0"), SUMIF('MazeSolve Accuracy'!E168,"&lt;&gt;0"), SUMIF('Hamiltonian Accuracy'!E168,"&lt;&gt;0")))/SUM(IF('PARITY Accuracy'!E168&lt;&gt;0,1,0), IF('Pattern_Matching Accuracy'!E168&lt;&gt;0,1,0), IF('Reversal Accuracy'!E168&lt;&gt;0,1,0), IF('Stack Accuracy'!E168&lt;&gt;0,1,0), IF('Vending_Machine Accuracy'!E168&lt;&gt;0,1,0), IF('Vending_Machine_Sum Accuracy'!E168&lt;&gt;0,1,0), IF('MazeComplete Accuracy'!E168&lt;&gt;0,1,0), IF('MazeSolve Accuracy'!E168&lt;&gt;0,1,0), IF('Hamiltonian Accuracy'!E168&lt;&gt;0,1,0))</f>
        <v>63.322222222222223</v>
      </c>
      <c r="F168">
        <f>(SUM(SUMIF('PARITY Accuracy'!F168,"&lt;&gt;0"), SUMIF('Pattern_Matching Accuracy'!F168,"&lt;&gt;0"), SUMIF('Reversal Accuracy'!F168,"&lt;&gt;0"), SUMIF('Stack Accuracy'!F168,"&lt;&gt;0"), SUMIF('Vending_Machine Accuracy'!F168,"&lt;&gt;0"), SUMIF('Vending_Machine_Sum Accuracy'!F168,"&lt;&gt;0"), SUMIF('MazeComplete Accuracy'!F168,"&lt;&gt;0"), SUMIF('MazeSolve Accuracy'!F168,"&lt;&gt;0"), SUMIF('Hamiltonian Accuracy'!F168,"&lt;&gt;0")))/SUM(IF('PARITY Accuracy'!F168&lt;&gt;0,1,0), IF('Pattern_Matching Accuracy'!F168&lt;&gt;0,1,0), IF('Reversal Accuracy'!F168&lt;&gt;0,1,0), IF('Stack Accuracy'!F168&lt;&gt;0,1,0), IF('Vending_Machine Accuracy'!F168&lt;&gt;0,1,0), IF('Vending_Machine_Sum Accuracy'!F168&lt;&gt;0,1,0), IF('MazeComplete Accuracy'!F168&lt;&gt;0,1,0), IF('MazeSolve Accuracy'!F168&lt;&gt;0,1,0), IF('Hamiltonian Accuracy'!F168&lt;&gt;0,1,0))</f>
        <v>45.466666666666661</v>
      </c>
      <c r="G168">
        <f>(SUM(SUMIF('PARITY Accuracy'!G168,"&lt;&gt;0"), SUMIF('Pattern_Matching Accuracy'!G168,"&lt;&gt;0"), SUMIF('Reversal Accuracy'!G168,"&lt;&gt;0"), SUMIF('Stack Accuracy'!G168,"&lt;&gt;0"), SUMIF('Vending_Machine Accuracy'!G168,"&lt;&gt;0"), SUMIF('Vending_Machine_Sum Accuracy'!G168,"&lt;&gt;0"), SUMIF('MazeComplete Accuracy'!G168,"&lt;&gt;0"), SUMIF('MazeSolve Accuracy'!G168,"&lt;&gt;0"), SUMIF('Hamiltonian Accuracy'!G168,"&lt;&gt;0")))/SUM(IF('PARITY Accuracy'!G168&lt;&gt;0,1,0), IF('Pattern_Matching Accuracy'!G168&lt;&gt;0,1,0), IF('Reversal Accuracy'!G168&lt;&gt;0,1,0), IF('Stack Accuracy'!G168&lt;&gt;0,1,0), IF('Vending_Machine Accuracy'!G168&lt;&gt;0,1,0), IF('Vending_Machine_Sum Accuracy'!G168&lt;&gt;0,1,0), IF('MazeComplete Accuracy'!G168&lt;&gt;0,1,0), IF('MazeSolve Accuracy'!G168&lt;&gt;0,1,0), IF('Hamiltonian Accuracy'!G168&lt;&gt;0,1,0))</f>
        <v>63.26666666666668</v>
      </c>
      <c r="H168" t="str">
        <f t="shared" si="63"/>
        <v>50 (δ=0)</v>
      </c>
      <c r="N168">
        <f t="shared" si="64"/>
        <v>58.400000000000006</v>
      </c>
      <c r="O168">
        <f t="shared" si="65"/>
        <v>7.5011892061307552</v>
      </c>
      <c r="P168" s="5"/>
      <c r="R168" s="5"/>
      <c r="T168" s="5"/>
      <c r="V168" s="5"/>
    </row>
    <row r="169" spans="1:23" x14ac:dyDescent="0.45">
      <c r="A169" s="2">
        <v>21</v>
      </c>
      <c r="B169">
        <v>50</v>
      </c>
      <c r="C169">
        <v>0.2</v>
      </c>
      <c r="D169">
        <f>(SUM(SUMIF('PARITY Accuracy'!D169,"&lt;&gt;0"), SUMIF('Pattern_Matching Accuracy'!D169,"&lt;&gt;0"), SUMIF('Reversal Accuracy'!D169,"&lt;&gt;0"), SUMIF('Stack Accuracy'!D169,"&lt;&gt;0"), SUMIF('Vending_Machine Accuracy'!D169,"&lt;&gt;0"), SUMIF('Vending_Machine_Sum Accuracy'!D169,"&lt;&gt;0"), SUMIF('MazeComplete Accuracy'!D169,"&lt;&gt;0"), SUMIF('MazeSolve Accuracy'!D169,"&lt;&gt;0"), SUMIF('Hamiltonian Accuracy'!D169,"&lt;&gt;0")))/SUM(IF('PARITY Accuracy'!D169&lt;&gt;0,1,0), IF('Pattern_Matching Accuracy'!D169&lt;&gt;0,1,0), IF('Reversal Accuracy'!D169&lt;&gt;0,1,0), IF('Stack Accuracy'!D169&lt;&gt;0,1,0), IF('Vending_Machine Accuracy'!D169&lt;&gt;0,1,0), IF('Vending_Machine_Sum Accuracy'!D169&lt;&gt;0,1,0), IF('MazeComplete Accuracy'!D169&lt;&gt;0,1,0), IF('MazeSolve Accuracy'!D169&lt;&gt;0,1,0), IF('Hamiltonian Accuracy'!D169&lt;&gt;0,1,0))</f>
        <v>60.844444444444449</v>
      </c>
      <c r="E169">
        <f>(SUM(SUMIF('PARITY Accuracy'!E169,"&lt;&gt;0"), SUMIF('Pattern_Matching Accuracy'!E169,"&lt;&gt;0"), SUMIF('Reversal Accuracy'!E169,"&lt;&gt;0"), SUMIF('Stack Accuracy'!E169,"&lt;&gt;0"), SUMIF('Vending_Machine Accuracy'!E169,"&lt;&gt;0"), SUMIF('Vending_Machine_Sum Accuracy'!E169,"&lt;&gt;0"), SUMIF('MazeComplete Accuracy'!E169,"&lt;&gt;0"), SUMIF('MazeSolve Accuracy'!E169,"&lt;&gt;0"), SUMIF('Hamiltonian Accuracy'!E169,"&lt;&gt;0")))/SUM(IF('PARITY Accuracy'!E169&lt;&gt;0,1,0), IF('Pattern_Matching Accuracy'!E169&lt;&gt;0,1,0), IF('Reversal Accuracy'!E169&lt;&gt;0,1,0), IF('Stack Accuracy'!E169&lt;&gt;0,1,0), IF('Vending_Machine Accuracy'!E169&lt;&gt;0,1,0), IF('Vending_Machine_Sum Accuracy'!E169&lt;&gt;0,1,0), IF('MazeComplete Accuracy'!E169&lt;&gt;0,1,0), IF('MazeSolve Accuracy'!E169&lt;&gt;0,1,0), IF('Hamiltonian Accuracy'!E169&lt;&gt;0,1,0))</f>
        <v>60.588888888888881</v>
      </c>
      <c r="F169">
        <f>(SUM(SUMIF('PARITY Accuracy'!F169,"&lt;&gt;0"), SUMIF('Pattern_Matching Accuracy'!F169,"&lt;&gt;0"), SUMIF('Reversal Accuracy'!F169,"&lt;&gt;0"), SUMIF('Stack Accuracy'!F169,"&lt;&gt;0"), SUMIF('Vending_Machine Accuracy'!F169,"&lt;&gt;0"), SUMIF('Vending_Machine_Sum Accuracy'!F169,"&lt;&gt;0"), SUMIF('MazeComplete Accuracy'!F169,"&lt;&gt;0"), SUMIF('MazeSolve Accuracy'!F169,"&lt;&gt;0"), SUMIF('Hamiltonian Accuracy'!F169,"&lt;&gt;0")))/SUM(IF('PARITY Accuracy'!F169&lt;&gt;0,1,0), IF('Pattern_Matching Accuracy'!F169&lt;&gt;0,1,0), IF('Reversal Accuracy'!F169&lt;&gt;0,1,0), IF('Stack Accuracy'!F169&lt;&gt;0,1,0), IF('Vending_Machine Accuracy'!F169&lt;&gt;0,1,0), IF('Vending_Machine_Sum Accuracy'!F169&lt;&gt;0,1,0), IF('MazeComplete Accuracy'!F169&lt;&gt;0,1,0), IF('MazeSolve Accuracy'!F169&lt;&gt;0,1,0), IF('Hamiltonian Accuracy'!F169&lt;&gt;0,1,0))</f>
        <v>45.511111111111106</v>
      </c>
      <c r="G169">
        <f>(SUM(SUMIF('PARITY Accuracy'!G169,"&lt;&gt;0"), SUMIF('Pattern_Matching Accuracy'!G169,"&lt;&gt;0"), SUMIF('Reversal Accuracy'!G169,"&lt;&gt;0"), SUMIF('Stack Accuracy'!G169,"&lt;&gt;0"), SUMIF('Vending_Machine Accuracy'!G169,"&lt;&gt;0"), SUMIF('Vending_Machine_Sum Accuracy'!G169,"&lt;&gt;0"), SUMIF('MazeComplete Accuracy'!G169,"&lt;&gt;0"), SUMIF('MazeSolve Accuracy'!G169,"&lt;&gt;0"), SUMIF('Hamiltonian Accuracy'!G169,"&lt;&gt;0")))/SUM(IF('PARITY Accuracy'!G169&lt;&gt;0,1,0), IF('Pattern_Matching Accuracy'!G169&lt;&gt;0,1,0), IF('Reversal Accuracy'!G169&lt;&gt;0,1,0), IF('Stack Accuracy'!G169&lt;&gt;0,1,0), IF('Vending_Machine Accuracy'!G169&lt;&gt;0,1,0), IF('Vending_Machine_Sum Accuracy'!G169&lt;&gt;0,1,0), IF('MazeComplete Accuracy'!G169&lt;&gt;0,1,0), IF('MazeSolve Accuracy'!G169&lt;&gt;0,1,0), IF('Hamiltonian Accuracy'!G169&lt;&gt;0,1,0))</f>
        <v>61.188888888888883</v>
      </c>
      <c r="H169" t="str">
        <f t="shared" si="63"/>
        <v>50 (δ=0.2)</v>
      </c>
      <c r="K169" s="10" cm="1">
        <f t="array" ref="K169">INDEX(LINEST(K160:K165), 1)</f>
        <v>1.93795238095238</v>
      </c>
      <c r="L169" s="11" cm="1">
        <f t="array" ref="L169">INDEX(LINEST(L160:L164), 1)</f>
        <v>-0.72893518518518385</v>
      </c>
      <c r="N169">
        <f t="shared" si="64"/>
        <v>57.033333333333331</v>
      </c>
      <c r="O169">
        <f t="shared" si="65"/>
        <v>6.6557642334193412</v>
      </c>
      <c r="P169" s="5" cm="1">
        <f t="array" ref="P169">INDEX(LINEST(P160:P165), 1)</f>
        <v>1.9803174603174605</v>
      </c>
      <c r="Q169" s="5" cm="1">
        <f t="array" ref="Q169">INDEX(LINEST(Q160:Q164), 1)</f>
        <v>-1.1133333333333388</v>
      </c>
      <c r="R169" s="5" cm="1">
        <f t="array" ref="R169">INDEX(LINEST(R160:R165), 1)</f>
        <v>2.9630476190476189</v>
      </c>
      <c r="S169" s="5" cm="1">
        <f t="array" ref="S169">INDEX(LINEST(S160:S164), 1)</f>
        <v>-0.62314814814814867</v>
      </c>
      <c r="T169" s="5" cm="1">
        <f t="array" ref="T169">INDEX(LINEST(T160:T165), 1)</f>
        <v>0.79339682539682488</v>
      </c>
      <c r="U169" s="5" cm="1">
        <f t="array" ref="U169">INDEX(LINEST(U160:U164), 1)</f>
        <v>-0.1525925925925925</v>
      </c>
      <c r="V169" s="5" cm="1">
        <f t="array" ref="V169">INDEX(LINEST(V160:V165), 1)</f>
        <v>2.0150476190476181</v>
      </c>
      <c r="W169" s="5" cm="1">
        <f t="array" ref="W169">INDEX(LINEST(W160:W164), 1)</f>
        <v>-1.0266666666666644</v>
      </c>
    </row>
    <row r="170" spans="1:23" x14ac:dyDescent="0.45">
      <c r="A170" s="2">
        <v>22</v>
      </c>
      <c r="B170">
        <v>50</v>
      </c>
      <c r="C170">
        <v>0.45</v>
      </c>
      <c r="D170">
        <f>(SUM(SUMIF('PARITY Accuracy'!D170,"&lt;&gt;0"), SUMIF('Pattern_Matching Accuracy'!D170,"&lt;&gt;0"), SUMIF('Reversal Accuracy'!D170,"&lt;&gt;0"), SUMIF('Stack Accuracy'!D170,"&lt;&gt;0"), SUMIF('Vending_Machine Accuracy'!D170,"&lt;&gt;0"), SUMIF('Vending_Machine_Sum Accuracy'!D170,"&lt;&gt;0"), SUMIF('MazeComplete Accuracy'!D170,"&lt;&gt;0"), SUMIF('MazeSolve Accuracy'!D170,"&lt;&gt;0"), SUMIF('Hamiltonian Accuracy'!D170,"&lt;&gt;0")))/SUM(IF('PARITY Accuracy'!D170&lt;&gt;0,1,0), IF('Pattern_Matching Accuracy'!D170&lt;&gt;0,1,0), IF('Reversal Accuracy'!D170&lt;&gt;0,1,0), IF('Stack Accuracy'!D170&lt;&gt;0,1,0), IF('Vending_Machine Accuracy'!D170&lt;&gt;0,1,0), IF('Vending_Machine_Sum Accuracy'!D170&lt;&gt;0,1,0), IF('MazeComplete Accuracy'!D170&lt;&gt;0,1,0), IF('MazeSolve Accuracy'!D170&lt;&gt;0,1,0), IF('Hamiltonian Accuracy'!D170&lt;&gt;0,1,0))</f>
        <v>59.344444444444449</v>
      </c>
      <c r="E170">
        <f>(SUM(SUMIF('PARITY Accuracy'!E170,"&lt;&gt;0"), SUMIF('Pattern_Matching Accuracy'!E170,"&lt;&gt;0"), SUMIF('Reversal Accuracy'!E170,"&lt;&gt;0"), SUMIF('Stack Accuracy'!E170,"&lt;&gt;0"), SUMIF('Vending_Machine Accuracy'!E170,"&lt;&gt;0"), SUMIF('Vending_Machine_Sum Accuracy'!E170,"&lt;&gt;0"), SUMIF('MazeComplete Accuracy'!E170,"&lt;&gt;0"), SUMIF('MazeSolve Accuracy'!E170,"&lt;&gt;0"), SUMIF('Hamiltonian Accuracy'!E170,"&lt;&gt;0")))/SUM(IF('PARITY Accuracy'!E170&lt;&gt;0,1,0), IF('Pattern_Matching Accuracy'!E170&lt;&gt;0,1,0), IF('Reversal Accuracy'!E170&lt;&gt;0,1,0), IF('Stack Accuracy'!E170&lt;&gt;0,1,0), IF('Vending_Machine Accuracy'!E170&lt;&gt;0,1,0), IF('Vending_Machine_Sum Accuracy'!E170&lt;&gt;0,1,0), IF('MazeComplete Accuracy'!E170&lt;&gt;0,1,0), IF('MazeSolve Accuracy'!E170&lt;&gt;0,1,0), IF('Hamiltonian Accuracy'!E170&lt;&gt;0,1,0))</f>
        <v>59.699999999999996</v>
      </c>
      <c r="F170">
        <f>(SUM(SUMIF('PARITY Accuracy'!F170,"&lt;&gt;0"), SUMIF('Pattern_Matching Accuracy'!F170,"&lt;&gt;0"), SUMIF('Reversal Accuracy'!F170,"&lt;&gt;0"), SUMIF('Stack Accuracy'!F170,"&lt;&gt;0"), SUMIF('Vending_Machine Accuracy'!F170,"&lt;&gt;0"), SUMIF('Vending_Machine_Sum Accuracy'!F170,"&lt;&gt;0"), SUMIF('MazeComplete Accuracy'!F170,"&lt;&gt;0"), SUMIF('MazeSolve Accuracy'!F170,"&lt;&gt;0"), SUMIF('Hamiltonian Accuracy'!F170,"&lt;&gt;0")))/SUM(IF('PARITY Accuracy'!F170&lt;&gt;0,1,0), IF('Pattern_Matching Accuracy'!F170&lt;&gt;0,1,0), IF('Reversal Accuracy'!F170&lt;&gt;0,1,0), IF('Stack Accuracy'!F170&lt;&gt;0,1,0), IF('Vending_Machine Accuracy'!F170&lt;&gt;0,1,0), IF('Vending_Machine_Sum Accuracy'!F170&lt;&gt;0,1,0), IF('MazeComplete Accuracy'!F170&lt;&gt;0,1,0), IF('MazeSolve Accuracy'!F170&lt;&gt;0,1,0), IF('Hamiltonian Accuracy'!F170&lt;&gt;0,1,0))</f>
        <v>46.044444444444444</v>
      </c>
      <c r="G170">
        <f>(SUM(SUMIF('PARITY Accuracy'!G170,"&lt;&gt;0"), SUMIF('Pattern_Matching Accuracy'!G170,"&lt;&gt;0"), SUMIF('Reversal Accuracy'!G170,"&lt;&gt;0"), SUMIF('Stack Accuracy'!G170,"&lt;&gt;0"), SUMIF('Vending_Machine Accuracy'!G170,"&lt;&gt;0"), SUMIF('Vending_Machine_Sum Accuracy'!G170,"&lt;&gt;0"), SUMIF('MazeComplete Accuracy'!G170,"&lt;&gt;0"), SUMIF('MazeSolve Accuracy'!G170,"&lt;&gt;0"), SUMIF('Hamiltonian Accuracy'!G170,"&lt;&gt;0")))/SUM(IF('PARITY Accuracy'!G170&lt;&gt;0,1,0), IF('Pattern_Matching Accuracy'!G170&lt;&gt;0,1,0), IF('Reversal Accuracy'!G170&lt;&gt;0,1,0), IF('Stack Accuracy'!G170&lt;&gt;0,1,0), IF('Vending_Machine Accuracy'!G170&lt;&gt;0,1,0), IF('Vending_Machine_Sum Accuracy'!G170&lt;&gt;0,1,0), IF('MazeComplete Accuracy'!G170&lt;&gt;0,1,0), IF('MazeSolve Accuracy'!G170&lt;&gt;0,1,0), IF('Hamiltonian Accuracy'!G170&lt;&gt;0,1,0))</f>
        <v>60.522222222222226</v>
      </c>
      <c r="H170" t="str">
        <f t="shared" si="63"/>
        <v>50 (δ=0.45)</v>
      </c>
      <c r="K170" s="12">
        <f>AVERAGE('Hamiltonian Accuracy'!K170, 'MazeSolve Accuracy'!K170, 'MazeComplete Accuracy'!K170, 'Vending_Machine_Sum Accuracy'!K170, 'Vending_Machine Accuracy'!K170, 'Stack Accuracy'!K170, 'Reversal Accuracy'!K170, 'Pattern_Matching Accuracy'!K170, 'PARITY Accuracy'!K170)</f>
        <v>1.9379523809523809</v>
      </c>
      <c r="L170" s="12">
        <f>AVERAGE('Hamiltonian Accuracy'!L170, 'MazeSolve Accuracy'!L170, 'MazeComplete Accuracy'!L170, 'Vending_Machine_Sum Accuracy'!L170, 'Vending_Machine Accuracy'!L170, 'Stack Accuracy'!L170, 'Reversal Accuracy'!L170, 'Pattern_Matching Accuracy'!L170, 'PARITY Accuracy'!L170)</f>
        <v>-0.72893518518518485</v>
      </c>
      <c r="N170">
        <f t="shared" si="64"/>
        <v>56.402777777777786</v>
      </c>
      <c r="O170">
        <f t="shared" si="65"/>
        <v>5.9956227603101819</v>
      </c>
    </row>
    <row r="171" spans="1:23" ht="14.65" thickBot="1" x14ac:dyDescent="0.5">
      <c r="A171" s="2">
        <v>23</v>
      </c>
      <c r="B171">
        <v>50</v>
      </c>
      <c r="C171">
        <v>0.65</v>
      </c>
      <c r="D171">
        <f>(SUM(SUMIF('PARITY Accuracy'!D171,"&lt;&gt;0"), SUMIF('Pattern_Matching Accuracy'!D171,"&lt;&gt;0"), SUMIF('Reversal Accuracy'!D171,"&lt;&gt;0"), SUMIF('Stack Accuracy'!D171,"&lt;&gt;0"), SUMIF('Vending_Machine Accuracy'!D171,"&lt;&gt;0"), SUMIF('Vending_Machine_Sum Accuracy'!D171,"&lt;&gt;0"), SUMIF('MazeComplete Accuracy'!D171,"&lt;&gt;0"), SUMIF('MazeSolve Accuracy'!D171,"&lt;&gt;0"), SUMIF('Hamiltonian Accuracy'!D171,"&lt;&gt;0")))/SUM(IF('PARITY Accuracy'!D171&lt;&gt;0,1,0), IF('Pattern_Matching Accuracy'!D171&lt;&gt;0,1,0), IF('Reversal Accuracy'!D171&lt;&gt;0,1,0), IF('Stack Accuracy'!D171&lt;&gt;0,1,0), IF('Vending_Machine Accuracy'!D171&lt;&gt;0,1,0), IF('Vending_Machine_Sum Accuracy'!D171&lt;&gt;0,1,0), IF('MazeComplete Accuracy'!D171&lt;&gt;0,1,0), IF('MazeSolve Accuracy'!D171&lt;&gt;0,1,0), IF('Hamiltonian Accuracy'!D171&lt;&gt;0,1,0))</f>
        <v>57.899999999999991</v>
      </c>
      <c r="E171">
        <f>(SUM(SUMIF('PARITY Accuracy'!E171,"&lt;&gt;0"), SUMIF('Pattern_Matching Accuracy'!E171,"&lt;&gt;0"), SUMIF('Reversal Accuracy'!E171,"&lt;&gt;0"), SUMIF('Stack Accuracy'!E171,"&lt;&gt;0"), SUMIF('Vending_Machine Accuracy'!E171,"&lt;&gt;0"), SUMIF('Vending_Machine_Sum Accuracy'!E171,"&lt;&gt;0"), SUMIF('MazeComplete Accuracy'!E171,"&lt;&gt;0"), SUMIF('MazeSolve Accuracy'!E171,"&lt;&gt;0"), SUMIF('Hamiltonian Accuracy'!E171,"&lt;&gt;0")))/SUM(IF('PARITY Accuracy'!E171&lt;&gt;0,1,0), IF('Pattern_Matching Accuracy'!E171&lt;&gt;0,1,0), IF('Reversal Accuracy'!E171&lt;&gt;0,1,0), IF('Stack Accuracy'!E171&lt;&gt;0,1,0), IF('Vending_Machine Accuracy'!E171&lt;&gt;0,1,0), IF('Vending_Machine_Sum Accuracy'!E171&lt;&gt;0,1,0), IF('MazeComplete Accuracy'!E171&lt;&gt;0,1,0), IF('MazeSolve Accuracy'!E171&lt;&gt;0,1,0), IF('Hamiltonian Accuracy'!E171&lt;&gt;0,1,0))</f>
        <v>59.899999999999991</v>
      </c>
      <c r="F171">
        <f>(SUM(SUMIF('PARITY Accuracy'!F171,"&lt;&gt;0"), SUMIF('Pattern_Matching Accuracy'!F171,"&lt;&gt;0"), SUMIF('Reversal Accuracy'!F171,"&lt;&gt;0"), SUMIF('Stack Accuracy'!F171,"&lt;&gt;0"), SUMIF('Vending_Machine Accuracy'!F171,"&lt;&gt;0"), SUMIF('Vending_Machine_Sum Accuracy'!F171,"&lt;&gt;0"), SUMIF('MazeComplete Accuracy'!F171,"&lt;&gt;0"), SUMIF('MazeSolve Accuracy'!F171,"&lt;&gt;0"), SUMIF('Hamiltonian Accuracy'!F171,"&lt;&gt;0")))/SUM(IF('PARITY Accuracy'!F171&lt;&gt;0,1,0), IF('Pattern_Matching Accuracy'!F171&lt;&gt;0,1,0), IF('Reversal Accuracy'!F171&lt;&gt;0,1,0), IF('Stack Accuracy'!F171&lt;&gt;0,1,0), IF('Vending_Machine Accuracy'!F171&lt;&gt;0,1,0), IF('Vending_Machine_Sum Accuracy'!F171&lt;&gt;0,1,0), IF('MazeComplete Accuracy'!F171&lt;&gt;0,1,0), IF('MazeSolve Accuracy'!F171&lt;&gt;0,1,0), IF('Hamiltonian Accuracy'!F171&lt;&gt;0,1,0))</f>
        <v>44.977777777777789</v>
      </c>
      <c r="G171">
        <f>(SUM(SUMIF('PARITY Accuracy'!G171,"&lt;&gt;0"), SUMIF('Pattern_Matching Accuracy'!G171,"&lt;&gt;0"), SUMIF('Reversal Accuracy'!G171,"&lt;&gt;0"), SUMIF('Stack Accuracy'!G171,"&lt;&gt;0"), SUMIF('Vending_Machine Accuracy'!G171,"&lt;&gt;0"), SUMIF('Vending_Machine_Sum Accuracy'!G171,"&lt;&gt;0"), SUMIF('MazeComplete Accuracy'!G171,"&lt;&gt;0"), SUMIF('MazeSolve Accuracy'!G171,"&lt;&gt;0"), SUMIF('Hamiltonian Accuracy'!G171,"&lt;&gt;0")))/SUM(IF('PARITY Accuracy'!G171&lt;&gt;0,1,0), IF('Pattern_Matching Accuracy'!G171&lt;&gt;0,1,0), IF('Reversal Accuracy'!G171&lt;&gt;0,1,0), IF('Stack Accuracy'!G171&lt;&gt;0,1,0), IF('Vending_Machine Accuracy'!G171&lt;&gt;0,1,0), IF('Vending_Machine_Sum Accuracy'!G171&lt;&gt;0,1,0), IF('MazeComplete Accuracy'!G171&lt;&gt;0,1,0), IF('MazeSolve Accuracy'!G171&lt;&gt;0,1,0), IF('Hamiltonian Accuracy'!G171&lt;&gt;0,1,0))</f>
        <v>59.122222222222234</v>
      </c>
      <c r="H171" t="str">
        <f t="shared" si="63"/>
        <v>50 (δ=0.65)</v>
      </c>
      <c r="K171" s="13">
        <f>_xlfn.STDEV.P('Hamiltonian Accuracy'!K170, 'MazeSolve Accuracy'!K170, 'MazeComplete Accuracy'!K170, 'Vending_Machine_Sum Accuracy'!K170, 'Vending_Machine Accuracy'!K170, 'Stack Accuracy'!K170, 'Reversal Accuracy'!K170, 'Pattern_Matching Accuracy'!K170, 'PARITY Accuracy'!K170)</f>
        <v>1.9062407604326101</v>
      </c>
      <c r="L171" s="14">
        <f>_xlfn.STDEV.P('Hamiltonian Accuracy'!L170, 'MazeSolve Accuracy'!L170, 'MazeComplete Accuracy'!L170, 'Vending_Machine_Sum Accuracy'!L170, 'Vending_Machine Accuracy'!L170, 'Stack Accuracy'!L170, 'Reversal Accuracy'!L170, 'Pattern_Matching Accuracy'!L170, 'PARITY Accuracy'!L170)</f>
        <v>0.86451690086387778</v>
      </c>
      <c r="N171">
        <f t="shared" si="64"/>
        <v>55.475000000000001</v>
      </c>
      <c r="O171">
        <f t="shared" si="65"/>
        <v>6.1023592634527244</v>
      </c>
    </row>
    <row r="172" spans="1:23" x14ac:dyDescent="0.45">
      <c r="A172" s="2">
        <v>24</v>
      </c>
      <c r="B172">
        <v>50</v>
      </c>
      <c r="C172">
        <v>0.85</v>
      </c>
      <c r="D172">
        <f>(SUM(SUMIF('PARITY Accuracy'!D172,"&lt;&gt;0"), SUMIF('Pattern_Matching Accuracy'!D172,"&lt;&gt;0"), SUMIF('Reversal Accuracy'!D172,"&lt;&gt;0"), SUMIF('Stack Accuracy'!D172,"&lt;&gt;0"), SUMIF('Vending_Machine Accuracy'!D172,"&lt;&gt;0"), SUMIF('Vending_Machine_Sum Accuracy'!D172,"&lt;&gt;0"), SUMIF('MazeComplete Accuracy'!D172,"&lt;&gt;0"), SUMIF('MazeSolve Accuracy'!D172,"&lt;&gt;0"), SUMIF('Hamiltonian Accuracy'!D172,"&lt;&gt;0")))/SUM(IF('PARITY Accuracy'!D172&lt;&gt;0,1,0), IF('Pattern_Matching Accuracy'!D172&lt;&gt;0,1,0), IF('Reversal Accuracy'!D172&lt;&gt;0,1,0), IF('Stack Accuracy'!D172&lt;&gt;0,1,0), IF('Vending_Machine Accuracy'!D172&lt;&gt;0,1,0), IF('Vending_Machine_Sum Accuracy'!D172&lt;&gt;0,1,0), IF('MazeComplete Accuracy'!D172&lt;&gt;0,1,0), IF('MazeSolve Accuracy'!D172&lt;&gt;0,1,0), IF('Hamiltonian Accuracy'!D172&lt;&gt;0,1,0))</f>
        <v>56.377777777777766</v>
      </c>
      <c r="E172">
        <f>(SUM(SUMIF('PARITY Accuracy'!E172,"&lt;&gt;0"), SUMIF('Pattern_Matching Accuracy'!E172,"&lt;&gt;0"), SUMIF('Reversal Accuracy'!E172,"&lt;&gt;0"), SUMIF('Stack Accuracy'!E172,"&lt;&gt;0"), SUMIF('Vending_Machine Accuracy'!E172,"&lt;&gt;0"), SUMIF('Vending_Machine_Sum Accuracy'!E172,"&lt;&gt;0"), SUMIF('MazeComplete Accuracy'!E172,"&lt;&gt;0"), SUMIF('MazeSolve Accuracy'!E172,"&lt;&gt;0"), SUMIF('Hamiltonian Accuracy'!E172,"&lt;&gt;0")))/SUM(IF('PARITY Accuracy'!E172&lt;&gt;0,1,0), IF('Pattern_Matching Accuracy'!E172&lt;&gt;0,1,0), IF('Reversal Accuracy'!E172&lt;&gt;0,1,0), IF('Stack Accuracy'!E172&lt;&gt;0,1,0), IF('Vending_Machine Accuracy'!E172&lt;&gt;0,1,0), IF('Vending_Machine_Sum Accuracy'!E172&lt;&gt;0,1,0), IF('MazeComplete Accuracy'!E172&lt;&gt;0,1,0), IF('MazeSolve Accuracy'!E172&lt;&gt;0,1,0), IF('Hamiltonian Accuracy'!E172&lt;&gt;0,1,0))</f>
        <v>58.188888888888897</v>
      </c>
      <c r="F172">
        <f>(SUM(SUMIF('PARITY Accuracy'!F172,"&lt;&gt;0"), SUMIF('Pattern_Matching Accuracy'!F172,"&lt;&gt;0"), SUMIF('Reversal Accuracy'!F172,"&lt;&gt;0"), SUMIF('Stack Accuracy'!F172,"&lt;&gt;0"), SUMIF('Vending_Machine Accuracy'!F172,"&lt;&gt;0"), SUMIF('Vending_Machine_Sum Accuracy'!F172,"&lt;&gt;0"), SUMIF('MazeComplete Accuracy'!F172,"&lt;&gt;0"), SUMIF('MazeSolve Accuracy'!F172,"&lt;&gt;0"), SUMIF('Hamiltonian Accuracy'!F172,"&lt;&gt;0")))/SUM(IF('PARITY Accuracy'!F172&lt;&gt;0,1,0), IF('Pattern_Matching Accuracy'!F172&lt;&gt;0,1,0), IF('Reversal Accuracy'!F172&lt;&gt;0,1,0), IF('Stack Accuracy'!F172&lt;&gt;0,1,0), IF('Vending_Machine Accuracy'!F172&lt;&gt;0,1,0), IF('Vending_Machine_Sum Accuracy'!F172&lt;&gt;0,1,0), IF('MazeComplete Accuracy'!F172&lt;&gt;0,1,0), IF('MazeSolve Accuracy'!F172&lt;&gt;0,1,0), IF('Hamiltonian Accuracy'!F172&lt;&gt;0,1,0))</f>
        <v>45.788888888888884</v>
      </c>
      <c r="G172">
        <f>(SUM(SUMIF('PARITY Accuracy'!G172,"&lt;&gt;0"), SUMIF('Pattern_Matching Accuracy'!G172,"&lt;&gt;0"), SUMIF('Reversal Accuracy'!G172,"&lt;&gt;0"), SUMIF('Stack Accuracy'!G172,"&lt;&gt;0"), SUMIF('Vending_Machine Accuracy'!G172,"&lt;&gt;0"), SUMIF('Vending_Machine_Sum Accuracy'!G172,"&lt;&gt;0"), SUMIF('MazeComplete Accuracy'!G172,"&lt;&gt;0"), SUMIF('MazeSolve Accuracy'!G172,"&lt;&gt;0"), SUMIF('Hamiltonian Accuracy'!G172,"&lt;&gt;0")))/SUM(IF('PARITY Accuracy'!G172&lt;&gt;0,1,0), IF('Pattern_Matching Accuracy'!G172&lt;&gt;0,1,0), IF('Reversal Accuracy'!G172&lt;&gt;0,1,0), IF('Stack Accuracy'!G172&lt;&gt;0,1,0), IF('Vending_Machine Accuracy'!G172&lt;&gt;0,1,0), IF('Vending_Machine_Sum Accuracy'!G172&lt;&gt;0,1,0), IF('MazeComplete Accuracy'!G172&lt;&gt;0,1,0), IF('MazeSolve Accuracy'!G172&lt;&gt;0,1,0), IF('Hamiltonian Accuracy'!G172&lt;&gt;0,1,0))</f>
        <v>57.655555555555566</v>
      </c>
      <c r="H172" t="str">
        <f t="shared" si="63"/>
        <v>50 (δ=0.85)</v>
      </c>
      <c r="N172">
        <f t="shared" si="64"/>
        <v>54.50277777777778</v>
      </c>
      <c r="O172">
        <f t="shared" si="65"/>
        <v>5.0738276332421748</v>
      </c>
    </row>
    <row r="173" spans="1:23" x14ac:dyDescent="0.45">
      <c r="A173" s="2">
        <v>25</v>
      </c>
      <c r="B173">
        <v>100</v>
      </c>
      <c r="C173">
        <v>0</v>
      </c>
      <c r="D173">
        <f>(SUM(SUMIF('PARITY Accuracy'!D173,"&lt;&gt;0"), SUMIF('Pattern_Matching Accuracy'!D173,"&lt;&gt;0"), SUMIF('Reversal Accuracy'!D173,"&lt;&gt;0"), SUMIF('Stack Accuracy'!D173,"&lt;&gt;0"), SUMIF('Vending_Machine Accuracy'!D173,"&lt;&gt;0"), SUMIF('Vending_Machine_Sum Accuracy'!D173,"&lt;&gt;0"), SUMIF('MazeComplete Accuracy'!D173,"&lt;&gt;0"), SUMIF('MazeSolve Accuracy'!D173,"&lt;&gt;0"), SUMIF('Hamiltonian Accuracy'!D173,"&lt;&gt;0")))/SUM(IF('PARITY Accuracy'!D173&lt;&gt;0,1,0), IF('Pattern_Matching Accuracy'!D173&lt;&gt;0,1,0), IF('Reversal Accuracy'!D173&lt;&gt;0,1,0), IF('Stack Accuracy'!D173&lt;&gt;0,1,0), IF('Vending_Machine Accuracy'!D173&lt;&gt;0,1,0), IF('Vending_Machine_Sum Accuracy'!D173&lt;&gt;0,1,0), IF('MazeComplete Accuracy'!D173&lt;&gt;0,1,0), IF('MazeSolve Accuracy'!D173&lt;&gt;0,1,0), IF('Hamiltonian Accuracy'!D173&lt;&gt;0,1,0))</f>
        <v>64.811111111111117</v>
      </c>
      <c r="E173">
        <f>(SUM(SUMIF('PARITY Accuracy'!E173,"&lt;&gt;0"), SUMIF('Pattern_Matching Accuracy'!E173,"&lt;&gt;0"), SUMIF('Reversal Accuracy'!E173,"&lt;&gt;0"), SUMIF('Stack Accuracy'!E173,"&lt;&gt;0"), SUMIF('Vending_Machine Accuracy'!E173,"&lt;&gt;0"), SUMIF('Vending_Machine_Sum Accuracy'!E173,"&lt;&gt;0"), SUMIF('MazeComplete Accuracy'!E173,"&lt;&gt;0"), SUMIF('MazeSolve Accuracy'!E173,"&lt;&gt;0"), SUMIF('Hamiltonian Accuracy'!E173,"&lt;&gt;0")))/SUM(IF('PARITY Accuracy'!E173&lt;&gt;0,1,0), IF('Pattern_Matching Accuracy'!E173&lt;&gt;0,1,0), IF('Reversal Accuracy'!E173&lt;&gt;0,1,0), IF('Stack Accuracy'!E173&lt;&gt;0,1,0), IF('Vending_Machine Accuracy'!E173&lt;&gt;0,1,0), IF('Vending_Machine_Sum Accuracy'!E173&lt;&gt;0,1,0), IF('MazeComplete Accuracy'!E173&lt;&gt;0,1,0), IF('MazeSolve Accuracy'!E173&lt;&gt;0,1,0), IF('Hamiltonian Accuracy'!E173&lt;&gt;0,1,0))</f>
        <v>60.155555555555551</v>
      </c>
      <c r="F173">
        <f>(SUM(SUMIF('PARITY Accuracy'!F173,"&lt;&gt;0"), SUMIF('Pattern_Matching Accuracy'!F173,"&lt;&gt;0"), SUMIF('Reversal Accuracy'!F173,"&lt;&gt;0"), SUMIF('Stack Accuracy'!F173,"&lt;&gt;0"), SUMIF('Vending_Machine Accuracy'!F173,"&lt;&gt;0"), SUMIF('Vending_Machine_Sum Accuracy'!F173,"&lt;&gt;0"), SUMIF('MazeComplete Accuracy'!F173,"&lt;&gt;0"), SUMIF('MazeSolve Accuracy'!F173,"&lt;&gt;0"), SUMIF('Hamiltonian Accuracy'!F173,"&lt;&gt;0")))/SUM(IF('PARITY Accuracy'!F173&lt;&gt;0,1,0), IF('Pattern_Matching Accuracy'!F173&lt;&gt;0,1,0), IF('Reversal Accuracy'!F173&lt;&gt;0,1,0), IF('Stack Accuracy'!F173&lt;&gt;0,1,0), IF('Vending_Machine Accuracy'!F173&lt;&gt;0,1,0), IF('Vending_Machine_Sum Accuracy'!F173&lt;&gt;0,1,0), IF('MazeComplete Accuracy'!F173&lt;&gt;0,1,0), IF('MazeSolve Accuracy'!F173&lt;&gt;0,1,0), IF('Hamiltonian Accuracy'!F173&lt;&gt;0,1,0))</f>
        <v>45.81111111111111</v>
      </c>
      <c r="G173">
        <f>(SUM(SUMIF('PARITY Accuracy'!G173,"&lt;&gt;0"), SUMIF('Pattern_Matching Accuracy'!G173,"&lt;&gt;0"), SUMIF('Reversal Accuracy'!G173,"&lt;&gt;0"), SUMIF('Stack Accuracy'!G173,"&lt;&gt;0"), SUMIF('Vending_Machine Accuracy'!G173,"&lt;&gt;0"), SUMIF('Vending_Machine_Sum Accuracy'!G173,"&lt;&gt;0"), SUMIF('MazeComplete Accuracy'!G173,"&lt;&gt;0"), SUMIF('MazeSolve Accuracy'!G173,"&lt;&gt;0"), SUMIF('Hamiltonian Accuracy'!G173,"&lt;&gt;0")))/SUM(IF('PARITY Accuracy'!G173&lt;&gt;0,1,0), IF('Pattern_Matching Accuracy'!G173&lt;&gt;0,1,0), IF('Reversal Accuracy'!G173&lt;&gt;0,1,0), IF('Stack Accuracy'!G173&lt;&gt;0,1,0), IF('Vending_Machine Accuracy'!G173&lt;&gt;0,1,0), IF('Vending_Machine_Sum Accuracy'!G173&lt;&gt;0,1,0), IF('MazeComplete Accuracy'!G173&lt;&gt;0,1,0), IF('MazeSolve Accuracy'!G173&lt;&gt;0,1,0), IF('Hamiltonian Accuracy'!G173&lt;&gt;0,1,0))</f>
        <v>65.055555555555557</v>
      </c>
      <c r="H173" t="str">
        <f t="shared" si="63"/>
        <v>100 (δ=0)</v>
      </c>
      <c r="N173">
        <f t="shared" si="64"/>
        <v>58.958333333333329</v>
      </c>
      <c r="O173">
        <f t="shared" si="65"/>
        <v>7.8376322915962433</v>
      </c>
    </row>
    <row r="174" spans="1:23" x14ac:dyDescent="0.45">
      <c r="A174" s="2">
        <v>26</v>
      </c>
      <c r="B174">
        <v>100</v>
      </c>
      <c r="C174">
        <v>0.2</v>
      </c>
      <c r="D174">
        <f>(SUM(SUMIF('PARITY Accuracy'!D174,"&lt;&gt;0"), SUMIF('Pattern_Matching Accuracy'!D174,"&lt;&gt;0"), SUMIF('Reversal Accuracy'!D174,"&lt;&gt;0"), SUMIF('Stack Accuracy'!D174,"&lt;&gt;0"), SUMIF('Vending_Machine Accuracy'!D174,"&lt;&gt;0"), SUMIF('Vending_Machine_Sum Accuracy'!D174,"&lt;&gt;0"), SUMIF('MazeComplete Accuracy'!D174,"&lt;&gt;0"), SUMIF('MazeSolve Accuracy'!D174,"&lt;&gt;0"), SUMIF('Hamiltonian Accuracy'!D174,"&lt;&gt;0")))/SUM(IF('PARITY Accuracy'!D174&lt;&gt;0,1,0), IF('Pattern_Matching Accuracy'!D174&lt;&gt;0,1,0), IF('Reversal Accuracy'!D174&lt;&gt;0,1,0), IF('Stack Accuracy'!D174&lt;&gt;0,1,0), IF('Vending_Machine Accuracy'!D174&lt;&gt;0,1,0), IF('Vending_Machine_Sum Accuracy'!D174&lt;&gt;0,1,0), IF('MazeComplete Accuracy'!D174&lt;&gt;0,1,0), IF('MazeSolve Accuracy'!D174&lt;&gt;0,1,0), IF('Hamiltonian Accuracy'!D174&lt;&gt;0,1,0))</f>
        <v>62.677777777777791</v>
      </c>
      <c r="E174">
        <f>(SUM(SUMIF('PARITY Accuracy'!E174,"&lt;&gt;0"), SUMIF('Pattern_Matching Accuracy'!E174,"&lt;&gt;0"), SUMIF('Reversal Accuracy'!E174,"&lt;&gt;0"), SUMIF('Stack Accuracy'!E174,"&lt;&gt;0"), SUMIF('Vending_Machine Accuracy'!E174,"&lt;&gt;0"), SUMIF('Vending_Machine_Sum Accuracy'!E174,"&lt;&gt;0"), SUMIF('MazeComplete Accuracy'!E174,"&lt;&gt;0"), SUMIF('MazeSolve Accuracy'!E174,"&lt;&gt;0"), SUMIF('Hamiltonian Accuracy'!E174,"&lt;&gt;0")))/SUM(IF('PARITY Accuracy'!E174&lt;&gt;0,1,0), IF('Pattern_Matching Accuracy'!E174&lt;&gt;0,1,0), IF('Reversal Accuracy'!E174&lt;&gt;0,1,0), IF('Stack Accuracy'!E174&lt;&gt;0,1,0), IF('Vending_Machine Accuracy'!E174&lt;&gt;0,1,0), IF('Vending_Machine_Sum Accuracy'!E174&lt;&gt;0,1,0), IF('MazeComplete Accuracy'!E174&lt;&gt;0,1,0), IF('MazeSolve Accuracy'!E174&lt;&gt;0,1,0), IF('Hamiltonian Accuracy'!E174&lt;&gt;0,1,0))</f>
        <v>56.75555555555556</v>
      </c>
      <c r="F174">
        <f>(SUM(SUMIF('PARITY Accuracy'!F174,"&lt;&gt;0"), SUMIF('Pattern_Matching Accuracy'!F174,"&lt;&gt;0"), SUMIF('Reversal Accuracy'!F174,"&lt;&gt;0"), SUMIF('Stack Accuracy'!F174,"&lt;&gt;0"), SUMIF('Vending_Machine Accuracy'!F174,"&lt;&gt;0"), SUMIF('Vending_Machine_Sum Accuracy'!F174,"&lt;&gt;0"), SUMIF('MazeComplete Accuracy'!F174,"&lt;&gt;0"), SUMIF('MazeSolve Accuracy'!F174,"&lt;&gt;0"), SUMIF('Hamiltonian Accuracy'!F174,"&lt;&gt;0")))/SUM(IF('PARITY Accuracy'!F174&lt;&gt;0,1,0), IF('Pattern_Matching Accuracy'!F174&lt;&gt;0,1,0), IF('Reversal Accuracy'!F174&lt;&gt;0,1,0), IF('Stack Accuracy'!F174&lt;&gt;0,1,0), IF('Vending_Machine Accuracy'!F174&lt;&gt;0,1,0), IF('Vending_Machine_Sum Accuracy'!F174&lt;&gt;0,1,0), IF('MazeComplete Accuracy'!F174&lt;&gt;0,1,0), IF('MazeSolve Accuracy'!F174&lt;&gt;0,1,0), IF('Hamiltonian Accuracy'!F174&lt;&gt;0,1,0))</f>
        <v>45.533333333333331</v>
      </c>
      <c r="G174">
        <f>(SUM(SUMIF('PARITY Accuracy'!G174,"&lt;&gt;0"), SUMIF('Pattern_Matching Accuracy'!G174,"&lt;&gt;0"), SUMIF('Reversal Accuracy'!G174,"&lt;&gt;0"), SUMIF('Stack Accuracy'!G174,"&lt;&gt;0"), SUMIF('Vending_Machine Accuracy'!G174,"&lt;&gt;0"), SUMIF('Vending_Machine_Sum Accuracy'!G174,"&lt;&gt;0"), SUMIF('MazeComplete Accuracy'!G174,"&lt;&gt;0"), SUMIF('MazeSolve Accuracy'!G174,"&lt;&gt;0"), SUMIF('Hamiltonian Accuracy'!G174,"&lt;&gt;0")))/SUM(IF('PARITY Accuracy'!G174&lt;&gt;0,1,0), IF('Pattern_Matching Accuracy'!G174&lt;&gt;0,1,0), IF('Reversal Accuracy'!G174&lt;&gt;0,1,0), IF('Stack Accuracy'!G174&lt;&gt;0,1,0), IF('Vending_Machine Accuracy'!G174&lt;&gt;0,1,0), IF('Vending_Machine_Sum Accuracy'!G174&lt;&gt;0,1,0), IF('MazeComplete Accuracy'!G174&lt;&gt;0,1,0), IF('MazeSolve Accuracy'!G174&lt;&gt;0,1,0), IF('Hamiltonian Accuracy'!G174&lt;&gt;0,1,0))</f>
        <v>62.944444444444443</v>
      </c>
      <c r="H174" t="str">
        <f t="shared" si="63"/>
        <v>100 (δ=0.2)</v>
      </c>
      <c r="N174">
        <f t="shared" si="64"/>
        <v>56.977777777777789</v>
      </c>
      <c r="O174">
        <f t="shared" si="65"/>
        <v>7.0554199462032443</v>
      </c>
    </row>
    <row r="175" spans="1:23" x14ac:dyDescent="0.45">
      <c r="A175" s="2">
        <v>27</v>
      </c>
      <c r="B175">
        <v>100</v>
      </c>
      <c r="C175">
        <v>0.45</v>
      </c>
      <c r="D175">
        <f>(SUM(SUMIF('PARITY Accuracy'!D175,"&lt;&gt;0"), SUMIF('Pattern_Matching Accuracy'!D175,"&lt;&gt;0"), SUMIF('Reversal Accuracy'!D175,"&lt;&gt;0"), SUMIF('Stack Accuracy'!D175,"&lt;&gt;0"), SUMIF('Vending_Machine Accuracy'!D175,"&lt;&gt;0"), SUMIF('Vending_Machine_Sum Accuracy'!D175,"&lt;&gt;0"), SUMIF('MazeComplete Accuracy'!D175,"&lt;&gt;0"), SUMIF('MazeSolve Accuracy'!D175,"&lt;&gt;0"), SUMIF('Hamiltonian Accuracy'!D175,"&lt;&gt;0")))/SUM(IF('PARITY Accuracy'!D175&lt;&gt;0,1,0), IF('Pattern_Matching Accuracy'!D175&lt;&gt;0,1,0), IF('Reversal Accuracy'!D175&lt;&gt;0,1,0), IF('Stack Accuracy'!D175&lt;&gt;0,1,0), IF('Vending_Machine Accuracy'!D175&lt;&gt;0,1,0), IF('Vending_Machine_Sum Accuracy'!D175&lt;&gt;0,1,0), IF('MazeComplete Accuracy'!D175&lt;&gt;0,1,0), IF('MazeSolve Accuracy'!D175&lt;&gt;0,1,0), IF('Hamiltonian Accuracy'!D175&lt;&gt;0,1,0))</f>
        <v>62.611111111111121</v>
      </c>
      <c r="E175">
        <f>(SUM(SUMIF('PARITY Accuracy'!E175,"&lt;&gt;0"), SUMIF('Pattern_Matching Accuracy'!E175,"&lt;&gt;0"), SUMIF('Reversal Accuracy'!E175,"&lt;&gt;0"), SUMIF('Stack Accuracy'!E175,"&lt;&gt;0"), SUMIF('Vending_Machine Accuracy'!E175,"&lt;&gt;0"), SUMIF('Vending_Machine_Sum Accuracy'!E175,"&lt;&gt;0"), SUMIF('MazeComplete Accuracy'!E175,"&lt;&gt;0"), SUMIF('MazeSolve Accuracy'!E175,"&lt;&gt;0"), SUMIF('Hamiltonian Accuracy'!E175,"&lt;&gt;0")))/SUM(IF('PARITY Accuracy'!E175&lt;&gt;0,1,0), IF('Pattern_Matching Accuracy'!E175&lt;&gt;0,1,0), IF('Reversal Accuracy'!E175&lt;&gt;0,1,0), IF('Stack Accuracy'!E175&lt;&gt;0,1,0), IF('Vending_Machine Accuracy'!E175&lt;&gt;0,1,0), IF('Vending_Machine_Sum Accuracy'!E175&lt;&gt;0,1,0), IF('MazeComplete Accuracy'!E175&lt;&gt;0,1,0), IF('MazeSolve Accuracy'!E175&lt;&gt;0,1,0), IF('Hamiltonian Accuracy'!E175&lt;&gt;0,1,0))</f>
        <v>56.311111111111103</v>
      </c>
      <c r="F175">
        <f>(SUM(SUMIF('PARITY Accuracy'!F175,"&lt;&gt;0"), SUMIF('Pattern_Matching Accuracy'!F175,"&lt;&gt;0"), SUMIF('Reversal Accuracy'!F175,"&lt;&gt;0"), SUMIF('Stack Accuracy'!F175,"&lt;&gt;0"), SUMIF('Vending_Machine Accuracy'!F175,"&lt;&gt;0"), SUMIF('Vending_Machine_Sum Accuracy'!F175,"&lt;&gt;0"), SUMIF('MazeComplete Accuracy'!F175,"&lt;&gt;0"), SUMIF('MazeSolve Accuracy'!F175,"&lt;&gt;0"), SUMIF('Hamiltonian Accuracy'!F175,"&lt;&gt;0")))/SUM(IF('PARITY Accuracy'!F175&lt;&gt;0,1,0), IF('Pattern_Matching Accuracy'!F175&lt;&gt;0,1,0), IF('Reversal Accuracy'!F175&lt;&gt;0,1,0), IF('Stack Accuracy'!F175&lt;&gt;0,1,0), IF('Vending_Machine Accuracy'!F175&lt;&gt;0,1,0), IF('Vending_Machine_Sum Accuracy'!F175&lt;&gt;0,1,0), IF('MazeComplete Accuracy'!F175&lt;&gt;0,1,0), IF('MazeSolve Accuracy'!F175&lt;&gt;0,1,0), IF('Hamiltonian Accuracy'!F175&lt;&gt;0,1,0))</f>
        <v>46.011111111111113</v>
      </c>
      <c r="G175">
        <f>(SUM(SUMIF('PARITY Accuracy'!G175,"&lt;&gt;0"), SUMIF('Pattern_Matching Accuracy'!G175,"&lt;&gt;0"), SUMIF('Reversal Accuracy'!G175,"&lt;&gt;0"), SUMIF('Stack Accuracy'!G175,"&lt;&gt;0"), SUMIF('Vending_Machine Accuracy'!G175,"&lt;&gt;0"), SUMIF('Vending_Machine_Sum Accuracy'!G175,"&lt;&gt;0"), SUMIF('MazeComplete Accuracy'!G175,"&lt;&gt;0"), SUMIF('MazeSolve Accuracy'!G175,"&lt;&gt;0"), SUMIF('Hamiltonian Accuracy'!G175,"&lt;&gt;0")))/SUM(IF('PARITY Accuracy'!G175&lt;&gt;0,1,0), IF('Pattern_Matching Accuracy'!G175&lt;&gt;0,1,0), IF('Reversal Accuracy'!G175&lt;&gt;0,1,0), IF('Stack Accuracy'!G175&lt;&gt;0,1,0), IF('Vending_Machine Accuracy'!G175&lt;&gt;0,1,0), IF('Vending_Machine_Sum Accuracy'!G175&lt;&gt;0,1,0), IF('MazeComplete Accuracy'!G175&lt;&gt;0,1,0), IF('MazeSolve Accuracy'!G175&lt;&gt;0,1,0), IF('Hamiltonian Accuracy'!G175&lt;&gt;0,1,0))</f>
        <v>61.666666666666664</v>
      </c>
      <c r="H175" t="str">
        <f t="shared" si="63"/>
        <v>100 (δ=0.45)</v>
      </c>
      <c r="N175">
        <f t="shared" si="64"/>
        <v>56.65</v>
      </c>
      <c r="O175">
        <f t="shared" si="65"/>
        <v>6.5955021149377764</v>
      </c>
    </row>
    <row r="176" spans="1:23" x14ac:dyDescent="0.45">
      <c r="A176" s="2">
        <v>28</v>
      </c>
      <c r="B176">
        <v>100</v>
      </c>
      <c r="C176">
        <v>0.65</v>
      </c>
      <c r="D176">
        <f>(SUM(SUMIF('PARITY Accuracy'!D176,"&lt;&gt;0"), SUMIF('Pattern_Matching Accuracy'!D176,"&lt;&gt;0"), SUMIF('Reversal Accuracy'!D176,"&lt;&gt;0"), SUMIF('Stack Accuracy'!D176,"&lt;&gt;0"), SUMIF('Vending_Machine Accuracy'!D176,"&lt;&gt;0"), SUMIF('Vending_Machine_Sum Accuracy'!D176,"&lt;&gt;0"), SUMIF('MazeComplete Accuracy'!D176,"&lt;&gt;0"), SUMIF('MazeSolve Accuracy'!D176,"&lt;&gt;0"), SUMIF('Hamiltonian Accuracy'!D176,"&lt;&gt;0")))/SUM(IF('PARITY Accuracy'!D176&lt;&gt;0,1,0), IF('Pattern_Matching Accuracy'!D176&lt;&gt;0,1,0), IF('Reversal Accuracy'!D176&lt;&gt;0,1,0), IF('Stack Accuracy'!D176&lt;&gt;0,1,0), IF('Vending_Machine Accuracy'!D176&lt;&gt;0,1,0), IF('Vending_Machine_Sum Accuracy'!D176&lt;&gt;0,1,0), IF('MazeComplete Accuracy'!D176&lt;&gt;0,1,0), IF('MazeSolve Accuracy'!D176&lt;&gt;0,1,0), IF('Hamiltonian Accuracy'!D176&lt;&gt;0,1,0))</f>
        <v>60.966666666666669</v>
      </c>
      <c r="E176">
        <f>(SUM(SUMIF('PARITY Accuracy'!E176,"&lt;&gt;0"), SUMIF('Pattern_Matching Accuracy'!E176,"&lt;&gt;0"), SUMIF('Reversal Accuracy'!E176,"&lt;&gt;0"), SUMIF('Stack Accuracy'!E176,"&lt;&gt;0"), SUMIF('Vending_Machine Accuracy'!E176,"&lt;&gt;0"), SUMIF('Vending_Machine_Sum Accuracy'!E176,"&lt;&gt;0"), SUMIF('MazeComplete Accuracy'!E176,"&lt;&gt;0"), SUMIF('MazeSolve Accuracy'!E176,"&lt;&gt;0"), SUMIF('Hamiltonian Accuracy'!E176,"&lt;&gt;0")))/SUM(IF('PARITY Accuracy'!E176&lt;&gt;0,1,0), IF('Pattern_Matching Accuracy'!E176&lt;&gt;0,1,0), IF('Reversal Accuracy'!E176&lt;&gt;0,1,0), IF('Stack Accuracy'!E176&lt;&gt;0,1,0), IF('Vending_Machine Accuracy'!E176&lt;&gt;0,1,0), IF('Vending_Machine_Sum Accuracy'!E176&lt;&gt;0,1,0), IF('MazeComplete Accuracy'!E176&lt;&gt;0,1,0), IF('MazeSolve Accuracy'!E176&lt;&gt;0,1,0), IF('Hamiltonian Accuracy'!E176&lt;&gt;0,1,0))</f>
        <v>56.488888888888894</v>
      </c>
      <c r="F176">
        <f>(SUM(SUMIF('PARITY Accuracy'!F176,"&lt;&gt;0"), SUMIF('Pattern_Matching Accuracy'!F176,"&lt;&gt;0"), SUMIF('Reversal Accuracy'!F176,"&lt;&gt;0"), SUMIF('Stack Accuracy'!F176,"&lt;&gt;0"), SUMIF('Vending_Machine Accuracy'!F176,"&lt;&gt;0"), SUMIF('Vending_Machine_Sum Accuracy'!F176,"&lt;&gt;0"), SUMIF('MazeComplete Accuracy'!F176,"&lt;&gt;0"), SUMIF('MazeSolve Accuracy'!F176,"&lt;&gt;0"), SUMIF('Hamiltonian Accuracy'!F176,"&lt;&gt;0")))/SUM(IF('PARITY Accuracy'!F176&lt;&gt;0,1,0), IF('Pattern_Matching Accuracy'!F176&lt;&gt;0,1,0), IF('Reversal Accuracy'!F176&lt;&gt;0,1,0), IF('Stack Accuracy'!F176&lt;&gt;0,1,0), IF('Vending_Machine Accuracy'!F176&lt;&gt;0,1,0), IF('Vending_Machine_Sum Accuracy'!F176&lt;&gt;0,1,0), IF('MazeComplete Accuracy'!F176&lt;&gt;0,1,0), IF('MazeSolve Accuracy'!F176&lt;&gt;0,1,0), IF('Hamiltonian Accuracy'!F176&lt;&gt;0,1,0))</f>
        <v>45.633333333333333</v>
      </c>
      <c r="G176">
        <f>(SUM(SUMIF('PARITY Accuracy'!G176,"&lt;&gt;0"), SUMIF('Pattern_Matching Accuracy'!G176,"&lt;&gt;0"), SUMIF('Reversal Accuracy'!G176,"&lt;&gt;0"), SUMIF('Stack Accuracy'!G176,"&lt;&gt;0"), SUMIF('Vending_Machine Accuracy'!G176,"&lt;&gt;0"), SUMIF('Vending_Machine_Sum Accuracy'!G176,"&lt;&gt;0"), SUMIF('MazeComplete Accuracy'!G176,"&lt;&gt;0"), SUMIF('MazeSolve Accuracy'!G176,"&lt;&gt;0"), SUMIF('Hamiltonian Accuracy'!G176,"&lt;&gt;0")))/SUM(IF('PARITY Accuracy'!G176&lt;&gt;0,1,0), IF('Pattern_Matching Accuracy'!G176&lt;&gt;0,1,0), IF('Reversal Accuracy'!G176&lt;&gt;0,1,0), IF('Stack Accuracy'!G176&lt;&gt;0,1,0), IF('Vending_Machine Accuracy'!G176&lt;&gt;0,1,0), IF('Vending_Machine_Sum Accuracy'!G176&lt;&gt;0,1,0), IF('MazeComplete Accuracy'!G176&lt;&gt;0,1,0), IF('MazeSolve Accuracy'!G176&lt;&gt;0,1,0), IF('Hamiltonian Accuracy'!G176&lt;&gt;0,1,0))</f>
        <v>61.355555555555547</v>
      </c>
      <c r="H176" t="str">
        <f t="shared" si="63"/>
        <v>100 (δ=0.65)</v>
      </c>
      <c r="N176">
        <f t="shared" si="64"/>
        <v>56.111111111111114</v>
      </c>
      <c r="O176">
        <f t="shared" si="65"/>
        <v>6.3444298501485878</v>
      </c>
    </row>
    <row r="177" spans="1:23" x14ac:dyDescent="0.45">
      <c r="A177" s="2">
        <v>29</v>
      </c>
      <c r="B177">
        <v>100</v>
      </c>
      <c r="C177">
        <v>0.85</v>
      </c>
      <c r="D177">
        <f>(SUM(SUMIF('PARITY Accuracy'!D177,"&lt;&gt;0"), SUMIF('Pattern_Matching Accuracy'!D177,"&lt;&gt;0"), SUMIF('Reversal Accuracy'!D177,"&lt;&gt;0"), SUMIF('Stack Accuracy'!D177,"&lt;&gt;0"), SUMIF('Vending_Machine Accuracy'!D177,"&lt;&gt;0"), SUMIF('Vending_Machine_Sum Accuracy'!D177,"&lt;&gt;0"), SUMIF('MazeComplete Accuracy'!D177,"&lt;&gt;0"), SUMIF('MazeSolve Accuracy'!D177,"&lt;&gt;0"), SUMIF('Hamiltonian Accuracy'!D177,"&lt;&gt;0")))/SUM(IF('PARITY Accuracy'!D177&lt;&gt;0,1,0), IF('Pattern_Matching Accuracy'!D177&lt;&gt;0,1,0), IF('Reversal Accuracy'!D177&lt;&gt;0,1,0), IF('Stack Accuracy'!D177&lt;&gt;0,1,0), IF('Vending_Machine Accuracy'!D177&lt;&gt;0,1,0), IF('Vending_Machine_Sum Accuracy'!D177&lt;&gt;0,1,0), IF('MazeComplete Accuracy'!D177&lt;&gt;0,1,0), IF('MazeSolve Accuracy'!D177&lt;&gt;0,1,0), IF('Hamiltonian Accuracy'!D177&lt;&gt;0,1,0))</f>
        <v>60.188888888888897</v>
      </c>
      <c r="E177">
        <f>(SUM(SUMIF('PARITY Accuracy'!E177,"&lt;&gt;0"), SUMIF('Pattern_Matching Accuracy'!E177,"&lt;&gt;0"), SUMIF('Reversal Accuracy'!E177,"&lt;&gt;0"), SUMIF('Stack Accuracy'!E177,"&lt;&gt;0"), SUMIF('Vending_Machine Accuracy'!E177,"&lt;&gt;0"), SUMIF('Vending_Machine_Sum Accuracy'!E177,"&lt;&gt;0"), SUMIF('MazeComplete Accuracy'!E177,"&lt;&gt;0"), SUMIF('MazeSolve Accuracy'!E177,"&lt;&gt;0"), SUMIF('Hamiltonian Accuracy'!E177,"&lt;&gt;0")))/SUM(IF('PARITY Accuracy'!E177&lt;&gt;0,1,0), IF('Pattern_Matching Accuracy'!E177&lt;&gt;0,1,0), IF('Reversal Accuracy'!E177&lt;&gt;0,1,0), IF('Stack Accuracy'!E177&lt;&gt;0,1,0), IF('Vending_Machine Accuracy'!E177&lt;&gt;0,1,0), IF('Vending_Machine_Sum Accuracy'!E177&lt;&gt;0,1,0), IF('MazeComplete Accuracy'!E177&lt;&gt;0,1,0), IF('MazeSolve Accuracy'!E177&lt;&gt;0,1,0), IF('Hamiltonian Accuracy'!E177&lt;&gt;0,1,0))</f>
        <v>56.555555555555564</v>
      </c>
      <c r="F177">
        <f>(SUM(SUMIF('PARITY Accuracy'!F177,"&lt;&gt;0"), SUMIF('Pattern_Matching Accuracy'!F177,"&lt;&gt;0"), SUMIF('Reversal Accuracy'!F177,"&lt;&gt;0"), SUMIF('Stack Accuracy'!F177,"&lt;&gt;0"), SUMIF('Vending_Machine Accuracy'!F177,"&lt;&gt;0"), SUMIF('Vending_Machine_Sum Accuracy'!F177,"&lt;&gt;0"), SUMIF('MazeComplete Accuracy'!F177,"&lt;&gt;0"), SUMIF('MazeSolve Accuracy'!F177,"&lt;&gt;0"), SUMIF('Hamiltonian Accuracy'!F177,"&lt;&gt;0")))/SUM(IF('PARITY Accuracy'!F177&lt;&gt;0,1,0), IF('Pattern_Matching Accuracy'!F177&lt;&gt;0,1,0), IF('Reversal Accuracy'!F177&lt;&gt;0,1,0), IF('Stack Accuracy'!F177&lt;&gt;0,1,0), IF('Vending_Machine Accuracy'!F177&lt;&gt;0,1,0), IF('Vending_Machine_Sum Accuracy'!F177&lt;&gt;0,1,0), IF('MazeComplete Accuracy'!F177&lt;&gt;0,1,0), IF('MazeSolve Accuracy'!F177&lt;&gt;0,1,0), IF('Hamiltonian Accuracy'!F177&lt;&gt;0,1,0))</f>
        <v>46.266666666666666</v>
      </c>
      <c r="G177">
        <f>(SUM(SUMIF('PARITY Accuracy'!G177,"&lt;&gt;0"), SUMIF('Pattern_Matching Accuracy'!G177,"&lt;&gt;0"), SUMIF('Reversal Accuracy'!G177,"&lt;&gt;0"), SUMIF('Stack Accuracy'!G177,"&lt;&gt;0"), SUMIF('Vending_Machine Accuracy'!G177,"&lt;&gt;0"), SUMIF('Vending_Machine_Sum Accuracy'!G177,"&lt;&gt;0"), SUMIF('MazeComplete Accuracy'!G177,"&lt;&gt;0"), SUMIF('MazeSolve Accuracy'!G177,"&lt;&gt;0"), SUMIF('Hamiltonian Accuracy'!G177,"&lt;&gt;0")))/SUM(IF('PARITY Accuracy'!G177&lt;&gt;0,1,0), IF('Pattern_Matching Accuracy'!G177&lt;&gt;0,1,0), IF('Reversal Accuracy'!G177&lt;&gt;0,1,0), IF('Stack Accuracy'!G177&lt;&gt;0,1,0), IF('Vending_Machine Accuracy'!G177&lt;&gt;0,1,0), IF('Vending_Machine_Sum Accuracy'!G177&lt;&gt;0,1,0), IF('MazeComplete Accuracy'!G177&lt;&gt;0,1,0), IF('MazeSolve Accuracy'!G177&lt;&gt;0,1,0), IF('Hamiltonian Accuracy'!G177&lt;&gt;0,1,0))</f>
        <v>59.944444444444429</v>
      </c>
      <c r="H177" t="str">
        <f t="shared" si="63"/>
        <v>100 (δ=0.85)</v>
      </c>
      <c r="N177">
        <f t="shared" si="64"/>
        <v>55.738888888888887</v>
      </c>
      <c r="O177">
        <f t="shared" si="65"/>
        <v>5.6541828720530001</v>
      </c>
    </row>
    <row r="178" spans="1:23" x14ac:dyDescent="0.45">
      <c r="D178">
        <f>AVERAGE(D148:D177)</f>
        <v>56.708888888888879</v>
      </c>
      <c r="E178">
        <f t="shared" ref="E178" si="76">AVERAGE(E148:E177)</f>
        <v>53.544444444444458</v>
      </c>
      <c r="F178">
        <f t="shared" ref="F178" si="77">AVERAGE(F148:F177)</f>
        <v>44.887407407407416</v>
      </c>
      <c r="G178">
        <f t="shared" ref="G178" si="78">AVERAGE(G148:G177)</f>
        <v>57.038888888888884</v>
      </c>
      <c r="O178">
        <f>AVERAGE(O148:O177)</f>
        <v>5.1291681570443366</v>
      </c>
    </row>
    <row r="181" spans="1:23" x14ac:dyDescent="0.45">
      <c r="A181" s="2">
        <v>0</v>
      </c>
      <c r="B181" t="s">
        <v>19</v>
      </c>
    </row>
    <row r="183" spans="1:23" x14ac:dyDescent="0.45">
      <c r="B183" s="2" t="s">
        <v>1</v>
      </c>
      <c r="C183" s="2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2" t="s">
        <v>14</v>
      </c>
      <c r="J183" s="3"/>
      <c r="K183" s="3" t="s">
        <v>25</v>
      </c>
      <c r="L183" s="3" t="s">
        <v>26</v>
      </c>
      <c r="N183" s="4" t="s">
        <v>27</v>
      </c>
      <c r="O183" s="4" t="s">
        <v>28</v>
      </c>
      <c r="P183" s="3"/>
      <c r="Q183" s="3" t="s">
        <v>3</v>
      </c>
      <c r="R183" s="3"/>
      <c r="S183" s="3" t="s">
        <v>4</v>
      </c>
      <c r="T183" s="3"/>
      <c r="U183" s="3" t="s">
        <v>5</v>
      </c>
      <c r="V183" s="3"/>
      <c r="W183" s="3" t="s">
        <v>6</v>
      </c>
    </row>
    <row r="184" spans="1:23" x14ac:dyDescent="0.45">
      <c r="A184" s="2">
        <v>0</v>
      </c>
      <c r="B184">
        <v>0</v>
      </c>
      <c r="C184">
        <v>0</v>
      </c>
      <c r="D184">
        <f>AVERAGE('PARITY Accuracy'!D184, 'Pattern_Matching Accuracy'!D184, 'Reversal Accuracy'!D184, 'Stack Accuracy'!D184, 'Vending_Machine Accuracy'!D184, 'Vending_Machine_Sum Accuracy'!D184, 'MazeComplete Accuracy'!D184, 'MazeSolve Accuracy'!D184, 'Hamiltonian Accuracy'!D184)</f>
        <v>48.3</v>
      </c>
      <c r="E184">
        <f>AVERAGE('PARITY Accuracy'!E184, 'Pattern_Matching Accuracy'!E184, 'Reversal Accuracy'!E184, 'Stack Accuracy'!E184, 'Vending_Machine Accuracy'!E184, 'Vending_Machine_Sum Accuracy'!E184, 'MazeComplete Accuracy'!E184, 'MazeSolve Accuracy'!E184, 'Hamiltonian Accuracy'!E184)</f>
        <v>49.388888888888886</v>
      </c>
      <c r="F184">
        <f>AVERAGE('PARITY Accuracy'!F184, 'Pattern_Matching Accuracy'!F184, 'Reversal Accuracy'!F184, 'Stack Accuracy'!F184, 'Vending_Machine Accuracy'!F184, 'Vending_Machine_Sum Accuracy'!F184, 'MazeComplete Accuracy'!F184, 'MazeSolve Accuracy'!F184, 'Hamiltonian Accuracy'!F184)</f>
        <v>42.133333333333333</v>
      </c>
      <c r="G184">
        <f>AVERAGE('PARITY Accuracy'!G184, 'Pattern_Matching Accuracy'!G184, 'Reversal Accuracy'!G184, 'Stack Accuracy'!G184, 'Vending_Machine Accuracy'!G184, 'Vending_Machine_Sum Accuracy'!G184, 'MazeComplete Accuracy'!G184, 'MazeSolve Accuracy'!G184, 'Hamiltonian Accuracy'!G184)</f>
        <v>48.3</v>
      </c>
      <c r="H184" t="str">
        <f t="shared" ref="H184:H213" si="79">B184&amp;" (δ="&amp;C184&amp;")"</f>
        <v>0 (δ=0)</v>
      </c>
      <c r="J184">
        <v>2</v>
      </c>
      <c r="K184">
        <f>_xlfn.STDEV.P(D184:G188)</f>
        <v>2.6878887028692868</v>
      </c>
      <c r="L184">
        <f>_xlfn.STDEV.P(D184:G184,D189:G189,D194:G194,D199:G199,D204:G204,D209:G209)</f>
        <v>9.0356318310140917</v>
      </c>
      <c r="M184">
        <v>0</v>
      </c>
      <c r="N184">
        <f>AVERAGE(D184:G184)</f>
        <v>47.030555555555551</v>
      </c>
      <c r="O184">
        <f>_xlfn.STDEV.P(D184:G184)</f>
        <v>2.8621451745150863</v>
      </c>
      <c r="P184" s="5">
        <f>_xlfn.STDEV.P(D184:D188)</f>
        <v>1.2965785936003706</v>
      </c>
      <c r="Q184">
        <f>_xlfn.STDEV.P(D184,D189,D194,D199,D204,D209)</f>
        <v>5.9870389073934387</v>
      </c>
      <c r="R184" s="5">
        <f>_xlfn.STDEV.P(E184:E188)</f>
        <v>1.5548029925617599</v>
      </c>
      <c r="S184">
        <f>_xlfn.STDEV.P(E184,E189,E194,E199,E204,E209)</f>
        <v>4.9444668370378544</v>
      </c>
      <c r="T184" s="5">
        <f>_xlfn.STDEV.P(F184:F188)</f>
        <v>0.49558046773455366</v>
      </c>
      <c r="U184">
        <f>_xlfn.STDEV.P(F184,F189,F194,F199,F204,F209)</f>
        <v>0.7499099168579656</v>
      </c>
      <c r="V184" s="5">
        <f>_xlfn.STDEV.P(G184:G188)</f>
        <v>1.2963690984847525</v>
      </c>
      <c r="W184">
        <f>_xlfn.STDEV.P(G184,G189,G194,G199,G204,G209)</f>
        <v>5.7605172733295893</v>
      </c>
    </row>
    <row r="185" spans="1:23" x14ac:dyDescent="0.45">
      <c r="A185" s="2">
        <v>1</v>
      </c>
      <c r="B185">
        <v>0</v>
      </c>
      <c r="C185">
        <v>0.2</v>
      </c>
      <c r="D185">
        <f>AVERAGE('PARITY Accuracy'!D185, 'Pattern_Matching Accuracy'!D185, 'Reversal Accuracy'!D185, 'Stack Accuracy'!D185, 'Vending_Machine Accuracy'!D185, 'Vending_Machine_Sum Accuracy'!D185, 'MazeComplete Accuracy'!D185, 'MazeSolve Accuracy'!D185, 'Hamiltonian Accuracy'!D185)</f>
        <v>47.699999999999996</v>
      </c>
      <c r="E185">
        <f>AVERAGE('PARITY Accuracy'!E185, 'Pattern_Matching Accuracy'!E185, 'Reversal Accuracy'!E185, 'Stack Accuracy'!E185, 'Vending_Machine Accuracy'!E185, 'Vending_Machine_Sum Accuracy'!E185, 'MazeComplete Accuracy'!E185, 'MazeSolve Accuracy'!E185, 'Hamiltonian Accuracy'!E185)</f>
        <v>47.777777777777779</v>
      </c>
      <c r="F185">
        <f>AVERAGE('PARITY Accuracy'!F185, 'Pattern_Matching Accuracy'!F185, 'Reversal Accuracy'!F185, 'Stack Accuracy'!F185, 'Vending_Machine Accuracy'!F185, 'Vending_Machine_Sum Accuracy'!F185, 'MazeComplete Accuracy'!F185, 'MazeSolve Accuracy'!F185, 'Hamiltonian Accuracy'!F185)</f>
        <v>41.833333333333336</v>
      </c>
      <c r="G185">
        <f>AVERAGE('PARITY Accuracy'!G185, 'Pattern_Matching Accuracy'!G185, 'Reversal Accuracy'!G185, 'Stack Accuracy'!G185, 'Vending_Machine Accuracy'!G185, 'Vending_Machine_Sum Accuracy'!G185, 'MazeComplete Accuracy'!G185, 'MazeSolve Accuracy'!G185, 'Hamiltonian Accuracy'!G185)</f>
        <v>47.322222222222223</v>
      </c>
      <c r="H185" t="str">
        <f t="shared" si="79"/>
        <v>0 (δ=0.2)</v>
      </c>
      <c r="J185">
        <v>5</v>
      </c>
      <c r="K185">
        <f>_xlfn.STDEV.P(D189:G193)</f>
        <v>7.4560837822066128</v>
      </c>
      <c r="L185">
        <f>_xlfn.STDEV.P(D185:G185,D190:G190,D195:G195,D200:G200,D205:G205,D210:G210)</f>
        <v>7.9757545243826486</v>
      </c>
      <c r="M185">
        <v>0.2</v>
      </c>
      <c r="N185">
        <f t="shared" ref="N185:N213" si="80">AVERAGE(D185:G185)</f>
        <v>46.158333333333331</v>
      </c>
      <c r="O185">
        <f t="shared" ref="O185:O213" si="81">_xlfn.STDEV.P(D185:G185)</f>
        <v>2.5029781643789897</v>
      </c>
      <c r="P185" s="5">
        <f>_xlfn.STDEV.P(D189:D193)</f>
        <v>3.5154923438621073</v>
      </c>
      <c r="Q185">
        <f t="shared" ref="Q185:Q188" si="82">_xlfn.STDEV.P(D185,D190,D195,D200,D205,D210)</f>
        <v>4.5765688341080235</v>
      </c>
      <c r="R185" s="5">
        <f>_xlfn.STDEV.P(E189:E193)</f>
        <v>3.1558419275377116</v>
      </c>
      <c r="S185">
        <f t="shared" ref="S185:S188" si="83">_xlfn.STDEV.P(E185,E190,E195,E200,E205,E210)</f>
        <v>4.0757521796478233</v>
      </c>
      <c r="T185" s="5">
        <f>_xlfn.STDEV.P(F189:F193)</f>
        <v>1.4430660089451361</v>
      </c>
      <c r="U185">
        <f t="shared" ref="U185:U188" si="84">_xlfn.STDEV.P(F185,F190,F195,F200,F205,F210)</f>
        <v>1.0463261288464716</v>
      </c>
      <c r="V185" s="5">
        <f>_xlfn.STDEV.P(G189:G193)</f>
        <v>3.5723948740029412</v>
      </c>
      <c r="W185">
        <f t="shared" ref="W185:W188" si="85">_xlfn.STDEV.P(G185,G190,G195,G200,G205,G210)</f>
        <v>4.545369845304891</v>
      </c>
    </row>
    <row r="186" spans="1:23" x14ac:dyDescent="0.45">
      <c r="A186" s="2">
        <v>2</v>
      </c>
      <c r="B186">
        <v>0</v>
      </c>
      <c r="C186">
        <v>0.45</v>
      </c>
      <c r="D186">
        <f>AVERAGE('PARITY Accuracy'!D186, 'Pattern_Matching Accuracy'!D186, 'Reversal Accuracy'!D186, 'Stack Accuracy'!D186, 'Vending_Machine Accuracy'!D186, 'Vending_Machine_Sum Accuracy'!D186, 'MazeComplete Accuracy'!D186, 'MazeSolve Accuracy'!D186, 'Hamiltonian Accuracy'!D186)</f>
        <v>47.155555555555551</v>
      </c>
      <c r="E186">
        <f>AVERAGE('PARITY Accuracy'!E186, 'Pattern_Matching Accuracy'!E186, 'Reversal Accuracy'!E186, 'Stack Accuracy'!E186, 'Vending_Machine Accuracy'!E186, 'Vending_Machine_Sum Accuracy'!E186, 'MazeComplete Accuracy'!E186, 'MazeSolve Accuracy'!E186, 'Hamiltonian Accuracy'!E186)</f>
        <v>47.999999999999993</v>
      </c>
      <c r="F186">
        <f>AVERAGE('PARITY Accuracy'!F186, 'Pattern_Matching Accuracy'!F186, 'Reversal Accuracy'!F186, 'Stack Accuracy'!F186, 'Vending_Machine Accuracy'!F186, 'Vending_Machine_Sum Accuracy'!F186, 'MazeComplete Accuracy'!F186, 'MazeSolve Accuracy'!F186, 'Hamiltonian Accuracy'!F186)</f>
        <v>41.344444444444449</v>
      </c>
      <c r="G186">
        <f>AVERAGE('PARITY Accuracy'!G186, 'Pattern_Matching Accuracy'!G186, 'Reversal Accuracy'!G186, 'Stack Accuracy'!G186, 'Vending_Machine Accuracy'!G186, 'Vending_Machine_Sum Accuracy'!G186, 'MazeComplete Accuracy'!G186, 'MazeSolve Accuracy'!G186, 'Hamiltonian Accuracy'!G186)</f>
        <v>47.555555555555557</v>
      </c>
      <c r="H186" t="str">
        <f t="shared" si="79"/>
        <v>0 (δ=0.45)</v>
      </c>
      <c r="J186">
        <v>10</v>
      </c>
      <c r="K186">
        <f>_xlfn.STDEV.P(D194:G198)</f>
        <v>7.7431135473663772</v>
      </c>
      <c r="L186">
        <f t="shared" ref="L186:L188" si="86">_xlfn.STDEV.P(D186:G186,D191:G191,D196:G196,D201:G201,D206:G206,D211:G211)</f>
        <v>6.6585060722781542</v>
      </c>
      <c r="M186">
        <v>0.45</v>
      </c>
      <c r="N186">
        <f t="shared" si="80"/>
        <v>46.013888888888886</v>
      </c>
      <c r="O186">
        <f t="shared" si="81"/>
        <v>2.712401503019092</v>
      </c>
      <c r="P186" s="5">
        <f>_xlfn.STDEV.P(D194:D198)</f>
        <v>4.1943289167312976</v>
      </c>
      <c r="Q186">
        <f t="shared" si="82"/>
        <v>3.7497743318633527</v>
      </c>
      <c r="R186" s="5">
        <f>_xlfn.STDEV.P(E194:E198)</f>
        <v>3.5757620270473929</v>
      </c>
      <c r="S186">
        <f t="shared" si="83"/>
        <v>3.2762344415688829</v>
      </c>
      <c r="T186" s="5">
        <f>_xlfn.STDEV.P(F194:F198)</f>
        <v>1.4625092592299502</v>
      </c>
      <c r="U186">
        <f t="shared" si="84"/>
        <v>0.64571302913859763</v>
      </c>
      <c r="V186" s="5">
        <f>_xlfn.STDEV.P(G194:G198)</f>
        <v>3.836340849183129</v>
      </c>
      <c r="W186">
        <f t="shared" si="85"/>
        <v>3.6097597593885502</v>
      </c>
    </row>
    <row r="187" spans="1:23" x14ac:dyDescent="0.45">
      <c r="A187" s="2">
        <v>3</v>
      </c>
      <c r="B187">
        <v>0</v>
      </c>
      <c r="C187">
        <v>0.65</v>
      </c>
      <c r="D187">
        <f>AVERAGE('PARITY Accuracy'!D187, 'Pattern_Matching Accuracy'!D187, 'Reversal Accuracy'!D187, 'Stack Accuracy'!D187, 'Vending_Machine Accuracy'!D187, 'Vending_Machine_Sum Accuracy'!D187, 'MazeComplete Accuracy'!D187, 'MazeSolve Accuracy'!D187, 'Hamiltonian Accuracy'!D187)</f>
        <v>45.977777777777774</v>
      </c>
      <c r="E187">
        <f>AVERAGE('PARITY Accuracy'!E187, 'Pattern_Matching Accuracy'!E187, 'Reversal Accuracy'!E187, 'Stack Accuracy'!E187, 'Vending_Machine Accuracy'!E187, 'Vending_Machine_Sum Accuracy'!E187, 'MazeComplete Accuracy'!E187, 'MazeSolve Accuracy'!E187, 'Hamiltonian Accuracy'!E187)</f>
        <v>46.611111111111114</v>
      </c>
      <c r="F187">
        <f>AVERAGE('PARITY Accuracy'!F187, 'Pattern_Matching Accuracy'!F187, 'Reversal Accuracy'!F187, 'Stack Accuracy'!F187, 'Vending_Machine Accuracy'!F187, 'Vending_Machine_Sum Accuracy'!F187, 'MazeComplete Accuracy'!F187, 'MazeSolve Accuracy'!F187, 'Hamiltonian Accuracy'!F187)</f>
        <v>41.211111111111109</v>
      </c>
      <c r="G187">
        <f>AVERAGE('PARITY Accuracy'!G187, 'Pattern_Matching Accuracy'!G187, 'Reversal Accuracy'!G187, 'Stack Accuracy'!G187, 'Vending_Machine Accuracy'!G187, 'Vending_Machine_Sum Accuracy'!G187, 'MazeComplete Accuracy'!G187, 'MazeSolve Accuracy'!G187, 'Hamiltonian Accuracy'!G187)</f>
        <v>46.077777777777776</v>
      </c>
      <c r="H187" t="str">
        <f t="shared" si="79"/>
        <v>0 (δ=0.65)</v>
      </c>
      <c r="J187">
        <v>20</v>
      </c>
      <c r="K187">
        <f>_xlfn.STDEV.P(D199:G203)</f>
        <v>8.0636551761209372</v>
      </c>
      <c r="L187">
        <f t="shared" si="86"/>
        <v>6.6833025812938098</v>
      </c>
      <c r="M187">
        <v>0.65</v>
      </c>
      <c r="N187">
        <f t="shared" si="80"/>
        <v>44.969444444444449</v>
      </c>
      <c r="O187">
        <f t="shared" si="81"/>
        <v>2.183190198870554</v>
      </c>
      <c r="P187" s="5">
        <f>_xlfn.STDEV.P(D199:D203)</f>
        <v>4.5251974924503617</v>
      </c>
      <c r="Q187">
        <f t="shared" si="82"/>
        <v>3.4715279321296317</v>
      </c>
      <c r="R187" s="5">
        <f>_xlfn.STDEV.P(E199:E203)</f>
        <v>3.8775128849353298</v>
      </c>
      <c r="S187">
        <f t="shared" si="83"/>
        <v>3.4023078768108195</v>
      </c>
      <c r="T187" s="5">
        <f>_xlfn.STDEV.P(F199:F203)</f>
        <v>1.8767794848004633</v>
      </c>
      <c r="U187">
        <f t="shared" si="84"/>
        <v>1.3892866324691544</v>
      </c>
      <c r="V187" s="5">
        <f>_xlfn.STDEV.P(G199:G203)</f>
        <v>4.0701102602833998</v>
      </c>
      <c r="W187">
        <f t="shared" si="85"/>
        <v>3.3592019235732313</v>
      </c>
    </row>
    <row r="188" spans="1:23" x14ac:dyDescent="0.45">
      <c r="A188" s="2">
        <v>4</v>
      </c>
      <c r="B188">
        <v>0</v>
      </c>
      <c r="C188">
        <v>0.85</v>
      </c>
      <c r="D188">
        <f>AVERAGE('PARITY Accuracy'!D188, 'Pattern_Matching Accuracy'!D188, 'Reversal Accuracy'!D188, 'Stack Accuracy'!D188, 'Vending_Machine Accuracy'!D188, 'Vending_Machine_Sum Accuracy'!D188, 'MazeComplete Accuracy'!D188, 'MazeSolve Accuracy'!D188, 'Hamiltonian Accuracy'!D188)</f>
        <v>44.666666666666664</v>
      </c>
      <c r="E188">
        <f>AVERAGE('PARITY Accuracy'!E188, 'Pattern_Matching Accuracy'!E188, 'Reversal Accuracy'!E188, 'Stack Accuracy'!E188, 'Vending_Machine Accuracy'!E188, 'Vending_Machine_Sum Accuracy'!E188, 'MazeComplete Accuracy'!E188, 'MazeSolve Accuracy'!E188, 'Hamiltonian Accuracy'!E188)</f>
        <v>44.744444444444447</v>
      </c>
      <c r="F188">
        <f>AVERAGE('PARITY Accuracy'!F188, 'Pattern_Matching Accuracy'!F188, 'Reversal Accuracy'!F188, 'Stack Accuracy'!F188, 'Vending_Machine Accuracy'!F188, 'Vending_Machine_Sum Accuracy'!F188, 'MazeComplete Accuracy'!F188, 'MazeSolve Accuracy'!F188, 'Hamiltonian Accuracy'!F188)</f>
        <v>40.711111111111116</v>
      </c>
      <c r="G188">
        <f>AVERAGE('PARITY Accuracy'!G188, 'Pattern_Matching Accuracy'!G188, 'Reversal Accuracy'!G188, 'Stack Accuracy'!G188, 'Vending_Machine Accuracy'!G188, 'Vending_Machine_Sum Accuracy'!G188, 'MazeComplete Accuracy'!G188, 'MazeSolve Accuracy'!G188, 'Hamiltonian Accuracy'!G188)</f>
        <v>44.611111111111114</v>
      </c>
      <c r="H188" t="str">
        <f t="shared" si="79"/>
        <v>0 (δ=0.85)</v>
      </c>
      <c r="J188">
        <v>50</v>
      </c>
      <c r="K188">
        <f>_xlfn.STDEV.P(D204:G208)</f>
        <v>8.8155422439985998</v>
      </c>
      <c r="L188">
        <f t="shared" si="86"/>
        <v>5.5915097126728588</v>
      </c>
      <c r="M188">
        <v>0.85</v>
      </c>
      <c r="N188">
        <f t="shared" si="80"/>
        <v>43.683333333333337</v>
      </c>
      <c r="O188">
        <f t="shared" si="81"/>
        <v>1.7166666666666652</v>
      </c>
      <c r="P188" s="5">
        <f>_xlfn.STDEV.P(D204:D208)</f>
        <v>4.9403226109232969</v>
      </c>
      <c r="Q188">
        <f t="shared" si="82"/>
        <v>2.5486008510574942</v>
      </c>
      <c r="R188" s="5">
        <f>_xlfn.STDEV.P(E204:E208)</f>
        <v>4.6857961665319685</v>
      </c>
      <c r="S188">
        <f t="shared" si="83"/>
        <v>3.1850918798626142</v>
      </c>
      <c r="T188" s="5">
        <f>_xlfn.STDEV.P(F204:F208)</f>
        <v>2.6114849224148342</v>
      </c>
      <c r="U188">
        <f t="shared" si="84"/>
        <v>2.0115486498740807</v>
      </c>
      <c r="V188" s="5">
        <f>_xlfn.STDEV.P(G204:G208)</f>
        <v>4.7594310584354531</v>
      </c>
      <c r="W188">
        <f t="shared" si="85"/>
        <v>2.6716743483330521</v>
      </c>
    </row>
    <row r="189" spans="1:23" x14ac:dyDescent="0.45">
      <c r="A189" s="2">
        <v>5</v>
      </c>
      <c r="B189">
        <v>5</v>
      </c>
      <c r="C189">
        <v>0</v>
      </c>
      <c r="D189">
        <f>AVERAGE('PARITY Accuracy'!D189, 'Pattern_Matching Accuracy'!D189, 'Reversal Accuracy'!D189, 'Stack Accuracy'!D189, 'Vending_Machine Accuracy'!D189, 'Vending_Machine_Sum Accuracy'!D189, 'MazeComplete Accuracy'!D189, 'MazeSolve Accuracy'!D189, 'Hamiltonian Accuracy'!D189)</f>
        <v>63.155555555555551</v>
      </c>
      <c r="E189">
        <f>AVERAGE('PARITY Accuracy'!E189, 'Pattern_Matching Accuracy'!E189, 'Reversal Accuracy'!E189, 'Stack Accuracy'!E189, 'Vending_Machine Accuracy'!E189, 'Vending_Machine_Sum Accuracy'!E189, 'MazeComplete Accuracy'!E189, 'MazeSolve Accuracy'!E189, 'Hamiltonian Accuracy'!E189)</f>
        <v>63.833333333333336</v>
      </c>
      <c r="F189">
        <f>AVERAGE('PARITY Accuracy'!F189, 'Pattern_Matching Accuracy'!F189, 'Reversal Accuracy'!F189, 'Stack Accuracy'!F189, 'Vending_Machine Accuracy'!F189, 'Vending_Machine_Sum Accuracy'!F189, 'MazeComplete Accuracy'!F189, 'MazeSolve Accuracy'!F189, 'Hamiltonian Accuracy'!F189)</f>
        <v>44.677777777777777</v>
      </c>
      <c r="G189">
        <f>AVERAGE('PARITY Accuracy'!G189, 'Pattern_Matching Accuracy'!G189, 'Reversal Accuracy'!G189, 'Stack Accuracy'!G189, 'Vending_Machine Accuracy'!G189, 'Vending_Machine_Sum Accuracy'!G189, 'MazeComplete Accuracy'!G189, 'MazeSolve Accuracy'!G189, 'Hamiltonian Accuracy'!G189)</f>
        <v>63.055555555555557</v>
      </c>
      <c r="H189" t="str">
        <f t="shared" si="79"/>
        <v>5 (δ=0)</v>
      </c>
      <c r="J189">
        <v>100</v>
      </c>
      <c r="K189">
        <f>_xlfn.STDEV.P(D209:G213)</f>
        <v>8.2239834667407319</v>
      </c>
      <c r="N189">
        <f t="shared" si="80"/>
        <v>58.680555555555557</v>
      </c>
      <c r="O189">
        <f t="shared" si="81"/>
        <v>8.0900425573816612</v>
      </c>
      <c r="P189" s="5">
        <f>_xlfn.STDEV.P(D209:D213)</f>
        <v>5.1749822044454001</v>
      </c>
      <c r="R189" s="5">
        <f>_xlfn.STDEV.P(E209:E213)</f>
        <v>4.3009620565920983</v>
      </c>
      <c r="T189" s="5">
        <f>_xlfn.STDEV.P(F209:F213)</f>
        <v>2.4825201152153786</v>
      </c>
      <c r="V189" s="5">
        <f>_xlfn.STDEV.P(G209:G213)</f>
        <v>5.3201906978250779</v>
      </c>
    </row>
    <row r="190" spans="1:23" x14ac:dyDescent="0.45">
      <c r="A190" s="2">
        <v>6</v>
      </c>
      <c r="B190">
        <v>5</v>
      </c>
      <c r="C190">
        <v>0.2</v>
      </c>
      <c r="D190">
        <f>AVERAGE('PARITY Accuracy'!D190, 'Pattern_Matching Accuracy'!D190, 'Reversal Accuracy'!D190, 'Stack Accuracy'!D190, 'Vending_Machine Accuracy'!D190, 'Vending_Machine_Sum Accuracy'!D190, 'MazeComplete Accuracy'!D190, 'MazeSolve Accuracy'!D190, 'Hamiltonian Accuracy'!D190)</f>
        <v>59.077777777777783</v>
      </c>
      <c r="E190">
        <f>AVERAGE('PARITY Accuracy'!E190, 'Pattern_Matching Accuracy'!E190, 'Reversal Accuracy'!E190, 'Stack Accuracy'!E190, 'Vending_Machine Accuracy'!E190, 'Vending_Machine_Sum Accuracy'!E190, 'MazeComplete Accuracy'!E190, 'MazeSolve Accuracy'!E190, 'Hamiltonian Accuracy'!E190)</f>
        <v>60.56666666666667</v>
      </c>
      <c r="F190">
        <f>AVERAGE('PARITY Accuracy'!F190, 'Pattern_Matching Accuracy'!F190, 'Reversal Accuracy'!F190, 'Stack Accuracy'!F190, 'Vending_Machine Accuracy'!F190, 'Vending_Machine_Sum Accuracy'!F190, 'MazeComplete Accuracy'!F190, 'MazeSolve Accuracy'!F190, 'Hamiltonian Accuracy'!F190)</f>
        <v>42.56666666666667</v>
      </c>
      <c r="G190">
        <f>AVERAGE('PARITY Accuracy'!G190, 'Pattern_Matching Accuracy'!G190, 'Reversal Accuracy'!G190, 'Stack Accuracy'!G190, 'Vending_Machine Accuracy'!G190, 'Vending_Machine_Sum Accuracy'!G190, 'MazeComplete Accuracy'!G190, 'MazeSolve Accuracy'!G190, 'Hamiltonian Accuracy'!G190)</f>
        <v>58.134444444444448</v>
      </c>
      <c r="H190" t="str">
        <f t="shared" si="79"/>
        <v>5 (δ=0.2)</v>
      </c>
      <c r="K190">
        <f>AVERAGE(K184:K189)</f>
        <v>7.1650444865504248</v>
      </c>
      <c r="N190">
        <f t="shared" si="80"/>
        <v>55.086388888888891</v>
      </c>
      <c r="O190">
        <f t="shared" si="81"/>
        <v>7.2800878596228049</v>
      </c>
      <c r="P190" s="5">
        <f>AVERAGE(P184:P189)</f>
        <v>3.9411503603354721</v>
      </c>
      <c r="Q190">
        <f>AVERAGE(Q184:Q188)</f>
        <v>4.0667021713103875</v>
      </c>
      <c r="R190" s="5">
        <f>AVERAGE(R184:R189)</f>
        <v>3.5251130092010441</v>
      </c>
      <c r="S190">
        <f>AVERAGE(S184:S188)</f>
        <v>3.7767706429855989</v>
      </c>
      <c r="T190" s="5">
        <f>AVERAGE(T184:T189)</f>
        <v>1.728656709723386</v>
      </c>
      <c r="U190">
        <f>AVERAGE(U184:U188)</f>
        <v>1.1685568714372541</v>
      </c>
      <c r="V190" s="5">
        <f>AVERAGE(V184:V189)</f>
        <v>3.8091394730357919</v>
      </c>
      <c r="W190">
        <f>AVERAGE(W184:W188)</f>
        <v>3.9893046299858632</v>
      </c>
    </row>
    <row r="191" spans="1:23" ht="14.65" thickBot="1" x14ac:dyDescent="0.5">
      <c r="A191" s="2">
        <v>7</v>
      </c>
      <c r="B191">
        <v>5</v>
      </c>
      <c r="C191">
        <v>0.45</v>
      </c>
      <c r="D191">
        <f>AVERAGE('PARITY Accuracy'!D191, 'Pattern_Matching Accuracy'!D191, 'Reversal Accuracy'!D191, 'Stack Accuracy'!D191, 'Vending_Machine Accuracy'!D191, 'Vending_Machine_Sum Accuracy'!D191, 'MazeComplete Accuracy'!D191, 'MazeSolve Accuracy'!D191, 'Hamiltonian Accuracy'!D191)</f>
        <v>57.422222222222217</v>
      </c>
      <c r="E191">
        <f>AVERAGE('PARITY Accuracy'!E191, 'Pattern_Matching Accuracy'!E191, 'Reversal Accuracy'!E191, 'Stack Accuracy'!E191, 'Vending_Machine Accuracy'!E191, 'Vending_Machine_Sum Accuracy'!E191, 'MazeComplete Accuracy'!E191, 'MazeSolve Accuracy'!E191, 'Hamiltonian Accuracy'!E191)</f>
        <v>58.188888888888883</v>
      </c>
      <c r="F191">
        <f>AVERAGE('PARITY Accuracy'!F191, 'Pattern_Matching Accuracy'!F191, 'Reversal Accuracy'!F191, 'Stack Accuracy'!F191, 'Vending_Machine Accuracy'!F191, 'Vending_Machine_Sum Accuracy'!F191, 'MazeComplete Accuracy'!F191, 'MazeSolve Accuracy'!F191, 'Hamiltonian Accuracy'!F191)</f>
        <v>42.511111111111113</v>
      </c>
      <c r="G191">
        <f>AVERAGE('PARITY Accuracy'!G191, 'Pattern_Matching Accuracy'!G191, 'Reversal Accuracy'!G191, 'Stack Accuracy'!G191, 'Vending_Machine Accuracy'!G191, 'Vending_Machine_Sum Accuracy'!G191, 'MazeComplete Accuracy'!G191, 'MazeSolve Accuracy'!G191, 'Hamiltonian Accuracy'!G191)</f>
        <v>57.533333333333331</v>
      </c>
      <c r="H191" t="str">
        <f t="shared" si="79"/>
        <v>5 (δ=0.45)</v>
      </c>
      <c r="N191">
        <f t="shared" si="80"/>
        <v>53.913888888888884</v>
      </c>
      <c r="O191">
        <f t="shared" si="81"/>
        <v>6.5899117390443891</v>
      </c>
      <c r="P191" s="5">
        <f>_xlfn.STDEV.P(P184:P189)</f>
        <v>1.2974873934028037</v>
      </c>
      <c r="Q191">
        <f>_xlfn.STDEV.P(Q184:Q188)</f>
        <v>1.1581851702329</v>
      </c>
      <c r="R191" s="5">
        <f>_xlfn.STDEV.P(R184:R189)</f>
        <v>1.0078327262743485</v>
      </c>
      <c r="S191">
        <f>_xlfn.STDEV.P(S184:S188)</f>
        <v>0.66238160780319155</v>
      </c>
      <c r="T191" s="5">
        <f>_xlfn.STDEV.P(T184:T189)</f>
        <v>0.71209896036213061</v>
      </c>
      <c r="U191">
        <f>_xlfn.STDEV.P(U184:U188)</f>
        <v>0.49455597789526606</v>
      </c>
      <c r="V191" s="5">
        <f>_xlfn.STDEV.P(V184:V189)</f>
        <v>1.2665727067084187</v>
      </c>
      <c r="W191">
        <f>_xlfn.STDEV.P(W184:W188)</f>
        <v>1.0699192530450283</v>
      </c>
    </row>
    <row r="192" spans="1:23" x14ac:dyDescent="0.45">
      <c r="A192" s="2">
        <v>8</v>
      </c>
      <c r="B192">
        <v>5</v>
      </c>
      <c r="C192">
        <v>0.65</v>
      </c>
      <c r="D192">
        <f>AVERAGE('PARITY Accuracy'!D192, 'Pattern_Matching Accuracy'!D192, 'Reversal Accuracy'!D192, 'Stack Accuracy'!D192, 'Vending_Machine Accuracy'!D192, 'Vending_Machine_Sum Accuracy'!D192, 'MazeComplete Accuracy'!D192, 'MazeSolve Accuracy'!D192, 'Hamiltonian Accuracy'!D192)</f>
        <v>55.855555555555547</v>
      </c>
      <c r="E192">
        <f>AVERAGE('PARITY Accuracy'!E192, 'Pattern_Matching Accuracy'!E192, 'Reversal Accuracy'!E192, 'Stack Accuracy'!E192, 'Vending_Machine Accuracy'!E192, 'Vending_Machine_Sum Accuracy'!E192, 'MazeComplete Accuracy'!E192, 'MazeSolve Accuracy'!E192, 'Hamiltonian Accuracy'!E192)</f>
        <v>57.311111111111117</v>
      </c>
      <c r="F192">
        <f>AVERAGE('PARITY Accuracy'!F192, 'Pattern_Matching Accuracy'!F192, 'Reversal Accuracy'!F192, 'Stack Accuracy'!F192, 'Vending_Machine Accuracy'!F192, 'Vending_Machine_Sum Accuracy'!F192, 'MazeComplete Accuracy'!F192, 'MazeSolve Accuracy'!F192, 'Hamiltonian Accuracy'!F192)</f>
        <v>41.033333333333331</v>
      </c>
      <c r="G192">
        <f>AVERAGE('PARITY Accuracy'!G192, 'Pattern_Matching Accuracy'!G192, 'Reversal Accuracy'!G192, 'Stack Accuracy'!G192, 'Vending_Machine Accuracy'!G192, 'Vending_Machine_Sum Accuracy'!G192, 'MazeComplete Accuracy'!G192, 'MazeSolve Accuracy'!G192, 'Hamiltonian Accuracy'!G192)</f>
        <v>55.633333333333333</v>
      </c>
      <c r="H192" t="str">
        <f t="shared" si="79"/>
        <v>5 (δ=0.65)</v>
      </c>
      <c r="K192" s="10" cm="1">
        <f t="array" ref="K192">INDEX(LINEST(K184:K189),1)</f>
        <v>0.91655402381393558</v>
      </c>
      <c r="L192" s="11" cm="1">
        <f t="array" ref="L192">INDEX(LINEST(L184:L188),1)</f>
        <v>-0.81806961797713018</v>
      </c>
      <c r="N192">
        <f t="shared" si="80"/>
        <v>52.458333333333329</v>
      </c>
      <c r="O192">
        <f t="shared" si="81"/>
        <v>6.6276281765737455</v>
      </c>
      <c r="P192" s="5"/>
      <c r="R192" s="5"/>
      <c r="T192" s="5"/>
      <c r="V192" s="5"/>
    </row>
    <row r="193" spans="1:23" x14ac:dyDescent="0.45">
      <c r="A193" s="2">
        <v>9</v>
      </c>
      <c r="B193">
        <v>5</v>
      </c>
      <c r="C193">
        <v>0.85</v>
      </c>
      <c r="D193">
        <f>AVERAGE('PARITY Accuracy'!D193, 'Pattern_Matching Accuracy'!D193, 'Reversal Accuracy'!D193, 'Stack Accuracy'!D193, 'Vending_Machine Accuracy'!D193, 'Vending_Machine_Sum Accuracy'!D193, 'MazeComplete Accuracy'!D193, 'MazeSolve Accuracy'!D193, 'Hamiltonian Accuracy'!D193)</f>
        <v>52.533333333333331</v>
      </c>
      <c r="E193">
        <f>AVERAGE('PARITY Accuracy'!E193, 'Pattern_Matching Accuracy'!E193, 'Reversal Accuracy'!E193, 'Stack Accuracy'!E193, 'Vending_Machine Accuracy'!E193, 'Vending_Machine_Sum Accuracy'!E193, 'MazeComplete Accuracy'!E193, 'MazeSolve Accuracy'!E193, 'Hamiltonian Accuracy'!E193)</f>
        <v>54.466666666666669</v>
      </c>
      <c r="F193">
        <f>AVERAGE('PARITY Accuracy'!F193, 'Pattern_Matching Accuracy'!F193, 'Reversal Accuracy'!F193, 'Stack Accuracy'!F193, 'Vending_Machine Accuracy'!F193, 'Vending_Machine_Sum Accuracy'!F193, 'MazeComplete Accuracy'!F193, 'MazeSolve Accuracy'!F193, 'Hamiltonian Accuracy'!F193)</f>
        <v>40.55555555555555</v>
      </c>
      <c r="G193">
        <f>AVERAGE('PARITY Accuracy'!G193, 'Pattern_Matching Accuracy'!G193, 'Reversal Accuracy'!G193, 'Stack Accuracy'!G193, 'Vending_Machine Accuracy'!G193, 'Vending_Machine_Sum Accuracy'!G193, 'MazeComplete Accuracy'!G193, 'MazeSolve Accuracy'!G193, 'Hamiltonian Accuracy'!G193)</f>
        <v>52.088888888888881</v>
      </c>
      <c r="H193" t="str">
        <f t="shared" si="79"/>
        <v>5 (δ=0.85)</v>
      </c>
      <c r="K193" s="12">
        <f>AVERAGE('Hamiltonian Accuracy'!K192, 'MazeSolve Accuracy'!K192, 'MazeComplete Accuracy'!K192, 'Vending_Machine_Sum Accuracy'!K192, 'Vending_Machine Accuracy'!K192, 'Stack Accuracy'!K192, 'Reversal Accuracy'!K192, 'Pattern_Matching Accuracy'!K192, 'PARITY Accuracy'!K192)</f>
        <v>0.96735384375244848</v>
      </c>
      <c r="L193" s="12">
        <f>AVERAGE('Hamiltonian Accuracy'!L192, 'MazeSolve Accuracy'!L192, 'MazeComplete Accuracy'!L192, 'Vending_Machine_Sum Accuracy'!L192, 'Vending_Machine Accuracy'!L192, 'Stack Accuracy'!L192, 'Reversal Accuracy'!L192, 'Pattern_Matching Accuracy'!L192, 'PARITY Accuracy'!L192)</f>
        <v>-1.4139342412880765E-2</v>
      </c>
      <c r="N193">
        <f t="shared" si="80"/>
        <v>49.911111111111104</v>
      </c>
      <c r="O193">
        <f t="shared" si="81"/>
        <v>5.474903460448858</v>
      </c>
      <c r="P193" s="5"/>
      <c r="R193" s="5"/>
      <c r="T193" s="5"/>
      <c r="V193" s="5"/>
    </row>
    <row r="194" spans="1:23" ht="14.65" thickBot="1" x14ac:dyDescent="0.5">
      <c r="A194" s="2">
        <v>10</v>
      </c>
      <c r="B194">
        <v>10</v>
      </c>
      <c r="C194">
        <v>0</v>
      </c>
      <c r="D194">
        <f>AVERAGE('PARITY Accuracy'!D194, 'Pattern_Matching Accuracy'!D194, 'Reversal Accuracy'!D194, 'Stack Accuracy'!D194, 'Vending_Machine Accuracy'!D194, 'Vending_Machine_Sum Accuracy'!D194, 'MazeComplete Accuracy'!D194, 'MazeSolve Accuracy'!D194, 'Hamiltonian Accuracy'!D194)</f>
        <v>64.199999999999989</v>
      </c>
      <c r="E194">
        <f>AVERAGE('PARITY Accuracy'!E194, 'Pattern_Matching Accuracy'!E194, 'Reversal Accuracy'!E194, 'Stack Accuracy'!E194, 'Vending_Machine Accuracy'!E194, 'Vending_Machine_Sum Accuracy'!E194, 'MazeComplete Accuracy'!E194, 'MazeSolve Accuracy'!E194, 'Hamiltonian Accuracy'!E194)</f>
        <v>62.388888888888886</v>
      </c>
      <c r="F194">
        <f>AVERAGE('PARITY Accuracy'!F194, 'Pattern_Matching Accuracy'!F194, 'Reversal Accuracy'!F194, 'Stack Accuracy'!F194, 'Vending_Machine Accuracy'!F194, 'Vending_Machine_Sum Accuracy'!F194, 'MazeComplete Accuracy'!F194, 'MazeSolve Accuracy'!F194, 'Hamiltonian Accuracy'!F194)</f>
        <v>43.56666666666667</v>
      </c>
      <c r="G194">
        <f>AVERAGE('PARITY Accuracy'!G194, 'Pattern_Matching Accuracy'!G194, 'Reversal Accuracy'!G194, 'Stack Accuracy'!G194, 'Vending_Machine Accuracy'!G194, 'Vending_Machine_Sum Accuracy'!G194, 'MazeComplete Accuracy'!G194, 'MazeSolve Accuracy'!G194, 'Hamiltonian Accuracy'!G194)</f>
        <v>63.477777777777774</v>
      </c>
      <c r="H194" t="str">
        <f t="shared" si="79"/>
        <v>10 (δ=0)</v>
      </c>
      <c r="K194" s="13">
        <f>_xlfn.STDEV.P('Hamiltonian Accuracy'!K192, 'MazeSolve Accuracy'!K192, 'MazeComplete Accuracy'!K192, 'Vending_Machine_Sum Accuracy'!K192, 'Vending_Machine Accuracy'!K192, 'Stack Accuracy'!K192, 'Reversal Accuracy'!K192, 'Pattern_Matching Accuracy'!K192, 'PARITY Accuracy'!K192)</f>
        <v>1.3872629415889626</v>
      </c>
      <c r="L194" s="14" t="s">
        <v>28</v>
      </c>
      <c r="N194">
        <f t="shared" si="80"/>
        <v>58.408333333333331</v>
      </c>
      <c r="O194">
        <f t="shared" si="81"/>
        <v>8.5930576881630767</v>
      </c>
      <c r="P194" s="5"/>
      <c r="R194" s="5"/>
      <c r="T194" s="5"/>
      <c r="V194" s="5"/>
    </row>
    <row r="195" spans="1:23" x14ac:dyDescent="0.45">
      <c r="A195" s="2">
        <v>11</v>
      </c>
      <c r="B195">
        <v>10</v>
      </c>
      <c r="C195">
        <v>0.2</v>
      </c>
      <c r="D195">
        <f>AVERAGE('PARITY Accuracy'!D195, 'Pattern_Matching Accuracy'!D195, 'Reversal Accuracy'!D195, 'Stack Accuracy'!D195, 'Vending_Machine Accuracy'!D195, 'Vending_Machine_Sum Accuracy'!D195, 'MazeComplete Accuracy'!D195, 'MazeSolve Accuracy'!D195, 'Hamiltonian Accuracy'!D195)</f>
        <v>60.211111111111109</v>
      </c>
      <c r="E195">
        <f>AVERAGE('PARITY Accuracy'!E195, 'Pattern_Matching Accuracy'!E195, 'Reversal Accuracy'!E195, 'Stack Accuracy'!E195, 'Vending_Machine Accuracy'!E195, 'Vending_Machine_Sum Accuracy'!E195, 'MazeComplete Accuracy'!E195, 'MazeSolve Accuracy'!E195, 'Hamiltonian Accuracy'!E195)</f>
        <v>57.844444444444449</v>
      </c>
      <c r="F195">
        <f>AVERAGE('PARITY Accuracy'!F195, 'Pattern_Matching Accuracy'!F195, 'Reversal Accuracy'!F195, 'Stack Accuracy'!F195, 'Vending_Machine Accuracy'!F195, 'Vending_Machine_Sum Accuracy'!F195, 'MazeComplete Accuracy'!F195, 'MazeSolve Accuracy'!F195, 'Hamiltonian Accuracy'!F195)</f>
        <v>41.611111111111114</v>
      </c>
      <c r="G195">
        <f>AVERAGE('PARITY Accuracy'!G195, 'Pattern_Matching Accuracy'!G195, 'Reversal Accuracy'!G195, 'Stack Accuracy'!G195, 'Vending_Machine Accuracy'!G195, 'Vending_Machine_Sum Accuracy'!G195, 'MazeComplete Accuracy'!G195, 'MazeSolve Accuracy'!G195, 'Hamiltonian Accuracy'!G195)</f>
        <v>59.988888888888901</v>
      </c>
      <c r="H195" t="str">
        <f t="shared" si="79"/>
        <v>10 (δ=0.2)</v>
      </c>
      <c r="J195" s="3"/>
      <c r="K195" s="3" t="s">
        <v>25</v>
      </c>
      <c r="L195" s="3" t="s">
        <v>26</v>
      </c>
      <c r="N195">
        <f t="shared" si="80"/>
        <v>54.913888888888899</v>
      </c>
      <c r="O195">
        <f t="shared" si="81"/>
        <v>7.7357650032291208</v>
      </c>
      <c r="P195" s="3" t="s">
        <v>25</v>
      </c>
      <c r="Q195" s="3" t="s">
        <v>26</v>
      </c>
      <c r="R195" s="3" t="s">
        <v>25</v>
      </c>
      <c r="S195" s="3" t="s">
        <v>26</v>
      </c>
      <c r="T195" s="3" t="s">
        <v>25</v>
      </c>
      <c r="U195" s="3" t="s">
        <v>26</v>
      </c>
      <c r="V195" s="3" t="s">
        <v>25</v>
      </c>
      <c r="W195" s="3" t="s">
        <v>26</v>
      </c>
    </row>
    <row r="196" spans="1:23" x14ac:dyDescent="0.45">
      <c r="A196" s="2">
        <v>12</v>
      </c>
      <c r="B196">
        <v>10</v>
      </c>
      <c r="C196">
        <v>0.45</v>
      </c>
      <c r="D196">
        <f>AVERAGE('PARITY Accuracy'!D196, 'Pattern_Matching Accuracy'!D196, 'Reversal Accuracy'!D196, 'Stack Accuracy'!D196, 'Vending_Machine Accuracy'!D196, 'Vending_Machine_Sum Accuracy'!D196, 'MazeComplete Accuracy'!D196, 'MazeSolve Accuracy'!D196, 'Hamiltonian Accuracy'!D196)</f>
        <v>57.333333333333336</v>
      </c>
      <c r="E196">
        <f>AVERAGE('PARITY Accuracy'!E196, 'Pattern_Matching Accuracy'!E196, 'Reversal Accuracy'!E196, 'Stack Accuracy'!E196, 'Vending_Machine Accuracy'!E196, 'Vending_Machine_Sum Accuracy'!E196, 'MazeComplete Accuracy'!E196, 'MazeSolve Accuracy'!E196, 'Hamiltonian Accuracy'!E196)</f>
        <v>55.388888888888886</v>
      </c>
      <c r="F196">
        <f>AVERAGE('PARITY Accuracy'!F196, 'Pattern_Matching Accuracy'!F196, 'Reversal Accuracy'!F196, 'Stack Accuracy'!F196, 'Vending_Machine Accuracy'!F196, 'Vending_Machine_Sum Accuracy'!F196, 'MazeComplete Accuracy'!F196, 'MazeSolve Accuracy'!F196, 'Hamiltonian Accuracy'!F196)</f>
        <v>42.13333333333334</v>
      </c>
      <c r="G196">
        <f>AVERAGE('PARITY Accuracy'!G196, 'Pattern_Matching Accuracy'!G196, 'Reversal Accuracy'!G196, 'Stack Accuracy'!G196, 'Vending_Machine Accuracy'!G196, 'Vending_Machine_Sum Accuracy'!G196, 'MazeComplete Accuracy'!G196, 'MazeSolve Accuracy'!G196, 'Hamiltonian Accuracy'!G196)</f>
        <v>57.477777777777774</v>
      </c>
      <c r="H196" t="str">
        <f t="shared" si="79"/>
        <v>10 (δ=0.45)</v>
      </c>
      <c r="J196">
        <v>2</v>
      </c>
      <c r="K196">
        <f>AVERAGE(D184:G188)</f>
        <v>45.571111111111101</v>
      </c>
      <c r="L196">
        <f>AVERAGE(D184:G184,D189:G189,D194:G194,D199:G199,D204:G204,D209:G209)</f>
        <v>56.546407076719568</v>
      </c>
      <c r="M196">
        <v>0</v>
      </c>
      <c r="N196">
        <f t="shared" si="80"/>
        <v>53.083333333333329</v>
      </c>
      <c r="O196">
        <f t="shared" si="81"/>
        <v>6.3755730800270793</v>
      </c>
      <c r="P196" s="5">
        <f>AVERAGE(D184:D188)</f>
        <v>46.76</v>
      </c>
      <c r="Q196">
        <f>AVERAGE(D184,D189,D194,D199,D204,D209)</f>
        <v>61.603968253968254</v>
      </c>
      <c r="R196" s="5">
        <f>AVERAGE(E184:E188)</f>
        <v>47.304444444444442</v>
      </c>
      <c r="S196">
        <f>AVERAGE(E184,E189,E194,E199,E204,E209)</f>
        <v>60.082010582010582</v>
      </c>
      <c r="T196" s="5">
        <f>AVERAGE(F184:F188)</f>
        <v>41.446666666666673</v>
      </c>
      <c r="U196">
        <f>AVERAGE(F184,F189,F194,F199,F204,F209)</f>
        <v>43.374814814814812</v>
      </c>
      <c r="V196" s="5">
        <f>AVERAGE(G184:G188)</f>
        <v>46.773333333333333</v>
      </c>
      <c r="W196">
        <f>AVERAGE(G184,G189,G194,G199,G204,G209)</f>
        <v>61.124834656084651</v>
      </c>
    </row>
    <row r="197" spans="1:23" x14ac:dyDescent="0.45">
      <c r="A197" s="2">
        <v>13</v>
      </c>
      <c r="B197">
        <v>10</v>
      </c>
      <c r="C197">
        <v>0.65</v>
      </c>
      <c r="D197">
        <f>AVERAGE('PARITY Accuracy'!D197, 'Pattern_Matching Accuracy'!D197, 'Reversal Accuracy'!D197, 'Stack Accuracy'!D197, 'Vending_Machine Accuracy'!D197, 'Vending_Machine_Sum Accuracy'!D197, 'MazeComplete Accuracy'!D197, 'MazeSolve Accuracy'!D197, 'Hamiltonian Accuracy'!D197)</f>
        <v>55.822222222222216</v>
      </c>
      <c r="E197">
        <f>AVERAGE('PARITY Accuracy'!E197, 'Pattern_Matching Accuracy'!E197, 'Reversal Accuracy'!E197, 'Stack Accuracy'!E197, 'Vending_Machine Accuracy'!E197, 'Vending_Machine_Sum Accuracy'!E197, 'MazeComplete Accuracy'!E197, 'MazeSolve Accuracy'!E197, 'Hamiltonian Accuracy'!E197)</f>
        <v>54.477777777777774</v>
      </c>
      <c r="F197">
        <f>AVERAGE('PARITY Accuracy'!F197, 'Pattern_Matching Accuracy'!F197, 'Reversal Accuracy'!F197, 'Stack Accuracy'!F197, 'Vending_Machine Accuracy'!F197, 'Vending_Machine_Sum Accuracy'!F197, 'MazeComplete Accuracy'!F197, 'MazeSolve Accuracy'!F197, 'Hamiltonian Accuracy'!F197)</f>
        <v>39.844444444444449</v>
      </c>
      <c r="G197">
        <f>AVERAGE('PARITY Accuracy'!G197, 'Pattern_Matching Accuracy'!G197, 'Reversal Accuracy'!G197, 'Stack Accuracy'!G197, 'Vending_Machine Accuracy'!G197, 'Vending_Machine_Sum Accuracy'!G197, 'MazeComplete Accuracy'!G197, 'MazeSolve Accuracy'!G197, 'Hamiltonian Accuracy'!G197)</f>
        <v>55.744444444444447</v>
      </c>
      <c r="H197" t="str">
        <f t="shared" si="79"/>
        <v>10 (δ=0.65)</v>
      </c>
      <c r="J197">
        <v>5</v>
      </c>
      <c r="K197">
        <f>AVERAGE(D189:G193)</f>
        <v>54.010055555555553</v>
      </c>
      <c r="L197">
        <f>AVERAGE(D185:G185,D190:G190,D195:G195,D200:G200,D205:G205,D210:G210)</f>
        <v>53.168801256613762</v>
      </c>
      <c r="M197">
        <v>0.2</v>
      </c>
      <c r="N197">
        <f t="shared" si="80"/>
        <v>51.472222222222221</v>
      </c>
      <c r="O197">
        <f t="shared" si="81"/>
        <v>6.7344814752689466</v>
      </c>
      <c r="P197" s="5">
        <f>AVERAGE(D189:D193)</f>
        <v>57.608888888888899</v>
      </c>
      <c r="Q197">
        <f t="shared" ref="Q197:Q200" si="87">AVERAGE(D185,D190,D195,D200,D205,D210)</f>
        <v>57.883862433862426</v>
      </c>
      <c r="R197" s="5">
        <f>AVERAGE(E189:E193)</f>
        <v>58.873333333333335</v>
      </c>
      <c r="S197">
        <f t="shared" ref="S197:S200" si="88">AVERAGE(E185,E190,E195,E200,E205,E210)</f>
        <v>56.356613756613747</v>
      </c>
      <c r="T197" s="5">
        <f>AVERAGE(F189:F193)</f>
        <v>42.268888888888888</v>
      </c>
      <c r="U197">
        <f t="shared" ref="U197:U200" si="89">AVERAGE(F185,F190,F195,F200,F205,F210)</f>
        <v>41.108201058201054</v>
      </c>
      <c r="V197" s="5">
        <f>AVERAGE(G189:G193)</f>
        <v>57.289111111111104</v>
      </c>
      <c r="W197">
        <f t="shared" ref="W197:W200" si="90">AVERAGE(G185,G190,G195,G200,G205,G210)</f>
        <v>57.326527777777784</v>
      </c>
    </row>
    <row r="198" spans="1:23" x14ac:dyDescent="0.45">
      <c r="A198" s="2">
        <v>14</v>
      </c>
      <c r="B198">
        <v>10</v>
      </c>
      <c r="C198">
        <v>0.85</v>
      </c>
      <c r="D198">
        <f>AVERAGE('PARITY Accuracy'!D198, 'Pattern_Matching Accuracy'!D198, 'Reversal Accuracy'!D198, 'Stack Accuracy'!D198, 'Vending_Machine Accuracy'!D198, 'Vending_Machine_Sum Accuracy'!D198, 'MazeComplete Accuracy'!D198, 'MazeSolve Accuracy'!D198, 'Hamiltonian Accuracy'!D198)</f>
        <v>51.711111111111123</v>
      </c>
      <c r="E198">
        <f>AVERAGE('PARITY Accuracy'!E198, 'Pattern_Matching Accuracy'!E198, 'Reversal Accuracy'!E198, 'Stack Accuracy'!E198, 'Vending_Machine Accuracy'!E198, 'Vending_Machine_Sum Accuracy'!E198, 'MazeComplete Accuracy'!E198, 'MazeSolve Accuracy'!E198, 'Hamiltonian Accuracy'!E198)</f>
        <v>51.788888888888884</v>
      </c>
      <c r="F198">
        <f>AVERAGE('PARITY Accuracy'!F198, 'Pattern_Matching Accuracy'!F198, 'Reversal Accuracy'!F198, 'Stack Accuracy'!F198, 'Vending_Machine Accuracy'!F198, 'Vending_Machine_Sum Accuracy'!F198, 'MazeComplete Accuracy'!F198, 'MazeSolve Accuracy'!F198, 'Hamiltonian Accuracy'!F198)</f>
        <v>39.666666666666664</v>
      </c>
      <c r="G198">
        <f>AVERAGE('PARITY Accuracy'!G198, 'Pattern_Matching Accuracy'!G198, 'Reversal Accuracy'!G198, 'Stack Accuracy'!G198, 'Vending_Machine Accuracy'!G198, 'Vending_Machine_Sum Accuracy'!G198, 'MazeComplete Accuracy'!G198, 'MazeSolve Accuracy'!G198, 'Hamiltonian Accuracy'!G198)</f>
        <v>52.122222222222213</v>
      </c>
      <c r="H198" t="str">
        <f t="shared" si="79"/>
        <v>10 (δ=0.85)</v>
      </c>
      <c r="J198">
        <v>10</v>
      </c>
      <c r="K198">
        <f>AVERAGE(D194:G198)</f>
        <v>53.339999999999989</v>
      </c>
      <c r="L198">
        <f t="shared" ref="L198:L200" si="91">AVERAGE(D186:G186,D191:G191,D196:G196,D201:G201,D206:G206,D211:G211)</f>
        <v>51.677180886243384</v>
      </c>
      <c r="M198">
        <v>0.45</v>
      </c>
      <c r="N198">
        <f t="shared" si="80"/>
        <v>48.822222222222216</v>
      </c>
      <c r="O198">
        <f t="shared" si="81"/>
        <v>5.2882177445317398</v>
      </c>
      <c r="P198" s="5">
        <f>AVERAGE(D194:D198)</f>
        <v>57.855555555555554</v>
      </c>
      <c r="Q198">
        <f t="shared" si="87"/>
        <v>55.492228835978835</v>
      </c>
      <c r="R198" s="5">
        <f>AVERAGE(E194:E198)</f>
        <v>56.377777777777773</v>
      </c>
      <c r="S198">
        <f t="shared" si="88"/>
        <v>54.147248677248676</v>
      </c>
      <c r="T198" s="5">
        <f>AVERAGE(F194:F198)</f>
        <v>41.364444444444445</v>
      </c>
      <c r="U198">
        <f t="shared" si="89"/>
        <v>41.509887566137564</v>
      </c>
      <c r="V198" s="5">
        <f>AVERAGE(G194:G198)</f>
        <v>57.762222222222228</v>
      </c>
      <c r="W198">
        <f t="shared" si="90"/>
        <v>55.559358465608462</v>
      </c>
    </row>
    <row r="199" spans="1:23" x14ac:dyDescent="0.45">
      <c r="A199" s="2">
        <v>15</v>
      </c>
      <c r="B199">
        <v>20</v>
      </c>
      <c r="C199">
        <v>0</v>
      </c>
      <c r="D199">
        <f>(SUM(SUMIF('PARITY Accuracy'!D199,"&lt;&gt;0"), SUMIF('Pattern_Matching Accuracy'!D199,"&lt;&gt;0"), SUMIF('Reversal Accuracy'!D199,"&lt;&gt;0"), SUMIF('Stack Accuracy'!D199,"&lt;&gt;0"), SUMIF('Vending_Machine Accuracy'!D199,"&lt;&gt;0"), SUMIF('Vending_Machine_Sum Accuracy'!D199,"&lt;&gt;0"), SUMIF('MazeComplete Accuracy'!D199,"&lt;&gt;0"), SUMIF('MazeSolve Accuracy'!D199,"&lt;&gt;0"), SUMIF('Hamiltonian Accuracy'!D199,"&lt;&gt;0")))/SUM(IF('PARITY Accuracy'!D199&lt;&gt;0,1,0), IF('Pattern_Matching Accuracy'!D199&lt;&gt;0,1,0), IF('Reversal Accuracy'!D199&lt;&gt;0,1,0), IF('Stack Accuracy'!D199&lt;&gt;0,1,0), IF('Vending_Machine Accuracy'!D199&lt;&gt;0,1,0), IF('Vending_Machine_Sum Accuracy'!D199&lt;&gt;0,1,0), IF('MazeComplete Accuracy'!D199&lt;&gt;0,1,0), IF('MazeSolve Accuracy'!D199&lt;&gt;0,1,0), IF('Hamiltonian Accuracy'!D199&lt;&gt;0,1,0))</f>
        <v>64.01111111111112</v>
      </c>
      <c r="E199">
        <f>(SUM(SUMIF('PARITY Accuracy'!E199,"&lt;&gt;0"), SUMIF('Pattern_Matching Accuracy'!E199,"&lt;&gt;0"), SUMIF('Reversal Accuracy'!E199,"&lt;&gt;0"), SUMIF('Stack Accuracy'!E199,"&lt;&gt;0"), SUMIF('Vending_Machine Accuracy'!E199,"&lt;&gt;0"), SUMIF('Vending_Machine_Sum Accuracy'!E199,"&lt;&gt;0"), SUMIF('MazeComplete Accuracy'!E199,"&lt;&gt;0"), SUMIF('MazeSolve Accuracy'!E199,"&lt;&gt;0"), SUMIF('Hamiltonian Accuracy'!E199,"&lt;&gt;0")))/SUM(IF('PARITY Accuracy'!E199&lt;&gt;0,1,0), IF('Pattern_Matching Accuracy'!E199&lt;&gt;0,1,0), IF('Reversal Accuracy'!E199&lt;&gt;0,1,0), IF('Stack Accuracy'!E199&lt;&gt;0,1,0), IF('Vending_Machine Accuracy'!E199&lt;&gt;0,1,0), IF('Vending_Machine_Sum Accuracy'!E199&lt;&gt;0,1,0), IF('MazeComplete Accuracy'!E199&lt;&gt;0,1,0), IF('MazeSolve Accuracy'!E199&lt;&gt;0,1,0), IF('Hamiltonian Accuracy'!E199&lt;&gt;0,1,0))</f>
        <v>62.766666666666666</v>
      </c>
      <c r="F199">
        <f>(SUM(SUMIF('PARITY Accuracy'!F199,"&lt;&gt;0"), SUMIF('Pattern_Matching Accuracy'!F199,"&lt;&gt;0"), SUMIF('Reversal Accuracy'!F199,"&lt;&gt;0"), SUMIF('Stack Accuracy'!F199,"&lt;&gt;0"), SUMIF('Vending_Machine Accuracy'!F199,"&lt;&gt;0"), SUMIF('Vending_Machine_Sum Accuracy'!F199,"&lt;&gt;0"), SUMIF('MazeComplete Accuracy'!F199,"&lt;&gt;0"), SUMIF('MazeSolve Accuracy'!F199,"&lt;&gt;0"), SUMIF('Hamiltonian Accuracy'!F199,"&lt;&gt;0")))/SUM(IF('PARITY Accuracy'!F199&lt;&gt;0,1,0), IF('Pattern_Matching Accuracy'!F199&lt;&gt;0,1,0), IF('Reversal Accuracy'!F199&lt;&gt;0,1,0), IF('Stack Accuracy'!F199&lt;&gt;0,1,0), IF('Vending_Machine Accuracy'!F199&lt;&gt;0,1,0), IF('Vending_Machine_Sum Accuracy'!F199&lt;&gt;0,1,0), IF('MazeComplete Accuracy'!F199&lt;&gt;0,1,0), IF('MazeSolve Accuracy'!F199&lt;&gt;0,1,0), IF('Hamiltonian Accuracy'!F199&lt;&gt;0,1,0))</f>
        <v>43.111111111111107</v>
      </c>
      <c r="G199">
        <f>(SUM(SUMIF('PARITY Accuracy'!G199,"&lt;&gt;0"), SUMIF('Pattern_Matching Accuracy'!G199,"&lt;&gt;0"), SUMIF('Reversal Accuracy'!G199,"&lt;&gt;0"), SUMIF('Stack Accuracy'!G199,"&lt;&gt;0"), SUMIF('Vending_Machine Accuracy'!G199,"&lt;&gt;0"), SUMIF('Vending_Machine_Sum Accuracy'!G199,"&lt;&gt;0"), SUMIF('MazeComplete Accuracy'!G199,"&lt;&gt;0"), SUMIF('MazeSolve Accuracy'!G199,"&lt;&gt;0"), SUMIF('Hamiltonian Accuracy'!G199,"&lt;&gt;0")))/SUM(IF('PARITY Accuracy'!G199&lt;&gt;0,1,0), IF('Pattern_Matching Accuracy'!G199&lt;&gt;0,1,0), IF('Reversal Accuracy'!G199&lt;&gt;0,1,0), IF('Stack Accuracy'!G199&lt;&gt;0,1,0), IF('Vending_Machine Accuracy'!G199&lt;&gt;0,1,0), IF('Vending_Machine_Sum Accuracy'!G199&lt;&gt;0,1,0), IF('MazeComplete Accuracy'!G199&lt;&gt;0,1,0), IF('MazeSolve Accuracy'!G199&lt;&gt;0,1,0), IF('Hamiltonian Accuracy'!G199&lt;&gt;0,1,0))</f>
        <v>63.188888888888883</v>
      </c>
      <c r="H199" t="str">
        <f t="shared" si="79"/>
        <v>20 (δ=0)</v>
      </c>
      <c r="J199">
        <v>20</v>
      </c>
      <c r="K199">
        <f>AVERAGE(D199:G203)</f>
        <v>52.871388888888895</v>
      </c>
      <c r="L199">
        <f t="shared" si="91"/>
        <v>49.728108465608464</v>
      </c>
      <c r="M199">
        <v>0.65</v>
      </c>
      <c r="N199">
        <f t="shared" si="80"/>
        <v>58.269444444444446</v>
      </c>
      <c r="O199">
        <f t="shared" si="81"/>
        <v>8.763100862616799</v>
      </c>
      <c r="P199" s="5">
        <f>AVERAGE(D199:D203)</f>
        <v>57.248888888888892</v>
      </c>
      <c r="Q199">
        <f t="shared" si="87"/>
        <v>53.615509259259255</v>
      </c>
      <c r="R199" s="5">
        <f>AVERAGE(E199:E203)</f>
        <v>56.641111111111115</v>
      </c>
      <c r="S199">
        <f t="shared" si="88"/>
        <v>52.511640211640213</v>
      </c>
      <c r="T199" s="5">
        <f>AVERAGE(F199:F203)</f>
        <v>40.493333333333332</v>
      </c>
      <c r="U199">
        <f t="shared" si="89"/>
        <v>39.438723544973548</v>
      </c>
      <c r="V199" s="5">
        <f>AVERAGE(G199:G203)</f>
        <v>57.102222222222224</v>
      </c>
      <c r="W199">
        <f t="shared" si="90"/>
        <v>53.346560846560841</v>
      </c>
    </row>
    <row r="200" spans="1:23" x14ac:dyDescent="0.45">
      <c r="A200" s="2">
        <v>16</v>
      </c>
      <c r="B200">
        <v>20</v>
      </c>
      <c r="C200">
        <v>0.2</v>
      </c>
      <c r="D200">
        <f>(SUM(SUMIF('PARITY Accuracy'!D200,"&lt;&gt;0"), SUMIF('Pattern_Matching Accuracy'!D200,"&lt;&gt;0"), SUMIF('Reversal Accuracy'!D200,"&lt;&gt;0"), SUMIF('Stack Accuracy'!D200,"&lt;&gt;0"), SUMIF('Vending_Machine Accuracy'!D200,"&lt;&gt;0"), SUMIF('Vending_Machine_Sum Accuracy'!D200,"&lt;&gt;0"), SUMIF('MazeComplete Accuracy'!D200,"&lt;&gt;0"), SUMIF('MazeSolve Accuracy'!D200,"&lt;&gt;0"), SUMIF('Hamiltonian Accuracy'!D200,"&lt;&gt;0")))/SUM(IF('PARITY Accuracy'!D200&lt;&gt;0,1,0), IF('Pattern_Matching Accuracy'!D200&lt;&gt;0,1,0), IF('Reversal Accuracy'!D200&lt;&gt;0,1,0), IF('Stack Accuracy'!D200&lt;&gt;0,1,0), IF('Vending_Machine Accuracy'!D200&lt;&gt;0,1,0), IF('Vending_Machine_Sum Accuracy'!D200&lt;&gt;0,1,0), IF('MazeComplete Accuracy'!D200&lt;&gt;0,1,0), IF('MazeSolve Accuracy'!D200&lt;&gt;0,1,0), IF('Hamiltonian Accuracy'!D200&lt;&gt;0,1,0))</f>
        <v>59.70000000000001</v>
      </c>
      <c r="E200">
        <f>(SUM(SUMIF('PARITY Accuracy'!E200,"&lt;&gt;0"), SUMIF('Pattern_Matching Accuracy'!E200,"&lt;&gt;0"), SUMIF('Reversal Accuracy'!E200,"&lt;&gt;0"), SUMIF('Stack Accuracy'!E200,"&lt;&gt;0"), SUMIF('Vending_Machine Accuracy'!E200,"&lt;&gt;0"), SUMIF('Vending_Machine_Sum Accuracy'!E200,"&lt;&gt;0"), SUMIF('MazeComplete Accuracy'!E200,"&lt;&gt;0"), SUMIF('MazeSolve Accuracy'!E200,"&lt;&gt;0"), SUMIF('Hamiltonian Accuracy'!E200,"&lt;&gt;0")))/SUM(IF('PARITY Accuracy'!E200&lt;&gt;0,1,0), IF('Pattern_Matching Accuracy'!E200&lt;&gt;0,1,0), IF('Reversal Accuracy'!E200&lt;&gt;0,1,0), IF('Stack Accuracy'!E200&lt;&gt;0,1,0), IF('Vending_Machine Accuracy'!E200&lt;&gt;0,1,0), IF('Vending_Machine_Sum Accuracy'!E200&lt;&gt;0,1,0), IF('MazeComplete Accuracy'!E200&lt;&gt;0,1,0), IF('MazeSolve Accuracy'!E200&lt;&gt;0,1,0), IF('Hamiltonian Accuracy'!E200&lt;&gt;0,1,0))</f>
        <v>58.522222222222226</v>
      </c>
      <c r="F200">
        <f>(SUM(SUMIF('PARITY Accuracy'!F200,"&lt;&gt;0"), SUMIF('Pattern_Matching Accuracy'!F200,"&lt;&gt;0"), SUMIF('Reversal Accuracy'!F200,"&lt;&gt;0"), SUMIF('Stack Accuracy'!F200,"&lt;&gt;0"), SUMIF('Vending_Machine Accuracy'!F200,"&lt;&gt;0"), SUMIF('Vending_Machine_Sum Accuracy'!F200,"&lt;&gt;0"), SUMIF('MazeComplete Accuracy'!F200,"&lt;&gt;0"), SUMIF('MazeSolve Accuracy'!F200,"&lt;&gt;0"), SUMIF('Hamiltonian Accuracy'!F200,"&lt;&gt;0")))/SUM(IF('PARITY Accuracy'!F200&lt;&gt;0,1,0), IF('Pattern_Matching Accuracy'!F200&lt;&gt;0,1,0), IF('Reversal Accuracy'!F200&lt;&gt;0,1,0), IF('Stack Accuracy'!F200&lt;&gt;0,1,0), IF('Vending_Machine Accuracy'!F200&lt;&gt;0,1,0), IF('Vending_Machine_Sum Accuracy'!F200&lt;&gt;0,1,0), IF('MazeComplete Accuracy'!F200&lt;&gt;0,1,0), IF('MazeSolve Accuracy'!F200&lt;&gt;0,1,0), IF('Hamiltonian Accuracy'!F200&lt;&gt;0,1,0))</f>
        <v>41.06666666666667</v>
      </c>
      <c r="G200">
        <f>(SUM(SUMIF('PARITY Accuracy'!G200,"&lt;&gt;0"), SUMIF('Pattern_Matching Accuracy'!G200,"&lt;&gt;0"), SUMIF('Reversal Accuracy'!G200,"&lt;&gt;0"), SUMIF('Stack Accuracy'!G200,"&lt;&gt;0"), SUMIF('Vending_Machine Accuracy'!G200,"&lt;&gt;0"), SUMIF('Vending_Machine_Sum Accuracy'!G200,"&lt;&gt;0"), SUMIF('MazeComplete Accuracy'!G200,"&lt;&gt;0"), SUMIF('MazeSolve Accuracy'!G200,"&lt;&gt;0"), SUMIF('Hamiltonian Accuracy'!G200,"&lt;&gt;0")))/SUM(IF('PARITY Accuracy'!G200&lt;&gt;0,1,0), IF('Pattern_Matching Accuracy'!G200&lt;&gt;0,1,0), IF('Reversal Accuracy'!G200&lt;&gt;0,1,0), IF('Stack Accuracy'!G200&lt;&gt;0,1,0), IF('Vending_Machine Accuracy'!G200&lt;&gt;0,1,0), IF('Vending_Machine_Sum Accuracy'!G200&lt;&gt;0,1,0), IF('MazeComplete Accuracy'!G200&lt;&gt;0,1,0), IF('MazeSolve Accuracy'!G200&lt;&gt;0,1,0), IF('Hamiltonian Accuracy'!G200&lt;&gt;0,1,0))</f>
        <v>59.311111111111117</v>
      </c>
      <c r="H200" t="str">
        <f t="shared" si="79"/>
        <v>20 (δ=0.2)</v>
      </c>
      <c r="J200">
        <v>50</v>
      </c>
      <c r="K200">
        <f>AVERAGE(D204:G208)</f>
        <v>52.480526785714275</v>
      </c>
      <c r="L200">
        <f t="shared" si="91"/>
        <v>46.982189980158722</v>
      </c>
      <c r="M200">
        <v>0.85</v>
      </c>
      <c r="N200">
        <f t="shared" si="80"/>
        <v>54.650000000000006</v>
      </c>
      <c r="O200">
        <f t="shared" si="81"/>
        <v>7.8538128665769733</v>
      </c>
      <c r="P200" s="5">
        <f>AVERAGE(D204:D208)</f>
        <v>57.86999999999999</v>
      </c>
      <c r="Q200">
        <f t="shared" si="87"/>
        <v>49.93101851851852</v>
      </c>
      <c r="R200" s="5">
        <f>AVERAGE(E204:E208)</f>
        <v>55.082857142857144</v>
      </c>
      <c r="S200">
        <f t="shared" si="88"/>
        <v>49.731613756613761</v>
      </c>
      <c r="T200" s="5">
        <f>AVERAGE(F204:F208)</f>
        <v>39.339500000000001</v>
      </c>
      <c r="U200">
        <f t="shared" si="89"/>
        <v>38.443353174603175</v>
      </c>
      <c r="V200" s="5">
        <f>AVERAGE(G204:G208)</f>
        <v>57.629750000000001</v>
      </c>
      <c r="W200">
        <f t="shared" si="90"/>
        <v>49.822774470899468</v>
      </c>
    </row>
    <row r="201" spans="1:23" x14ac:dyDescent="0.45">
      <c r="A201" s="2">
        <v>17</v>
      </c>
      <c r="B201">
        <v>20</v>
      </c>
      <c r="C201">
        <v>0.45</v>
      </c>
      <c r="D201">
        <f>(SUM(SUMIF('PARITY Accuracy'!D201,"&lt;&gt;0"), SUMIF('Pattern_Matching Accuracy'!D201,"&lt;&gt;0"), SUMIF('Reversal Accuracy'!D201,"&lt;&gt;0"), SUMIF('Stack Accuracy'!D201,"&lt;&gt;0"), SUMIF('Vending_Machine Accuracy'!D201,"&lt;&gt;0"), SUMIF('Vending_Machine_Sum Accuracy'!D201,"&lt;&gt;0"), SUMIF('MazeComplete Accuracy'!D201,"&lt;&gt;0"), SUMIF('MazeSolve Accuracy'!D201,"&lt;&gt;0"), SUMIF('Hamiltonian Accuracy'!D201,"&lt;&gt;0")))/SUM(IF('PARITY Accuracy'!D201&lt;&gt;0,1,0), IF('Pattern_Matching Accuracy'!D201&lt;&gt;0,1,0), IF('Reversal Accuracy'!D201&lt;&gt;0,1,0), IF('Stack Accuracy'!D201&lt;&gt;0,1,0), IF('Vending_Machine Accuracy'!D201&lt;&gt;0,1,0), IF('Vending_Machine_Sum Accuracy'!D201&lt;&gt;0,1,0), IF('MazeComplete Accuracy'!D201&lt;&gt;0,1,0), IF('MazeSolve Accuracy'!D201&lt;&gt;0,1,0), IF('Hamiltonian Accuracy'!D201&lt;&gt;0,1,0))</f>
        <v>57.033333333333339</v>
      </c>
      <c r="E201">
        <f>(SUM(SUMIF('PARITY Accuracy'!E201,"&lt;&gt;0"), SUMIF('Pattern_Matching Accuracy'!E201,"&lt;&gt;0"), SUMIF('Reversal Accuracy'!E201,"&lt;&gt;0"), SUMIF('Stack Accuracy'!E201,"&lt;&gt;0"), SUMIF('Vending_Machine Accuracy'!E201,"&lt;&gt;0"), SUMIF('Vending_Machine_Sum Accuracy'!E201,"&lt;&gt;0"), SUMIF('MazeComplete Accuracy'!E201,"&lt;&gt;0"), SUMIF('MazeSolve Accuracy'!E201,"&lt;&gt;0"), SUMIF('Hamiltonian Accuracy'!E201,"&lt;&gt;0")))/SUM(IF('PARITY Accuracy'!E201&lt;&gt;0,1,0), IF('Pattern_Matching Accuracy'!E201&lt;&gt;0,1,0), IF('Reversal Accuracy'!E201&lt;&gt;0,1,0), IF('Stack Accuracy'!E201&lt;&gt;0,1,0), IF('Vending_Machine Accuracy'!E201&lt;&gt;0,1,0), IF('Vending_Machine_Sum Accuracy'!E201&lt;&gt;0,1,0), IF('MazeComplete Accuracy'!E201&lt;&gt;0,1,0), IF('MazeSolve Accuracy'!E201&lt;&gt;0,1,0), IF('Hamiltonian Accuracy'!E201&lt;&gt;0,1,0))</f>
        <v>56.4</v>
      </c>
      <c r="F201">
        <f>(SUM(SUMIF('PARITY Accuracy'!F201,"&lt;&gt;0"), SUMIF('Pattern_Matching Accuracy'!F201,"&lt;&gt;0"), SUMIF('Reversal Accuracy'!F201,"&lt;&gt;0"), SUMIF('Stack Accuracy'!F201,"&lt;&gt;0"), SUMIF('Vending_Machine Accuracy'!F201,"&lt;&gt;0"), SUMIF('Vending_Machine_Sum Accuracy'!F201,"&lt;&gt;0"), SUMIF('MazeComplete Accuracy'!F201,"&lt;&gt;0"), SUMIF('MazeSolve Accuracy'!F201,"&lt;&gt;0"), SUMIF('Hamiltonian Accuracy'!F201,"&lt;&gt;0")))/SUM(IF('PARITY Accuracy'!F201&lt;&gt;0,1,0), IF('Pattern_Matching Accuracy'!F201&lt;&gt;0,1,0), IF('Reversal Accuracy'!F201&lt;&gt;0,1,0), IF('Stack Accuracy'!F201&lt;&gt;0,1,0), IF('Vending_Machine Accuracy'!F201&lt;&gt;0,1,0), IF('Vending_Machine_Sum Accuracy'!F201&lt;&gt;0,1,0), IF('MazeComplete Accuracy'!F201&lt;&gt;0,1,0), IF('MazeSolve Accuracy'!F201&lt;&gt;0,1,0), IF('Hamiltonian Accuracy'!F201&lt;&gt;0,1,0))</f>
        <v>41.522222222222226</v>
      </c>
      <c r="G201">
        <f>(SUM(SUMIF('PARITY Accuracy'!G201,"&lt;&gt;0"), SUMIF('Pattern_Matching Accuracy'!G201,"&lt;&gt;0"), SUMIF('Reversal Accuracy'!G201,"&lt;&gt;0"), SUMIF('Stack Accuracy'!G201,"&lt;&gt;0"), SUMIF('Vending_Machine Accuracy'!G201,"&lt;&gt;0"), SUMIF('Vending_Machine_Sum Accuracy'!G201,"&lt;&gt;0"), SUMIF('MazeComplete Accuracy'!G201,"&lt;&gt;0"), SUMIF('MazeSolve Accuracy'!G201,"&lt;&gt;0"), SUMIF('Hamiltonian Accuracy'!G201,"&lt;&gt;0")))/SUM(IF('PARITY Accuracy'!G201&lt;&gt;0,1,0), IF('Pattern_Matching Accuracy'!G201&lt;&gt;0,1,0), IF('Reversal Accuracy'!G201&lt;&gt;0,1,0), IF('Stack Accuracy'!G201&lt;&gt;0,1,0), IF('Vending_Machine Accuracy'!G201&lt;&gt;0,1,0), IF('Vending_Machine_Sum Accuracy'!G201&lt;&gt;0,1,0), IF('MazeComplete Accuracy'!G201&lt;&gt;0,1,0), IF('MazeSolve Accuracy'!G201&lt;&gt;0,1,0), IF('Hamiltonian Accuracy'!G201&lt;&gt;0,1,0))</f>
        <v>57.155555555555551</v>
      </c>
      <c r="H201" t="str">
        <f t="shared" si="79"/>
        <v>20 (δ=0.45)</v>
      </c>
      <c r="J201">
        <v>100</v>
      </c>
      <c r="K201">
        <f>AVERAGE(D209:G213)</f>
        <v>51.450142857142851</v>
      </c>
      <c r="L201">
        <f>AVERAGE((L200-L199), (L199-L198), (L198-L197), (L197-L196))</f>
        <v>-2.3910542741402114</v>
      </c>
      <c r="N201">
        <f t="shared" si="80"/>
        <v>53.027777777777786</v>
      </c>
      <c r="O201">
        <f t="shared" si="81"/>
        <v>6.6489231468219891</v>
      </c>
      <c r="P201" s="5">
        <f>AVERAGE(D209:D213)</f>
        <v>56.888571428571424</v>
      </c>
      <c r="R201" s="5">
        <f>AVERAGE(E209:E213)</f>
        <v>53.115428571428573</v>
      </c>
      <c r="T201" s="5">
        <f>AVERAGE(F209:F213)</f>
        <v>39.73714285714285</v>
      </c>
      <c r="V201" s="5">
        <f>AVERAGE(G209:G213)</f>
        <v>56.059428571428569</v>
      </c>
    </row>
    <row r="202" spans="1:23" x14ac:dyDescent="0.45">
      <c r="A202" s="2">
        <v>18</v>
      </c>
      <c r="B202">
        <v>20</v>
      </c>
      <c r="C202">
        <v>0.65</v>
      </c>
      <c r="D202">
        <f>(SUM(SUMIF('PARITY Accuracy'!D202,"&lt;&gt;0"), SUMIF('Pattern_Matching Accuracy'!D202,"&lt;&gt;0"), SUMIF('Reversal Accuracy'!D202,"&lt;&gt;0"), SUMIF('Stack Accuracy'!D202,"&lt;&gt;0"), SUMIF('Vending_Machine Accuracy'!D202,"&lt;&gt;0"), SUMIF('Vending_Machine_Sum Accuracy'!D202,"&lt;&gt;0"), SUMIF('MazeComplete Accuracy'!D202,"&lt;&gt;0"), SUMIF('MazeSolve Accuracy'!D202,"&lt;&gt;0"), SUMIF('Hamiltonian Accuracy'!D202,"&lt;&gt;0")))/SUM(IF('PARITY Accuracy'!D202&lt;&gt;0,1,0), IF('Pattern_Matching Accuracy'!D202&lt;&gt;0,1,0), IF('Reversal Accuracy'!D202&lt;&gt;0,1,0), IF('Stack Accuracy'!D202&lt;&gt;0,1,0), IF('Vending_Machine Accuracy'!D202&lt;&gt;0,1,0), IF('Vending_Machine_Sum Accuracy'!D202&lt;&gt;0,1,0), IF('MazeComplete Accuracy'!D202&lt;&gt;0,1,0), IF('MazeSolve Accuracy'!D202&lt;&gt;0,1,0), IF('Hamiltonian Accuracy'!D202&lt;&gt;0,1,0))</f>
        <v>55</v>
      </c>
      <c r="E202">
        <f>(SUM(SUMIF('PARITY Accuracy'!E202,"&lt;&gt;0"), SUMIF('Pattern_Matching Accuracy'!E202,"&lt;&gt;0"), SUMIF('Reversal Accuracy'!E202,"&lt;&gt;0"), SUMIF('Stack Accuracy'!E202,"&lt;&gt;0"), SUMIF('Vending_Machine Accuracy'!E202,"&lt;&gt;0"), SUMIF('Vending_Machine_Sum Accuracy'!E202,"&lt;&gt;0"), SUMIF('MazeComplete Accuracy'!E202,"&lt;&gt;0"), SUMIF('MazeSolve Accuracy'!E202,"&lt;&gt;0"), SUMIF('Hamiltonian Accuracy'!E202,"&lt;&gt;0")))/SUM(IF('PARITY Accuracy'!E202&lt;&gt;0,1,0), IF('Pattern_Matching Accuracy'!E202&lt;&gt;0,1,0), IF('Reversal Accuracy'!E202&lt;&gt;0,1,0), IF('Stack Accuracy'!E202&lt;&gt;0,1,0), IF('Vending_Machine Accuracy'!E202&lt;&gt;0,1,0), IF('Vending_Machine_Sum Accuracy'!E202&lt;&gt;0,1,0), IF('MazeComplete Accuracy'!E202&lt;&gt;0,1,0), IF('MazeSolve Accuracy'!E202&lt;&gt;0,1,0), IF('Hamiltonian Accuracy'!E202&lt;&gt;0,1,0))</f>
        <v>54.155555555555566</v>
      </c>
      <c r="F202">
        <f>(SUM(SUMIF('PARITY Accuracy'!F202,"&lt;&gt;0"), SUMIF('Pattern_Matching Accuracy'!F202,"&lt;&gt;0"), SUMIF('Reversal Accuracy'!F202,"&lt;&gt;0"), SUMIF('Stack Accuracy'!F202,"&lt;&gt;0"), SUMIF('Vending_Machine Accuracy'!F202,"&lt;&gt;0"), SUMIF('Vending_Machine_Sum Accuracy'!F202,"&lt;&gt;0"), SUMIF('MazeComplete Accuracy'!F202,"&lt;&gt;0"), SUMIF('MazeSolve Accuracy'!F202,"&lt;&gt;0"), SUMIF('Hamiltonian Accuracy'!F202,"&lt;&gt;0")))/SUM(IF('PARITY Accuracy'!F202&lt;&gt;0,1,0), IF('Pattern_Matching Accuracy'!F202&lt;&gt;0,1,0), IF('Reversal Accuracy'!F202&lt;&gt;0,1,0), IF('Stack Accuracy'!F202&lt;&gt;0,1,0), IF('Vending_Machine Accuracy'!F202&lt;&gt;0,1,0), IF('Vending_Machine_Sum Accuracy'!F202&lt;&gt;0,1,0), IF('MazeComplete Accuracy'!F202&lt;&gt;0,1,0), IF('MazeSolve Accuracy'!F202&lt;&gt;0,1,0), IF('Hamiltonian Accuracy'!F202&lt;&gt;0,1,0))</f>
        <v>38.866666666666667</v>
      </c>
      <c r="G202">
        <f>(SUM(SUMIF('PARITY Accuracy'!G202,"&lt;&gt;0"), SUMIF('Pattern_Matching Accuracy'!G202,"&lt;&gt;0"), SUMIF('Reversal Accuracy'!G202,"&lt;&gt;0"), SUMIF('Stack Accuracy'!G202,"&lt;&gt;0"), SUMIF('Vending_Machine Accuracy'!G202,"&lt;&gt;0"), SUMIF('Vending_Machine_Sum Accuracy'!G202,"&lt;&gt;0"), SUMIF('MazeComplete Accuracy'!G202,"&lt;&gt;0"), SUMIF('MazeSolve Accuracy'!G202,"&lt;&gt;0"), SUMIF('Hamiltonian Accuracy'!G202,"&lt;&gt;0")))/SUM(IF('PARITY Accuracy'!G202&lt;&gt;0,1,0), IF('Pattern_Matching Accuracy'!G202&lt;&gt;0,1,0), IF('Reversal Accuracy'!G202&lt;&gt;0,1,0), IF('Stack Accuracy'!G202&lt;&gt;0,1,0), IF('Vending_Machine Accuracy'!G202&lt;&gt;0,1,0), IF('Vending_Machine_Sum Accuracy'!G202&lt;&gt;0,1,0), IF('MazeComplete Accuracy'!G202&lt;&gt;0,1,0), IF('MazeSolve Accuracy'!G202&lt;&gt;0,1,0), IF('Hamiltonian Accuracy'!G202&lt;&gt;0,1,0))</f>
        <v>54.666666666666664</v>
      </c>
      <c r="H202" t="str">
        <f t="shared" si="79"/>
        <v>20 (δ=0.65)</v>
      </c>
      <c r="K202">
        <f>AVERAGE(K196:K201)</f>
        <v>51.620537533068777</v>
      </c>
      <c r="L202">
        <f>AVERAGE(L196:L200)</f>
        <v>51.62053753306877</v>
      </c>
      <c r="N202">
        <f t="shared" si="80"/>
        <v>50.672222222222224</v>
      </c>
      <c r="O202">
        <f t="shared" si="81"/>
        <v>6.822572828486309</v>
      </c>
      <c r="P202" s="5">
        <f>AVERAGE(P196:P201)</f>
        <v>55.705317460317467</v>
      </c>
      <c r="Q202">
        <f>AVERAGE(Q196:Q200)</f>
        <v>55.70531746031746</v>
      </c>
      <c r="R202" s="5">
        <f>AVERAGE(R196:R201)</f>
        <v>54.565825396825403</v>
      </c>
      <c r="S202">
        <f>AVERAGE(S196:S200)</f>
        <v>54.565825396825389</v>
      </c>
      <c r="T202" s="5">
        <f>AVERAGE(T196:T201)</f>
        <v>40.774996031746035</v>
      </c>
      <c r="U202">
        <f>AVERAGE(U196:U200)</f>
        <v>40.774996031746028</v>
      </c>
      <c r="V202" s="5">
        <f>AVERAGE(V196:V201)</f>
        <v>55.43601124338624</v>
      </c>
      <c r="W202">
        <f>AVERAGE(W196:W200)</f>
        <v>55.436011243386233</v>
      </c>
    </row>
    <row r="203" spans="1:23" x14ac:dyDescent="0.45">
      <c r="A203" s="2">
        <v>19</v>
      </c>
      <c r="B203">
        <v>20</v>
      </c>
      <c r="C203">
        <v>0.85</v>
      </c>
      <c r="D203">
        <f>(SUM(SUMIF('PARITY Accuracy'!D203,"&lt;&gt;0"), SUMIF('Pattern_Matching Accuracy'!D203,"&lt;&gt;0"), SUMIF('Reversal Accuracy'!D203,"&lt;&gt;0"), SUMIF('Stack Accuracy'!D203,"&lt;&gt;0"), SUMIF('Vending_Machine Accuracy'!D203,"&lt;&gt;0"), SUMIF('Vending_Machine_Sum Accuracy'!D203,"&lt;&gt;0"), SUMIF('MazeComplete Accuracy'!D203,"&lt;&gt;0"), SUMIF('MazeSolve Accuracy'!D203,"&lt;&gt;0"), SUMIF('Hamiltonian Accuracy'!D203,"&lt;&gt;0")))/SUM(IF('PARITY Accuracy'!D203&lt;&gt;0,1,0), IF('Pattern_Matching Accuracy'!D203&lt;&gt;0,1,0), IF('Reversal Accuracy'!D203&lt;&gt;0,1,0), IF('Stack Accuracy'!D203&lt;&gt;0,1,0), IF('Vending_Machine Accuracy'!D203&lt;&gt;0,1,0), IF('Vending_Machine_Sum Accuracy'!D203&lt;&gt;0,1,0), IF('MazeComplete Accuracy'!D203&lt;&gt;0,1,0), IF('MazeSolve Accuracy'!D203&lt;&gt;0,1,0), IF('Hamiltonian Accuracy'!D203&lt;&gt;0,1,0))</f>
        <v>50.5</v>
      </c>
      <c r="E203">
        <f>(SUM(SUMIF('PARITY Accuracy'!E203,"&lt;&gt;0"), SUMIF('Pattern_Matching Accuracy'!E203,"&lt;&gt;0"), SUMIF('Reversal Accuracy'!E203,"&lt;&gt;0"), SUMIF('Stack Accuracy'!E203,"&lt;&gt;0"), SUMIF('Vending_Machine Accuracy'!E203,"&lt;&gt;0"), SUMIF('Vending_Machine_Sum Accuracy'!E203,"&lt;&gt;0"), SUMIF('MazeComplete Accuracy'!E203,"&lt;&gt;0"), SUMIF('MazeSolve Accuracy'!E203,"&lt;&gt;0"), SUMIF('Hamiltonian Accuracy'!E203,"&lt;&gt;0")))/SUM(IF('PARITY Accuracy'!E203&lt;&gt;0,1,0), IF('Pattern_Matching Accuracy'!E203&lt;&gt;0,1,0), IF('Reversal Accuracy'!E203&lt;&gt;0,1,0), IF('Stack Accuracy'!E203&lt;&gt;0,1,0), IF('Vending_Machine Accuracy'!E203&lt;&gt;0,1,0), IF('Vending_Machine_Sum Accuracy'!E203&lt;&gt;0,1,0), IF('MazeComplete Accuracy'!E203&lt;&gt;0,1,0), IF('MazeSolve Accuracy'!E203&lt;&gt;0,1,0), IF('Hamiltonian Accuracy'!E203&lt;&gt;0,1,0))</f>
        <v>51.361111111111107</v>
      </c>
      <c r="F203">
        <f>(SUM(SUMIF('PARITY Accuracy'!F203,"&lt;&gt;0"), SUMIF('Pattern_Matching Accuracy'!F203,"&lt;&gt;0"), SUMIF('Reversal Accuracy'!F203,"&lt;&gt;0"), SUMIF('Stack Accuracy'!F203,"&lt;&gt;0"), SUMIF('Vending_Machine Accuracy'!F203,"&lt;&gt;0"), SUMIF('Vending_Machine_Sum Accuracy'!F203,"&lt;&gt;0"), SUMIF('MazeComplete Accuracy'!F203,"&lt;&gt;0"), SUMIF('MazeSolve Accuracy'!F203,"&lt;&gt;0"), SUMIF('Hamiltonian Accuracy'!F203,"&lt;&gt;0")))/SUM(IF('PARITY Accuracy'!F203&lt;&gt;0,1,0), IF('Pattern_Matching Accuracy'!F203&lt;&gt;0,1,0), IF('Reversal Accuracy'!F203&lt;&gt;0,1,0), IF('Stack Accuracy'!F203&lt;&gt;0,1,0), IF('Vending_Machine Accuracy'!F203&lt;&gt;0,1,0), IF('Vending_Machine_Sum Accuracy'!F203&lt;&gt;0,1,0), IF('MazeComplete Accuracy'!F203&lt;&gt;0,1,0), IF('MazeSolve Accuracy'!F203&lt;&gt;0,1,0), IF('Hamiltonian Accuracy'!F203&lt;&gt;0,1,0))</f>
        <v>37.900000000000006</v>
      </c>
      <c r="G203">
        <f>(SUM(SUMIF('PARITY Accuracy'!G203,"&lt;&gt;0"), SUMIF('Pattern_Matching Accuracy'!G203,"&lt;&gt;0"), SUMIF('Reversal Accuracy'!G203,"&lt;&gt;0"), SUMIF('Stack Accuracy'!G203,"&lt;&gt;0"), SUMIF('Vending_Machine Accuracy'!G203,"&lt;&gt;0"), SUMIF('Vending_Machine_Sum Accuracy'!G203,"&lt;&gt;0"), SUMIF('MazeComplete Accuracy'!G203,"&lt;&gt;0"), SUMIF('MazeSolve Accuracy'!G203,"&lt;&gt;0"), SUMIF('Hamiltonian Accuracy'!G203,"&lt;&gt;0")))/SUM(IF('PARITY Accuracy'!G203&lt;&gt;0,1,0), IF('Pattern_Matching Accuracy'!G203&lt;&gt;0,1,0), IF('Reversal Accuracy'!G203&lt;&gt;0,1,0), IF('Stack Accuracy'!G203&lt;&gt;0,1,0), IF('Vending_Machine Accuracy'!G203&lt;&gt;0,1,0), IF('Vending_Machine_Sum Accuracy'!G203&lt;&gt;0,1,0), IF('MazeComplete Accuracy'!G203&lt;&gt;0,1,0), IF('MazeSolve Accuracy'!G203&lt;&gt;0,1,0), IF('Hamiltonian Accuracy'!G203&lt;&gt;0,1,0))</f>
        <v>51.188888888888883</v>
      </c>
      <c r="H203" t="str">
        <f t="shared" si="79"/>
        <v>20 (δ=0.85)</v>
      </c>
      <c r="K203">
        <f>_xlfn.STDEV.P(K196:K201)</f>
        <v>2.8164739351495465</v>
      </c>
      <c r="L203">
        <f>_xlfn.STDEV.P(L196:L200)</f>
        <v>3.2174547575723924</v>
      </c>
      <c r="N203">
        <f t="shared" si="80"/>
        <v>47.737499999999997</v>
      </c>
      <c r="O203">
        <f t="shared" si="81"/>
        <v>5.6888147985084165</v>
      </c>
      <c r="P203" s="5">
        <f>_xlfn.STDEV.P(P196:P201)</f>
        <v>4.0152701387296537</v>
      </c>
      <c r="Q203">
        <f>_xlfn.STDEV.P(Q196:Q200)</f>
        <v>3.9318029639209593</v>
      </c>
      <c r="R203" s="5">
        <f>_xlfn.STDEV.P(R196:R201)</f>
        <v>3.6797471145665019</v>
      </c>
      <c r="S203">
        <f>_xlfn.STDEV.P(S196:S200)</f>
        <v>3.5042747430637782</v>
      </c>
      <c r="T203" s="5">
        <f>_xlfn.STDEV.P(T196:T201)</f>
        <v>1.0204107576967434</v>
      </c>
      <c r="U203">
        <f>_xlfn.STDEV.P(U196:U200)</f>
        <v>1.7106917568014928</v>
      </c>
      <c r="V203" s="5">
        <f>_xlfn.STDEV.P(V196:V201)</f>
        <v>3.9128979698407655</v>
      </c>
      <c r="W203">
        <f>_xlfn.STDEV.P(W196:W200)</f>
        <v>3.7901506342016242</v>
      </c>
    </row>
    <row r="204" spans="1:23" ht="14.65" thickBot="1" x14ac:dyDescent="0.5">
      <c r="A204" s="2">
        <v>20</v>
      </c>
      <c r="B204">
        <v>50</v>
      </c>
      <c r="C204">
        <v>0</v>
      </c>
      <c r="D204">
        <f>(SUM(SUMIF('PARITY Accuracy'!D204,"&lt;&gt;0"), SUMIF('Pattern_Matching Accuracy'!D204,"&lt;&gt;0"), SUMIF('Reversal Accuracy'!D204,"&lt;&gt;0"), SUMIF('Stack Accuracy'!D204,"&lt;&gt;0"), SUMIF('Vending_Machine Accuracy'!D204,"&lt;&gt;0"), SUMIF('Vending_Machine_Sum Accuracy'!D204,"&lt;&gt;0"), SUMIF('MazeComplete Accuracy'!D204,"&lt;&gt;0"), SUMIF('MazeSolve Accuracy'!D204,"&lt;&gt;0"), SUMIF('Hamiltonian Accuracy'!D204,"&lt;&gt;0")))/SUM(IF('PARITY Accuracy'!D204&lt;&gt;0,1,0), IF('Pattern_Matching Accuracy'!D204&lt;&gt;0,1,0), IF('Reversal Accuracy'!D204&lt;&gt;0,1,0), IF('Stack Accuracy'!D204&lt;&gt;0,1,0), IF('Vending_Machine Accuracy'!D204&lt;&gt;0,1,0), IF('Vending_Machine_Sum Accuracy'!D204&lt;&gt;0,1,0), IF('MazeComplete Accuracy'!D204&lt;&gt;0,1,0), IF('MazeSolve Accuracy'!D204&lt;&gt;0,1,0), IF('Hamiltonian Accuracy'!D204&lt;&gt;0,1,0))</f>
        <v>65.399999999999991</v>
      </c>
      <c r="E204">
        <f>(SUM(SUMIF('PARITY Accuracy'!E204,"&lt;&gt;0"), SUMIF('Pattern_Matching Accuracy'!E204,"&lt;&gt;0"), SUMIF('Reversal Accuracy'!E204,"&lt;&gt;0"), SUMIF('Stack Accuracy'!E204,"&lt;&gt;0"), SUMIF('Vending_Machine Accuracy'!E204,"&lt;&gt;0"), SUMIF('Vending_Machine_Sum Accuracy'!E204,"&lt;&gt;0"), SUMIF('MazeComplete Accuracy'!E204,"&lt;&gt;0"), SUMIF('MazeSolve Accuracy'!E204,"&lt;&gt;0"), SUMIF('Hamiltonian Accuracy'!E204,"&lt;&gt;0")))/SUM(IF('PARITY Accuracy'!E204&lt;&gt;0,1,0), IF('Pattern_Matching Accuracy'!E204&lt;&gt;0,1,0), IF('Reversal Accuracy'!E204&lt;&gt;0,1,0), IF('Stack Accuracy'!E204&lt;&gt;0,1,0), IF('Vending_Machine Accuracy'!E204&lt;&gt;0,1,0), IF('Vending_Machine_Sum Accuracy'!E204&lt;&gt;0,1,0), IF('MazeComplete Accuracy'!E204&lt;&gt;0,1,0), IF('MazeSolve Accuracy'!E204&lt;&gt;0,1,0), IF('Hamiltonian Accuracy'!E204&lt;&gt;0,1,0))</f>
        <v>62.442857142857143</v>
      </c>
      <c r="F204">
        <f>(SUM(SUMIF('PARITY Accuracy'!F204,"&lt;&gt;0"), SUMIF('Pattern_Matching Accuracy'!F204,"&lt;&gt;0"), SUMIF('Reversal Accuracy'!F204,"&lt;&gt;0"), SUMIF('Stack Accuracy'!F204,"&lt;&gt;0"), SUMIF('Vending_Machine Accuracy'!F204,"&lt;&gt;0"), SUMIF('Vending_Machine_Sum Accuracy'!F204,"&lt;&gt;0"), SUMIF('MazeComplete Accuracy'!F204,"&lt;&gt;0"), SUMIF('MazeSolve Accuracy'!F204,"&lt;&gt;0"), SUMIF('Hamiltonian Accuracy'!F204,"&lt;&gt;0")))/SUM(IF('PARITY Accuracy'!F204&lt;&gt;0,1,0), IF('Pattern_Matching Accuracy'!F204&lt;&gt;0,1,0), IF('Reversal Accuracy'!F204&lt;&gt;0,1,0), IF('Stack Accuracy'!F204&lt;&gt;0,1,0), IF('Vending_Machine Accuracy'!F204&lt;&gt;0,1,0), IF('Vending_Machine_Sum Accuracy'!F204&lt;&gt;0,1,0), IF('MazeComplete Accuracy'!F204&lt;&gt;0,1,0), IF('MazeSolve Accuracy'!F204&lt;&gt;0,1,0), IF('Hamiltonian Accuracy'!F204&lt;&gt;0,1,0))</f>
        <v>43.260000000000005</v>
      </c>
      <c r="G204">
        <f>(SUM(SUMIF('PARITY Accuracy'!G204,"&lt;&gt;0"), SUMIF('Pattern_Matching Accuracy'!G204,"&lt;&gt;0"), SUMIF('Reversal Accuracy'!G204,"&lt;&gt;0"), SUMIF('Stack Accuracy'!G204,"&lt;&gt;0"), SUMIF('Vending_Machine Accuracy'!G204,"&lt;&gt;0"), SUMIF('Vending_Machine_Sum Accuracy'!G204,"&lt;&gt;0"), SUMIF('MazeComplete Accuracy'!G204,"&lt;&gt;0"), SUMIF('MazeSolve Accuracy'!G204,"&lt;&gt;0"), SUMIF('Hamiltonian Accuracy'!G204,"&lt;&gt;0")))/SUM(IF('PARITY Accuracy'!G204&lt;&gt;0,1,0), IF('Pattern_Matching Accuracy'!G204&lt;&gt;0,1,0), IF('Reversal Accuracy'!G204&lt;&gt;0,1,0), IF('Stack Accuracy'!G204&lt;&gt;0,1,0), IF('Vending_Machine Accuracy'!G204&lt;&gt;0,1,0), IF('Vending_Machine_Sum Accuracy'!G204&lt;&gt;0,1,0), IF('MazeComplete Accuracy'!G204&lt;&gt;0,1,0), IF('MazeSolve Accuracy'!G204&lt;&gt;0,1,0), IF('Hamiltonian Accuracy'!G204&lt;&gt;0,1,0))</f>
        <v>64.612499999999997</v>
      </c>
      <c r="H204" t="str">
        <f t="shared" si="79"/>
        <v>50 (δ=0)</v>
      </c>
      <c r="N204">
        <f t="shared" si="80"/>
        <v>58.92883928571429</v>
      </c>
      <c r="O204">
        <f t="shared" si="81"/>
        <v>9.1109928954956487</v>
      </c>
      <c r="P204" s="5"/>
      <c r="R204" s="5"/>
      <c r="T204" s="5"/>
      <c r="V204" s="5"/>
    </row>
    <row r="205" spans="1:23" x14ac:dyDescent="0.45">
      <c r="A205" s="2">
        <v>21</v>
      </c>
      <c r="B205">
        <v>50</v>
      </c>
      <c r="C205">
        <v>0.2</v>
      </c>
      <c r="D205">
        <f>(SUM(SUMIF('PARITY Accuracy'!D205,"&lt;&gt;0"), SUMIF('Pattern_Matching Accuracy'!D205,"&lt;&gt;0"), SUMIF('Reversal Accuracy'!D205,"&lt;&gt;0"), SUMIF('Stack Accuracy'!D205,"&lt;&gt;0"), SUMIF('Vending_Machine Accuracy'!D205,"&lt;&gt;0"), SUMIF('Vending_Machine_Sum Accuracy'!D205,"&lt;&gt;0"), SUMIF('MazeComplete Accuracy'!D205,"&lt;&gt;0"), SUMIF('MazeSolve Accuracy'!D205,"&lt;&gt;0"), SUMIF('Hamiltonian Accuracy'!D205,"&lt;&gt;0")))/SUM(IF('PARITY Accuracy'!D205&lt;&gt;0,1,0), IF('Pattern_Matching Accuracy'!D205&lt;&gt;0,1,0), IF('Reversal Accuracy'!D205&lt;&gt;0,1,0), IF('Stack Accuracy'!D205&lt;&gt;0,1,0), IF('Vending_Machine Accuracy'!D205&lt;&gt;0,1,0), IF('Vending_Machine_Sum Accuracy'!D205&lt;&gt;0,1,0), IF('MazeComplete Accuracy'!D205&lt;&gt;0,1,0), IF('MazeSolve Accuracy'!D205&lt;&gt;0,1,0), IF('Hamiltonian Accuracy'!D205&lt;&gt;0,1,0))</f>
        <v>60.5</v>
      </c>
      <c r="E205">
        <f>(SUM(SUMIF('PARITY Accuracy'!E205,"&lt;&gt;0"), SUMIF('Pattern_Matching Accuracy'!E205,"&lt;&gt;0"), SUMIF('Reversal Accuracy'!E205,"&lt;&gt;0"), SUMIF('Stack Accuracy'!E205,"&lt;&gt;0"), SUMIF('Vending_Machine Accuracy'!E205,"&lt;&gt;0"), SUMIF('Vending_Machine_Sum Accuracy'!E205,"&lt;&gt;0"), SUMIF('MazeComplete Accuracy'!E205,"&lt;&gt;0"), SUMIF('MazeSolve Accuracy'!E205,"&lt;&gt;0"), SUMIF('Hamiltonian Accuracy'!E205,"&lt;&gt;0")))/SUM(IF('PARITY Accuracy'!E205&lt;&gt;0,1,0), IF('Pattern_Matching Accuracy'!E205&lt;&gt;0,1,0), IF('Reversal Accuracy'!E205&lt;&gt;0,1,0), IF('Stack Accuracy'!E205&lt;&gt;0,1,0), IF('Vending_Machine Accuracy'!E205&lt;&gt;0,1,0), IF('Vending_Machine_Sum Accuracy'!E205&lt;&gt;0,1,0), IF('MazeComplete Accuracy'!E205&lt;&gt;0,1,0), IF('MazeSolve Accuracy'!E205&lt;&gt;0,1,0), IF('Hamiltonian Accuracy'!E205&lt;&gt;0,1,0))</f>
        <v>57.48571428571428</v>
      </c>
      <c r="F205">
        <f>(SUM(SUMIF('PARITY Accuracy'!F205,"&lt;&gt;0"), SUMIF('Pattern_Matching Accuracy'!F205,"&lt;&gt;0"), SUMIF('Reversal Accuracy'!F205,"&lt;&gt;0"), SUMIF('Stack Accuracy'!F205,"&lt;&gt;0"), SUMIF('Vending_Machine Accuracy'!F205,"&lt;&gt;0"), SUMIF('Vending_Machine_Sum Accuracy'!F205,"&lt;&gt;0"), SUMIF('MazeComplete Accuracy'!F205,"&lt;&gt;0"), SUMIF('MazeSolve Accuracy'!F205,"&lt;&gt;0"), SUMIF('Hamiltonian Accuracy'!F205,"&lt;&gt;0")))/SUM(IF('PARITY Accuracy'!F205&lt;&gt;0,1,0), IF('Pattern_Matching Accuracy'!F205&lt;&gt;0,1,0), IF('Reversal Accuracy'!F205&lt;&gt;0,1,0), IF('Stack Accuracy'!F205&lt;&gt;0,1,0), IF('Vending_Machine Accuracy'!F205&lt;&gt;0,1,0), IF('Vending_Machine_Sum Accuracy'!F205&lt;&gt;0,1,0), IF('MazeComplete Accuracy'!F205&lt;&gt;0,1,0), IF('MazeSolve Accuracy'!F205&lt;&gt;0,1,0), IF('Hamiltonian Accuracy'!F205&lt;&gt;0,1,0))</f>
        <v>39.499999999999993</v>
      </c>
      <c r="G205">
        <f>(SUM(SUMIF('PARITY Accuracy'!G205,"&lt;&gt;0"), SUMIF('Pattern_Matching Accuracy'!G205,"&lt;&gt;0"), SUMIF('Reversal Accuracy'!G205,"&lt;&gt;0"), SUMIF('Stack Accuracy'!G205,"&lt;&gt;0"), SUMIF('Vending_Machine Accuracy'!G205,"&lt;&gt;0"), SUMIF('Vending_Machine_Sum Accuracy'!G205,"&lt;&gt;0"), SUMIF('MazeComplete Accuracy'!G205,"&lt;&gt;0"), SUMIF('MazeSolve Accuracy'!G205,"&lt;&gt;0"), SUMIF('Hamiltonian Accuracy'!G205,"&lt;&gt;0")))/SUM(IF('PARITY Accuracy'!G205&lt;&gt;0,1,0), IF('Pattern_Matching Accuracy'!G205&lt;&gt;0,1,0), IF('Reversal Accuracy'!G205&lt;&gt;0,1,0), IF('Stack Accuracy'!G205&lt;&gt;0,1,0), IF('Vending_Machine Accuracy'!G205&lt;&gt;0,1,0), IF('Vending_Machine_Sum Accuracy'!G205&lt;&gt;0,1,0), IF('MazeComplete Accuracy'!G205&lt;&gt;0,1,0), IF('MazeSolve Accuracy'!G205&lt;&gt;0,1,0), IF('Hamiltonian Accuracy'!G205&lt;&gt;0,1,0))</f>
        <v>60.5625</v>
      </c>
      <c r="H205" t="str">
        <f t="shared" si="79"/>
        <v>50 (δ=0.2)</v>
      </c>
      <c r="K205" s="10" cm="1">
        <f t="array" ref="K205">INDEX(LINEST(K196:K201), 1)</f>
        <v>0.6953703231292524</v>
      </c>
      <c r="L205" s="11" cm="1">
        <f t="array" ref="L205">INDEX(LINEST(L196:L200), 1)</f>
        <v>-2.2569126984126986</v>
      </c>
      <c r="N205">
        <f t="shared" si="80"/>
        <v>54.512053571428567</v>
      </c>
      <c r="O205">
        <f t="shared" si="81"/>
        <v>8.7559667497595832</v>
      </c>
      <c r="P205" s="5" cm="1">
        <f t="array" ref="P205">INDEX(LINEST(P196:P201), 1)</f>
        <v>1.4519863945578217</v>
      </c>
      <c r="Q205" s="5" cm="1">
        <f t="array" ref="Q205">INDEX(LINEST(Q196:Q200), 1)</f>
        <v>-2.7614252645502635</v>
      </c>
      <c r="R205" s="5" cm="1">
        <f t="array" ref="R205">INDEX(LINEST(R196:R201), 1)</f>
        <v>0.51276643990929827</v>
      </c>
      <c r="S205" s="5" cm="1">
        <f t="array" ref="S205">INDEX(LINEST(S196:S200), 1)</f>
        <v>-2.4545767195767167</v>
      </c>
      <c r="T205" s="5" cm="1">
        <f t="array" ref="T205">INDEX(LINEST(T196:T201), 1)</f>
        <v>-0.52019705215419687</v>
      </c>
      <c r="U205" s="5" cm="1">
        <f t="array" ref="U205">INDEX(LINEST(U196:U200), 1)</f>
        <v>-1.1532400793650777</v>
      </c>
      <c r="V205" s="5" cm="1">
        <f t="array" ref="V205">INDEX(LINEST(V196:V201), 1)</f>
        <v>1.3369255102040818</v>
      </c>
      <c r="W205" s="5" cm="1">
        <f t="array" ref="W205">INDEX(LINEST(W196:W200), 1)</f>
        <v>-2.6584087301587305</v>
      </c>
    </row>
    <row r="206" spans="1:23" x14ac:dyDescent="0.45">
      <c r="A206" s="2">
        <v>22</v>
      </c>
      <c r="B206">
        <v>50</v>
      </c>
      <c r="C206">
        <v>0.45</v>
      </c>
      <c r="D206">
        <f>(SUM(SUMIF('PARITY Accuracy'!D206,"&lt;&gt;0"), SUMIF('Pattern_Matching Accuracy'!D206,"&lt;&gt;0"), SUMIF('Reversal Accuracy'!D206,"&lt;&gt;0"), SUMIF('Stack Accuracy'!D206,"&lt;&gt;0"), SUMIF('Vending_Machine Accuracy'!D206,"&lt;&gt;0"), SUMIF('Vending_Machine_Sum Accuracy'!D206,"&lt;&gt;0"), SUMIF('MazeComplete Accuracy'!D206,"&lt;&gt;0"), SUMIF('MazeSolve Accuracy'!D206,"&lt;&gt;0"), SUMIF('Hamiltonian Accuracy'!D206,"&lt;&gt;0")))/SUM(IF('PARITY Accuracy'!D206&lt;&gt;0,1,0), IF('Pattern_Matching Accuracy'!D206&lt;&gt;0,1,0), IF('Reversal Accuracy'!D206&lt;&gt;0,1,0), IF('Stack Accuracy'!D206&lt;&gt;0,1,0), IF('Vending_Machine Accuracy'!D206&lt;&gt;0,1,0), IF('Vending_Machine_Sum Accuracy'!D206&lt;&gt;0,1,0), IF('MazeComplete Accuracy'!D206&lt;&gt;0,1,0), IF('MazeSolve Accuracy'!D206&lt;&gt;0,1,0), IF('Hamiltonian Accuracy'!D206&lt;&gt;0,1,0))</f>
        <v>57.637499999999996</v>
      </c>
      <c r="E206">
        <f>(SUM(SUMIF('PARITY Accuracy'!E206,"&lt;&gt;0"), SUMIF('Pattern_Matching Accuracy'!E206,"&lt;&gt;0"), SUMIF('Reversal Accuracy'!E206,"&lt;&gt;0"), SUMIF('Stack Accuracy'!E206,"&lt;&gt;0"), SUMIF('Vending_Machine Accuracy'!E206,"&lt;&gt;0"), SUMIF('Vending_Machine_Sum Accuracy'!E206,"&lt;&gt;0"), SUMIF('MazeComplete Accuracy'!E206,"&lt;&gt;0"), SUMIF('MazeSolve Accuracy'!E206,"&lt;&gt;0"), SUMIF('Hamiltonian Accuracy'!E206,"&lt;&gt;0")))/SUM(IF('PARITY Accuracy'!E206&lt;&gt;0,1,0), IF('Pattern_Matching Accuracy'!E206&lt;&gt;0,1,0), IF('Reversal Accuracy'!E206&lt;&gt;0,1,0), IF('Stack Accuracy'!E206&lt;&gt;0,1,0), IF('Vending_Machine Accuracy'!E206&lt;&gt;0,1,0), IF('Vending_Machine_Sum Accuracy'!E206&lt;&gt;0,1,0), IF('MazeComplete Accuracy'!E206&lt;&gt;0,1,0), IF('MazeSolve Accuracy'!E206&lt;&gt;0,1,0), IF('Hamiltonian Accuracy'!E206&lt;&gt;0,1,0))</f>
        <v>54.614285714285714</v>
      </c>
      <c r="F206">
        <f>(SUM(SUMIF('PARITY Accuracy'!F206,"&lt;&gt;0"), SUMIF('Pattern_Matching Accuracy'!F206,"&lt;&gt;0"), SUMIF('Reversal Accuracy'!F206,"&lt;&gt;0"), SUMIF('Stack Accuracy'!F206,"&lt;&gt;0"), SUMIF('Vending_Machine Accuracy'!F206,"&lt;&gt;0"), SUMIF('Vending_Machine_Sum Accuracy'!F206,"&lt;&gt;0"), SUMIF('MazeComplete Accuracy'!F206,"&lt;&gt;0"), SUMIF('MazeSolve Accuracy'!F206,"&lt;&gt;0"), SUMIF('Hamiltonian Accuracy'!F206,"&lt;&gt;0")))/SUM(IF('PARITY Accuracy'!F206&lt;&gt;0,1,0), IF('Pattern_Matching Accuracy'!F206&lt;&gt;0,1,0), IF('Reversal Accuracy'!F206&lt;&gt;0,1,0), IF('Stack Accuracy'!F206&lt;&gt;0,1,0), IF('Vending_Machine Accuracy'!F206&lt;&gt;0,1,0), IF('Vending_Machine_Sum Accuracy'!F206&lt;&gt;0,1,0), IF('MazeComplete Accuracy'!F206&lt;&gt;0,1,0), IF('MazeSolve Accuracy'!F206&lt;&gt;0,1,0), IF('Hamiltonian Accuracy'!F206&lt;&gt;0,1,0))</f>
        <v>40.762500000000003</v>
      </c>
      <c r="G206">
        <f>(SUM(SUMIF('PARITY Accuracy'!G206,"&lt;&gt;0"), SUMIF('Pattern_Matching Accuracy'!G206,"&lt;&gt;0"), SUMIF('Reversal Accuracy'!G206,"&lt;&gt;0"), SUMIF('Stack Accuracy'!G206,"&lt;&gt;0"), SUMIF('Vending_Machine Accuracy'!G206,"&lt;&gt;0"), SUMIF('Vending_Machine_Sum Accuracy'!G206,"&lt;&gt;0"), SUMIF('MazeComplete Accuracy'!G206,"&lt;&gt;0"), SUMIF('MazeSolve Accuracy'!G206,"&lt;&gt;0"), SUMIF('Hamiltonian Accuracy'!G206,"&lt;&gt;0")))/SUM(IF('PARITY Accuracy'!G206&lt;&gt;0,1,0), IF('Pattern_Matching Accuracy'!G206&lt;&gt;0,1,0), IF('Reversal Accuracy'!G206&lt;&gt;0,1,0), IF('Stack Accuracy'!G206&lt;&gt;0,1,0), IF('Vending_Machine Accuracy'!G206&lt;&gt;0,1,0), IF('Vending_Machine_Sum Accuracy'!G206&lt;&gt;0,1,0), IF('MazeComplete Accuracy'!G206&lt;&gt;0,1,0), IF('MazeSolve Accuracy'!G206&lt;&gt;0,1,0), IF('Hamiltonian Accuracy'!G206&lt;&gt;0,1,0))</f>
        <v>57.462499999999999</v>
      </c>
      <c r="H206" t="str">
        <f t="shared" si="79"/>
        <v>50 (δ=0.45)</v>
      </c>
      <c r="K206" s="12">
        <f>AVERAGE('Hamiltonian Accuracy'!K206, 'MazeSolve Accuracy'!K206, 'MazeComplete Accuracy'!K206, 'Vending_Machine_Sum Accuracy'!K206, 'Vending_Machine Accuracy'!K206, 'Stack Accuracy'!K206, 'Reversal Accuracy'!K206, 'Pattern_Matching Accuracy'!K206, 'PARITY Accuracy'!K206)</f>
        <v>0.51366984126984094</v>
      </c>
      <c r="L206" s="12">
        <f>AVERAGE('Hamiltonian Accuracy'!L206, 'MazeSolve Accuracy'!L206, 'MazeComplete Accuracy'!L206, 'Vending_Machine_Sum Accuracy'!L206, 'Vending_Machine Accuracy'!L206, 'Stack Accuracy'!L206, 'Reversal Accuracy'!L206, 'Pattern_Matching Accuracy'!L206, 'PARITY Accuracy'!L206)</f>
        <v>-2.1046985867446377</v>
      </c>
      <c r="N206">
        <f t="shared" si="80"/>
        <v>52.619196428571435</v>
      </c>
      <c r="O206">
        <f t="shared" si="81"/>
        <v>6.9498667555085678</v>
      </c>
    </row>
    <row r="207" spans="1:23" ht="14.65" thickBot="1" x14ac:dyDescent="0.5">
      <c r="A207" s="2">
        <v>23</v>
      </c>
      <c r="B207">
        <v>50</v>
      </c>
      <c r="C207">
        <v>0.65</v>
      </c>
      <c r="D207">
        <f>(SUM(SUMIF('PARITY Accuracy'!D207,"&lt;&gt;0"), SUMIF('Pattern_Matching Accuracy'!D207,"&lt;&gt;0"), SUMIF('Reversal Accuracy'!D207,"&lt;&gt;0"), SUMIF('Stack Accuracy'!D207,"&lt;&gt;0"), SUMIF('Vending_Machine Accuracy'!D207,"&lt;&gt;0"), SUMIF('Vending_Machine_Sum Accuracy'!D207,"&lt;&gt;0"), SUMIF('MazeComplete Accuracy'!D207,"&lt;&gt;0"), SUMIF('MazeSolve Accuracy'!D207,"&lt;&gt;0"), SUMIF('Hamiltonian Accuracy'!D207,"&lt;&gt;0")))/SUM(IF('PARITY Accuracy'!D207&lt;&gt;0,1,0), IF('Pattern_Matching Accuracy'!D207&lt;&gt;0,1,0), IF('Reversal Accuracy'!D207&lt;&gt;0,1,0), IF('Stack Accuracy'!D207&lt;&gt;0,1,0), IF('Vending_Machine Accuracy'!D207&lt;&gt;0,1,0), IF('Vending_Machine_Sum Accuracy'!D207&lt;&gt;0,1,0), IF('MazeComplete Accuracy'!D207&lt;&gt;0,1,0), IF('MazeSolve Accuracy'!D207&lt;&gt;0,1,0), IF('Hamiltonian Accuracy'!D207&lt;&gt;0,1,0))</f>
        <v>55.037499999999994</v>
      </c>
      <c r="E207">
        <f>(SUM(SUMIF('PARITY Accuracy'!E207,"&lt;&gt;0"), SUMIF('Pattern_Matching Accuracy'!E207,"&lt;&gt;0"), SUMIF('Reversal Accuracy'!E207,"&lt;&gt;0"), SUMIF('Stack Accuracy'!E207,"&lt;&gt;0"), SUMIF('Vending_Machine Accuracy'!E207,"&lt;&gt;0"), SUMIF('Vending_Machine_Sum Accuracy'!E207,"&lt;&gt;0"), SUMIF('MazeComplete Accuracy'!E207,"&lt;&gt;0"), SUMIF('MazeSolve Accuracy'!E207,"&lt;&gt;0"), SUMIF('Hamiltonian Accuracy'!E207,"&lt;&gt;0")))/SUM(IF('PARITY Accuracy'!E207&lt;&gt;0,1,0), IF('Pattern_Matching Accuracy'!E207&lt;&gt;0,1,0), IF('Reversal Accuracy'!E207&lt;&gt;0,1,0), IF('Stack Accuracy'!E207&lt;&gt;0,1,0), IF('Vending_Machine Accuracy'!E207&lt;&gt;0,1,0), IF('Vending_Machine_Sum Accuracy'!E207&lt;&gt;0,1,0), IF('MazeComplete Accuracy'!E207&lt;&gt;0,1,0), IF('MazeSolve Accuracy'!E207&lt;&gt;0,1,0), IF('Hamiltonian Accuracy'!E207&lt;&gt;0,1,0))</f>
        <v>52.228571428571435</v>
      </c>
      <c r="F207">
        <f>(SUM(SUMIF('PARITY Accuracy'!F207,"&lt;&gt;0"), SUMIF('Pattern_Matching Accuracy'!F207,"&lt;&gt;0"), SUMIF('Reversal Accuracy'!F207,"&lt;&gt;0"), SUMIF('Stack Accuracy'!F207,"&lt;&gt;0"), SUMIF('Vending_Machine Accuracy'!F207,"&lt;&gt;0"), SUMIF('Vending_Machine_Sum Accuracy'!F207,"&lt;&gt;0"), SUMIF('MazeComplete Accuracy'!F207,"&lt;&gt;0"), SUMIF('MazeSolve Accuracy'!F207,"&lt;&gt;0"), SUMIF('Hamiltonian Accuracy'!F207,"&lt;&gt;0")))/SUM(IF('PARITY Accuracy'!F207&lt;&gt;0,1,0), IF('Pattern_Matching Accuracy'!F207&lt;&gt;0,1,0), IF('Reversal Accuracy'!F207&lt;&gt;0,1,0), IF('Stack Accuracy'!F207&lt;&gt;0,1,0), IF('Vending_Machine Accuracy'!F207&lt;&gt;0,1,0), IF('Vending_Machine_Sum Accuracy'!F207&lt;&gt;0,1,0), IF('MazeComplete Accuracy'!F207&lt;&gt;0,1,0), IF('MazeSolve Accuracy'!F207&lt;&gt;0,1,0), IF('Hamiltonian Accuracy'!F207&lt;&gt;0,1,0))</f>
        <v>37.462499999999999</v>
      </c>
      <c r="G207">
        <f>(SUM(SUMIF('PARITY Accuracy'!G207,"&lt;&gt;0"), SUMIF('Pattern_Matching Accuracy'!G207,"&lt;&gt;0"), SUMIF('Reversal Accuracy'!G207,"&lt;&gt;0"), SUMIF('Stack Accuracy'!G207,"&lt;&gt;0"), SUMIF('Vending_Machine Accuracy'!G207,"&lt;&gt;0"), SUMIF('Vending_Machine_Sum Accuracy'!G207,"&lt;&gt;0"), SUMIF('MazeComplete Accuracy'!G207,"&lt;&gt;0"), SUMIF('MazeSolve Accuracy'!G207,"&lt;&gt;0"), SUMIF('Hamiltonian Accuracy'!G207,"&lt;&gt;0")))/SUM(IF('PARITY Accuracy'!G207&lt;&gt;0,1,0), IF('Pattern_Matching Accuracy'!G207&lt;&gt;0,1,0), IF('Reversal Accuracy'!G207&lt;&gt;0,1,0), IF('Stack Accuracy'!G207&lt;&gt;0,1,0), IF('Vending_Machine Accuracy'!G207&lt;&gt;0,1,0), IF('Vending_Machine_Sum Accuracy'!G207&lt;&gt;0,1,0), IF('MazeComplete Accuracy'!G207&lt;&gt;0,1,0), IF('MazeSolve Accuracy'!G207&lt;&gt;0,1,0), IF('Hamiltonian Accuracy'!G207&lt;&gt;0,1,0))</f>
        <v>54.8</v>
      </c>
      <c r="H207" t="str">
        <f t="shared" si="79"/>
        <v>50 (δ=0.65)</v>
      </c>
      <c r="K207" s="13">
        <f>_xlfn.STDEV.P('Hamiltonian Accuracy'!K206, 'MazeSolve Accuracy'!K206, 'MazeComplete Accuracy'!K206, 'Vending_Machine_Sum Accuracy'!K206, 'Vending_Machine Accuracy'!K206, 'Stack Accuracy'!K206, 'Reversal Accuracy'!K206, 'Pattern_Matching Accuracy'!K206, 'PARITY Accuracy'!K206)</f>
        <v>2.7978666247671899</v>
      </c>
      <c r="L207" s="14">
        <f>_xlfn.STDEV.P('Hamiltonian Accuracy'!L206, 'MazeSolve Accuracy'!L206, 'MazeComplete Accuracy'!L206, 'Vending_Machine_Sum Accuracy'!L206, 'Vending_Machine Accuracy'!L206, 'Stack Accuracy'!L206, 'Reversal Accuracy'!L206, 'Pattern_Matching Accuracy'!L206, 'PARITY Accuracy'!L206)</f>
        <v>2.5329391372295307</v>
      </c>
      <c r="N207">
        <f t="shared" si="80"/>
        <v>49.882142857142853</v>
      </c>
      <c r="O207">
        <f t="shared" si="81"/>
        <v>7.2545896143020405</v>
      </c>
    </row>
    <row r="208" spans="1:23" x14ac:dyDescent="0.45">
      <c r="A208" s="2">
        <v>24</v>
      </c>
      <c r="B208">
        <v>50</v>
      </c>
      <c r="C208">
        <v>0.85</v>
      </c>
      <c r="D208">
        <f>(SUM(SUMIF('PARITY Accuracy'!D208,"&lt;&gt;0"), SUMIF('Pattern_Matching Accuracy'!D208,"&lt;&gt;0"), SUMIF('Reversal Accuracy'!D208,"&lt;&gt;0"), SUMIF('Stack Accuracy'!D208,"&lt;&gt;0"), SUMIF('Vending_Machine Accuracy'!D208,"&lt;&gt;0"), SUMIF('Vending_Machine_Sum Accuracy'!D208,"&lt;&gt;0"), SUMIF('MazeComplete Accuracy'!D208,"&lt;&gt;0"), SUMIF('MazeSolve Accuracy'!D208,"&lt;&gt;0"), SUMIF('Hamiltonian Accuracy'!D208,"&lt;&gt;0")))/SUM(IF('PARITY Accuracy'!D208&lt;&gt;0,1,0), IF('Pattern_Matching Accuracy'!D208&lt;&gt;0,1,0), IF('Reversal Accuracy'!D208&lt;&gt;0,1,0), IF('Stack Accuracy'!D208&lt;&gt;0,1,0), IF('Vending_Machine Accuracy'!D208&lt;&gt;0,1,0), IF('Vending_Machine_Sum Accuracy'!D208&lt;&gt;0,1,0), IF('MazeComplete Accuracy'!D208&lt;&gt;0,1,0), IF('MazeSolve Accuracy'!D208&lt;&gt;0,1,0), IF('Hamiltonian Accuracy'!D208&lt;&gt;0,1,0))</f>
        <v>50.774999999999999</v>
      </c>
      <c r="E208">
        <f>(SUM(SUMIF('PARITY Accuracy'!E208,"&lt;&gt;0"), SUMIF('Pattern_Matching Accuracy'!E208,"&lt;&gt;0"), SUMIF('Reversal Accuracy'!E208,"&lt;&gt;0"), SUMIF('Stack Accuracy'!E208,"&lt;&gt;0"), SUMIF('Vending_Machine Accuracy'!E208,"&lt;&gt;0"), SUMIF('Vending_Machine_Sum Accuracy'!E208,"&lt;&gt;0"), SUMIF('MazeComplete Accuracy'!E208,"&lt;&gt;0"), SUMIF('MazeSolve Accuracy'!E208,"&lt;&gt;0"), SUMIF('Hamiltonian Accuracy'!E208,"&lt;&gt;0")))/SUM(IF('PARITY Accuracy'!E208&lt;&gt;0,1,0), IF('Pattern_Matching Accuracy'!E208&lt;&gt;0,1,0), IF('Reversal Accuracy'!E208&lt;&gt;0,1,0), IF('Stack Accuracy'!E208&lt;&gt;0,1,0), IF('Vending_Machine Accuracy'!E208&lt;&gt;0,1,0), IF('Vending_Machine_Sum Accuracy'!E208&lt;&gt;0,1,0), IF('MazeComplete Accuracy'!E208&lt;&gt;0,1,0), IF('MazeSolve Accuracy'!E208&lt;&gt;0,1,0), IF('Hamiltonian Accuracy'!E208&lt;&gt;0,1,0))</f>
        <v>48.642857142857146</v>
      </c>
      <c r="F208">
        <f>(SUM(SUMIF('PARITY Accuracy'!F208,"&lt;&gt;0"), SUMIF('Pattern_Matching Accuracy'!F208,"&lt;&gt;0"), SUMIF('Reversal Accuracy'!F208,"&lt;&gt;0"), SUMIF('Stack Accuracy'!F208,"&lt;&gt;0"), SUMIF('Vending_Machine Accuracy'!F208,"&lt;&gt;0"), SUMIF('Vending_Machine_Sum Accuracy'!F208,"&lt;&gt;0"), SUMIF('MazeComplete Accuracy'!F208,"&lt;&gt;0"), SUMIF('MazeSolve Accuracy'!F208,"&lt;&gt;0"), SUMIF('Hamiltonian Accuracy'!F208,"&lt;&gt;0")))/SUM(IF('PARITY Accuracy'!F208&lt;&gt;0,1,0), IF('Pattern_Matching Accuracy'!F208&lt;&gt;0,1,0), IF('Reversal Accuracy'!F208&lt;&gt;0,1,0), IF('Stack Accuracy'!F208&lt;&gt;0,1,0), IF('Vending_Machine Accuracy'!F208&lt;&gt;0,1,0), IF('Vending_Machine_Sum Accuracy'!F208&lt;&gt;0,1,0), IF('MazeComplete Accuracy'!F208&lt;&gt;0,1,0), IF('MazeSolve Accuracy'!F208&lt;&gt;0,1,0), IF('Hamiltonian Accuracy'!F208&lt;&gt;0,1,0))</f>
        <v>35.712499999999999</v>
      </c>
      <c r="G208">
        <f>(SUM(SUMIF('PARITY Accuracy'!G208,"&lt;&gt;0"), SUMIF('Pattern_Matching Accuracy'!G208,"&lt;&gt;0"), SUMIF('Reversal Accuracy'!G208,"&lt;&gt;0"), SUMIF('Stack Accuracy'!G208,"&lt;&gt;0"), SUMIF('Vending_Machine Accuracy'!G208,"&lt;&gt;0"), SUMIF('Vending_Machine_Sum Accuracy'!G208,"&lt;&gt;0"), SUMIF('MazeComplete Accuracy'!G208,"&lt;&gt;0"), SUMIF('MazeSolve Accuracy'!G208,"&lt;&gt;0"), SUMIF('Hamiltonian Accuracy'!G208,"&lt;&gt;0")))/SUM(IF('PARITY Accuracy'!G208&lt;&gt;0,1,0), IF('Pattern_Matching Accuracy'!G208&lt;&gt;0,1,0), IF('Reversal Accuracy'!G208&lt;&gt;0,1,0), IF('Stack Accuracy'!G208&lt;&gt;0,1,0), IF('Vending_Machine Accuracy'!G208&lt;&gt;0,1,0), IF('Vending_Machine_Sum Accuracy'!G208&lt;&gt;0,1,0), IF('MazeComplete Accuracy'!G208&lt;&gt;0,1,0), IF('MazeSolve Accuracy'!G208&lt;&gt;0,1,0), IF('Hamiltonian Accuracy'!G208&lt;&gt;0,1,0))</f>
        <v>50.711249999999993</v>
      </c>
      <c r="H208" t="str">
        <f t="shared" si="79"/>
        <v>50 (δ=0.85)</v>
      </c>
      <c r="N208">
        <f t="shared" si="80"/>
        <v>46.460401785714282</v>
      </c>
      <c r="O208">
        <f t="shared" si="81"/>
        <v>6.2643030832027788</v>
      </c>
    </row>
    <row r="209" spans="1:23" x14ac:dyDescent="0.45">
      <c r="A209" s="2">
        <v>25</v>
      </c>
      <c r="B209">
        <v>100</v>
      </c>
      <c r="C209">
        <v>0</v>
      </c>
      <c r="D209">
        <f>(SUM(SUMIF('PARITY Accuracy'!D209,"&lt;&gt;0"), SUMIF('Pattern_Matching Accuracy'!D209,"&lt;&gt;0"), SUMIF('Reversal Accuracy'!D209,"&lt;&gt;0"), SUMIF('Stack Accuracy'!D209,"&lt;&gt;0"), SUMIF('Vending_Machine Accuracy'!D209,"&lt;&gt;0"), SUMIF('Vending_Machine_Sum Accuracy'!D209,"&lt;&gt;0"), SUMIF('MazeComplete Accuracy'!D209,"&lt;&gt;0"), SUMIF('MazeSolve Accuracy'!D209,"&lt;&gt;0"), SUMIF('Hamiltonian Accuracy'!D209,"&lt;&gt;0")))/SUM(IF('PARITY Accuracy'!D209&lt;&gt;0,1,0), IF('Pattern_Matching Accuracy'!D209&lt;&gt;0,1,0), IF('Reversal Accuracy'!D209&lt;&gt;0,1,0), IF('Stack Accuracy'!D209&lt;&gt;0,1,0), IF('Vending_Machine Accuracy'!D209&lt;&gt;0,1,0), IF('Vending_Machine_Sum Accuracy'!D209&lt;&gt;0,1,0), IF('MazeComplete Accuracy'!D209&lt;&gt;0,1,0), IF('MazeSolve Accuracy'!D209&lt;&gt;0,1,0), IF('Hamiltonian Accuracy'!D209&lt;&gt;0,1,0))</f>
        <v>64.557142857142864</v>
      </c>
      <c r="E209">
        <f>(SUM(SUMIF('PARITY Accuracy'!E209,"&lt;&gt;0"), SUMIF('Pattern_Matching Accuracy'!E209,"&lt;&gt;0"), SUMIF('Reversal Accuracy'!E209,"&lt;&gt;0"), SUMIF('Stack Accuracy'!E209,"&lt;&gt;0"), SUMIF('Vending_Machine Accuracy'!E209,"&lt;&gt;0"), SUMIF('Vending_Machine_Sum Accuracy'!E209,"&lt;&gt;0"), SUMIF('MazeComplete Accuracy'!E209,"&lt;&gt;0"), SUMIF('MazeSolve Accuracy'!E209,"&lt;&gt;0"), SUMIF('Hamiltonian Accuracy'!E209,"&lt;&gt;0")))/SUM(IF('PARITY Accuracy'!E209&lt;&gt;0,1,0), IF('Pattern_Matching Accuracy'!E209&lt;&gt;0,1,0), IF('Reversal Accuracy'!E209&lt;&gt;0,1,0), IF('Stack Accuracy'!E209&lt;&gt;0,1,0), IF('Vending_Machine Accuracy'!E209&lt;&gt;0,1,0), IF('Vending_Machine_Sum Accuracy'!E209&lt;&gt;0,1,0), IF('MazeComplete Accuracy'!E209&lt;&gt;0,1,0), IF('MazeSolve Accuracy'!E209&lt;&gt;0,1,0), IF('Hamiltonian Accuracy'!E209&lt;&gt;0,1,0))</f>
        <v>59.671428571428578</v>
      </c>
      <c r="F209">
        <f>(SUM(SUMIF('PARITY Accuracy'!F209,"&lt;&gt;0"), SUMIF('Pattern_Matching Accuracy'!F209,"&lt;&gt;0"), SUMIF('Reversal Accuracy'!F209,"&lt;&gt;0"), SUMIF('Stack Accuracy'!F209,"&lt;&gt;0"), SUMIF('Vending_Machine Accuracy'!F209,"&lt;&gt;0"), SUMIF('Vending_Machine_Sum Accuracy'!F209,"&lt;&gt;0"), SUMIF('MazeComplete Accuracy'!F209,"&lt;&gt;0"), SUMIF('MazeSolve Accuracy'!F209,"&lt;&gt;0"), SUMIF('Hamiltonian Accuracy'!F209,"&lt;&gt;0")))/SUM(IF('PARITY Accuracy'!F209&lt;&gt;0,1,0), IF('Pattern_Matching Accuracy'!F209&lt;&gt;0,1,0), IF('Reversal Accuracy'!F209&lt;&gt;0,1,0), IF('Stack Accuracy'!F209&lt;&gt;0,1,0), IF('Vending_Machine Accuracy'!F209&lt;&gt;0,1,0), IF('Vending_Machine_Sum Accuracy'!F209&lt;&gt;0,1,0), IF('MazeComplete Accuracy'!F209&lt;&gt;0,1,0), IF('MazeSolve Accuracy'!F209&lt;&gt;0,1,0), IF('Hamiltonian Accuracy'!F209&lt;&gt;0,1,0))</f>
        <v>43.5</v>
      </c>
      <c r="G209">
        <f>(SUM(SUMIF('PARITY Accuracy'!G209,"&lt;&gt;0"), SUMIF('Pattern_Matching Accuracy'!G209,"&lt;&gt;0"), SUMIF('Reversal Accuracy'!G209,"&lt;&gt;0"), SUMIF('Stack Accuracy'!G209,"&lt;&gt;0"), SUMIF('Vending_Machine Accuracy'!G209,"&lt;&gt;0"), SUMIF('Vending_Machine_Sum Accuracy'!G209,"&lt;&gt;0"), SUMIF('MazeComplete Accuracy'!G209,"&lt;&gt;0"), SUMIF('MazeSolve Accuracy'!G209,"&lt;&gt;0"), SUMIF('Hamiltonian Accuracy'!G209,"&lt;&gt;0")))/SUM(IF('PARITY Accuracy'!G209&lt;&gt;0,1,0), IF('Pattern_Matching Accuracy'!G209&lt;&gt;0,1,0), IF('Reversal Accuracy'!G209&lt;&gt;0,1,0), IF('Stack Accuracy'!G209&lt;&gt;0,1,0), IF('Vending_Machine Accuracy'!G209&lt;&gt;0,1,0), IF('Vending_Machine_Sum Accuracy'!G209&lt;&gt;0,1,0), IF('MazeComplete Accuracy'!G209&lt;&gt;0,1,0), IF('MazeSolve Accuracy'!G209&lt;&gt;0,1,0), IF('Hamiltonian Accuracy'!G209&lt;&gt;0,1,0))</f>
        <v>64.114285714285714</v>
      </c>
      <c r="H209" t="str">
        <f t="shared" si="79"/>
        <v>100 (δ=0)</v>
      </c>
      <c r="N209">
        <f t="shared" si="80"/>
        <v>57.960714285714289</v>
      </c>
      <c r="O209">
        <f t="shared" si="81"/>
        <v>8.5647258018703845</v>
      </c>
    </row>
    <row r="210" spans="1:23" x14ac:dyDescent="0.45">
      <c r="A210" s="2">
        <v>26</v>
      </c>
      <c r="B210">
        <v>100</v>
      </c>
      <c r="C210">
        <v>0.2</v>
      </c>
      <c r="D210">
        <f>(SUM(SUMIF('PARITY Accuracy'!D210,"&lt;&gt;0"), SUMIF('Pattern_Matching Accuracy'!D210,"&lt;&gt;0"), SUMIF('Reversal Accuracy'!D210,"&lt;&gt;0"), SUMIF('Stack Accuracy'!D210,"&lt;&gt;0"), SUMIF('Vending_Machine Accuracy'!D210,"&lt;&gt;0"), SUMIF('Vending_Machine_Sum Accuracy'!D210,"&lt;&gt;0"), SUMIF('MazeComplete Accuracy'!D210,"&lt;&gt;0"), SUMIF('MazeSolve Accuracy'!D210,"&lt;&gt;0"), SUMIF('Hamiltonian Accuracy'!D210,"&lt;&gt;0")))/SUM(IF('PARITY Accuracy'!D210&lt;&gt;0,1,0), IF('Pattern_Matching Accuracy'!D210&lt;&gt;0,1,0), IF('Reversal Accuracy'!D210&lt;&gt;0,1,0), IF('Stack Accuracy'!D210&lt;&gt;0,1,0), IF('Vending_Machine Accuracy'!D210&lt;&gt;0,1,0), IF('Vending_Machine_Sum Accuracy'!D210&lt;&gt;0,1,0), IF('MazeComplete Accuracy'!D210&lt;&gt;0,1,0), IF('MazeSolve Accuracy'!D210&lt;&gt;0,1,0), IF('Hamiltonian Accuracy'!D210&lt;&gt;0,1,0))</f>
        <v>60.114285714285714</v>
      </c>
      <c r="E210">
        <f>(SUM(SUMIF('PARITY Accuracy'!E210,"&lt;&gt;0"), SUMIF('Pattern_Matching Accuracy'!E210,"&lt;&gt;0"), SUMIF('Reversal Accuracy'!E210,"&lt;&gt;0"), SUMIF('Stack Accuracy'!E210,"&lt;&gt;0"), SUMIF('Vending_Machine Accuracy'!E210,"&lt;&gt;0"), SUMIF('Vending_Machine_Sum Accuracy'!E210,"&lt;&gt;0"), SUMIF('MazeComplete Accuracy'!E210,"&lt;&gt;0"), SUMIF('MazeSolve Accuracy'!E210,"&lt;&gt;0"), SUMIF('Hamiltonian Accuracy'!E210,"&lt;&gt;0")))/SUM(IF('PARITY Accuracy'!E210&lt;&gt;0,1,0), IF('Pattern_Matching Accuracy'!E210&lt;&gt;0,1,0), IF('Reversal Accuracy'!E210&lt;&gt;0,1,0), IF('Stack Accuracy'!E210&lt;&gt;0,1,0), IF('Vending_Machine Accuracy'!E210&lt;&gt;0,1,0), IF('Vending_Machine_Sum Accuracy'!E210&lt;&gt;0,1,0), IF('MazeComplete Accuracy'!E210&lt;&gt;0,1,0), IF('MazeSolve Accuracy'!E210&lt;&gt;0,1,0), IF('Hamiltonian Accuracy'!E210&lt;&gt;0,1,0))</f>
        <v>55.942857142857143</v>
      </c>
      <c r="F210">
        <f>(SUM(SUMIF('PARITY Accuracy'!F210,"&lt;&gt;0"), SUMIF('Pattern_Matching Accuracy'!F210,"&lt;&gt;0"), SUMIF('Reversal Accuracy'!F210,"&lt;&gt;0"), SUMIF('Stack Accuracy'!F210,"&lt;&gt;0"), SUMIF('Vending_Machine Accuracy'!F210,"&lt;&gt;0"), SUMIF('Vending_Machine_Sum Accuracy'!F210,"&lt;&gt;0"), SUMIF('MazeComplete Accuracy'!F210,"&lt;&gt;0"), SUMIF('MazeSolve Accuracy'!F210,"&lt;&gt;0"), SUMIF('Hamiltonian Accuracy'!F210,"&lt;&gt;0")))/SUM(IF('PARITY Accuracy'!F210&lt;&gt;0,1,0), IF('Pattern_Matching Accuracy'!F210&lt;&gt;0,1,0), IF('Reversal Accuracy'!F210&lt;&gt;0,1,0), IF('Stack Accuracy'!F210&lt;&gt;0,1,0), IF('Vending_Machine Accuracy'!F210&lt;&gt;0,1,0), IF('Vending_Machine_Sum Accuracy'!F210&lt;&gt;0,1,0), IF('MazeComplete Accuracy'!F210&lt;&gt;0,1,0), IF('MazeSolve Accuracy'!F210&lt;&gt;0,1,0), IF('Hamiltonian Accuracy'!F210&lt;&gt;0,1,0))</f>
        <v>40.071428571428562</v>
      </c>
      <c r="G210">
        <f>(SUM(SUMIF('PARITY Accuracy'!G210,"&lt;&gt;0"), SUMIF('Pattern_Matching Accuracy'!G210,"&lt;&gt;0"), SUMIF('Reversal Accuracy'!G210,"&lt;&gt;0"), SUMIF('Stack Accuracy'!G210,"&lt;&gt;0"), SUMIF('Vending_Machine Accuracy'!G210,"&lt;&gt;0"), SUMIF('Vending_Machine_Sum Accuracy'!G210,"&lt;&gt;0"), SUMIF('MazeComplete Accuracy'!G210,"&lt;&gt;0"), SUMIF('MazeSolve Accuracy'!G210,"&lt;&gt;0"), SUMIF('Hamiltonian Accuracy'!G210,"&lt;&gt;0")))/SUM(IF('PARITY Accuracy'!G210&lt;&gt;0,1,0), IF('Pattern_Matching Accuracy'!G210&lt;&gt;0,1,0), IF('Reversal Accuracy'!G210&lt;&gt;0,1,0), IF('Stack Accuracy'!G210&lt;&gt;0,1,0), IF('Vending_Machine Accuracy'!G210&lt;&gt;0,1,0), IF('Vending_Machine_Sum Accuracy'!G210&lt;&gt;0,1,0), IF('MazeComplete Accuracy'!G210&lt;&gt;0,1,0), IF('MazeSolve Accuracy'!G210&lt;&gt;0,1,0), IF('Hamiltonian Accuracy'!G210&lt;&gt;0,1,0))</f>
        <v>58.64</v>
      </c>
      <c r="H210" t="str">
        <f t="shared" si="79"/>
        <v>100 (δ=0.2)</v>
      </c>
      <c r="N210">
        <f t="shared" si="80"/>
        <v>53.692142857142855</v>
      </c>
      <c r="O210">
        <f t="shared" si="81"/>
        <v>8.0049169519841765</v>
      </c>
    </row>
    <row r="211" spans="1:23" x14ac:dyDescent="0.45">
      <c r="A211" s="2">
        <v>27</v>
      </c>
      <c r="B211">
        <v>100</v>
      </c>
      <c r="C211">
        <v>0.45</v>
      </c>
      <c r="D211">
        <f>(SUM(SUMIF('PARITY Accuracy'!D211,"&lt;&gt;0"), SUMIF('Pattern_Matching Accuracy'!D211,"&lt;&gt;0"), SUMIF('Reversal Accuracy'!D211,"&lt;&gt;0"), SUMIF('Stack Accuracy'!D211,"&lt;&gt;0"), SUMIF('Vending_Machine Accuracy'!D211,"&lt;&gt;0"), SUMIF('Vending_Machine_Sum Accuracy'!D211,"&lt;&gt;0"), SUMIF('MazeComplete Accuracy'!D211,"&lt;&gt;0"), SUMIF('MazeSolve Accuracy'!D211,"&lt;&gt;0"), SUMIF('Hamiltonian Accuracy'!D211,"&lt;&gt;0")))/SUM(IF('PARITY Accuracy'!D211&lt;&gt;0,1,0), IF('Pattern_Matching Accuracy'!D211&lt;&gt;0,1,0), IF('Reversal Accuracy'!D211&lt;&gt;0,1,0), IF('Stack Accuracy'!D211&lt;&gt;0,1,0), IF('Vending_Machine Accuracy'!D211&lt;&gt;0,1,0), IF('Vending_Machine_Sum Accuracy'!D211&lt;&gt;0,1,0), IF('MazeComplete Accuracy'!D211&lt;&gt;0,1,0), IF('MazeSolve Accuracy'!D211&lt;&gt;0,1,0), IF('Hamiltonian Accuracy'!D211&lt;&gt;0,1,0))</f>
        <v>56.371428571428567</v>
      </c>
      <c r="E211">
        <f>(SUM(SUMIF('PARITY Accuracy'!E211,"&lt;&gt;0"), SUMIF('Pattern_Matching Accuracy'!E211,"&lt;&gt;0"), SUMIF('Reversal Accuracy'!E211,"&lt;&gt;0"), SUMIF('Stack Accuracy'!E211,"&lt;&gt;0"), SUMIF('Vending_Machine Accuracy'!E211,"&lt;&gt;0"), SUMIF('Vending_Machine_Sum Accuracy'!E211,"&lt;&gt;0"), SUMIF('MazeComplete Accuracy'!E211,"&lt;&gt;0"), SUMIF('MazeSolve Accuracy'!E211,"&lt;&gt;0"), SUMIF('Hamiltonian Accuracy'!E211,"&lt;&gt;0")))/SUM(IF('PARITY Accuracy'!E211&lt;&gt;0,1,0), IF('Pattern_Matching Accuracy'!E211&lt;&gt;0,1,0), IF('Reversal Accuracy'!E211&lt;&gt;0,1,0), IF('Stack Accuracy'!E211&lt;&gt;0,1,0), IF('Vending_Machine Accuracy'!E211&lt;&gt;0,1,0), IF('Vending_Machine_Sum Accuracy'!E211&lt;&gt;0,1,0), IF('MazeComplete Accuracy'!E211&lt;&gt;0,1,0), IF('MazeSolve Accuracy'!E211&lt;&gt;0,1,0), IF('Hamiltonian Accuracy'!E211&lt;&gt;0,1,0))</f>
        <v>52.291428571428575</v>
      </c>
      <c r="F211">
        <f>(SUM(SUMIF('PARITY Accuracy'!F211,"&lt;&gt;0"), SUMIF('Pattern_Matching Accuracy'!F211,"&lt;&gt;0"), SUMIF('Reversal Accuracy'!F211,"&lt;&gt;0"), SUMIF('Stack Accuracy'!F211,"&lt;&gt;0"), SUMIF('Vending_Machine Accuracy'!F211,"&lt;&gt;0"), SUMIF('Vending_Machine_Sum Accuracy'!F211,"&lt;&gt;0"), SUMIF('MazeComplete Accuracy'!F211,"&lt;&gt;0"), SUMIF('MazeSolve Accuracy'!F211,"&lt;&gt;0"), SUMIF('Hamiltonian Accuracy'!F211,"&lt;&gt;0")))/SUM(IF('PARITY Accuracy'!F211&lt;&gt;0,1,0), IF('Pattern_Matching Accuracy'!F211&lt;&gt;0,1,0), IF('Reversal Accuracy'!F211&lt;&gt;0,1,0), IF('Stack Accuracy'!F211&lt;&gt;0,1,0), IF('Vending_Machine Accuracy'!F211&lt;&gt;0,1,0), IF('Vending_Machine_Sum Accuracy'!F211&lt;&gt;0,1,0), IF('MazeComplete Accuracy'!F211&lt;&gt;0,1,0), IF('MazeSolve Accuracy'!F211&lt;&gt;0,1,0), IF('Hamiltonian Accuracy'!F211&lt;&gt;0,1,0))</f>
        <v>40.785714285714285</v>
      </c>
      <c r="G211">
        <f>(SUM(SUMIF('PARITY Accuracy'!G211,"&lt;&gt;0"), SUMIF('Pattern_Matching Accuracy'!G211,"&lt;&gt;0"), SUMIF('Reversal Accuracy'!G211,"&lt;&gt;0"), SUMIF('Stack Accuracy'!G211,"&lt;&gt;0"), SUMIF('Vending_Machine Accuracy'!G211,"&lt;&gt;0"), SUMIF('Vending_Machine_Sum Accuracy'!G211,"&lt;&gt;0"), SUMIF('MazeComplete Accuracy'!G211,"&lt;&gt;0"), SUMIF('MazeSolve Accuracy'!G211,"&lt;&gt;0"), SUMIF('Hamiltonian Accuracy'!G211,"&lt;&gt;0")))/SUM(IF('PARITY Accuracy'!G211&lt;&gt;0,1,0), IF('Pattern_Matching Accuracy'!G211&lt;&gt;0,1,0), IF('Reversal Accuracy'!G211&lt;&gt;0,1,0), IF('Stack Accuracy'!G211&lt;&gt;0,1,0), IF('Vending_Machine Accuracy'!G211&lt;&gt;0,1,0), IF('Vending_Machine_Sum Accuracy'!G211&lt;&gt;0,1,0), IF('MazeComplete Accuracy'!G211&lt;&gt;0,1,0), IF('MazeSolve Accuracy'!G211&lt;&gt;0,1,0), IF('Hamiltonian Accuracy'!G211&lt;&gt;0,1,0))</f>
        <v>56.171428571428578</v>
      </c>
      <c r="H211" t="str">
        <f t="shared" si="79"/>
        <v>100 (δ=0.45)</v>
      </c>
      <c r="N211">
        <f t="shared" si="80"/>
        <v>51.405000000000001</v>
      </c>
      <c r="O211">
        <f t="shared" si="81"/>
        <v>6.3430914934184619</v>
      </c>
    </row>
    <row r="212" spans="1:23" x14ac:dyDescent="0.45">
      <c r="A212" s="2">
        <v>28</v>
      </c>
      <c r="B212">
        <v>100</v>
      </c>
      <c r="C212">
        <v>0.65</v>
      </c>
      <c r="D212">
        <f>(SUM(SUMIF('PARITY Accuracy'!D212,"&lt;&gt;0"), SUMIF('Pattern_Matching Accuracy'!D212,"&lt;&gt;0"), SUMIF('Reversal Accuracy'!D212,"&lt;&gt;0"), SUMIF('Stack Accuracy'!D212,"&lt;&gt;0"), SUMIF('Vending_Machine Accuracy'!D212,"&lt;&gt;0"), SUMIF('Vending_Machine_Sum Accuracy'!D212,"&lt;&gt;0"), SUMIF('MazeComplete Accuracy'!D212,"&lt;&gt;0"), SUMIF('MazeSolve Accuracy'!D212,"&lt;&gt;0"), SUMIF('Hamiltonian Accuracy'!D212,"&lt;&gt;0")))/SUM(IF('PARITY Accuracy'!D212&lt;&gt;0,1,0), IF('Pattern_Matching Accuracy'!D212&lt;&gt;0,1,0), IF('Reversal Accuracy'!D212&lt;&gt;0,1,0), IF('Stack Accuracy'!D212&lt;&gt;0,1,0), IF('Vending_Machine Accuracy'!D212&lt;&gt;0,1,0), IF('Vending_Machine_Sum Accuracy'!D212&lt;&gt;0,1,0), IF('MazeComplete Accuracy'!D212&lt;&gt;0,1,0), IF('MazeSolve Accuracy'!D212&lt;&gt;0,1,0), IF('Hamiltonian Accuracy'!D212&lt;&gt;0,1,0))</f>
        <v>54</v>
      </c>
      <c r="E212">
        <f>(SUM(SUMIF('PARITY Accuracy'!E212,"&lt;&gt;0"), SUMIF('Pattern_Matching Accuracy'!E212,"&lt;&gt;0"), SUMIF('Reversal Accuracy'!E212,"&lt;&gt;0"), SUMIF('Stack Accuracy'!E212,"&lt;&gt;0"), SUMIF('Vending_Machine Accuracy'!E212,"&lt;&gt;0"), SUMIF('Vending_Machine_Sum Accuracy'!E212,"&lt;&gt;0"), SUMIF('MazeComplete Accuracy'!E212,"&lt;&gt;0"), SUMIF('MazeSolve Accuracy'!E212,"&lt;&gt;0"), SUMIF('Hamiltonian Accuracy'!E212,"&lt;&gt;0")))/SUM(IF('PARITY Accuracy'!E212&lt;&gt;0,1,0), IF('Pattern_Matching Accuracy'!E212&lt;&gt;0,1,0), IF('Reversal Accuracy'!E212&lt;&gt;0,1,0), IF('Stack Accuracy'!E212&lt;&gt;0,1,0), IF('Vending_Machine Accuracy'!E212&lt;&gt;0,1,0), IF('Vending_Machine_Sum Accuracy'!E212&lt;&gt;0,1,0), IF('MazeComplete Accuracy'!E212&lt;&gt;0,1,0), IF('MazeSolve Accuracy'!E212&lt;&gt;0,1,0), IF('Hamiltonian Accuracy'!E212&lt;&gt;0,1,0))</f>
        <v>50.285714285714285</v>
      </c>
      <c r="F212">
        <f>(SUM(SUMIF('PARITY Accuracy'!F212,"&lt;&gt;0"), SUMIF('Pattern_Matching Accuracy'!F212,"&lt;&gt;0"), SUMIF('Reversal Accuracy'!F212,"&lt;&gt;0"), SUMIF('Stack Accuracy'!F212,"&lt;&gt;0"), SUMIF('Vending_Machine Accuracy'!F212,"&lt;&gt;0"), SUMIF('Vending_Machine_Sum Accuracy'!F212,"&lt;&gt;0"), SUMIF('MazeComplete Accuracy'!F212,"&lt;&gt;0"), SUMIF('MazeSolve Accuracy'!F212,"&lt;&gt;0"), SUMIF('Hamiltonian Accuracy'!F212,"&lt;&gt;0")))/SUM(IF('PARITY Accuracy'!F212&lt;&gt;0,1,0), IF('Pattern_Matching Accuracy'!F212&lt;&gt;0,1,0), IF('Reversal Accuracy'!F212&lt;&gt;0,1,0), IF('Stack Accuracy'!F212&lt;&gt;0,1,0), IF('Vending_Machine Accuracy'!F212&lt;&gt;0,1,0), IF('Vending_Machine_Sum Accuracy'!F212&lt;&gt;0,1,0), IF('MazeComplete Accuracy'!F212&lt;&gt;0,1,0), IF('MazeSolve Accuracy'!F212&lt;&gt;0,1,0), IF('Hamiltonian Accuracy'!F212&lt;&gt;0,1,0))</f>
        <v>38.214285714285715</v>
      </c>
      <c r="G212">
        <f>(SUM(SUMIF('PARITY Accuracy'!G212,"&lt;&gt;0"), SUMIF('Pattern_Matching Accuracy'!G212,"&lt;&gt;0"), SUMIF('Reversal Accuracy'!G212,"&lt;&gt;0"), SUMIF('Stack Accuracy'!G212,"&lt;&gt;0"), SUMIF('Vending_Machine Accuracy'!G212,"&lt;&gt;0"), SUMIF('Vending_Machine_Sum Accuracy'!G212,"&lt;&gt;0"), SUMIF('MazeComplete Accuracy'!G212,"&lt;&gt;0"), SUMIF('MazeSolve Accuracy'!G212,"&lt;&gt;0"), SUMIF('Hamiltonian Accuracy'!G212,"&lt;&gt;0")))/SUM(IF('PARITY Accuracy'!G212&lt;&gt;0,1,0), IF('Pattern_Matching Accuracy'!G212&lt;&gt;0,1,0), IF('Reversal Accuracy'!G212&lt;&gt;0,1,0), IF('Stack Accuracy'!G212&lt;&gt;0,1,0), IF('Vending_Machine Accuracy'!G212&lt;&gt;0,1,0), IF('Vending_Machine_Sum Accuracy'!G212&lt;&gt;0,1,0), IF('MazeComplete Accuracy'!G212&lt;&gt;0,1,0), IF('MazeSolve Accuracy'!G212&lt;&gt;0,1,0), IF('Hamiltonian Accuracy'!G212&lt;&gt;0,1,0))</f>
        <v>53.157142857142851</v>
      </c>
      <c r="H212" t="str">
        <f t="shared" si="79"/>
        <v>100 (δ=0.65)</v>
      </c>
      <c r="N212">
        <f t="shared" si="80"/>
        <v>48.914285714285711</v>
      </c>
      <c r="O212">
        <f t="shared" si="81"/>
        <v>6.3292405321875735</v>
      </c>
    </row>
    <row r="213" spans="1:23" x14ac:dyDescent="0.45">
      <c r="A213" s="2">
        <v>29</v>
      </c>
      <c r="B213">
        <v>100</v>
      </c>
      <c r="C213">
        <v>0.85</v>
      </c>
      <c r="D213">
        <f>(SUM(SUMIF('PARITY Accuracy'!D213,"&lt;&gt;0"), SUMIF('Pattern_Matching Accuracy'!D213,"&lt;&gt;0"), SUMIF('Reversal Accuracy'!D213,"&lt;&gt;0"), SUMIF('Stack Accuracy'!D213,"&lt;&gt;0"), SUMIF('Vending_Machine Accuracy'!D213,"&lt;&gt;0"), SUMIF('Vending_Machine_Sum Accuracy'!D213,"&lt;&gt;0"), SUMIF('MazeComplete Accuracy'!D213,"&lt;&gt;0"), SUMIF('MazeSolve Accuracy'!D213,"&lt;&gt;0"), SUMIF('Hamiltonian Accuracy'!D213,"&lt;&gt;0")))/SUM(IF('PARITY Accuracy'!D213&lt;&gt;0,1,0), IF('Pattern_Matching Accuracy'!D213&lt;&gt;0,1,0), IF('Reversal Accuracy'!D213&lt;&gt;0,1,0), IF('Stack Accuracy'!D213&lt;&gt;0,1,0), IF('Vending_Machine Accuracy'!D213&lt;&gt;0,1,0), IF('Vending_Machine_Sum Accuracy'!D213&lt;&gt;0,1,0), IF('MazeComplete Accuracy'!D213&lt;&gt;0,1,0), IF('MazeSolve Accuracy'!D213&lt;&gt;0,1,0), IF('Hamiltonian Accuracy'!D213&lt;&gt;0,1,0))</f>
        <v>49.399999999999991</v>
      </c>
      <c r="E213">
        <f>(SUM(SUMIF('PARITY Accuracy'!E213,"&lt;&gt;0"), SUMIF('Pattern_Matching Accuracy'!E213,"&lt;&gt;0"), SUMIF('Reversal Accuracy'!E213,"&lt;&gt;0"), SUMIF('Stack Accuracy'!E213,"&lt;&gt;0"), SUMIF('Vending_Machine Accuracy'!E213,"&lt;&gt;0"), SUMIF('Vending_Machine_Sum Accuracy'!E213,"&lt;&gt;0"), SUMIF('MazeComplete Accuracy'!E213,"&lt;&gt;0"), SUMIF('MazeSolve Accuracy'!E213,"&lt;&gt;0"), SUMIF('Hamiltonian Accuracy'!E213,"&lt;&gt;0")))/SUM(IF('PARITY Accuracy'!E213&lt;&gt;0,1,0), IF('Pattern_Matching Accuracy'!E213&lt;&gt;0,1,0), IF('Reversal Accuracy'!E213&lt;&gt;0,1,0), IF('Stack Accuracy'!E213&lt;&gt;0,1,0), IF('Vending_Machine Accuracy'!E213&lt;&gt;0,1,0), IF('Vending_Machine_Sum Accuracy'!E213&lt;&gt;0,1,0), IF('MazeComplete Accuracy'!E213&lt;&gt;0,1,0), IF('MazeSolve Accuracy'!E213&lt;&gt;0,1,0), IF('Hamiltonian Accuracy'!E213&lt;&gt;0,1,0))</f>
        <v>47.385714285714279</v>
      </c>
      <c r="F213">
        <f>(SUM(SUMIF('PARITY Accuracy'!F213,"&lt;&gt;0"), SUMIF('Pattern_Matching Accuracy'!F213,"&lt;&gt;0"), SUMIF('Reversal Accuracy'!F213,"&lt;&gt;0"), SUMIF('Stack Accuracy'!F213,"&lt;&gt;0"), SUMIF('Vending_Machine Accuracy'!F213,"&lt;&gt;0"), SUMIF('Vending_Machine_Sum Accuracy'!F213,"&lt;&gt;0"), SUMIF('MazeComplete Accuracy'!F213,"&lt;&gt;0"), SUMIF('MazeSolve Accuracy'!F213,"&lt;&gt;0"), SUMIF('Hamiltonian Accuracy'!F213,"&lt;&gt;0")))/SUM(IF('PARITY Accuracy'!F213&lt;&gt;0,1,0), IF('Pattern_Matching Accuracy'!F213&lt;&gt;0,1,0), IF('Reversal Accuracy'!F213&lt;&gt;0,1,0), IF('Stack Accuracy'!F213&lt;&gt;0,1,0), IF('Vending_Machine Accuracy'!F213&lt;&gt;0,1,0), IF('Vending_Machine_Sum Accuracy'!F213&lt;&gt;0,1,0), IF('MazeComplete Accuracy'!F213&lt;&gt;0,1,0), IF('MazeSolve Accuracy'!F213&lt;&gt;0,1,0), IF('Hamiltonian Accuracy'!F213&lt;&gt;0,1,0))</f>
        <v>36.114285714285714</v>
      </c>
      <c r="G213">
        <f>(SUM(SUMIF('PARITY Accuracy'!G213,"&lt;&gt;0"), SUMIF('Pattern_Matching Accuracy'!G213,"&lt;&gt;0"), SUMIF('Reversal Accuracy'!G213,"&lt;&gt;0"), SUMIF('Stack Accuracy'!G213,"&lt;&gt;0"), SUMIF('Vending_Machine Accuracy'!G213,"&lt;&gt;0"), SUMIF('Vending_Machine_Sum Accuracy'!G213,"&lt;&gt;0"), SUMIF('MazeComplete Accuracy'!G213,"&lt;&gt;0"), SUMIF('MazeSolve Accuracy'!G213,"&lt;&gt;0"), SUMIF('Hamiltonian Accuracy'!G213,"&lt;&gt;0")))/SUM(IF('PARITY Accuracy'!G213&lt;&gt;0,1,0), IF('Pattern_Matching Accuracy'!G213&lt;&gt;0,1,0), IF('Reversal Accuracy'!G213&lt;&gt;0,1,0), IF('Stack Accuracy'!G213&lt;&gt;0,1,0), IF('Vending_Machine Accuracy'!G213&lt;&gt;0,1,0), IF('Vending_Machine_Sum Accuracy'!G213&lt;&gt;0,1,0), IF('MazeComplete Accuracy'!G213&lt;&gt;0,1,0), IF('MazeSolve Accuracy'!G213&lt;&gt;0,1,0), IF('Hamiltonian Accuracy'!G213&lt;&gt;0,1,0))</f>
        <v>48.214285714285715</v>
      </c>
      <c r="H213" t="str">
        <f t="shared" si="79"/>
        <v>100 (δ=0.85)</v>
      </c>
      <c r="N213">
        <f t="shared" si="80"/>
        <v>45.278571428571425</v>
      </c>
      <c r="O213">
        <f t="shared" si="81"/>
        <v>5.3392128518678561</v>
      </c>
    </row>
    <row r="214" spans="1:23" x14ac:dyDescent="0.45">
      <c r="D214">
        <f>AVERAGE(D184:D213)</f>
        <v>55.705317460317474</v>
      </c>
      <c r="E214">
        <f t="shared" ref="E214" si="92">AVERAGE(E184:E213)</f>
        <v>54.565825396825389</v>
      </c>
      <c r="F214">
        <f t="shared" ref="F214" si="93">AVERAGE(F184:F213)</f>
        <v>40.774996031746035</v>
      </c>
      <c r="G214">
        <f t="shared" ref="G214" si="94">AVERAGE(G184:G213)</f>
        <v>55.436011243386247</v>
      </c>
      <c r="O214">
        <f>AVERAGE(O184:O213)</f>
        <v>6.3153727241449777</v>
      </c>
    </row>
    <row r="217" spans="1:23" x14ac:dyDescent="0.45">
      <c r="A217" s="2">
        <v>0</v>
      </c>
      <c r="B217" t="s">
        <v>20</v>
      </c>
    </row>
    <row r="218" spans="1:23" x14ac:dyDescent="0.45">
      <c r="P218" t="s">
        <v>29</v>
      </c>
    </row>
    <row r="219" spans="1:23" x14ac:dyDescent="0.45">
      <c r="B219" s="2" t="s">
        <v>1</v>
      </c>
      <c r="C219" s="2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H219" s="2" t="s">
        <v>14</v>
      </c>
      <c r="J219" s="3"/>
      <c r="K219" s="3" t="s">
        <v>25</v>
      </c>
      <c r="L219" s="3" t="s">
        <v>26</v>
      </c>
      <c r="N219" s="4" t="s">
        <v>27</v>
      </c>
      <c r="O219" s="4" t="s">
        <v>28</v>
      </c>
      <c r="P219" s="3"/>
      <c r="Q219" s="3" t="s">
        <v>3</v>
      </c>
      <c r="R219" s="3"/>
      <c r="S219" s="3" t="s">
        <v>4</v>
      </c>
      <c r="T219" s="3"/>
      <c r="U219" s="3" t="s">
        <v>5</v>
      </c>
      <c r="V219" s="3"/>
      <c r="W219" s="3" t="s">
        <v>6</v>
      </c>
    </row>
    <row r="220" spans="1:23" x14ac:dyDescent="0.45">
      <c r="A220" s="2">
        <v>0</v>
      </c>
      <c r="B220">
        <v>0</v>
      </c>
      <c r="C220">
        <v>0</v>
      </c>
      <c r="D220">
        <f>AVERAGE('PARITY Accuracy'!D220, 'Pattern_Matching Accuracy'!D220, 'Reversal Accuracy'!D220, 'Stack Accuracy'!D220, 'Vending_Machine Accuracy'!D220, 'Vending_Machine_Sum Accuracy'!D220, 'MazeComplete Accuracy'!D220, 'MazeSolve Accuracy'!D220, 'Hamiltonian Accuracy'!D220)</f>
        <v>12.987777777777778</v>
      </c>
      <c r="E220">
        <f>AVERAGE('PARITY Accuracy'!E220, 'Pattern_Matching Accuracy'!E220, 'Reversal Accuracy'!E220, 'Stack Accuracy'!E220, 'Vending_Machine Accuracy'!E220, 'Vending_Machine_Sum Accuracy'!E220, 'MazeComplete Accuracy'!E220, 'MazeSolve Accuracy'!E220, 'Hamiltonian Accuracy'!E220)</f>
        <v>11.845555555555556</v>
      </c>
      <c r="F220">
        <f>AVERAGE('PARITY Accuracy'!F220, 'Pattern_Matching Accuracy'!F220, 'Reversal Accuracy'!F220, 'Stack Accuracy'!F220, 'Vending_Machine Accuracy'!F220, 'Vending_Machine_Sum Accuracy'!F220, 'MazeComplete Accuracy'!F220, 'MazeSolve Accuracy'!F220, 'Hamiltonian Accuracy'!F220)</f>
        <v>12.600000000000001</v>
      </c>
      <c r="G220">
        <f>AVERAGE('PARITY Accuracy'!G220, 'Pattern_Matching Accuracy'!G220, 'Reversal Accuracy'!G220, 'Stack Accuracy'!G220, 'Vending_Machine Accuracy'!G220, 'Vending_Machine_Sum Accuracy'!G220, 'MazeComplete Accuracy'!G220, 'MazeSolve Accuracy'!G220, 'Hamiltonian Accuracy'!G220)</f>
        <v>11.911111111111113</v>
      </c>
      <c r="H220" t="str">
        <f t="shared" ref="H220:H249" si="95">B220&amp;" (δ="&amp;C220&amp;")"</f>
        <v>0 (δ=0)</v>
      </c>
      <c r="J220">
        <v>2</v>
      </c>
      <c r="K220">
        <f>_xlfn.STDEV.P(D220:G224)</f>
        <v>0.54637400702774597</v>
      </c>
      <c r="L220" cm="1">
        <f t="array" ref="L220">_xlfn.STDEV.P(D220:G220,D225:G225,D230:G230,IFERROR(IF(D235:G235&gt;0,D235:G235),""),IFERROR(IF(D240:G240&gt;0,D240:G240), ""), IFERROR(IF(D245:G245&gt;0,D245:G245), ""))</f>
        <v>7.3691615112522877</v>
      </c>
      <c r="M220">
        <v>0</v>
      </c>
      <c r="N220">
        <f>AVERAGE(D220:G220)</f>
        <v>12.336111111111112</v>
      </c>
      <c r="O220">
        <f>_xlfn.STDEV.P(D220:G220)</f>
        <v>0.47842881999569031</v>
      </c>
      <c r="P220" s="5">
        <f>_xlfn.STDEV.P(D220:D224)</f>
        <v>0.36564868789996163</v>
      </c>
      <c r="Q220">
        <f>_xlfn.STDEV.P(D220,D225,D230,D235,D240,D245)</f>
        <v>7.4483379651485118</v>
      </c>
      <c r="R220" s="5">
        <f>_xlfn.STDEV.P(E220:E224)</f>
        <v>0.66829667397380099</v>
      </c>
      <c r="S220">
        <f>_xlfn.STDEV.P(E220,E225,E230,E235,E240,E245)</f>
        <v>7.0742479642191691</v>
      </c>
      <c r="T220" s="5">
        <f>_xlfn.STDEV.P(F220:F224)</f>
        <v>0.35093216255574106</v>
      </c>
      <c r="U220">
        <f>_xlfn.STDEV.P(F220,F225,F230,F235,F240,F245)</f>
        <v>6.5571778830624421</v>
      </c>
      <c r="V220" s="5">
        <f>_xlfn.STDEV.P(G220:G224)</f>
        <v>0.6159846077923028</v>
      </c>
      <c r="W220">
        <f>_xlfn.STDEV.P(G220,G225,G230,G235,G240,G245)</f>
        <v>8.1591558458544515</v>
      </c>
    </row>
    <row r="221" spans="1:23" x14ac:dyDescent="0.45">
      <c r="A221" s="2">
        <v>1</v>
      </c>
      <c r="B221">
        <v>0</v>
      </c>
      <c r="C221">
        <v>0.2</v>
      </c>
      <c r="D221">
        <f>AVERAGE('PARITY Accuracy'!D221, 'Pattern_Matching Accuracy'!D221, 'Reversal Accuracy'!D221, 'Stack Accuracy'!D221, 'Vending_Machine Accuracy'!D221, 'Vending_Machine_Sum Accuracy'!D221, 'MazeComplete Accuracy'!D221, 'MazeSolve Accuracy'!D221, 'Hamiltonian Accuracy'!D221)</f>
        <v>12.699999999999998</v>
      </c>
      <c r="E221">
        <f>AVERAGE('PARITY Accuracy'!E221, 'Pattern_Matching Accuracy'!E221, 'Reversal Accuracy'!E221, 'Stack Accuracy'!E221, 'Vending_Machine Accuracy'!E221, 'Vending_Machine_Sum Accuracy'!E221, 'MazeComplete Accuracy'!E221, 'MazeSolve Accuracy'!E221, 'Hamiltonian Accuracy'!E221)</f>
        <v>13.077777777777778</v>
      </c>
      <c r="F221">
        <f>AVERAGE('PARITY Accuracy'!F221, 'Pattern_Matching Accuracy'!F221, 'Reversal Accuracy'!F221, 'Stack Accuracy'!F221, 'Vending_Machine Accuracy'!F221, 'Vending_Machine_Sum Accuracy'!F221, 'MazeComplete Accuracy'!F221, 'MazeSolve Accuracy'!F221, 'Hamiltonian Accuracy'!F221)</f>
        <v>12.68888888888889</v>
      </c>
      <c r="G221">
        <f>AVERAGE('PARITY Accuracy'!G221, 'Pattern_Matching Accuracy'!G221, 'Reversal Accuracy'!G221, 'Stack Accuracy'!G221, 'Vending_Machine Accuracy'!G221, 'Vending_Machine_Sum Accuracy'!G221, 'MazeComplete Accuracy'!G221, 'MazeSolve Accuracy'!G221, 'Hamiltonian Accuracy'!G221)</f>
        <v>12.777777777777779</v>
      </c>
      <c r="H221" t="str">
        <f t="shared" si="95"/>
        <v>0 (δ=0.2)</v>
      </c>
      <c r="J221">
        <v>5</v>
      </c>
      <c r="K221">
        <f>_xlfn.STDEV.P(D225:G229)</f>
        <v>2.2900010782249876</v>
      </c>
      <c r="L221" cm="1">
        <f t="array" ref="L221">_xlfn.STDEV.P(D221:G221,D226:G226,D231:G231,IFERROR(IF(D236:G236&gt;0,D236:G236),""),IFERROR(IF(D241:G241&gt;0,D241:G241), ""), IFERROR(IF(D246:G246&gt;0,D246:G246), ""))</f>
        <v>6.5897699219784283</v>
      </c>
      <c r="M221">
        <v>0.2</v>
      </c>
      <c r="N221">
        <f t="shared" ref="N221:N244" si="96">AVERAGE(D221:G221)</f>
        <v>12.811111111111112</v>
      </c>
      <c r="O221">
        <f t="shared" ref="O221:O244" si="97">_xlfn.STDEV.P(D221:G221)</f>
        <v>0.15772299518420441</v>
      </c>
      <c r="P221" s="5">
        <f>_xlfn.STDEV.P(D225:D229)</f>
        <v>0.48927257671055779</v>
      </c>
      <c r="Q221">
        <f t="shared" ref="Q221:Q224" si="98">_xlfn.STDEV.P(D221,D226,D231,D236,D241,D246)</f>
        <v>6.7238981687978088</v>
      </c>
      <c r="R221" s="5">
        <f>_xlfn.STDEV.P(E225:E229)</f>
        <v>0.42389143730120882</v>
      </c>
      <c r="S221">
        <f t="shared" ref="S221:S224" si="99">_xlfn.STDEV.P(E221,E226,E231,E236,E241,E246)</f>
        <v>6.1637433413785319</v>
      </c>
      <c r="T221" s="5">
        <f>_xlfn.STDEV.P(F225:F229)</f>
        <v>1.0238634168170559</v>
      </c>
      <c r="U221">
        <f t="shared" ref="U221:U224" si="100">_xlfn.STDEV.P(F221,F226,F231,F236,F241,F246)</f>
        <v>6.1629765958716902</v>
      </c>
      <c r="V221" s="5">
        <f>_xlfn.STDEV.P(G225:G229)</f>
        <v>0.50796130891833036</v>
      </c>
      <c r="W221">
        <f t="shared" ref="W221:W224" si="101">_xlfn.STDEV.P(G221,G226,G231,G236,G241,G246)</f>
        <v>7.1255435621601215</v>
      </c>
    </row>
    <row r="222" spans="1:23" x14ac:dyDescent="0.45">
      <c r="A222" s="2">
        <v>2</v>
      </c>
      <c r="B222">
        <v>0</v>
      </c>
      <c r="C222">
        <v>0.45</v>
      </c>
      <c r="D222">
        <f>AVERAGE('PARITY Accuracy'!D222, 'Pattern_Matching Accuracy'!D222, 'Reversal Accuracy'!D222, 'Stack Accuracy'!D222, 'Vending_Machine Accuracy'!D222, 'Vending_Machine_Sum Accuracy'!D222, 'MazeComplete Accuracy'!D222, 'MazeSolve Accuracy'!D222, 'Hamiltonian Accuracy'!D222)</f>
        <v>13.444444444444446</v>
      </c>
      <c r="E222">
        <f>AVERAGE('PARITY Accuracy'!E222, 'Pattern_Matching Accuracy'!E222, 'Reversal Accuracy'!E222, 'Stack Accuracy'!E222, 'Vending_Machine Accuracy'!E222, 'Vending_Machine_Sum Accuracy'!E222, 'MazeComplete Accuracy'!E222, 'MazeSolve Accuracy'!E222, 'Hamiltonian Accuracy'!E222)</f>
        <v>13.211111111111112</v>
      </c>
      <c r="F222">
        <f>AVERAGE('PARITY Accuracy'!F222, 'Pattern_Matching Accuracy'!F222, 'Reversal Accuracy'!F222, 'Stack Accuracy'!F222, 'Vending_Machine Accuracy'!F222, 'Vending_Machine_Sum Accuracy'!F222, 'MazeComplete Accuracy'!F222, 'MazeSolve Accuracy'!F222, 'Hamiltonian Accuracy'!F222)</f>
        <v>13.155555555555557</v>
      </c>
      <c r="G222">
        <f>AVERAGE('PARITY Accuracy'!G222, 'Pattern_Matching Accuracy'!G222, 'Reversal Accuracy'!G222, 'Stack Accuracy'!G222, 'Vending_Machine Accuracy'!G222, 'Vending_Machine_Sum Accuracy'!G222, 'MazeComplete Accuracy'!G222, 'MazeSolve Accuracy'!G222, 'Hamiltonian Accuracy'!G222)</f>
        <v>12.555555555555557</v>
      </c>
      <c r="H222" t="str">
        <f t="shared" si="95"/>
        <v>0 (δ=0.45)</v>
      </c>
      <c r="J222">
        <v>10</v>
      </c>
      <c r="K222">
        <f>_xlfn.STDEV.P(D230:G234)</f>
        <v>1.6661972487088483</v>
      </c>
      <c r="L222" cm="1">
        <f t="array" ref="L222">_xlfn.STDEV.P(D222:G222,D227:G227,D232:G232,IFERROR(IF(D237:G237&gt;0,D237:G237),""),IFERROR(IF(D242:G242&gt;0,D242:G242), ""), IFERROR(IF(D247:G247&gt;0,D247:G247), ""))</f>
        <v>6.1655064307793239</v>
      </c>
      <c r="M222">
        <v>0.45</v>
      </c>
      <c r="N222">
        <f t="shared" si="96"/>
        <v>13.091666666666669</v>
      </c>
      <c r="O222">
        <f t="shared" si="97"/>
        <v>0.32795428392640191</v>
      </c>
      <c r="P222" s="5">
        <f>_xlfn.STDEV.P(D230:D234)</f>
        <v>0.84357850337595885</v>
      </c>
      <c r="Q222">
        <f t="shared" si="98"/>
        <v>6.2926802797282297</v>
      </c>
      <c r="R222" s="5">
        <f>_xlfn.STDEV.P(E230:E234)</f>
        <v>0.81232481492212938</v>
      </c>
      <c r="S222">
        <f t="shared" si="99"/>
        <v>5.7862802734219683</v>
      </c>
      <c r="T222" s="5">
        <f>_xlfn.STDEV.P(F230:F234)</f>
        <v>0.7748325187411581</v>
      </c>
      <c r="U222">
        <f t="shared" si="100"/>
        <v>5.5460786453306037</v>
      </c>
      <c r="V222" s="5">
        <f>_xlfn.STDEV.P(G230:G234)</f>
        <v>0.31887146681018463</v>
      </c>
      <c r="W222">
        <f t="shared" si="101"/>
        <v>6.7812241920769711</v>
      </c>
    </row>
    <row r="223" spans="1:23" x14ac:dyDescent="0.45">
      <c r="A223" s="2">
        <v>3</v>
      </c>
      <c r="B223">
        <v>0</v>
      </c>
      <c r="C223">
        <v>0.65</v>
      </c>
      <c r="D223">
        <f>AVERAGE('PARITY Accuracy'!D223, 'Pattern_Matching Accuracy'!D223, 'Reversal Accuracy'!D223, 'Stack Accuracy'!D223, 'Vending_Machine Accuracy'!D223, 'Vending_Machine_Sum Accuracy'!D223, 'MazeComplete Accuracy'!D223, 'MazeSolve Accuracy'!D223, 'Hamiltonian Accuracy'!D223)</f>
        <v>13.411111111111111</v>
      </c>
      <c r="E223">
        <f>AVERAGE('PARITY Accuracy'!E223, 'Pattern_Matching Accuracy'!E223, 'Reversal Accuracy'!E223, 'Stack Accuracy'!E223, 'Vending_Machine Accuracy'!E223, 'Vending_Machine_Sum Accuracy'!E223, 'MazeComplete Accuracy'!E223, 'MazeSolve Accuracy'!E223, 'Hamiltonian Accuracy'!E223)</f>
        <v>13.922222222222224</v>
      </c>
      <c r="F223">
        <f>AVERAGE('PARITY Accuracy'!F223, 'Pattern_Matching Accuracy'!F223, 'Reversal Accuracy'!F223, 'Stack Accuracy'!F223, 'Vending_Machine Accuracy'!F223, 'Vending_Machine_Sum Accuracy'!F223, 'MazeComplete Accuracy'!F223, 'MazeSolve Accuracy'!F223, 'Hamiltonian Accuracy'!F223)</f>
        <v>12.968888888888888</v>
      </c>
      <c r="G223">
        <f>AVERAGE('PARITY Accuracy'!G223, 'Pattern_Matching Accuracy'!G223, 'Reversal Accuracy'!G223, 'Stack Accuracy'!G223, 'Vending_Machine Accuracy'!G223, 'Vending_Machine_Sum Accuracy'!G223, 'MazeComplete Accuracy'!G223, 'MazeSolve Accuracy'!G223, 'Hamiltonian Accuracy'!G223)</f>
        <v>12.855555555555556</v>
      </c>
      <c r="H223" t="str">
        <f t="shared" si="95"/>
        <v>0 (δ=0.65)</v>
      </c>
      <c r="J223">
        <v>20</v>
      </c>
      <c r="K223">
        <f>_xlfn.STDEV.P(D235:G239)</f>
        <v>1.1172734338226824</v>
      </c>
      <c r="L223" cm="1">
        <f t="array" ref="L223">_xlfn.STDEV.P(D223:G223,D228:G228,D233:G233,IFERROR(IF(D238:G238&gt;0,D238:G238),""),IFERROR(IF(D243:G243&gt;0,D243:G243), ""), IFERROR(IF(D248:G248&gt;0,D248:G248), ""))</f>
        <v>5.7227324178571823</v>
      </c>
      <c r="M223">
        <v>0.65</v>
      </c>
      <c r="N223">
        <f t="shared" si="96"/>
        <v>13.289444444444445</v>
      </c>
      <c r="O223">
        <f t="shared" si="97"/>
        <v>0.42018624618314465</v>
      </c>
      <c r="P223" s="5">
        <f>_xlfn.STDEV.P(D235:D239)</f>
        <v>0.8638913969238351</v>
      </c>
      <c r="Q223">
        <f t="shared" si="98"/>
        <v>5.9938247256864017</v>
      </c>
      <c r="R223" s="5">
        <f>_xlfn.STDEV.P(E235:E239)</f>
        <v>0.94774440477911848</v>
      </c>
      <c r="S223">
        <f t="shared" si="99"/>
        <v>5.2266183436127926</v>
      </c>
      <c r="T223" s="5">
        <f>_xlfn.STDEV.P(F235:F239)</f>
        <v>1.2718102195563223</v>
      </c>
      <c r="U223">
        <f t="shared" si="100"/>
        <v>5.0887059242541186</v>
      </c>
      <c r="V223" s="5">
        <f>_xlfn.STDEV.P(G235:G239)</f>
        <v>0.91369281922385626</v>
      </c>
      <c r="W223">
        <f t="shared" si="101"/>
        <v>6.2568815154205248</v>
      </c>
    </row>
    <row r="224" spans="1:23" x14ac:dyDescent="0.45">
      <c r="A224" s="2">
        <v>4</v>
      </c>
      <c r="B224">
        <v>0</v>
      </c>
      <c r="C224">
        <v>0.85</v>
      </c>
      <c r="D224">
        <f>AVERAGE('PARITY Accuracy'!D224, 'Pattern_Matching Accuracy'!D224, 'Reversal Accuracy'!D224, 'Stack Accuracy'!D224, 'Vending_Machine Accuracy'!D224, 'Vending_Machine_Sum Accuracy'!D224, 'MazeComplete Accuracy'!D224, 'MazeSolve Accuracy'!D224, 'Hamiltonian Accuracy'!D224)</f>
        <v>13.733333333333333</v>
      </c>
      <c r="E224">
        <f>AVERAGE('PARITY Accuracy'!E224, 'Pattern_Matching Accuracy'!E224, 'Reversal Accuracy'!E224, 'Stack Accuracy'!E224, 'Vending_Machine Accuracy'!E224, 'Vending_Machine_Sum Accuracy'!E224, 'MazeComplete Accuracy'!E224, 'MazeSolve Accuracy'!E224, 'Hamiltonian Accuracy'!E224)</f>
        <v>13.02222222222222</v>
      </c>
      <c r="F224">
        <f>AVERAGE('PARITY Accuracy'!F224, 'Pattern_Matching Accuracy'!F224, 'Reversal Accuracy'!F224, 'Stack Accuracy'!F224, 'Vending_Machine Accuracy'!F224, 'Vending_Machine_Sum Accuracy'!F224, 'MazeComplete Accuracy'!F224, 'MazeSolve Accuracy'!F224, 'Hamiltonian Accuracy'!F224)</f>
        <v>13.577777777777778</v>
      </c>
      <c r="G224">
        <f>AVERAGE('PARITY Accuracy'!G224, 'Pattern_Matching Accuracy'!G224, 'Reversal Accuracy'!G224, 'Stack Accuracy'!G224, 'Vending_Machine Accuracy'!G224, 'Vending_Machine_Sum Accuracy'!G224, 'MazeComplete Accuracy'!G224, 'MazeSolve Accuracy'!G224, 'Hamiltonian Accuracy'!G224)</f>
        <v>13.822222222222225</v>
      </c>
      <c r="H224" t="str">
        <f t="shared" si="95"/>
        <v>0 (δ=0.85)</v>
      </c>
      <c r="J224">
        <v>50</v>
      </c>
      <c r="K224">
        <f>_xlfn.STDEV.P(D240:G244)</f>
        <v>2.6153068876864225</v>
      </c>
      <c r="L224" cm="1">
        <f t="array" ref="L224">_xlfn.STDEV.P(D224:G224,D229:G229,D234:G234,IFERROR(IF(D239:G239&gt;0,D239:G239),""),IFERROR(IF(D244:G244&gt;0,D244:G244), ""), IFERROR(IF(D249:G249&gt;0,D249:G249), ""))</f>
        <v>5.4221313069879864</v>
      </c>
      <c r="M224">
        <v>0.85</v>
      </c>
      <c r="N224">
        <f t="shared" si="96"/>
        <v>13.538888888888888</v>
      </c>
      <c r="O224">
        <f t="shared" si="97"/>
        <v>0.31086299630084074</v>
      </c>
      <c r="P224" s="5">
        <f>_xlfn.STDEV.P(D240:D244)</f>
        <v>1.7947330349293367</v>
      </c>
      <c r="Q224">
        <f t="shared" si="98"/>
        <v>5.4413751899199232</v>
      </c>
      <c r="R224" s="5">
        <f>_xlfn.STDEV.P(E240:E244)</f>
        <v>2.4832500100160861</v>
      </c>
      <c r="S224">
        <f t="shared" si="99"/>
        <v>5.3285273498126102</v>
      </c>
      <c r="T224" s="5">
        <f>_xlfn.STDEV.P(F240:F244)</f>
        <v>1.7883387697960234</v>
      </c>
      <c r="U224">
        <f t="shared" si="100"/>
        <v>5.2411337537494145</v>
      </c>
      <c r="V224" s="5">
        <f>_xlfn.STDEV.P(G240:G244)</f>
        <v>1.908958587525903</v>
      </c>
      <c r="W224">
        <f t="shared" si="101"/>
        <v>5.5743766529170919</v>
      </c>
    </row>
    <row r="225" spans="1:23" x14ac:dyDescent="0.45">
      <c r="A225" s="2">
        <v>5</v>
      </c>
      <c r="B225">
        <v>5</v>
      </c>
      <c r="C225">
        <v>0</v>
      </c>
      <c r="D225">
        <f>AVERAGE('PARITY Accuracy'!D225, 'Pattern_Matching Accuracy'!D225, 'Reversal Accuracy'!D225, 'Stack Accuracy'!D225, 'Vending_Machine Accuracy'!D225, 'Vending_Machine_Sum Accuracy'!D225, 'MazeComplete Accuracy'!D225, 'MazeSolve Accuracy'!D225, 'Hamiltonian Accuracy'!D225)</f>
        <v>25.511111111111113</v>
      </c>
      <c r="E225">
        <f>AVERAGE('PARITY Accuracy'!E225, 'Pattern_Matching Accuracy'!E225, 'Reversal Accuracy'!E225, 'Stack Accuracy'!E225, 'Vending_Machine Accuracy'!E225, 'Vending_Machine_Sum Accuracy'!E225, 'MazeComplete Accuracy'!E225, 'MazeSolve Accuracy'!E225, 'Hamiltonian Accuracy'!E225)</f>
        <v>26.466666666666661</v>
      </c>
      <c r="F225">
        <f>AVERAGE('PARITY Accuracy'!F225, 'Pattern_Matching Accuracy'!F225, 'Reversal Accuracy'!F225, 'Stack Accuracy'!F225, 'Vending_Machine Accuracy'!F225, 'Vending_Machine_Sum Accuracy'!F225, 'MazeComplete Accuracy'!F225, 'MazeSolve Accuracy'!F225, 'Hamiltonian Accuracy'!F225)</f>
        <v>24.988888888888891</v>
      </c>
      <c r="G225">
        <f>AVERAGE('PARITY Accuracy'!G225, 'Pattern_Matching Accuracy'!G225, 'Reversal Accuracy'!G225, 'Stack Accuracy'!G225, 'Vending_Machine Accuracy'!G225, 'Vending_Machine_Sum Accuracy'!G225, 'MazeComplete Accuracy'!G225, 'MazeSolve Accuracy'!G225, 'Hamiltonian Accuracy'!G225)</f>
        <v>21.044444444444441</v>
      </c>
      <c r="H225" t="str">
        <f t="shared" si="95"/>
        <v>5 (δ=0)</v>
      </c>
      <c r="J225">
        <v>100</v>
      </c>
      <c r="K225">
        <f>_xlfn.STDEV.P(D245:F249)</f>
        <v>2.966037041467577</v>
      </c>
      <c r="N225">
        <f t="shared" si="96"/>
        <v>24.502777777777776</v>
      </c>
      <c r="O225">
        <f t="shared" si="97"/>
        <v>2.0657909584347154</v>
      </c>
      <c r="P225" s="5">
        <f>_xlfn.STDEV.P(D245:D249)</f>
        <v>2.9811556297665871</v>
      </c>
      <c r="R225" s="5">
        <f>_xlfn.STDEV.P(E245:E249)</f>
        <v>2.4193505244176583</v>
      </c>
      <c r="T225" s="5">
        <f>_xlfn.STDEV.P(F245:F249)</f>
        <v>1.9054774846332985</v>
      </c>
      <c r="V225" s="5">
        <f>_xlfn.STDEV.P(G245:G249)</f>
        <v>2.7540676986757036</v>
      </c>
    </row>
    <row r="226" spans="1:23" x14ac:dyDescent="0.45">
      <c r="A226" s="2">
        <v>6</v>
      </c>
      <c r="B226">
        <v>5</v>
      </c>
      <c r="C226">
        <v>0.2</v>
      </c>
      <c r="D226">
        <f>AVERAGE('PARITY Accuracy'!D226, 'Pattern_Matching Accuracy'!D226, 'Reversal Accuracy'!D226, 'Stack Accuracy'!D226, 'Vending_Machine Accuracy'!D226, 'Vending_Machine_Sum Accuracy'!D226, 'MazeComplete Accuracy'!D226, 'MazeSolve Accuracy'!D226, 'Hamiltonian Accuracy'!D226)</f>
        <v>24.911111111111111</v>
      </c>
      <c r="E226">
        <f>AVERAGE('PARITY Accuracy'!E226, 'Pattern_Matching Accuracy'!E226, 'Reversal Accuracy'!E226, 'Stack Accuracy'!E226, 'Vending_Machine Accuracy'!E226, 'Vending_Machine_Sum Accuracy'!E226, 'MazeComplete Accuracy'!E226, 'MazeSolve Accuracy'!E226, 'Hamiltonian Accuracy'!E226)</f>
        <v>26.722222222222225</v>
      </c>
      <c r="F226">
        <f>AVERAGE('PARITY Accuracy'!F226, 'Pattern_Matching Accuracy'!F226, 'Reversal Accuracy'!F226, 'Stack Accuracy'!F226, 'Vending_Machine Accuracy'!F226, 'Vending_Machine_Sum Accuracy'!F226, 'MazeComplete Accuracy'!F226, 'MazeSolve Accuracy'!F226, 'Hamiltonian Accuracy'!F226)</f>
        <v>23.688888888888886</v>
      </c>
      <c r="G226">
        <f>AVERAGE('PARITY Accuracy'!G226, 'Pattern_Matching Accuracy'!G226, 'Reversal Accuracy'!G226, 'Stack Accuracy'!G226, 'Vending_Machine Accuracy'!G226, 'Vending_Machine_Sum Accuracy'!G226, 'MazeComplete Accuracy'!G226, 'MazeSolve Accuracy'!G226, 'Hamiltonian Accuracy'!G226)</f>
        <v>20.31111111111111</v>
      </c>
      <c r="H226" t="str">
        <f t="shared" si="95"/>
        <v>5 (δ=0.2)</v>
      </c>
      <c r="K226">
        <f>AVERAGE(K220:K225)</f>
        <v>1.8668649494897107</v>
      </c>
      <c r="N226">
        <f t="shared" si="96"/>
        <v>23.908333333333331</v>
      </c>
      <c r="O226">
        <f t="shared" si="97"/>
        <v>2.3404966102765576</v>
      </c>
      <c r="P226" s="5">
        <f>AVERAGE(P220:P225)</f>
        <v>1.2230466382677063</v>
      </c>
      <c r="Q226">
        <f>AVERAGE(Q220:Q224)</f>
        <v>6.3800232658561757</v>
      </c>
      <c r="R226" s="5">
        <f>AVERAGE(R220:R225)</f>
        <v>1.292476310901667</v>
      </c>
      <c r="S226">
        <f>AVERAGE(S220:S224)</f>
        <v>5.9158834544890144</v>
      </c>
      <c r="T226" s="5">
        <f>AVERAGE(T220:T225)</f>
        <v>1.1858757620165998</v>
      </c>
      <c r="U226">
        <f>AVERAGE(U220:U224)</f>
        <v>5.7192145604536533</v>
      </c>
      <c r="V226" s="5">
        <f>AVERAGE(V220:V225)</f>
        <v>1.1699227481577135</v>
      </c>
      <c r="W226">
        <f>AVERAGE(W220:W224)</f>
        <v>6.7794363536858331</v>
      </c>
    </row>
    <row r="227" spans="1:23" ht="14.65" thickBot="1" x14ac:dyDescent="0.5">
      <c r="A227" s="2">
        <v>7</v>
      </c>
      <c r="B227">
        <v>5</v>
      </c>
      <c r="C227">
        <v>0.45</v>
      </c>
      <c r="D227">
        <f>AVERAGE('PARITY Accuracy'!D227, 'Pattern_Matching Accuracy'!D227, 'Reversal Accuracy'!D227, 'Stack Accuracy'!D227, 'Vending_Machine Accuracy'!D227, 'Vending_Machine_Sum Accuracy'!D227, 'MazeComplete Accuracy'!D227, 'MazeSolve Accuracy'!D227, 'Hamiltonian Accuracy'!D227)</f>
        <v>24.366666666666664</v>
      </c>
      <c r="E227">
        <f>AVERAGE('PARITY Accuracy'!E227, 'Pattern_Matching Accuracy'!E227, 'Reversal Accuracy'!E227, 'Stack Accuracy'!E227, 'Vending_Machine Accuracy'!E227, 'Vending_Machine_Sum Accuracy'!E227, 'MazeComplete Accuracy'!E227, 'MazeSolve Accuracy'!E227, 'Hamiltonian Accuracy'!E227)</f>
        <v>26.43333333333333</v>
      </c>
      <c r="F227">
        <f>AVERAGE('PARITY Accuracy'!F227, 'Pattern_Matching Accuracy'!F227, 'Reversal Accuracy'!F227, 'Stack Accuracy'!F227, 'Vending_Machine Accuracy'!F227, 'Vending_Machine_Sum Accuracy'!F227, 'MazeComplete Accuracy'!F227, 'MazeSolve Accuracy'!F227, 'Hamiltonian Accuracy'!F227)</f>
        <v>23.388888888888889</v>
      </c>
      <c r="G227">
        <f>AVERAGE('PARITY Accuracy'!G227, 'Pattern_Matching Accuracy'!G227, 'Reversal Accuracy'!G227, 'Stack Accuracy'!G227, 'Vending_Machine Accuracy'!G227, 'Vending_Machine_Sum Accuracy'!G227, 'MazeComplete Accuracy'!G227, 'MazeSolve Accuracy'!G227, 'Hamiltonian Accuracy'!G227)</f>
        <v>19.633333333333333</v>
      </c>
      <c r="H227" t="str">
        <f t="shared" si="95"/>
        <v>5 (δ=0.45)</v>
      </c>
      <c r="N227">
        <f t="shared" si="96"/>
        <v>23.455555555555556</v>
      </c>
      <c r="O227">
        <f t="shared" si="97"/>
        <v>2.4653149449467473</v>
      </c>
      <c r="P227" s="5">
        <f>_xlfn.STDEV.P(P220:P225)</f>
        <v>0.90960767491714545</v>
      </c>
      <c r="Q227">
        <f>_xlfn.STDEV.P(Q220:Q224)</f>
        <v>0.67784726387453176</v>
      </c>
      <c r="R227" s="5">
        <f>_xlfn.STDEV.P(R220:R225)</f>
        <v>0.83478669367121583</v>
      </c>
      <c r="S227">
        <f>_xlfn.STDEV.P(S220:S224)</f>
        <v>0.66934496819590084</v>
      </c>
      <c r="T227" s="5">
        <f>_xlfn.STDEV.P(T220:T225)</f>
        <v>0.54474893422693693</v>
      </c>
      <c r="U227">
        <f>_xlfn.STDEV.P(U220:U224)</f>
        <v>0.55770704088841994</v>
      </c>
      <c r="V227" s="5">
        <f>_xlfn.STDEV.P(V220:V225)</f>
        <v>0.87470677624736737</v>
      </c>
      <c r="W227">
        <f>_xlfn.STDEV.P(W220:W224)</f>
        <v>0.86586970320080892</v>
      </c>
    </row>
    <row r="228" spans="1:23" x14ac:dyDescent="0.45">
      <c r="A228" s="2">
        <v>8</v>
      </c>
      <c r="B228">
        <v>5</v>
      </c>
      <c r="C228">
        <v>0.65</v>
      </c>
      <c r="D228">
        <f>AVERAGE('PARITY Accuracy'!D228, 'Pattern_Matching Accuracy'!D228, 'Reversal Accuracy'!D228, 'Stack Accuracy'!D228, 'Vending_Machine Accuracy'!D228, 'Vending_Machine_Sum Accuracy'!D228, 'MazeComplete Accuracy'!D228, 'MazeSolve Accuracy'!D228, 'Hamiltonian Accuracy'!D228)</f>
        <v>24.088888888888889</v>
      </c>
      <c r="E228">
        <f>AVERAGE('PARITY Accuracy'!E228, 'Pattern_Matching Accuracy'!E228, 'Reversal Accuracy'!E228, 'Stack Accuracy'!E228, 'Vending_Machine Accuracy'!E228, 'Vending_Machine_Sum Accuracy'!E228, 'MazeComplete Accuracy'!E228, 'MazeSolve Accuracy'!E228, 'Hamiltonian Accuracy'!E228)</f>
        <v>25.688888888888886</v>
      </c>
      <c r="F228">
        <f>AVERAGE('PARITY Accuracy'!F228, 'Pattern_Matching Accuracy'!F228, 'Reversal Accuracy'!F228, 'Stack Accuracy'!F228, 'Vending_Machine Accuracy'!F228, 'Vending_Machine_Sum Accuracy'!F228, 'MazeComplete Accuracy'!F228, 'MazeSolve Accuracy'!F228, 'Hamiltonian Accuracy'!F228)</f>
        <v>22.277777777777779</v>
      </c>
      <c r="G228">
        <f>AVERAGE('PARITY Accuracy'!G228, 'Pattern_Matching Accuracy'!G228, 'Reversal Accuracy'!G228, 'Stack Accuracy'!G228, 'Vending_Machine Accuracy'!G228, 'Vending_Machine_Sum Accuracy'!G228, 'MazeComplete Accuracy'!G228, 'MazeSolve Accuracy'!G228, 'Hamiltonian Accuracy'!G228)</f>
        <v>20.499999999999996</v>
      </c>
      <c r="H228" t="str">
        <f t="shared" si="95"/>
        <v>5 (δ=0.65)</v>
      </c>
      <c r="K228" s="10" cm="1">
        <f t="array" ref="K228">INDEX(LINEST(K220:K225),1)</f>
        <v>0.35786596530563702</v>
      </c>
      <c r="L228" s="11" cm="1">
        <f t="array" ref="L228">INDEX(LINEST(L220:L224),1)</f>
        <v>-0.47610979126498482</v>
      </c>
      <c r="N228">
        <f t="shared" si="96"/>
        <v>23.138888888888886</v>
      </c>
      <c r="O228">
        <f t="shared" si="97"/>
        <v>1.943595052575269</v>
      </c>
      <c r="P228" s="5"/>
      <c r="R228" s="5"/>
      <c r="T228" s="5"/>
      <c r="V228" s="5"/>
    </row>
    <row r="229" spans="1:23" x14ac:dyDescent="0.45">
      <c r="A229" s="2">
        <v>9</v>
      </c>
      <c r="B229">
        <v>5</v>
      </c>
      <c r="C229">
        <v>0.85</v>
      </c>
      <c r="D229">
        <f>AVERAGE('PARITY Accuracy'!D229, 'Pattern_Matching Accuracy'!D229, 'Reversal Accuracy'!D229, 'Stack Accuracy'!D229, 'Vending_Machine Accuracy'!D229, 'Vending_Machine_Sum Accuracy'!D229, 'MazeComplete Accuracy'!D229, 'MazeSolve Accuracy'!D229, 'Hamiltonian Accuracy'!D229)</f>
        <v>24.6</v>
      </c>
      <c r="E229">
        <f>AVERAGE('PARITY Accuracy'!E229, 'Pattern_Matching Accuracy'!E229, 'Reversal Accuracy'!E229, 'Stack Accuracy'!E229, 'Vending_Machine Accuracy'!E229, 'Vending_Machine_Sum Accuracy'!E229, 'MazeComplete Accuracy'!E229, 'MazeSolve Accuracy'!E229, 'Hamiltonian Accuracy'!E229)</f>
        <v>25.711111111111109</v>
      </c>
      <c r="F229">
        <f>AVERAGE('PARITY Accuracy'!F229, 'Pattern_Matching Accuracy'!F229, 'Reversal Accuracy'!F229, 'Stack Accuracy'!F229, 'Vending_Machine Accuracy'!F229, 'Vending_Machine_Sum Accuracy'!F229, 'MazeComplete Accuracy'!F229, 'MazeSolve Accuracy'!F229, 'Hamiltonian Accuracy'!F229)</f>
        <v>22.211111111111112</v>
      </c>
      <c r="G229">
        <f>AVERAGE('PARITY Accuracy'!G229, 'Pattern_Matching Accuracy'!G229, 'Reversal Accuracy'!G229, 'Stack Accuracy'!G229, 'Vending_Machine Accuracy'!G229, 'Vending_Machine_Sum Accuracy'!G229, 'MazeComplete Accuracy'!G229, 'MazeSolve Accuracy'!G229, 'Hamiltonian Accuracy'!G229)</f>
        <v>19.788888888888888</v>
      </c>
      <c r="H229" t="str">
        <f t="shared" si="95"/>
        <v>5 (δ=0.85)</v>
      </c>
      <c r="K229" s="12">
        <f>AVERAGE('Hamiltonian Accuracy'!K228, 'MazeSolve Accuracy'!K228, 'MazeComplete Accuracy'!K228, 'Vending_Machine_Sum Accuracy'!K228, 'Vending_Machine Accuracy'!K228, 'Stack Accuracy'!K228, 'Reversal Accuracy'!K228, 'Pattern_Matching Accuracy'!K228, 'PARITY Accuracy'!K228)</f>
        <v>0.46381186647328349</v>
      </c>
      <c r="L229" s="12">
        <f>AVERAGE('Hamiltonian Accuracy'!L228, 'MazeSolve Accuracy'!L228, 'MazeComplete Accuracy'!L228, 'Vending_Machine_Sum Accuracy'!L228, 'Vending_Machine Accuracy'!L228, 'Stack Accuracy'!L228, 'Reversal Accuracy'!L228, 'Pattern_Matching Accuracy'!L228, 'PARITY Accuracy'!L228)</f>
        <v>-0.22845661641164938</v>
      </c>
      <c r="N229">
        <f t="shared" si="96"/>
        <v>23.077777777777779</v>
      </c>
      <c r="O229">
        <f t="shared" si="97"/>
        <v>2.2814198524624696</v>
      </c>
      <c r="P229" s="5"/>
      <c r="R229" s="5"/>
      <c r="T229" s="5"/>
      <c r="V229" s="5"/>
    </row>
    <row r="230" spans="1:23" ht="14.65" thickBot="1" x14ac:dyDescent="0.5">
      <c r="A230" s="2">
        <v>10</v>
      </c>
      <c r="B230">
        <v>10</v>
      </c>
      <c r="C230">
        <v>0</v>
      </c>
      <c r="D230">
        <f>AVERAGE('PARITY Accuracy'!D230, 'Pattern_Matching Accuracy'!D230, 'Reversal Accuracy'!D230, 'Stack Accuracy'!D230, 'Vending_Machine Accuracy'!D230, 'Vending_Machine_Sum Accuracy'!D230, 'MazeComplete Accuracy'!D230, 'MazeSolve Accuracy'!D230, 'Hamiltonian Accuracy'!D230)</f>
        <v>29.311111111111106</v>
      </c>
      <c r="E230">
        <f>AVERAGE('PARITY Accuracy'!E230, 'Pattern_Matching Accuracy'!E230, 'Reversal Accuracy'!E230, 'Stack Accuracy'!E230, 'Vending_Machine Accuracy'!E230, 'Vending_Machine_Sum Accuracy'!E230, 'MazeComplete Accuracy'!E230, 'MazeSolve Accuracy'!E230, 'Hamiltonian Accuracy'!E230)</f>
        <v>28.022222222222222</v>
      </c>
      <c r="F230">
        <f>AVERAGE('PARITY Accuracy'!F230, 'Pattern_Matching Accuracy'!F230, 'Reversal Accuracy'!F230, 'Stack Accuracy'!F230, 'Vending_Machine Accuracy'!F230, 'Vending_Machine_Sum Accuracy'!F230, 'MazeComplete Accuracy'!F230, 'MazeSolve Accuracy'!F230, 'Hamiltonian Accuracy'!F230)</f>
        <v>28.288888888888888</v>
      </c>
      <c r="G230">
        <f>AVERAGE('PARITY Accuracy'!G230, 'Pattern_Matching Accuracy'!G230, 'Reversal Accuracy'!G230, 'Stack Accuracy'!G230, 'Vending_Machine Accuracy'!G230, 'Vending_Machine_Sum Accuracy'!G230, 'MazeComplete Accuracy'!G230, 'MazeSolve Accuracy'!G230, 'Hamiltonian Accuracy'!G230)</f>
        <v>25.088888888888889</v>
      </c>
      <c r="H230" t="str">
        <f t="shared" si="95"/>
        <v>10 (δ=0)</v>
      </c>
      <c r="K230" s="13">
        <f>_xlfn.STDEV.P('Hamiltonian Accuracy'!K228, 'MazeSolve Accuracy'!K228, 'MazeComplete Accuracy'!K228, 'Vending_Machine_Sum Accuracy'!K228, 'Vending_Machine Accuracy'!K228, 'Stack Accuracy'!K228, 'Reversal Accuracy'!K228, 'Pattern_Matching Accuracy'!K228, 'PARITY Accuracy'!K228)</f>
        <v>0.47171847808688178</v>
      </c>
      <c r="L230" s="14" t="s">
        <v>28</v>
      </c>
      <c r="N230">
        <f t="shared" si="96"/>
        <v>27.677777777777777</v>
      </c>
      <c r="O230">
        <f t="shared" si="97"/>
        <v>1.5702087617751825</v>
      </c>
      <c r="P230" s="5" t="s">
        <v>30</v>
      </c>
      <c r="R230" s="5"/>
      <c r="T230" s="5"/>
      <c r="V230" s="5"/>
    </row>
    <row r="231" spans="1:23" x14ac:dyDescent="0.45">
      <c r="A231" s="2">
        <v>11</v>
      </c>
      <c r="B231">
        <v>10</v>
      </c>
      <c r="C231">
        <v>0.2</v>
      </c>
      <c r="D231">
        <f>AVERAGE('PARITY Accuracy'!D231, 'Pattern_Matching Accuracy'!D231, 'Reversal Accuracy'!D231, 'Stack Accuracy'!D231, 'Vending_Machine Accuracy'!D231, 'Vending_Machine_Sum Accuracy'!D231, 'MazeComplete Accuracy'!D231, 'MazeSolve Accuracy'!D231, 'Hamiltonian Accuracy'!D231)</f>
        <v>28.722222222222221</v>
      </c>
      <c r="E231">
        <f>AVERAGE('PARITY Accuracy'!E231, 'Pattern_Matching Accuracy'!E231, 'Reversal Accuracy'!E231, 'Stack Accuracy'!E231, 'Vending_Machine Accuracy'!E231, 'Vending_Machine_Sum Accuracy'!E231, 'MazeComplete Accuracy'!E231, 'MazeSolve Accuracy'!E231, 'Hamiltonian Accuracy'!E231)</f>
        <v>29.188888888888886</v>
      </c>
      <c r="F231">
        <f>AVERAGE('PARITY Accuracy'!F231, 'Pattern_Matching Accuracy'!F231, 'Reversal Accuracy'!F231, 'Stack Accuracy'!F231, 'Vending_Machine Accuracy'!F231, 'Vending_Machine_Sum Accuracy'!F231, 'MazeComplete Accuracy'!F231, 'MazeSolve Accuracy'!F231, 'Hamiltonian Accuracy'!F231)</f>
        <v>27.677777777777777</v>
      </c>
      <c r="G231">
        <f>AVERAGE('PARITY Accuracy'!G231, 'Pattern_Matching Accuracy'!G231, 'Reversal Accuracy'!G231, 'Stack Accuracy'!G231, 'Vending_Machine Accuracy'!G231, 'Vending_Machine_Sum Accuracy'!G231, 'MazeComplete Accuracy'!G231, 'MazeSolve Accuracy'!G231, 'Hamiltonian Accuracy'!G231)</f>
        <v>24.511111111111109</v>
      </c>
      <c r="H231" t="str">
        <f t="shared" si="95"/>
        <v>10 (δ=0.2)</v>
      </c>
      <c r="J231" s="3"/>
      <c r="K231" s="3" t="s">
        <v>25</v>
      </c>
      <c r="L231" s="3" t="s">
        <v>26</v>
      </c>
      <c r="N231">
        <f t="shared" si="96"/>
        <v>27.524999999999999</v>
      </c>
      <c r="O231">
        <f t="shared" si="97"/>
        <v>1.824056918513046</v>
      </c>
      <c r="P231" s="3" t="s">
        <v>25</v>
      </c>
      <c r="Q231" s="3" t="s">
        <v>26</v>
      </c>
      <c r="R231" s="3" t="s">
        <v>25</v>
      </c>
      <c r="S231" s="3" t="s">
        <v>26</v>
      </c>
      <c r="T231" s="3" t="s">
        <v>25</v>
      </c>
      <c r="U231" s="3" t="s">
        <v>26</v>
      </c>
      <c r="V231" s="3" t="s">
        <v>25</v>
      </c>
      <c r="W231" s="3" t="s">
        <v>26</v>
      </c>
    </row>
    <row r="232" spans="1:23" x14ac:dyDescent="0.45">
      <c r="A232" s="2">
        <v>12</v>
      </c>
      <c r="B232">
        <v>10</v>
      </c>
      <c r="C232">
        <v>0.45</v>
      </c>
      <c r="D232">
        <f>AVERAGE('PARITY Accuracy'!D232, 'Pattern_Matching Accuracy'!D232, 'Reversal Accuracy'!D232, 'Stack Accuracy'!D232, 'Vending_Machine Accuracy'!D232, 'Vending_Machine_Sum Accuracy'!D232, 'MazeComplete Accuracy'!D232, 'MazeSolve Accuracy'!D232, 'Hamiltonian Accuracy'!D232)</f>
        <v>27.2</v>
      </c>
      <c r="E232">
        <f>AVERAGE('PARITY Accuracy'!E232, 'Pattern_Matching Accuracy'!E232, 'Reversal Accuracy'!E232, 'Stack Accuracy'!E232, 'Vending_Machine Accuracy'!E232, 'Vending_Machine_Sum Accuracy'!E232, 'MazeComplete Accuracy'!E232, 'MazeSolve Accuracy'!E232, 'Hamiltonian Accuracy'!E232)</f>
        <v>29.144444444444439</v>
      </c>
      <c r="F232">
        <f>AVERAGE('PARITY Accuracy'!F232, 'Pattern_Matching Accuracy'!F232, 'Reversal Accuracy'!F232, 'Stack Accuracy'!F232, 'Vending_Machine Accuracy'!F232, 'Vending_Machine_Sum Accuracy'!F232, 'MazeComplete Accuracy'!F232, 'MazeSolve Accuracy'!F232, 'Hamiltonian Accuracy'!F232)</f>
        <v>27.733333333333334</v>
      </c>
      <c r="G232">
        <f>AVERAGE('PARITY Accuracy'!G232, 'Pattern_Matching Accuracy'!G232, 'Reversal Accuracy'!G232, 'Stack Accuracy'!G232, 'Vending_Machine Accuracy'!G232, 'Vending_Machine_Sum Accuracy'!G232, 'MazeComplete Accuracy'!G232, 'MazeSolve Accuracy'!G232, 'Hamiltonian Accuracy'!G232)</f>
        <v>24.455555555555556</v>
      </c>
      <c r="H232" t="str">
        <f t="shared" si="95"/>
        <v>10 (δ=0.45)</v>
      </c>
      <c r="J232">
        <v>2</v>
      </c>
      <c r="K232">
        <f>AVERAGE(D220:G224)</f>
        <v>13.013444444444442</v>
      </c>
      <c r="L232">
        <f>(SUM(SUM(D220:G220),SUM(D225:G225),SUM(D230:G230),SUM(D235:G235),SUMIF(D240:G240,"&lt;&gt;0"),IFERROR(SUMIF(D245:G245,"&lt;&gt;0"),0)))/SUM(COUNTA(D220:G220),COUNTA(D225:G225),COUNTA(D230:G230),COUNTIF(D235:G235,"&lt;&gt;0"),COUNTIF(D240:G240,"&lt;&gt;0"),IFERROR(COUNTIF(D245:G245,"&lt;&gt;0"), 0))</f>
        <v>26.800902777777779</v>
      </c>
      <c r="M232">
        <v>0</v>
      </c>
      <c r="N232">
        <f t="shared" si="96"/>
        <v>27.133333333333333</v>
      </c>
      <c r="O232">
        <f t="shared" si="97"/>
        <v>1.7014336728799835</v>
      </c>
      <c r="P232" s="5">
        <f>AVERAGE(D220:D224)</f>
        <v>13.255333333333335</v>
      </c>
      <c r="Q232">
        <f>AVERAGE(D220,D225,D230,D235,D240,D245)</f>
        <v>28.01351851851852</v>
      </c>
      <c r="R232" s="5">
        <f>AVERAGE(E220:E224)</f>
        <v>13.015777777777776</v>
      </c>
      <c r="S232">
        <f>AVERAGE(E220,E225,E230,E235,E240,E245)</f>
        <v>26.719444444444445</v>
      </c>
      <c r="T232" s="5">
        <f>AVERAGE(F220:F224)</f>
        <v>12.998222222222225</v>
      </c>
      <c r="U232">
        <f>AVERAGE(F220,F225,F230,F235,F240,F245)</f>
        <v>26.163888888888891</v>
      </c>
      <c r="V232" s="5">
        <f>AVERAGE(G220:G224)</f>
        <v>12.784444444444444</v>
      </c>
      <c r="W232">
        <f>AVERAGE(G220,G225,G230,G235,G240)</f>
        <v>25.021444444444445</v>
      </c>
    </row>
    <row r="233" spans="1:23" x14ac:dyDescent="0.45">
      <c r="A233" s="2">
        <v>13</v>
      </c>
      <c r="B233">
        <v>10</v>
      </c>
      <c r="C233">
        <v>0.65</v>
      </c>
      <c r="D233">
        <f>AVERAGE('PARITY Accuracy'!D233, 'Pattern_Matching Accuracy'!D233, 'Reversal Accuracy'!D233, 'Stack Accuracy'!D233, 'Vending_Machine Accuracy'!D233, 'Vending_Machine_Sum Accuracy'!D233, 'MazeComplete Accuracy'!D233, 'MazeSolve Accuracy'!D233, 'Hamiltonian Accuracy'!D233)</f>
        <v>28.044444444444441</v>
      </c>
      <c r="E233">
        <f>AVERAGE('PARITY Accuracy'!E233, 'Pattern_Matching Accuracy'!E233, 'Reversal Accuracy'!E233, 'Stack Accuracy'!E233, 'Vending_Machine Accuracy'!E233, 'Vending_Machine_Sum Accuracy'!E233, 'MazeComplete Accuracy'!E233, 'MazeSolve Accuracy'!E233, 'Hamiltonian Accuracy'!E233)</f>
        <v>28.255555555555553</v>
      </c>
      <c r="F233">
        <f>AVERAGE('PARITY Accuracy'!F233, 'Pattern_Matching Accuracy'!F233, 'Reversal Accuracy'!F233, 'Stack Accuracy'!F233, 'Vending_Machine Accuracy'!F233, 'Vending_Machine_Sum Accuracy'!F233, 'MazeComplete Accuracy'!F233, 'MazeSolve Accuracy'!F233, 'Hamiltonian Accuracy'!F233)</f>
        <v>25.977777777777774</v>
      </c>
      <c r="G233">
        <f>AVERAGE('PARITY Accuracy'!G233, 'Pattern_Matching Accuracy'!G233, 'Reversal Accuracy'!G233, 'Stack Accuracy'!G233, 'Vending_Machine Accuracy'!G233, 'Vending_Machine_Sum Accuracy'!G233, 'MazeComplete Accuracy'!G233, 'MazeSolve Accuracy'!G233, 'Hamiltonian Accuracy'!G233)</f>
        <v>24.62222222222222</v>
      </c>
      <c r="H233" t="str">
        <f t="shared" si="95"/>
        <v>10 (δ=0.65)</v>
      </c>
      <c r="J233">
        <v>5</v>
      </c>
      <c r="K233">
        <f>AVERAGE(D225:G229)</f>
        <v>23.616666666666667</v>
      </c>
      <c r="L233">
        <f t="shared" ref="L233:L236" si="102">(SUM(SUM(D221:G221),SUM(D226:G226),SUM(D231:G231),SUM(D236:G236),SUMIF(D241:G241,"&lt;&gt;0"),IFERROR(SUMIF(D246:G246,"&lt;&gt;0"),0)))/SUM(COUNTA(D221:G221),COUNTA(D226:G226),COUNTA(D231:G231),COUNTIF(D236:G236,"&lt;&gt;0"),COUNTIF(D241:G241,"&lt;&gt;0"),IFERROR(COUNTIF(D246:G246,"&lt;&gt;0"), 0))</f>
        <v>25.79511904761905</v>
      </c>
      <c r="M233">
        <v>0.2</v>
      </c>
      <c r="N233">
        <f t="shared" si="96"/>
        <v>26.724999999999998</v>
      </c>
      <c r="O233">
        <f t="shared" si="97"/>
        <v>1.505286466317628</v>
      </c>
      <c r="P233" s="5">
        <f>AVERAGE(D225:D229)</f>
        <v>24.695555555555558</v>
      </c>
      <c r="Q233">
        <f t="shared" ref="Q233:Q236" si="103">AVERAGE(D221,D226,D231,D236,D241,D246)</f>
        <v>26.59333333333333</v>
      </c>
      <c r="R233" s="5">
        <f>AVERAGE(E225:E229)</f>
        <v>26.204444444444437</v>
      </c>
      <c r="S233">
        <f t="shared" ref="S233:S236" si="104">AVERAGE(E221,E226,E231,E236,E241,E246)</f>
        <v>26.300105820105816</v>
      </c>
      <c r="T233" s="5">
        <f>AVERAGE(F225:F229)</f>
        <v>23.31111111111111</v>
      </c>
      <c r="U233">
        <f t="shared" ref="U233:U236" si="105">AVERAGE(F221,F226,F231,F236,F241,F246)</f>
        <v>25.124074074074073</v>
      </c>
      <c r="V233" s="5">
        <f>AVERAGE(G225:G229)</f>
        <v>20.255555555555553</v>
      </c>
      <c r="W233">
        <f>AVERAGE(G221,G226,G231,G236,G241)</f>
        <v>24.488888888888887</v>
      </c>
    </row>
    <row r="234" spans="1:23" x14ac:dyDescent="0.45">
      <c r="A234" s="2">
        <v>14</v>
      </c>
      <c r="B234">
        <v>10</v>
      </c>
      <c r="C234">
        <v>0.85</v>
      </c>
      <c r="D234">
        <f>AVERAGE('PARITY Accuracy'!D234, 'Pattern_Matching Accuracy'!D234, 'Reversal Accuracy'!D234, 'Stack Accuracy'!D234, 'Vending_Machine Accuracy'!D234, 'Vending_Machine_Sum Accuracy'!D234, 'MazeComplete Accuracy'!D234, 'MazeSolve Accuracy'!D234, 'Hamiltonian Accuracy'!D234)</f>
        <v>27.155555555555555</v>
      </c>
      <c r="E234">
        <f>AVERAGE('PARITY Accuracy'!E234, 'Pattern_Matching Accuracy'!E234, 'Reversal Accuracy'!E234, 'Stack Accuracy'!E234, 'Vending_Machine Accuracy'!E234, 'Vending_Machine_Sum Accuracy'!E234, 'MazeComplete Accuracy'!E234, 'MazeSolve Accuracy'!E234, 'Hamiltonian Accuracy'!E234)</f>
        <v>26.988888888888884</v>
      </c>
      <c r="F234">
        <f>AVERAGE('PARITY Accuracy'!F234, 'Pattern_Matching Accuracy'!F234, 'Reversal Accuracy'!F234, 'Stack Accuracy'!F234, 'Vending_Machine Accuracy'!F234, 'Vending_Machine_Sum Accuracy'!F234, 'MazeComplete Accuracy'!F234, 'MazeSolve Accuracy'!F234, 'Hamiltonian Accuracy'!F234)</f>
        <v>27.366666666666664</v>
      </c>
      <c r="G234">
        <f>AVERAGE('PARITY Accuracy'!G234, 'Pattern_Matching Accuracy'!G234, 'Reversal Accuracy'!G234, 'Stack Accuracy'!G234, 'Vending_Machine Accuracy'!G234, 'Vending_Machine_Sum Accuracy'!G234, 'MazeComplete Accuracy'!G234, 'MazeSolve Accuracy'!G234, 'Hamiltonian Accuracy'!G234)</f>
        <v>24.1</v>
      </c>
      <c r="H234" t="str">
        <f t="shared" si="95"/>
        <v>10 (δ=0.85)</v>
      </c>
      <c r="J234">
        <v>10</v>
      </c>
      <c r="K234">
        <f>AVERAGE(D230:G234)</f>
        <v>27.092777777777776</v>
      </c>
      <c r="L234">
        <f t="shared" si="102"/>
        <v>25.191726190476189</v>
      </c>
      <c r="M234">
        <v>0.45</v>
      </c>
      <c r="N234">
        <f t="shared" si="96"/>
        <v>26.402777777777779</v>
      </c>
      <c r="O234">
        <f t="shared" si="97"/>
        <v>1.3362323807289798</v>
      </c>
      <c r="P234" s="5">
        <f>AVERAGE(D230:D234)</f>
        <v>28.086666666666666</v>
      </c>
      <c r="Q234">
        <f t="shared" si="103"/>
        <v>26.136666666666667</v>
      </c>
      <c r="R234" s="5">
        <f>AVERAGE(E230:E234)</f>
        <v>28.32</v>
      </c>
      <c r="S234">
        <f t="shared" si="104"/>
        <v>25.702275132275133</v>
      </c>
      <c r="T234" s="5">
        <f>AVERAGE(F230:F234)</f>
        <v>27.408888888888889</v>
      </c>
      <c r="U234">
        <f t="shared" si="105"/>
        <v>24.368518518518517</v>
      </c>
      <c r="V234" s="5">
        <f>AVERAGE(G230:G234)</f>
        <v>24.555555555555554</v>
      </c>
      <c r="W234">
        <f>AVERAGE(G222,G227,G232,G237,G242)</f>
        <v>23.751333333333331</v>
      </c>
    </row>
    <row r="235" spans="1:23" x14ac:dyDescent="0.45">
      <c r="A235" s="2">
        <v>15</v>
      </c>
      <c r="B235">
        <v>20</v>
      </c>
      <c r="C235">
        <v>0</v>
      </c>
      <c r="D235">
        <f>(SUM(SUMIF('PARITY Accuracy'!D235,"&lt;&gt;0"), SUMIF('Pattern_Matching Accuracy'!D235,"&lt;&gt;0"), SUMIF('Reversal Accuracy'!D235,"&lt;&gt;0"), SUMIF('Stack Accuracy'!D235,"&lt;&gt;0"), SUMIF('Vending_Machine Accuracy'!D235,"&lt;&gt;0"), SUMIF('Vending_Machine_Sum Accuracy'!D235,"&lt;&gt;0"), SUMIF('MazeComplete Accuracy'!D235,"&lt;&gt;0"), SUMIF('MazeSolve Accuracy'!D235,"&lt;&gt;0"), SUMIF('Hamiltonian Accuracy'!D235,"&lt;&gt;0")))/SUM(IF('PARITY Accuracy'!D235&lt;&gt;0,1,0), IF('Pattern_Matching Accuracy'!D235&lt;&gt;0,1,0), IF('Reversal Accuracy'!D235&lt;&gt;0,1,0), IF('Stack Accuracy'!D235&lt;&gt;0,1,0), IF('Vending_Machine Accuracy'!D235&lt;&gt;0,1,0), IF('Vending_Machine_Sum Accuracy'!D235&lt;&gt;0,1,0), IF('MazeComplete Accuracy'!D235&lt;&gt;0,1,0), IF('MazeSolve Accuracy'!D235&lt;&gt;0,1,0), IF('Hamiltonian Accuracy'!D235&lt;&gt;0,1,0))</f>
        <v>31.304444444444446</v>
      </c>
      <c r="E235">
        <f>(SUM(SUMIF('PARITY Accuracy'!E235,"&lt;&gt;0"), SUMIF('Pattern_Matching Accuracy'!E235,"&lt;&gt;0"), SUMIF('Reversal Accuracy'!E235,"&lt;&gt;0"), SUMIF('Stack Accuracy'!E235,"&lt;&gt;0"), SUMIF('Vending_Machine Accuracy'!E235,"&lt;&gt;0"), SUMIF('Vending_Machine_Sum Accuracy'!E235,"&lt;&gt;0"), SUMIF('MazeComplete Accuracy'!E235,"&lt;&gt;0"), SUMIF('MazeSolve Accuracy'!E235,"&lt;&gt;0"), SUMIF('Hamiltonian Accuracy'!E235,"&lt;&gt;0")))/SUM(IF('PARITY Accuracy'!E235&lt;&gt;0,1,0), IF('Pattern_Matching Accuracy'!E235&lt;&gt;0,1,0), IF('Reversal Accuracy'!E235&lt;&gt;0,1,0), IF('Stack Accuracy'!E235&lt;&gt;0,1,0), IF('Vending_Machine Accuracy'!E235&lt;&gt;0,1,0), IF('Vending_Machine_Sum Accuracy'!E235&lt;&gt;0,1,0), IF('MazeComplete Accuracy'!E235&lt;&gt;0,1,0), IF('MazeSolve Accuracy'!E235&lt;&gt;0,1,0), IF('Hamiltonian Accuracy'!E235&lt;&gt;0,1,0))</f>
        <v>30.242222222222225</v>
      </c>
      <c r="F235">
        <f>(SUM(SUMIF('PARITY Accuracy'!F235,"&lt;&gt;0"), SUMIF('Pattern_Matching Accuracy'!F235,"&lt;&gt;0"), SUMIF('Reversal Accuracy'!F235,"&lt;&gt;0"), SUMIF('Stack Accuracy'!F235,"&lt;&gt;0"), SUMIF('Vending_Machine Accuracy'!F235,"&lt;&gt;0"), SUMIF('Vending_Machine_Sum Accuracy'!F235,"&lt;&gt;0"), SUMIF('MazeComplete Accuracy'!F235,"&lt;&gt;0"), SUMIF('MazeSolve Accuracy'!F235,"&lt;&gt;0"), SUMIF('Hamiltonian Accuracy'!F235,"&lt;&gt;0")))/SUM(IF('PARITY Accuracy'!F235&lt;&gt;0,1,0), IF('Pattern_Matching Accuracy'!F235&lt;&gt;0,1,0), IF('Reversal Accuracy'!F235&lt;&gt;0,1,0), IF('Stack Accuracy'!F235&lt;&gt;0,1,0), IF('Vending_Machine Accuracy'!F235&lt;&gt;0,1,0), IF('Vending_Machine_Sum Accuracy'!F235&lt;&gt;0,1,0), IF('MazeComplete Accuracy'!F235&lt;&gt;0,1,0), IF('MazeSolve Accuracy'!F235&lt;&gt;0,1,0), IF('Hamiltonian Accuracy'!F235&lt;&gt;0,1,0))</f>
        <v>30.988888888888887</v>
      </c>
      <c r="G235">
        <f>(SUM(SUMIF('PARITY Accuracy'!G235,"&lt;&gt;0"), SUMIF('Pattern_Matching Accuracy'!G235,"&lt;&gt;0"), SUMIF('Reversal Accuracy'!G235,"&lt;&gt;0"), SUMIF('Stack Accuracy'!G235,"&lt;&gt;0"), SUMIF('Vending_Machine Accuracy'!G235,"&lt;&gt;0"), SUMIF('Vending_Machine_Sum Accuracy'!G235,"&lt;&gt;0"), SUMIF('MazeComplete Accuracy'!G235,"&lt;&gt;0"), SUMIF('MazeSolve Accuracy'!G235,"&lt;&gt;0"), SUMIF('Hamiltonian Accuracy'!G235,"&lt;&gt;0")))/SUM(IF('PARITY Accuracy'!G235&lt;&gt;0,1,0), IF('Pattern_Matching Accuracy'!G235&lt;&gt;0,1,0), IF('Reversal Accuracy'!G235&lt;&gt;0,1,0), IF('Stack Accuracy'!G235&lt;&gt;0,1,0), IF('Vending_Machine Accuracy'!G235&lt;&gt;0,1,0), IF('Vending_Machine_Sum Accuracy'!G235&lt;&gt;0,1,0), IF('MazeComplete Accuracy'!G235&lt;&gt;0,1,0), IF('MazeSolve Accuracy'!G235&lt;&gt;0,1,0), IF('Hamiltonian Accuracy'!G235&lt;&gt;0,1,0))</f>
        <v>30.587777777777781</v>
      </c>
      <c r="H235" t="str">
        <f t="shared" si="95"/>
        <v>20 (δ=0)</v>
      </c>
      <c r="J235">
        <v>20</v>
      </c>
      <c r="K235">
        <f>AVERAGE(D235:G239)</f>
        <v>29.58711111111112</v>
      </c>
      <c r="L235">
        <f t="shared" si="102"/>
        <v>24.537094576719571</v>
      </c>
      <c r="M235">
        <v>0.65</v>
      </c>
      <c r="N235">
        <f t="shared" si="96"/>
        <v>30.780833333333334</v>
      </c>
      <c r="O235">
        <f t="shared" si="97"/>
        <v>0.40150594217886432</v>
      </c>
      <c r="P235" s="5">
        <f>AVERAGE(D235:D239)</f>
        <v>29.935333333333336</v>
      </c>
      <c r="Q235">
        <f t="shared" si="103"/>
        <v>25.588518518518516</v>
      </c>
      <c r="R235" s="5">
        <f>AVERAGE(E235:E239)</f>
        <v>30.113111111111113</v>
      </c>
      <c r="S235">
        <f t="shared" si="104"/>
        <v>24.914767195767197</v>
      </c>
      <c r="T235" s="5">
        <f>AVERAGE(F235:F239)</f>
        <v>28.908888888888885</v>
      </c>
      <c r="U235">
        <f t="shared" si="105"/>
        <v>23.352222222222224</v>
      </c>
      <c r="V235" s="5">
        <f>AVERAGE(G235:G239)</f>
        <v>29.391111111111108</v>
      </c>
      <c r="W235">
        <f>AVERAGE(G223,G228,G233,G238,G243)</f>
        <v>23.838111111111107</v>
      </c>
    </row>
    <row r="236" spans="1:23" x14ac:dyDescent="0.45">
      <c r="A236" s="2">
        <v>16</v>
      </c>
      <c r="B236">
        <v>20</v>
      </c>
      <c r="C236">
        <v>0.2</v>
      </c>
      <c r="D236">
        <f>(SUM(SUMIF('PARITY Accuracy'!D236,"&lt;&gt;0"), SUMIF('Pattern_Matching Accuracy'!D236,"&lt;&gt;0"), SUMIF('Reversal Accuracy'!D236,"&lt;&gt;0"), SUMIF('Stack Accuracy'!D236,"&lt;&gt;0"), SUMIF('Vending_Machine Accuracy'!D236,"&lt;&gt;0"), SUMIF('Vending_Machine_Sum Accuracy'!D236,"&lt;&gt;0"), SUMIF('MazeComplete Accuracy'!D236,"&lt;&gt;0"), SUMIF('MazeSolve Accuracy'!D236,"&lt;&gt;0"), SUMIF('Hamiltonian Accuracy'!D236,"&lt;&gt;0")))/SUM(IF('PARITY Accuracy'!D236&lt;&gt;0,1,0), IF('Pattern_Matching Accuracy'!D236&lt;&gt;0,1,0), IF('Reversal Accuracy'!D236&lt;&gt;0,1,0), IF('Stack Accuracy'!D236&lt;&gt;0,1,0), IF('Vending_Machine Accuracy'!D236&lt;&gt;0,1,0), IF('Vending_Machine_Sum Accuracy'!D236&lt;&gt;0,1,0), IF('MazeComplete Accuracy'!D236&lt;&gt;0,1,0), IF('MazeSolve Accuracy'!D236&lt;&gt;0,1,0), IF('Hamiltonian Accuracy'!D236&lt;&gt;0,1,0))</f>
        <v>30.426666666666669</v>
      </c>
      <c r="E236">
        <f>(SUM(SUMIF('PARITY Accuracy'!E236,"&lt;&gt;0"), SUMIF('Pattern_Matching Accuracy'!E236,"&lt;&gt;0"), SUMIF('Reversal Accuracy'!E236,"&lt;&gt;0"), SUMIF('Stack Accuracy'!E236,"&lt;&gt;0"), SUMIF('Vending_Machine Accuracy'!E236,"&lt;&gt;0"), SUMIF('Vending_Machine_Sum Accuracy'!E236,"&lt;&gt;0"), SUMIF('MazeComplete Accuracy'!E236,"&lt;&gt;0"), SUMIF('MazeSolve Accuracy'!E236,"&lt;&gt;0"), SUMIF('Hamiltonian Accuracy'!E236,"&lt;&gt;0")))/SUM(IF('PARITY Accuracy'!E236&lt;&gt;0,1,0), IF('Pattern_Matching Accuracy'!E236&lt;&gt;0,1,0), IF('Reversal Accuracy'!E236&lt;&gt;0,1,0), IF('Stack Accuracy'!E236&lt;&gt;0,1,0), IF('Vending_Machine Accuracy'!E236&lt;&gt;0,1,0), IF('Vending_Machine_Sum Accuracy'!E236&lt;&gt;0,1,0), IF('MazeComplete Accuracy'!E236&lt;&gt;0,1,0), IF('MazeSolve Accuracy'!E236&lt;&gt;0,1,0), IF('Hamiltonian Accuracy'!E236&lt;&gt;0,1,0))</f>
        <v>31.788888888888891</v>
      </c>
      <c r="F236">
        <f>(SUM(SUMIF('PARITY Accuracy'!F236,"&lt;&gt;0"), SUMIF('Pattern_Matching Accuracy'!F236,"&lt;&gt;0"), SUMIF('Reversal Accuracy'!F236,"&lt;&gt;0"), SUMIF('Stack Accuracy'!F236,"&lt;&gt;0"), SUMIF('Vending_Machine Accuracy'!F236,"&lt;&gt;0"), SUMIF('Vending_Machine_Sum Accuracy'!F236,"&lt;&gt;0"), SUMIF('MazeComplete Accuracy'!F236,"&lt;&gt;0"), SUMIF('MazeSolve Accuracy'!F236,"&lt;&gt;0"), SUMIF('Hamiltonian Accuracy'!F236,"&lt;&gt;0")))/SUM(IF('PARITY Accuracy'!F236&lt;&gt;0,1,0), IF('Pattern_Matching Accuracy'!F236&lt;&gt;0,1,0), IF('Reversal Accuracy'!F236&lt;&gt;0,1,0), IF('Stack Accuracy'!F236&lt;&gt;0,1,0), IF('Vending_Machine Accuracy'!F236&lt;&gt;0,1,0), IF('Vending_Machine_Sum Accuracy'!F236&lt;&gt;0,1,0), IF('MazeComplete Accuracy'!F236&lt;&gt;0,1,0), IF('MazeSolve Accuracy'!F236&lt;&gt;0,1,0), IF('Hamiltonian Accuracy'!F236&lt;&gt;0,1,0))</f>
        <v>29.655555555555559</v>
      </c>
      <c r="G236">
        <f>(SUM(SUMIF('PARITY Accuracy'!G236,"&lt;&gt;0"), SUMIF('Pattern_Matching Accuracy'!G236,"&lt;&gt;0"), SUMIF('Reversal Accuracy'!G236,"&lt;&gt;0"), SUMIF('Stack Accuracy'!G236,"&lt;&gt;0"), SUMIF('Vending_Machine Accuracy'!G236,"&lt;&gt;0"), SUMIF('Vending_Machine_Sum Accuracy'!G236,"&lt;&gt;0"), SUMIF('MazeComplete Accuracy'!G236,"&lt;&gt;0"), SUMIF('MazeSolve Accuracy'!G236,"&lt;&gt;0"), SUMIF('Hamiltonian Accuracy'!G236,"&lt;&gt;0")))/SUM(IF('PARITY Accuracy'!G236&lt;&gt;0,1,0), IF('Pattern_Matching Accuracy'!G236&lt;&gt;0,1,0), IF('Reversal Accuracy'!G236&lt;&gt;0,1,0), IF('Stack Accuracy'!G236&lt;&gt;0,1,0), IF('Vending_Machine Accuracy'!G236&lt;&gt;0,1,0), IF('Vending_Machine_Sum Accuracy'!G236&lt;&gt;0,1,0), IF('MazeComplete Accuracy'!G236&lt;&gt;0,1,0), IF('MazeSolve Accuracy'!G236&lt;&gt;0,1,0), IF('Hamiltonian Accuracy'!G236&lt;&gt;0,1,0))</f>
        <v>30.12777777777778</v>
      </c>
      <c r="H236" t="str">
        <f t="shared" si="95"/>
        <v>20 (δ=0.2)</v>
      </c>
      <c r="J236">
        <v>50</v>
      </c>
      <c r="K236">
        <f>AVERAGE(D240:G244)</f>
        <v>31.657095238095241</v>
      </c>
      <c r="L236">
        <f t="shared" si="102"/>
        <v>23.992903439153441</v>
      </c>
      <c r="M236">
        <v>0.85</v>
      </c>
      <c r="N236">
        <f t="shared" si="96"/>
        <v>30.499722222222225</v>
      </c>
      <c r="O236">
        <f t="shared" si="97"/>
        <v>0.79344940599671709</v>
      </c>
      <c r="P236" s="5">
        <f>AVERAGE(D240:D244)</f>
        <v>33.159999999999997</v>
      </c>
      <c r="Q236">
        <f t="shared" si="103"/>
        <v>24.812037037037033</v>
      </c>
      <c r="R236" s="5">
        <f>AVERAGE(E240:E244)</f>
        <v>29.785714285714285</v>
      </c>
      <c r="S236">
        <f t="shared" si="104"/>
        <v>24.043280423280422</v>
      </c>
      <c r="T236" s="5">
        <f>AVERAGE(F240:F244)</f>
        <v>30.213333333333331</v>
      </c>
      <c r="U236">
        <f t="shared" si="105"/>
        <v>23.586111111111109</v>
      </c>
      <c r="V236" s="5">
        <f>AVERAGE(G240:G244)</f>
        <v>33.469333333333331</v>
      </c>
      <c r="W236">
        <f>AVERAGE(G224,G229,G234,G239,G244)</f>
        <v>23.356222222222222</v>
      </c>
    </row>
    <row r="237" spans="1:23" x14ac:dyDescent="0.45">
      <c r="A237" s="2">
        <v>17</v>
      </c>
      <c r="B237">
        <v>20</v>
      </c>
      <c r="C237">
        <v>0.45</v>
      </c>
      <c r="D237">
        <f>(SUM(SUMIF('PARITY Accuracy'!D237,"&lt;&gt;0"), SUMIF('Pattern_Matching Accuracy'!D237,"&lt;&gt;0"), SUMIF('Reversal Accuracy'!D237,"&lt;&gt;0"), SUMIF('Stack Accuracy'!D237,"&lt;&gt;0"), SUMIF('Vending_Machine Accuracy'!D237,"&lt;&gt;0"), SUMIF('Vending_Machine_Sum Accuracy'!D237,"&lt;&gt;0"), SUMIF('MazeComplete Accuracy'!D237,"&lt;&gt;0"), SUMIF('MazeSolve Accuracy'!D237,"&lt;&gt;0"), SUMIF('Hamiltonian Accuracy'!D237,"&lt;&gt;0")))/SUM(IF('PARITY Accuracy'!D237&lt;&gt;0,1,0), IF('Pattern_Matching Accuracy'!D237&lt;&gt;0,1,0), IF('Reversal Accuracy'!D237&lt;&gt;0,1,0), IF('Stack Accuracy'!D237&lt;&gt;0,1,0), IF('Vending_Machine Accuracy'!D237&lt;&gt;0,1,0), IF('Vending_Machine_Sum Accuracy'!D237&lt;&gt;0,1,0), IF('MazeComplete Accuracy'!D237&lt;&gt;0,1,0), IF('MazeSolve Accuracy'!D237&lt;&gt;0,1,0), IF('Hamiltonian Accuracy'!D237&lt;&gt;0,1,0))</f>
        <v>29.775555555555552</v>
      </c>
      <c r="E237">
        <f>(SUM(SUMIF('PARITY Accuracy'!E237,"&lt;&gt;0"), SUMIF('Pattern_Matching Accuracy'!E237,"&lt;&gt;0"), SUMIF('Reversal Accuracy'!E237,"&lt;&gt;0"), SUMIF('Stack Accuracy'!E237,"&lt;&gt;0"), SUMIF('Vending_Machine Accuracy'!E237,"&lt;&gt;0"), SUMIF('Vending_Machine_Sum Accuracy'!E237,"&lt;&gt;0"), SUMIF('MazeComplete Accuracy'!E237,"&lt;&gt;0"), SUMIF('MazeSolve Accuracy'!E237,"&lt;&gt;0"), SUMIF('Hamiltonian Accuracy'!E237,"&lt;&gt;0")))/SUM(IF('PARITY Accuracy'!E237&lt;&gt;0,1,0), IF('Pattern_Matching Accuracy'!E237&lt;&gt;0,1,0), IF('Reversal Accuracy'!E237&lt;&gt;0,1,0), IF('Stack Accuracy'!E237&lt;&gt;0,1,0), IF('Vending_Machine Accuracy'!E237&lt;&gt;0,1,0), IF('Vending_Machine_Sum Accuracy'!E237&lt;&gt;0,1,0), IF('MazeComplete Accuracy'!E237&lt;&gt;0,1,0), IF('MazeSolve Accuracy'!E237&lt;&gt;0,1,0), IF('Hamiltonian Accuracy'!E237&lt;&gt;0,1,0))</f>
        <v>30.133333333333333</v>
      </c>
      <c r="F237">
        <f>(SUM(SUMIF('PARITY Accuracy'!F237,"&lt;&gt;0"), SUMIF('Pattern_Matching Accuracy'!F237,"&lt;&gt;0"), SUMIF('Reversal Accuracy'!F237,"&lt;&gt;0"), SUMIF('Stack Accuracy'!F237,"&lt;&gt;0"), SUMIF('Vending_Machine Accuracy'!F237,"&lt;&gt;0"), SUMIF('Vending_Machine_Sum Accuracy'!F237,"&lt;&gt;0"), SUMIF('MazeComplete Accuracy'!F237,"&lt;&gt;0"), SUMIF('MazeSolve Accuracy'!F237,"&lt;&gt;0"), SUMIF('Hamiltonian Accuracy'!F237,"&lt;&gt;0")))/SUM(IF('PARITY Accuracy'!F237&lt;&gt;0,1,0), IF('Pattern_Matching Accuracy'!F237&lt;&gt;0,1,0), IF('Reversal Accuracy'!F237&lt;&gt;0,1,0), IF('Stack Accuracy'!F237&lt;&gt;0,1,0), IF('Vending_Machine Accuracy'!F237&lt;&gt;0,1,0), IF('Vending_Machine_Sum Accuracy'!F237&lt;&gt;0,1,0), IF('MazeComplete Accuracy'!F237&lt;&gt;0,1,0), IF('MazeSolve Accuracy'!F237&lt;&gt;0,1,0), IF('Hamiltonian Accuracy'!F237&lt;&gt;0,1,0))</f>
        <v>28.56666666666667</v>
      </c>
      <c r="G237">
        <f>(SUM(SUMIF('PARITY Accuracy'!G237,"&lt;&gt;0"), SUMIF('Pattern_Matching Accuracy'!G237,"&lt;&gt;0"), SUMIF('Reversal Accuracy'!G237,"&lt;&gt;0"), SUMIF('Stack Accuracy'!G237,"&lt;&gt;0"), SUMIF('Vending_Machine Accuracy'!G237,"&lt;&gt;0"), SUMIF('Vending_Machine_Sum Accuracy'!G237,"&lt;&gt;0"), SUMIF('MazeComplete Accuracy'!G237,"&lt;&gt;0"), SUMIF('MazeSolve Accuracy'!G237,"&lt;&gt;0"), SUMIF('Hamiltonian Accuracy'!G237,"&lt;&gt;0")))/SUM(IF('PARITY Accuracy'!G237&lt;&gt;0,1,0), IF('Pattern_Matching Accuracy'!G237&lt;&gt;0,1,0), IF('Reversal Accuracy'!G237&lt;&gt;0,1,0), IF('Stack Accuracy'!G237&lt;&gt;0,1,0), IF('Vending_Machine Accuracy'!G237&lt;&gt;0,1,0), IF('Vending_Machine_Sum Accuracy'!G237&lt;&gt;0,1,0), IF('MazeComplete Accuracy'!G237&lt;&gt;0,1,0), IF('MazeSolve Accuracy'!G237&lt;&gt;0,1,0), IF('Hamiltonian Accuracy'!G237&lt;&gt;0,1,0))</f>
        <v>29.212222222222223</v>
      </c>
      <c r="H237" t="str">
        <f t="shared" si="95"/>
        <v>20 (δ=0.45)</v>
      </c>
      <c r="J237">
        <v>100</v>
      </c>
      <c r="K237">
        <f>SUM(D249:F249)/3</f>
        <v>22.74</v>
      </c>
      <c r="N237">
        <f t="shared" si="96"/>
        <v>29.421944444444446</v>
      </c>
      <c r="O237">
        <f t="shared" si="97"/>
        <v>0.59300051787290076</v>
      </c>
      <c r="P237" s="5">
        <f>AVERAGE(D245:D249)</f>
        <v>28.24</v>
      </c>
      <c r="R237" s="5">
        <f>AVERAGE(E245:E249)</f>
        <v>25.776799999999998</v>
      </c>
      <c r="T237" s="5">
        <f>AVERAGE(F245:F249)</f>
        <v>24.273333333333333</v>
      </c>
      <c r="V237" s="5"/>
    </row>
    <row r="238" spans="1:23" x14ac:dyDescent="0.45">
      <c r="A238" s="2">
        <v>18</v>
      </c>
      <c r="B238">
        <v>20</v>
      </c>
      <c r="C238">
        <v>0.65</v>
      </c>
      <c r="D238">
        <f>(SUM(SUMIF('PARITY Accuracy'!D238,"&lt;&gt;0"), SUMIF('Pattern_Matching Accuracy'!D238,"&lt;&gt;0"), SUMIF('Reversal Accuracy'!D238,"&lt;&gt;0"), SUMIF('Stack Accuracy'!D238,"&lt;&gt;0"), SUMIF('Vending_Machine Accuracy'!D238,"&lt;&gt;0"), SUMIF('Vending_Machine_Sum Accuracy'!D238,"&lt;&gt;0"), SUMIF('MazeComplete Accuracy'!D238,"&lt;&gt;0"), SUMIF('MazeSolve Accuracy'!D238,"&lt;&gt;0"), SUMIF('Hamiltonian Accuracy'!D238,"&lt;&gt;0")))/SUM(IF('PARITY Accuracy'!D238&lt;&gt;0,1,0), IF('Pattern_Matching Accuracy'!D238&lt;&gt;0,1,0), IF('Reversal Accuracy'!D238&lt;&gt;0,1,0), IF('Stack Accuracy'!D238&lt;&gt;0,1,0), IF('Vending_Machine Accuracy'!D238&lt;&gt;0,1,0), IF('Vending_Machine_Sum Accuracy'!D238&lt;&gt;0,1,0), IF('MazeComplete Accuracy'!D238&lt;&gt;0,1,0), IF('MazeSolve Accuracy'!D238&lt;&gt;0,1,0), IF('Hamiltonian Accuracy'!D238&lt;&gt;0,1,0))</f>
        <v>29.353333333333335</v>
      </c>
      <c r="E238">
        <f>(SUM(SUMIF('PARITY Accuracy'!E238,"&lt;&gt;0"), SUMIF('Pattern_Matching Accuracy'!E238,"&lt;&gt;0"), SUMIF('Reversal Accuracy'!E238,"&lt;&gt;0"), SUMIF('Stack Accuracy'!E238,"&lt;&gt;0"), SUMIF('Vending_Machine Accuracy'!E238,"&lt;&gt;0"), SUMIF('Vending_Machine_Sum Accuracy'!E238,"&lt;&gt;0"), SUMIF('MazeComplete Accuracy'!E238,"&lt;&gt;0"), SUMIF('MazeSolve Accuracy'!E238,"&lt;&gt;0"), SUMIF('Hamiltonian Accuracy'!E238,"&lt;&gt;0")))/SUM(IF('PARITY Accuracy'!E238&lt;&gt;0,1,0), IF('Pattern_Matching Accuracy'!E238&lt;&gt;0,1,0), IF('Reversal Accuracy'!E238&lt;&gt;0,1,0), IF('Stack Accuracy'!E238&lt;&gt;0,1,0), IF('Vending_Machine Accuracy'!E238&lt;&gt;0,1,0), IF('Vending_Machine_Sum Accuracy'!E238&lt;&gt;0,1,0), IF('MazeComplete Accuracy'!E238&lt;&gt;0,1,0), IF('MazeSolve Accuracy'!E238&lt;&gt;0,1,0), IF('Hamiltonian Accuracy'!E238&lt;&gt;0,1,0))</f>
        <v>29.212222222222223</v>
      </c>
      <c r="F238">
        <f>(SUM(SUMIF('PARITY Accuracy'!F238,"&lt;&gt;0"), SUMIF('Pattern_Matching Accuracy'!F238,"&lt;&gt;0"), SUMIF('Reversal Accuracy'!F238,"&lt;&gt;0"), SUMIF('Stack Accuracy'!F238,"&lt;&gt;0"), SUMIF('Vending_Machine Accuracy'!F238,"&lt;&gt;0"), SUMIF('Vending_Machine_Sum Accuracy'!F238,"&lt;&gt;0"), SUMIF('MazeComplete Accuracy'!F238,"&lt;&gt;0"), SUMIF('MazeSolve Accuracy'!F238,"&lt;&gt;0"), SUMIF('Hamiltonian Accuracy'!F238,"&lt;&gt;0")))/SUM(IF('PARITY Accuracy'!F238&lt;&gt;0,1,0), IF('Pattern_Matching Accuracy'!F238&lt;&gt;0,1,0), IF('Reversal Accuracy'!F238&lt;&gt;0,1,0), IF('Stack Accuracy'!F238&lt;&gt;0,1,0), IF('Vending_Machine Accuracy'!F238&lt;&gt;0,1,0), IF('Vending_Machine_Sum Accuracy'!F238&lt;&gt;0,1,0), IF('MazeComplete Accuracy'!F238&lt;&gt;0,1,0), IF('MazeSolve Accuracy'!F238&lt;&gt;0,1,0), IF('Hamiltonian Accuracy'!F238&lt;&gt;0,1,0))</f>
        <v>27.655555555555555</v>
      </c>
      <c r="G238">
        <f>(SUM(SUMIF('PARITY Accuracy'!G238,"&lt;&gt;0"), SUMIF('Pattern_Matching Accuracy'!G238,"&lt;&gt;0"), SUMIF('Reversal Accuracy'!G238,"&lt;&gt;0"), SUMIF('Stack Accuracy'!G238,"&lt;&gt;0"), SUMIF('Vending_Machine Accuracy'!G238,"&lt;&gt;0"), SUMIF('Vending_Machine_Sum Accuracy'!G238,"&lt;&gt;0"), SUMIF('MazeComplete Accuracy'!G238,"&lt;&gt;0"), SUMIF('MazeSolve Accuracy'!G238,"&lt;&gt;0"), SUMIF('Hamiltonian Accuracy'!G238,"&lt;&gt;0")))/SUM(IF('PARITY Accuracy'!G238&lt;&gt;0,1,0), IF('Pattern_Matching Accuracy'!G238&lt;&gt;0,1,0), IF('Reversal Accuracy'!G238&lt;&gt;0,1,0), IF('Stack Accuracy'!G238&lt;&gt;0,1,0), IF('Vending_Machine Accuracy'!G238&lt;&gt;0,1,0), IF('Vending_Machine_Sum Accuracy'!G238&lt;&gt;0,1,0), IF('MazeComplete Accuracy'!G238&lt;&gt;0,1,0), IF('MazeSolve Accuracy'!G238&lt;&gt;0,1,0), IF('Hamiltonian Accuracy'!G238&lt;&gt;0,1,0))</f>
        <v>29.074444444444445</v>
      </c>
      <c r="H238" t="str">
        <f t="shared" si="95"/>
        <v>20 (δ=0.65)</v>
      </c>
      <c r="K238">
        <f>AVERAGE(K232:K237)</f>
        <v>24.617849206349206</v>
      </c>
      <c r="L238">
        <f>AVERAGE(L232:L236)</f>
        <v>25.263549206349204</v>
      </c>
      <c r="N238">
        <f t="shared" si="96"/>
        <v>28.823888888888888</v>
      </c>
      <c r="O238">
        <f t="shared" si="97"/>
        <v>0.68170650974748648</v>
      </c>
      <c r="P238" s="5">
        <f>AVERAGE(P232:P237)</f>
        <v>26.228814814814815</v>
      </c>
      <c r="Q238">
        <f>AVERAGE(Q232:Q236)</f>
        <v>26.228814814814815</v>
      </c>
      <c r="R238" s="5">
        <f>AVERAGE(R232:R237)</f>
        <v>25.535974603174605</v>
      </c>
      <c r="S238">
        <f>AVERAGE(S232:S236)</f>
        <v>25.535974603174601</v>
      </c>
      <c r="T238" s="5">
        <f>AVERAGE(T232:T237)</f>
        <v>24.518962962962963</v>
      </c>
      <c r="U238">
        <f>AVERAGE(U232:U236)</f>
        <v>24.518962962962963</v>
      </c>
      <c r="V238" s="5">
        <f>AVERAGE(V232:V237)</f>
        <v>24.091199999999997</v>
      </c>
      <c r="W238">
        <f>AVERAGE(W232:W236)</f>
        <v>24.091199999999997</v>
      </c>
    </row>
    <row r="239" spans="1:23" x14ac:dyDescent="0.45">
      <c r="A239" s="2">
        <v>19</v>
      </c>
      <c r="B239">
        <v>20</v>
      </c>
      <c r="C239">
        <v>0.85</v>
      </c>
      <c r="D239">
        <f>(SUM(SUMIF('PARITY Accuracy'!D239,"&lt;&gt;0"), SUMIF('Pattern_Matching Accuracy'!D239,"&lt;&gt;0"), SUMIF('Reversal Accuracy'!D239,"&lt;&gt;0"), SUMIF('Stack Accuracy'!D239,"&lt;&gt;0"), SUMIF('Vending_Machine Accuracy'!D239,"&lt;&gt;0"), SUMIF('Vending_Machine_Sum Accuracy'!D239,"&lt;&gt;0"), SUMIF('MazeComplete Accuracy'!D239,"&lt;&gt;0"), SUMIF('MazeSolve Accuracy'!D239,"&lt;&gt;0"), SUMIF('Hamiltonian Accuracy'!D239,"&lt;&gt;0")))/SUM(IF('PARITY Accuracy'!D239&lt;&gt;0,1,0), IF('Pattern_Matching Accuracy'!D239&lt;&gt;0,1,0), IF('Reversal Accuracy'!D239&lt;&gt;0,1,0), IF('Stack Accuracy'!D239&lt;&gt;0,1,0), IF('Vending_Machine Accuracy'!D239&lt;&gt;0,1,0), IF('Vending_Machine_Sum Accuracy'!D239&lt;&gt;0,1,0), IF('MazeComplete Accuracy'!D239&lt;&gt;0,1,0), IF('MazeSolve Accuracy'!D239&lt;&gt;0,1,0), IF('Hamiltonian Accuracy'!D239&lt;&gt;0,1,0))</f>
        <v>28.816666666666663</v>
      </c>
      <c r="E239">
        <f>(SUM(SUMIF('PARITY Accuracy'!E239,"&lt;&gt;0"), SUMIF('Pattern_Matching Accuracy'!E239,"&lt;&gt;0"), SUMIF('Reversal Accuracy'!E239,"&lt;&gt;0"), SUMIF('Stack Accuracy'!E239,"&lt;&gt;0"), SUMIF('Vending_Machine Accuracy'!E239,"&lt;&gt;0"), SUMIF('Vending_Machine_Sum Accuracy'!E239,"&lt;&gt;0"), SUMIF('MazeComplete Accuracy'!E239,"&lt;&gt;0"), SUMIF('MazeSolve Accuracy'!E239,"&lt;&gt;0"), SUMIF('Hamiltonian Accuracy'!E239,"&lt;&gt;0")))/SUM(IF('PARITY Accuracy'!E239&lt;&gt;0,1,0), IF('Pattern_Matching Accuracy'!E239&lt;&gt;0,1,0), IF('Reversal Accuracy'!E239&lt;&gt;0,1,0), IF('Stack Accuracy'!E239&lt;&gt;0,1,0), IF('Vending_Machine Accuracy'!E239&lt;&gt;0,1,0), IF('Vending_Machine_Sum Accuracy'!E239&lt;&gt;0,1,0), IF('MazeComplete Accuracy'!E239&lt;&gt;0,1,0), IF('MazeSolve Accuracy'!E239&lt;&gt;0,1,0), IF('Hamiltonian Accuracy'!E239&lt;&gt;0,1,0))</f>
        <v>29.188888888888886</v>
      </c>
      <c r="F239">
        <f>(SUM(SUMIF('PARITY Accuracy'!F239,"&lt;&gt;0"), SUMIF('Pattern_Matching Accuracy'!F239,"&lt;&gt;0"), SUMIF('Reversal Accuracy'!F239,"&lt;&gt;0"), SUMIF('Stack Accuracy'!F239,"&lt;&gt;0"), SUMIF('Vending_Machine Accuracy'!F239,"&lt;&gt;0"), SUMIF('Vending_Machine_Sum Accuracy'!F239,"&lt;&gt;0"), SUMIF('MazeComplete Accuracy'!F239,"&lt;&gt;0"), SUMIF('MazeSolve Accuracy'!F239,"&lt;&gt;0"), SUMIF('Hamiltonian Accuracy'!F239,"&lt;&gt;0")))/SUM(IF('PARITY Accuracy'!F239&lt;&gt;0,1,0), IF('Pattern_Matching Accuracy'!F239&lt;&gt;0,1,0), IF('Reversal Accuracy'!F239&lt;&gt;0,1,0), IF('Stack Accuracy'!F239&lt;&gt;0,1,0), IF('Vending_Machine Accuracy'!F239&lt;&gt;0,1,0), IF('Vending_Machine_Sum Accuracy'!F239&lt;&gt;0,1,0), IF('MazeComplete Accuracy'!F239&lt;&gt;0,1,0), IF('MazeSolve Accuracy'!F239&lt;&gt;0,1,0), IF('Hamiltonian Accuracy'!F239&lt;&gt;0,1,0))</f>
        <v>27.677777777777777</v>
      </c>
      <c r="G239">
        <f>(SUM(SUMIF('PARITY Accuracy'!G239,"&lt;&gt;0"), SUMIF('Pattern_Matching Accuracy'!G239,"&lt;&gt;0"), SUMIF('Reversal Accuracy'!G239,"&lt;&gt;0"), SUMIF('Stack Accuracy'!G239,"&lt;&gt;0"), SUMIF('Vending_Machine Accuracy'!G239,"&lt;&gt;0"), SUMIF('Vending_Machine_Sum Accuracy'!G239,"&lt;&gt;0"), SUMIF('MazeComplete Accuracy'!G239,"&lt;&gt;0"), SUMIF('MazeSolve Accuracy'!G239,"&lt;&gt;0"), SUMIF('Hamiltonian Accuracy'!G239,"&lt;&gt;0")))/SUM(IF('PARITY Accuracy'!G239&lt;&gt;0,1,0), IF('Pattern_Matching Accuracy'!G239&lt;&gt;0,1,0), IF('Reversal Accuracy'!G239&lt;&gt;0,1,0), IF('Stack Accuracy'!G239&lt;&gt;0,1,0), IF('Vending_Machine Accuracy'!G239&lt;&gt;0,1,0), IF('Vending_Machine_Sum Accuracy'!G239&lt;&gt;0,1,0), IF('MazeComplete Accuracy'!G239&lt;&gt;0,1,0), IF('MazeSolve Accuracy'!G239&lt;&gt;0,1,0), IF('Hamiltonian Accuracy'!G239&lt;&gt;0,1,0))</f>
        <v>27.95333333333333</v>
      </c>
      <c r="H239" t="str">
        <f t="shared" si="95"/>
        <v>20 (δ=0.85)</v>
      </c>
      <c r="K239">
        <f>_xlfn.STDEV.P(K232:K237)</f>
        <v>6.0492522128071551</v>
      </c>
      <c r="L239">
        <f>_xlfn.STDEV.P(L232:L236)</f>
        <v>0.97912798345709384</v>
      </c>
      <c r="N239">
        <f t="shared" si="96"/>
        <v>28.409166666666664</v>
      </c>
      <c r="O239">
        <f t="shared" si="97"/>
        <v>0.61577932906095889</v>
      </c>
      <c r="P239" s="5">
        <f>_xlfn.STDEV.P(P232:P237)</f>
        <v>6.3237408846667593</v>
      </c>
      <c r="Q239">
        <f>_xlfn.STDEV.P(Q232:Q236)</f>
        <v>1.0717995111231855</v>
      </c>
      <c r="R239" s="5">
        <f>_xlfn.STDEV.P(R232:R237)</f>
        <v>5.8312583081602192</v>
      </c>
      <c r="S239">
        <f>_xlfn.STDEV.P(S232:S236)</f>
        <v>0.96189269729746385</v>
      </c>
      <c r="T239" s="5">
        <f>_xlfn.STDEV.P(T232:T237)</f>
        <v>5.690572358936377</v>
      </c>
      <c r="U239">
        <f>_xlfn.STDEV.P(U232:U236)</f>
        <v>1.0320921299036512</v>
      </c>
      <c r="V239" s="5">
        <f>_xlfn.STDEV.P(V232:V237)</f>
        <v>7.1945668136826137</v>
      </c>
      <c r="W239">
        <f>_xlfn.STDEV.P(W232:W236)</f>
        <v>0.59046877129662312</v>
      </c>
    </row>
    <row r="240" spans="1:23" ht="14.65" thickBot="1" x14ac:dyDescent="0.5">
      <c r="A240" s="2">
        <v>20</v>
      </c>
      <c r="B240">
        <v>50</v>
      </c>
      <c r="C240">
        <v>0</v>
      </c>
      <c r="D240">
        <f>(SUM(SUMIF('PARITY Accuracy'!D240,"&lt;&gt;0"), SUMIF('Pattern_Matching Accuracy'!D240,"&lt;&gt;0"), SUMIF('Reversal Accuracy'!D240,"&lt;&gt;0"), SUMIF('Stack Accuracy'!D240,"&lt;&gt;0"), SUMIF('Vending_Machine Accuracy'!D240,"&lt;&gt;0"), SUMIF('Vending_Machine_Sum Accuracy'!D240,"&lt;&gt;0"), SUMIF('MazeComplete Accuracy'!D240,"&lt;&gt;0"), SUMIF('MazeSolve Accuracy'!D240,"&lt;&gt;0"), SUMIF('Hamiltonian Accuracy'!D240,"&lt;&gt;0")))/SUM(IF('PARITY Accuracy'!D240&lt;&gt;0,1,0), IF('Pattern_Matching Accuracy'!D240&lt;&gt;0,1,0), IF('Reversal Accuracy'!D240&lt;&gt;0,1,0), IF('Stack Accuracy'!D240&lt;&gt;0,1,0), IF('Vending_Machine Accuracy'!D240&lt;&gt;0,1,0), IF('Vending_Machine_Sum Accuracy'!D240&lt;&gt;0,1,0), IF('MazeComplete Accuracy'!D240&lt;&gt;0,1,0), IF('MazeSolve Accuracy'!D240&lt;&gt;0,1,0), IF('Hamiltonian Accuracy'!D240&lt;&gt;0,1,0))</f>
        <v>36</v>
      </c>
      <c r="E240">
        <f>(SUM(SUMIF('PARITY Accuracy'!E240,"&lt;&gt;0"), SUMIF('Pattern_Matching Accuracy'!E240,"&lt;&gt;0"), SUMIF('Reversal Accuracy'!E240,"&lt;&gt;0"), SUMIF('Stack Accuracy'!E240,"&lt;&gt;0"), SUMIF('Vending_Machine Accuracy'!E240,"&lt;&gt;0"), SUMIF('Vending_Machine_Sum Accuracy'!E240,"&lt;&gt;0"), SUMIF('MazeComplete Accuracy'!E240,"&lt;&gt;0"), SUMIF('MazeSolve Accuracy'!E240,"&lt;&gt;0"), SUMIF('Hamiltonian Accuracy'!E240,"&lt;&gt;0")))/SUM(IF('PARITY Accuracy'!E240&lt;&gt;0,1,0), IF('Pattern_Matching Accuracy'!E240&lt;&gt;0,1,0), IF('Reversal Accuracy'!E240&lt;&gt;0,1,0), IF('Stack Accuracy'!E240&lt;&gt;0,1,0), IF('Vending_Machine Accuracy'!E240&lt;&gt;0,1,0), IF('Vending_Machine_Sum Accuracy'!E240&lt;&gt;0,1,0), IF('MazeComplete Accuracy'!E240&lt;&gt;0,1,0), IF('MazeSolve Accuracy'!E240&lt;&gt;0,1,0), IF('Hamiltonian Accuracy'!E240&lt;&gt;0,1,0))</f>
        <v>34.299999999999997</v>
      </c>
      <c r="F240">
        <f>(SUM(SUMIF('PARITY Accuracy'!F240,"&lt;&gt;0"), SUMIF('Pattern_Matching Accuracy'!F240,"&lt;&gt;0"), SUMIF('Reversal Accuracy'!F240,"&lt;&gt;0"), SUMIF('Stack Accuracy'!F240,"&lt;&gt;0"), SUMIF('Vending_Machine Accuracy'!F240,"&lt;&gt;0"), SUMIF('Vending_Machine_Sum Accuracy'!F240,"&lt;&gt;0"), SUMIF('MazeComplete Accuracy'!F240,"&lt;&gt;0"), SUMIF('MazeSolve Accuracy'!F240,"&lt;&gt;0"), SUMIF('Hamiltonian Accuracy'!F240,"&lt;&gt;0")))/SUM(IF('PARITY Accuracy'!F240&lt;&gt;0,1,0), IF('Pattern_Matching Accuracy'!F240&lt;&gt;0,1,0), IF('Reversal Accuracy'!F240&lt;&gt;0,1,0), IF('Stack Accuracy'!F240&lt;&gt;0,1,0), IF('Vending_Machine Accuracy'!F240&lt;&gt;0,1,0), IF('Vending_Machine_Sum Accuracy'!F240&lt;&gt;0,1,0), IF('MazeComplete Accuracy'!F240&lt;&gt;0,1,0), IF('MazeSolve Accuracy'!F240&lt;&gt;0,1,0), IF('Hamiltonian Accuracy'!F240&lt;&gt;0,1,0))</f>
        <v>32.75</v>
      </c>
      <c r="G240">
        <f>(SUM(SUMIF('PARITY Accuracy'!G240,"&lt;&gt;0"), SUMIF('Pattern_Matching Accuracy'!G240,"&lt;&gt;0"), SUMIF('Reversal Accuracy'!G240,"&lt;&gt;0"), SUMIF('Stack Accuracy'!G240,"&lt;&gt;0"), SUMIF('Vending_Machine Accuracy'!G240,"&lt;&gt;0"), SUMIF('Vending_Machine_Sum Accuracy'!G240,"&lt;&gt;0"), SUMIF('MazeComplete Accuracy'!G240,"&lt;&gt;0"), SUMIF('MazeSolve Accuracy'!G240,"&lt;&gt;0"), SUMIF('Hamiltonian Accuracy'!G240,"&lt;&gt;0")))/SUM(IF('PARITY Accuracy'!G240&lt;&gt;0,1,0), IF('Pattern_Matching Accuracy'!G240&lt;&gt;0,1,0), IF('Reversal Accuracy'!G240&lt;&gt;0,1,0), IF('Stack Accuracy'!G240&lt;&gt;0,1,0), IF('Vending_Machine Accuracy'!G240&lt;&gt;0,1,0), IF('Vending_Machine_Sum Accuracy'!G240&lt;&gt;0,1,0), IF('MazeComplete Accuracy'!G240&lt;&gt;0,1,0), IF('MazeSolve Accuracy'!G240&lt;&gt;0,1,0), IF('Hamiltonian Accuracy'!G240&lt;&gt;0,1,0))</f>
        <v>36.475000000000001</v>
      </c>
      <c r="H240" t="str">
        <f t="shared" si="95"/>
        <v>50 (δ=0)</v>
      </c>
      <c r="N240">
        <f t="shared" si="96"/>
        <v>34.881250000000001</v>
      </c>
      <c r="O240">
        <f t="shared" si="97"/>
        <v>1.4723891087277172</v>
      </c>
      <c r="P240" s="5"/>
      <c r="R240" s="5"/>
      <c r="T240" s="5"/>
      <c r="V240" s="5"/>
    </row>
    <row r="241" spans="1:25" x14ac:dyDescent="0.45">
      <c r="A241" s="2">
        <v>21</v>
      </c>
      <c r="B241">
        <v>50</v>
      </c>
      <c r="C241">
        <v>0.2</v>
      </c>
      <c r="D241">
        <f>(SUM(SUMIF('PARITY Accuracy'!D241,"&lt;&gt;0"), SUMIF('Pattern_Matching Accuracy'!D241,"&lt;&gt;0"), SUMIF('Reversal Accuracy'!D241,"&lt;&gt;0"), SUMIF('Stack Accuracy'!D241,"&lt;&gt;0"), SUMIF('Vending_Machine Accuracy'!D241,"&lt;&gt;0"), SUMIF('Vending_Machine_Sum Accuracy'!D241,"&lt;&gt;0"), SUMIF('MazeComplete Accuracy'!D241,"&lt;&gt;0"), SUMIF('MazeSolve Accuracy'!D241,"&lt;&gt;0"), SUMIF('Hamiltonian Accuracy'!D241,"&lt;&gt;0")))/SUM(IF('PARITY Accuracy'!D241&lt;&gt;0,1,0), IF('Pattern_Matching Accuracy'!D241&lt;&gt;0,1,0), IF('Reversal Accuracy'!D241&lt;&gt;0,1,0), IF('Stack Accuracy'!D241&lt;&gt;0,1,0), IF('Vending_Machine Accuracy'!D241&lt;&gt;0,1,0), IF('Vending_Machine_Sum Accuracy'!D241&lt;&gt;0,1,0), IF('MazeComplete Accuracy'!D241&lt;&gt;0,1,0), IF('MazeSolve Accuracy'!D241&lt;&gt;0,1,0), IF('Hamiltonian Accuracy'!D241&lt;&gt;0,1,0))</f>
        <v>33.633333333333333</v>
      </c>
      <c r="E241">
        <f>(SUM(SUMIF('PARITY Accuracy'!E241,"&lt;&gt;0"), SUMIF('Pattern_Matching Accuracy'!E241,"&lt;&gt;0"), SUMIF('Reversal Accuracy'!E241,"&lt;&gt;0"), SUMIF('Stack Accuracy'!E241,"&lt;&gt;0"), SUMIF('Vending_Machine Accuracy'!E241,"&lt;&gt;0"), SUMIF('Vending_Machine_Sum Accuracy'!E241,"&lt;&gt;0"), SUMIF('MazeComplete Accuracy'!E241,"&lt;&gt;0"), SUMIF('MazeSolve Accuracy'!E241,"&lt;&gt;0"), SUMIF('Hamiltonian Accuracy'!E241,"&lt;&gt;0")))/SUM(IF('PARITY Accuracy'!E241&lt;&gt;0,1,0), IF('Pattern_Matching Accuracy'!E241&lt;&gt;0,1,0), IF('Reversal Accuracy'!E241&lt;&gt;0,1,0), IF('Stack Accuracy'!E241&lt;&gt;0,1,0), IF('Vending_Machine Accuracy'!E241&lt;&gt;0,1,0), IF('Vending_Machine_Sum Accuracy'!E241&lt;&gt;0,1,0), IF('MazeComplete Accuracy'!E241&lt;&gt;0,1,0), IF('MazeSolve Accuracy'!E241&lt;&gt;0,1,0), IF('Hamiltonian Accuracy'!E241&lt;&gt;0,1,0))</f>
        <v>30.042857142857144</v>
      </c>
      <c r="F241">
        <f>(SUM(SUMIF('PARITY Accuracy'!F241,"&lt;&gt;0"), SUMIF('Pattern_Matching Accuracy'!F241,"&lt;&gt;0"), SUMIF('Reversal Accuracy'!F241,"&lt;&gt;0"), SUMIF('Stack Accuracy'!F241,"&lt;&gt;0"), SUMIF('Vending_Machine Accuracy'!F241,"&lt;&gt;0"), SUMIF('Vending_Machine_Sum Accuracy'!F241,"&lt;&gt;0"), SUMIF('MazeComplete Accuracy'!F241,"&lt;&gt;0"), SUMIF('MazeSolve Accuracy'!F241,"&lt;&gt;0"), SUMIF('Hamiltonian Accuracy'!F241,"&lt;&gt;0")))/SUM(IF('PARITY Accuracy'!F241&lt;&gt;0,1,0), IF('Pattern_Matching Accuracy'!F241&lt;&gt;0,1,0), IF('Reversal Accuracy'!F241&lt;&gt;0,1,0), IF('Stack Accuracy'!F241&lt;&gt;0,1,0), IF('Vending_Machine Accuracy'!F241&lt;&gt;0,1,0), IF('Vending_Machine_Sum Accuracy'!F241&lt;&gt;0,1,0), IF('MazeComplete Accuracy'!F241&lt;&gt;0,1,0), IF('MazeSolve Accuracy'!F241&lt;&gt;0,1,0), IF('Hamiltonian Accuracy'!F241&lt;&gt;0,1,0))</f>
        <v>31.766666666666669</v>
      </c>
      <c r="G241">
        <f>(SUM(SUMIF('PARITY Accuracy'!G241,"&lt;&gt;0"), SUMIF('Pattern_Matching Accuracy'!G241,"&lt;&gt;0"), SUMIF('Reversal Accuracy'!G241,"&lt;&gt;0"), SUMIF('Stack Accuracy'!G241,"&lt;&gt;0"), SUMIF('Vending_Machine Accuracy'!G241,"&lt;&gt;0"), SUMIF('Vending_Machine_Sum Accuracy'!G241,"&lt;&gt;0"), SUMIF('MazeComplete Accuracy'!G241,"&lt;&gt;0"), SUMIF('MazeSolve Accuracy'!G241,"&lt;&gt;0"), SUMIF('Hamiltonian Accuracy'!G241,"&lt;&gt;0")))/SUM(IF('PARITY Accuracy'!G241&lt;&gt;0,1,0), IF('Pattern_Matching Accuracy'!G241&lt;&gt;0,1,0), IF('Reversal Accuracy'!G241&lt;&gt;0,1,0), IF('Stack Accuracy'!G241&lt;&gt;0,1,0), IF('Vending_Machine Accuracy'!G241&lt;&gt;0,1,0), IF('Vending_Machine_Sum Accuracy'!G241&lt;&gt;0,1,0), IF('MazeComplete Accuracy'!G241&lt;&gt;0,1,0), IF('MazeSolve Accuracy'!G241&lt;&gt;0,1,0), IF('Hamiltonian Accuracy'!G241&lt;&gt;0,1,0))</f>
        <v>34.716666666666669</v>
      </c>
      <c r="H241" t="str">
        <f t="shared" si="95"/>
        <v>50 (δ=0.2)</v>
      </c>
      <c r="K241" s="10" cm="1">
        <f t="array" ref="K241">INDEX(LINEST(K232:K237), 1)</f>
        <v>2.1499541950113383</v>
      </c>
      <c r="L241" s="11" cm="1">
        <f t="array" ref="L241">INDEX(LINEST(L232:L236), 1)</f>
        <v>-0.6874023148148154</v>
      </c>
      <c r="N241">
        <f t="shared" si="96"/>
        <v>32.539880952380955</v>
      </c>
      <c r="O241">
        <f t="shared" si="97"/>
        <v>1.7865485154544674</v>
      </c>
      <c r="P241" s="5" cm="1">
        <f t="array" ref="P241">INDEX(LINEST(P232:P237), 1)</f>
        <v>2.9190095238095242</v>
      </c>
      <c r="Q241" s="5" cm="1">
        <f t="array" ref="Q241">INDEX(LINEST(Q232:Q236), 1)</f>
        <v>-0.74077777777777865</v>
      </c>
      <c r="R241" s="5" cm="1">
        <f t="array" ref="R241">INDEX(LINEST(R232:R237), 1)</f>
        <v>2.1812009070294791</v>
      </c>
      <c r="S241" s="5" cm="1">
        <f t="array" ref="S241">INDEX(LINEST(S232:S236), 1)</f>
        <v>-0.67376666666666651</v>
      </c>
      <c r="T241" s="5" cm="1">
        <f t="array" ref="T241">INDEX(LINEST(T232:T237), 1)</f>
        <v>2.2452063492063492</v>
      </c>
      <c r="U241" s="5" cm="1">
        <f t="array" ref="U241">INDEX(LINEST(U232:U236), 1)</f>
        <v>-0.69274074074074143</v>
      </c>
      <c r="V241" s="5" cm="1">
        <f t="array" ref="V241">INDEX(LINEST(V232:V236), 1)</f>
        <v>5.0505333333333322</v>
      </c>
      <c r="W241" s="5" cm="1">
        <f t="array" ref="W241">INDEX(LINEST(W232:W236), 1)</f>
        <v>-0.39812222222222249</v>
      </c>
      <c r="Y241" t="s">
        <v>33</v>
      </c>
    </row>
    <row r="242" spans="1:25" x14ac:dyDescent="0.45">
      <c r="A242" s="2">
        <v>22</v>
      </c>
      <c r="B242">
        <v>50</v>
      </c>
      <c r="C242">
        <v>0.45</v>
      </c>
      <c r="D242">
        <f>(SUM(SUMIF('PARITY Accuracy'!D242,"&lt;&gt;0"), SUMIF('Pattern_Matching Accuracy'!D242,"&lt;&gt;0"), SUMIF('Reversal Accuracy'!D242,"&lt;&gt;0"), SUMIF('Stack Accuracy'!D242,"&lt;&gt;0"), SUMIF('Vending_Machine Accuracy'!D242,"&lt;&gt;0"), SUMIF('Vending_Machine_Sum Accuracy'!D242,"&lt;&gt;0"), SUMIF('MazeComplete Accuracy'!D242,"&lt;&gt;0"), SUMIF('MazeSolve Accuracy'!D242,"&lt;&gt;0"), SUMIF('Hamiltonian Accuracy'!D242,"&lt;&gt;0")))/SUM(IF('PARITY Accuracy'!D242&lt;&gt;0,1,0), IF('Pattern_Matching Accuracy'!D242&lt;&gt;0,1,0), IF('Reversal Accuracy'!D242&lt;&gt;0,1,0), IF('Stack Accuracy'!D242&lt;&gt;0,1,0), IF('Vending_Machine Accuracy'!D242&lt;&gt;0,1,0), IF('Vending_Machine_Sum Accuracy'!D242&lt;&gt;0,1,0), IF('MazeComplete Accuracy'!D242&lt;&gt;0,1,0), IF('MazeSolve Accuracy'!D242&lt;&gt;0,1,0), IF('Hamiltonian Accuracy'!D242&lt;&gt;0,1,0))</f>
        <v>33.4</v>
      </c>
      <c r="E242">
        <f>(SUM(SUMIF('PARITY Accuracy'!E242,"&lt;&gt;0"), SUMIF('Pattern_Matching Accuracy'!E242,"&lt;&gt;0"), SUMIF('Reversal Accuracy'!E242,"&lt;&gt;0"), SUMIF('Stack Accuracy'!E242,"&lt;&gt;0"), SUMIF('Vending_Machine Accuracy'!E242,"&lt;&gt;0"), SUMIF('Vending_Machine_Sum Accuracy'!E242,"&lt;&gt;0"), SUMIF('MazeComplete Accuracy'!E242,"&lt;&gt;0"), SUMIF('MazeSolve Accuracy'!E242,"&lt;&gt;0"), SUMIF('Hamiltonian Accuracy'!E242,"&lt;&gt;0")))/SUM(IF('PARITY Accuracy'!E242&lt;&gt;0,1,0), IF('Pattern_Matching Accuracy'!E242&lt;&gt;0,1,0), IF('Reversal Accuracy'!E242&lt;&gt;0,1,0), IF('Stack Accuracy'!E242&lt;&gt;0,1,0), IF('Vending_Machine Accuracy'!E242&lt;&gt;0,1,0), IF('Vending_Machine_Sum Accuracy'!E242&lt;&gt;0,1,0), IF('MazeComplete Accuracy'!E242&lt;&gt;0,1,0), IF('MazeSolve Accuracy'!E242&lt;&gt;0,1,0), IF('Hamiltonian Accuracy'!E242&lt;&gt;0,1,0))</f>
        <v>29.271428571428572</v>
      </c>
      <c r="F242">
        <f>(SUM(SUMIF('PARITY Accuracy'!F242,"&lt;&gt;0"), SUMIF('Pattern_Matching Accuracy'!F242,"&lt;&gt;0"), SUMIF('Reversal Accuracy'!F242,"&lt;&gt;0"), SUMIF('Stack Accuracy'!F242,"&lt;&gt;0"), SUMIF('Vending_Machine Accuracy'!F242,"&lt;&gt;0"), SUMIF('Vending_Machine_Sum Accuracy'!F242,"&lt;&gt;0"), SUMIF('MazeComplete Accuracy'!F242,"&lt;&gt;0"), SUMIF('MazeSolve Accuracy'!F242,"&lt;&gt;0"), SUMIF('Hamiltonian Accuracy'!F242,"&lt;&gt;0")))/SUM(IF('PARITY Accuracy'!F242&lt;&gt;0,1,0), IF('Pattern_Matching Accuracy'!F242&lt;&gt;0,1,0), IF('Reversal Accuracy'!F242&lt;&gt;0,1,0), IF('Stack Accuracy'!F242&lt;&gt;0,1,0), IF('Vending_Machine Accuracy'!F242&lt;&gt;0,1,0), IF('Vending_Machine_Sum Accuracy'!F242&lt;&gt;0,1,0), IF('MazeComplete Accuracy'!F242&lt;&gt;0,1,0), IF('MazeSolve Accuracy'!F242&lt;&gt;0,1,0), IF('Hamiltonian Accuracy'!F242&lt;&gt;0,1,0))</f>
        <v>29.7</v>
      </c>
      <c r="G242">
        <f>(SUM(SUMIF('PARITY Accuracy'!G242,"&lt;&gt;0"), SUMIF('Pattern_Matching Accuracy'!G242,"&lt;&gt;0"), SUMIF('Reversal Accuracy'!G242,"&lt;&gt;0"), SUMIF('Stack Accuracy'!G242,"&lt;&gt;0"), SUMIF('Vending_Machine Accuracy'!G242,"&lt;&gt;0"), SUMIF('Vending_Machine_Sum Accuracy'!G242,"&lt;&gt;0"), SUMIF('MazeComplete Accuracy'!G242,"&lt;&gt;0"), SUMIF('MazeSolve Accuracy'!G242,"&lt;&gt;0"), SUMIF('Hamiltonian Accuracy'!G242,"&lt;&gt;0")))/SUM(IF('PARITY Accuracy'!G242&lt;&gt;0,1,0), IF('Pattern_Matching Accuracy'!G242&lt;&gt;0,1,0), IF('Reversal Accuracy'!G242&lt;&gt;0,1,0), IF('Stack Accuracy'!G242&lt;&gt;0,1,0), IF('Vending_Machine Accuracy'!G242&lt;&gt;0,1,0), IF('Vending_Machine_Sum Accuracy'!G242&lt;&gt;0,1,0), IF('MazeComplete Accuracy'!G242&lt;&gt;0,1,0), IF('MazeSolve Accuracy'!G242&lt;&gt;0,1,0), IF('Hamiltonian Accuracy'!G242&lt;&gt;0,1,0))</f>
        <v>32.9</v>
      </c>
      <c r="H242" t="str">
        <f t="shared" si="95"/>
        <v>50 (δ=0.45)</v>
      </c>
      <c r="K242" s="12">
        <f>AVERAGE('Hamiltonian Accuracy'!K242, 'MazeSolve Accuracy'!K242, 'MazeComplete Accuracy'!K242, 'Vending_Machine_Sum Accuracy'!K242, 'Vending_Machine Accuracy'!K242, 'Stack Accuracy'!K242, 'Reversal Accuracy'!K242, 'Pattern_Matching Accuracy'!K242, 'PARITY Accuracy'!K242)</f>
        <v>3.4880222222222228</v>
      </c>
      <c r="L242" s="12">
        <f>AVERAGE('Hamiltonian Accuracy'!L242, 'MazeSolve Accuracy'!L242, 'MazeComplete Accuracy'!L242, 'Vending_Machine_Sum Accuracy'!L242, 'Vending_Machine Accuracy'!L242, 'Stack Accuracy'!L242, 'Reversal Accuracy'!L242, 'Pattern_Matching Accuracy'!L242, 'PARITY Accuracy'!L242)</f>
        <v>-0.4789578042328041</v>
      </c>
      <c r="N242">
        <f t="shared" si="96"/>
        <v>31.317857142857143</v>
      </c>
      <c r="O242">
        <f t="shared" si="97"/>
        <v>1.8468775359111005</v>
      </c>
    </row>
    <row r="243" spans="1:25" ht="14.65" thickBot="1" x14ac:dyDescent="0.5">
      <c r="A243" s="2">
        <v>23</v>
      </c>
      <c r="B243">
        <v>50</v>
      </c>
      <c r="C243">
        <v>0.65</v>
      </c>
      <c r="D243">
        <f>(SUM(SUMIF('PARITY Accuracy'!D243,"&lt;&gt;0"), SUMIF('Pattern_Matching Accuracy'!D243,"&lt;&gt;0"), SUMIF('Reversal Accuracy'!D243,"&lt;&gt;0"), SUMIF('Stack Accuracy'!D243,"&lt;&gt;0"), SUMIF('Vending_Machine Accuracy'!D243,"&lt;&gt;0"), SUMIF('Vending_Machine_Sum Accuracy'!D243,"&lt;&gt;0"), SUMIF('MazeComplete Accuracy'!D243,"&lt;&gt;0"), SUMIF('MazeSolve Accuracy'!D243,"&lt;&gt;0"), SUMIF('Hamiltonian Accuracy'!D243,"&lt;&gt;0")))/SUM(IF('PARITY Accuracy'!D243&lt;&gt;0,1,0), IF('Pattern_Matching Accuracy'!D243&lt;&gt;0,1,0), IF('Reversal Accuracy'!D243&lt;&gt;0,1,0), IF('Stack Accuracy'!D243&lt;&gt;0,1,0), IF('Vending_Machine Accuracy'!D243&lt;&gt;0,1,0), IF('Vending_Machine_Sum Accuracy'!D243&lt;&gt;0,1,0), IF('MazeComplete Accuracy'!D243&lt;&gt;0,1,0), IF('MazeSolve Accuracy'!D243&lt;&gt;0,1,0), IF('Hamiltonian Accuracy'!D243&lt;&gt;0,1,0))</f>
        <v>32.233333333333334</v>
      </c>
      <c r="E243">
        <f>(SUM(SUMIF('PARITY Accuracy'!E243,"&lt;&gt;0"), SUMIF('Pattern_Matching Accuracy'!E243,"&lt;&gt;0"), SUMIF('Reversal Accuracy'!E243,"&lt;&gt;0"), SUMIF('Stack Accuracy'!E243,"&lt;&gt;0"), SUMIF('Vending_Machine Accuracy'!E243,"&lt;&gt;0"), SUMIF('Vending_Machine_Sum Accuracy'!E243,"&lt;&gt;0"), SUMIF('MazeComplete Accuracy'!E243,"&lt;&gt;0"), SUMIF('MazeSolve Accuracy'!E243,"&lt;&gt;0"), SUMIF('Hamiltonian Accuracy'!E243,"&lt;&gt;0")))/SUM(IF('PARITY Accuracy'!E243&lt;&gt;0,1,0), IF('Pattern_Matching Accuracy'!E243&lt;&gt;0,1,0), IF('Reversal Accuracy'!E243&lt;&gt;0,1,0), IF('Stack Accuracy'!E243&lt;&gt;0,1,0), IF('Vending_Machine Accuracy'!E243&lt;&gt;0,1,0), IF('Vending_Machine_Sum Accuracy'!E243&lt;&gt;0,1,0), IF('MazeComplete Accuracy'!E243&lt;&gt;0,1,0), IF('MazeSolve Accuracy'!E243&lt;&gt;0,1,0), IF('Hamiltonian Accuracy'!E243&lt;&gt;0,1,0))</f>
        <v>28.38571428571429</v>
      </c>
      <c r="F243">
        <f>(SUM(SUMIF('PARITY Accuracy'!F243,"&lt;&gt;0"), SUMIF('Pattern_Matching Accuracy'!F243,"&lt;&gt;0"), SUMIF('Reversal Accuracy'!F243,"&lt;&gt;0"), SUMIF('Stack Accuracy'!F243,"&lt;&gt;0"), SUMIF('Vending_Machine Accuracy'!F243,"&lt;&gt;0"), SUMIF('Vending_Machine_Sum Accuracy'!F243,"&lt;&gt;0"), SUMIF('MazeComplete Accuracy'!F243,"&lt;&gt;0"), SUMIF('MazeSolve Accuracy'!F243,"&lt;&gt;0"), SUMIF('Hamiltonian Accuracy'!F243,"&lt;&gt;0")))/SUM(IF('PARITY Accuracy'!F243&lt;&gt;0,1,0), IF('Pattern_Matching Accuracy'!F243&lt;&gt;0,1,0), IF('Reversal Accuracy'!F243&lt;&gt;0,1,0), IF('Stack Accuracy'!F243&lt;&gt;0,1,0), IF('Vending_Machine Accuracy'!F243&lt;&gt;0,1,0), IF('Vending_Machine_Sum Accuracy'!F243&lt;&gt;0,1,0), IF('MazeComplete Accuracy'!F243&lt;&gt;0,1,0), IF('MazeSolve Accuracy'!F243&lt;&gt;0,1,0), IF('Hamiltonian Accuracy'!F243&lt;&gt;0,1,0))</f>
        <v>27.933333333333334</v>
      </c>
      <c r="G243">
        <f>(SUM(SUMIF('PARITY Accuracy'!G243,"&lt;&gt;0"), SUMIF('Pattern_Matching Accuracy'!G243,"&lt;&gt;0"), SUMIF('Reversal Accuracy'!G243,"&lt;&gt;0"), SUMIF('Stack Accuracy'!G243,"&lt;&gt;0"), SUMIF('Vending_Machine Accuracy'!G243,"&lt;&gt;0"), SUMIF('Vending_Machine_Sum Accuracy'!G243,"&lt;&gt;0"), SUMIF('MazeComplete Accuracy'!G243,"&lt;&gt;0"), SUMIF('MazeSolve Accuracy'!G243,"&lt;&gt;0"), SUMIF('Hamiltonian Accuracy'!G243,"&lt;&gt;0")))/SUM(IF('PARITY Accuracy'!G243&lt;&gt;0,1,0), IF('Pattern_Matching Accuracy'!G243&lt;&gt;0,1,0), IF('Reversal Accuracy'!G243&lt;&gt;0,1,0), IF('Stack Accuracy'!G243&lt;&gt;0,1,0), IF('Vending_Machine Accuracy'!G243&lt;&gt;0,1,0), IF('Vending_Machine_Sum Accuracy'!G243&lt;&gt;0,1,0), IF('MazeComplete Accuracy'!G243&lt;&gt;0,1,0), IF('MazeSolve Accuracy'!G243&lt;&gt;0,1,0), IF('Hamiltonian Accuracy'!G243&lt;&gt;0,1,0))</f>
        <v>32.138333333333328</v>
      </c>
      <c r="H243" t="str">
        <f t="shared" si="95"/>
        <v>50 (δ=0.65)</v>
      </c>
      <c r="K243" s="13">
        <f>_xlfn.STDEV.P('Hamiltonian Accuracy'!K242, 'MazeSolve Accuracy'!K242, 'MazeComplete Accuracy'!K242, 'Vending_Machine_Sum Accuracy'!K242, 'Vending_Machine Accuracy'!K242, 'Stack Accuracy'!K242, 'Reversal Accuracy'!K242, 'Pattern_Matching Accuracy'!K242, 'PARITY Accuracy'!K242)</f>
        <v>3.7005469966255085</v>
      </c>
      <c r="L243" s="14">
        <f>_xlfn.STDEV.P('Hamiltonian Accuracy'!L242, 'MazeSolve Accuracy'!L242, 'MazeComplete Accuracy'!L242, 'Vending_Machine_Sum Accuracy'!L242, 'Vending_Machine Accuracy'!L242, 'Stack Accuracy'!L242, 'Reversal Accuracy'!L242, 'Pattern_Matching Accuracy'!L242, 'PARITY Accuracy'!L242)</f>
        <v>1.3266448050223223</v>
      </c>
      <c r="N243">
        <f t="shared" si="96"/>
        <v>30.17267857142857</v>
      </c>
      <c r="O243">
        <f t="shared" si="97"/>
        <v>2.0197775338238242</v>
      </c>
    </row>
    <row r="244" spans="1:25" x14ac:dyDescent="0.45">
      <c r="A244" s="2">
        <v>24</v>
      </c>
      <c r="B244">
        <v>50</v>
      </c>
      <c r="C244">
        <v>0.85</v>
      </c>
      <c r="D244">
        <f>(SUM(SUMIF('PARITY Accuracy'!D244,"&lt;&gt;0"), SUMIF('Pattern_Matching Accuracy'!D244,"&lt;&gt;0"), SUMIF('Reversal Accuracy'!D244,"&lt;&gt;0"), SUMIF('Stack Accuracy'!D244,"&lt;&gt;0"), SUMIF('Vending_Machine Accuracy'!D244,"&lt;&gt;0"), SUMIF('Vending_Machine_Sum Accuracy'!D244,"&lt;&gt;0"), SUMIF('MazeComplete Accuracy'!D244,"&lt;&gt;0"), SUMIF('MazeSolve Accuracy'!D244,"&lt;&gt;0"), SUMIF('Hamiltonian Accuracy'!D244,"&lt;&gt;0")))/SUM(IF('PARITY Accuracy'!D244&lt;&gt;0,1,0), IF('Pattern_Matching Accuracy'!D244&lt;&gt;0,1,0), IF('Reversal Accuracy'!D244&lt;&gt;0,1,0), IF('Stack Accuracy'!D244&lt;&gt;0,1,0), IF('Vending_Machine Accuracy'!D244&lt;&gt;0,1,0), IF('Vending_Machine_Sum Accuracy'!D244&lt;&gt;0,1,0), IF('MazeComplete Accuracy'!D244&lt;&gt;0,1,0), IF('MazeSolve Accuracy'!D244&lt;&gt;0,1,0), IF('Hamiltonian Accuracy'!D244&lt;&gt;0,1,0))</f>
        <v>30.533333333333331</v>
      </c>
      <c r="E244">
        <f>(SUM(SUMIF('PARITY Accuracy'!E244,"&lt;&gt;0"), SUMIF('Pattern_Matching Accuracy'!E244,"&lt;&gt;0"), SUMIF('Reversal Accuracy'!E244,"&lt;&gt;0"), SUMIF('Stack Accuracy'!E244,"&lt;&gt;0"), SUMIF('Vending_Machine Accuracy'!E244,"&lt;&gt;0"), SUMIF('Vending_Machine_Sum Accuracy'!E244,"&lt;&gt;0"), SUMIF('MazeComplete Accuracy'!E244,"&lt;&gt;0"), SUMIF('MazeSolve Accuracy'!E244,"&lt;&gt;0"), SUMIF('Hamiltonian Accuracy'!E244,"&lt;&gt;0")))/SUM(IF('PARITY Accuracy'!E244&lt;&gt;0,1,0), IF('Pattern_Matching Accuracy'!E244&lt;&gt;0,1,0), IF('Reversal Accuracy'!E244&lt;&gt;0,1,0), IF('Stack Accuracy'!E244&lt;&gt;0,1,0), IF('Vending_Machine Accuracy'!E244&lt;&gt;0,1,0), IF('Vending_Machine_Sum Accuracy'!E244&lt;&gt;0,1,0), IF('MazeComplete Accuracy'!E244&lt;&gt;0,1,0), IF('MazeSolve Accuracy'!E244&lt;&gt;0,1,0), IF('Hamiltonian Accuracy'!E244&lt;&gt;0,1,0))</f>
        <v>26.928571428571427</v>
      </c>
      <c r="F244">
        <f>(SUM(SUMIF('PARITY Accuracy'!F244,"&lt;&gt;0"), SUMIF('Pattern_Matching Accuracy'!F244,"&lt;&gt;0"), SUMIF('Reversal Accuracy'!F244,"&lt;&gt;0"), SUMIF('Stack Accuracy'!F244,"&lt;&gt;0"), SUMIF('Vending_Machine Accuracy'!F244,"&lt;&gt;0"), SUMIF('Vending_Machine_Sum Accuracy'!F244,"&lt;&gt;0"), SUMIF('MazeComplete Accuracy'!F244,"&lt;&gt;0"), SUMIF('MazeSolve Accuracy'!F244,"&lt;&gt;0"), SUMIF('Hamiltonian Accuracy'!F244,"&lt;&gt;0")))/SUM(IF('PARITY Accuracy'!F244&lt;&gt;0,1,0), IF('Pattern_Matching Accuracy'!F244&lt;&gt;0,1,0), IF('Reversal Accuracy'!F244&lt;&gt;0,1,0), IF('Stack Accuracy'!F244&lt;&gt;0,1,0), IF('Vending_Machine Accuracy'!F244&lt;&gt;0,1,0), IF('Vending_Machine_Sum Accuracy'!F244&lt;&gt;0,1,0), IF('MazeComplete Accuracy'!F244&lt;&gt;0,1,0), IF('MazeSolve Accuracy'!F244&lt;&gt;0,1,0), IF('Hamiltonian Accuracy'!F244&lt;&gt;0,1,0))</f>
        <v>28.916666666666671</v>
      </c>
      <c r="G244">
        <f>(SUM(SUMIF('PARITY Accuracy'!G244,"&lt;&gt;0"), SUMIF('Pattern_Matching Accuracy'!G244,"&lt;&gt;0"), SUMIF('Reversal Accuracy'!G244,"&lt;&gt;0"), SUMIF('Stack Accuracy'!G244,"&lt;&gt;0"), SUMIF('Vending_Machine Accuracy'!G244,"&lt;&gt;0"), SUMIF('Vending_Machine_Sum Accuracy'!G244,"&lt;&gt;0"), SUMIF('MazeComplete Accuracy'!G244,"&lt;&gt;0"), SUMIF('MazeSolve Accuracy'!G244,"&lt;&gt;0"), SUMIF('Hamiltonian Accuracy'!G244,"&lt;&gt;0")))/SUM(IF('PARITY Accuracy'!G244&lt;&gt;0,1,0), IF('Pattern_Matching Accuracy'!G244&lt;&gt;0,1,0), IF('Reversal Accuracy'!G244&lt;&gt;0,1,0), IF('Stack Accuracy'!G244&lt;&gt;0,1,0), IF('Vending_Machine Accuracy'!G244&lt;&gt;0,1,0), IF('Vending_Machine_Sum Accuracy'!G244&lt;&gt;0,1,0), IF('MazeComplete Accuracy'!G244&lt;&gt;0,1,0), IF('MazeSolve Accuracy'!G244&lt;&gt;0,1,0), IF('Hamiltonian Accuracy'!G244&lt;&gt;0,1,0))</f>
        <v>31.116666666666671</v>
      </c>
      <c r="H244" t="str">
        <f t="shared" si="95"/>
        <v>50 (δ=0.85)</v>
      </c>
      <c r="N244">
        <f t="shared" si="96"/>
        <v>29.373809523809527</v>
      </c>
      <c r="O244">
        <f t="shared" si="97"/>
        <v>1.6255933854673765</v>
      </c>
    </row>
    <row r="245" spans="1:25" x14ac:dyDescent="0.45">
      <c r="A245" s="2">
        <v>25</v>
      </c>
      <c r="B245">
        <v>100</v>
      </c>
      <c r="C245">
        <v>0</v>
      </c>
      <c r="D245">
        <f>(SUM(SUMIF('PARITY Accuracy'!D245,"&lt;&gt;0"), SUMIF('Pattern_Matching Accuracy'!D245,"&lt;&gt;0"), SUMIF('Reversal Accuracy'!D245,"&lt;&gt;0"), SUMIF('Stack Accuracy'!D245,"&lt;&gt;0"), SUMIF('Vending_Machine Accuracy'!D245,"&lt;&gt;0"), SUMIF('Vending_Machine_Sum Accuracy'!D245,"&lt;&gt;0"), SUMIF('MazeComplete Accuracy'!D245,"&lt;&gt;0"), SUMIF('MazeSolve Accuracy'!D245,"&lt;&gt;0"), SUMIF('Hamiltonian Accuracy'!D245,"&lt;&gt;0")))/SUM(IF('PARITY Accuracy'!D245&lt;&gt;0,1,0), IF('Pattern_Matching Accuracy'!D245&lt;&gt;0,1,0), IF('Reversal Accuracy'!D245&lt;&gt;0,1,0), IF('Stack Accuracy'!D245&lt;&gt;0,1,0), IF('Vending_Machine Accuracy'!D245&lt;&gt;0,1,0), IF('Vending_Machine_Sum Accuracy'!D245&lt;&gt;0,1,0), IF('MazeComplete Accuracy'!D245&lt;&gt;0,1,0), IF('MazeSolve Accuracy'!D245&lt;&gt;0,1,0), IF('Hamiltonian Accuracy'!D245&lt;&gt;0,1,0))</f>
        <v>32.966666666666661</v>
      </c>
      <c r="E245">
        <f>(SUM(SUMIF('PARITY Accuracy'!E245,"&lt;&gt;0"), SUMIF('Pattern_Matching Accuracy'!E245,"&lt;&gt;0"), SUMIF('Reversal Accuracy'!E245,"&lt;&gt;0"), SUMIF('Stack Accuracy'!E245,"&lt;&gt;0"), SUMIF('Vending_Machine Accuracy'!E245,"&lt;&gt;0"), SUMIF('Vending_Machine_Sum Accuracy'!E245,"&lt;&gt;0"), SUMIF('MazeComplete Accuracy'!E245,"&lt;&gt;0"), SUMIF('MazeSolve Accuracy'!E245,"&lt;&gt;0"), SUMIF('Hamiltonian Accuracy'!E245,"&lt;&gt;0")))/SUM(IF('PARITY Accuracy'!E245&lt;&gt;0,1,0), IF('Pattern_Matching Accuracy'!E245&lt;&gt;0,1,0), IF('Reversal Accuracy'!E245&lt;&gt;0,1,0), IF('Stack Accuracy'!E245&lt;&gt;0,1,0), IF('Vending_Machine Accuracy'!E245&lt;&gt;0,1,0), IF('Vending_Machine_Sum Accuracy'!E245&lt;&gt;0,1,0), IF('MazeComplete Accuracy'!E245&lt;&gt;0,1,0), IF('MazeSolve Accuracy'!E245&lt;&gt;0,1,0), IF('Hamiltonian Accuracy'!E245&lt;&gt;0,1,0))</f>
        <v>29.439999999999998</v>
      </c>
      <c r="F245">
        <f>(SUM(SUMIF('PARITY Accuracy'!F245,"&lt;&gt;0"), SUMIF('Pattern_Matching Accuracy'!F245,"&lt;&gt;0"), SUMIF('Reversal Accuracy'!F245,"&lt;&gt;0"), SUMIF('Stack Accuracy'!F245,"&lt;&gt;0"), SUMIF('Vending_Machine Accuracy'!F245,"&lt;&gt;0"), SUMIF('Vending_Machine_Sum Accuracy'!F245,"&lt;&gt;0"), SUMIF('MazeComplete Accuracy'!F245,"&lt;&gt;0"), SUMIF('MazeSolve Accuracy'!F245,"&lt;&gt;0"), SUMIF('Hamiltonian Accuracy'!F245,"&lt;&gt;0")))/SUM(IF('PARITY Accuracy'!F245&lt;&gt;0,1,0), IF('Pattern_Matching Accuracy'!F245&lt;&gt;0,1,0), IF('Reversal Accuracy'!F245&lt;&gt;0,1,0), IF('Stack Accuracy'!F245&lt;&gt;0,1,0), IF('Vending_Machine Accuracy'!F245&lt;&gt;0,1,0), IF('Vending_Machine_Sum Accuracy'!F245&lt;&gt;0,1,0), IF('MazeComplete Accuracy'!F245&lt;&gt;0,1,0), IF('MazeSolve Accuracy'!F245&lt;&gt;0,1,0), IF('Hamiltonian Accuracy'!F245&lt;&gt;0,1,0))</f>
        <v>27.366666666666664</v>
      </c>
      <c r="G245">
        <f>(SUM(SUMIF('PARITY Accuracy'!G245,"&lt;&gt;0"), SUMIF('Pattern_Matching Accuracy'!G245,"&lt;&gt;0"), SUMIF('Reversal Accuracy'!G245,"&lt;&gt;0"), SUMIF('Stack Accuracy'!G245,"&lt;&gt;0"), SUMIF('Vending_Machine Accuracy'!G245,"&lt;&gt;0"), SUMIF('Vending_Machine_Sum Accuracy'!G245,"&lt;&gt;0"), SUMIF('MazeComplete Accuracy'!G245,"&lt;&gt;0"), SUMIF('MazeSolve Accuracy'!G245,"&lt;&gt;0"), SUMIF('Hamiltonian Accuracy'!G245,"&lt;&gt;0")))/SUM(IF('PARITY Accuracy'!G245&lt;&gt;0,1,0), IF('Pattern_Matching Accuracy'!G245&lt;&gt;0,1,0), IF('Reversal Accuracy'!G245&lt;&gt;0,1,0), IF('Stack Accuracy'!G245&lt;&gt;0,1,0), IF('Vending_Machine Accuracy'!G245&lt;&gt;0,1,0), IF('Vending_Machine_Sum Accuracy'!G245&lt;&gt;0,1,0), IF('MazeComplete Accuracy'!G245&lt;&gt;0,1,0), IF('MazeSolve Accuracy'!G245&lt;&gt;0,1,0), IF('Hamiltonian Accuracy'!G245&lt;&gt;0,1,0))</f>
        <v>32.733333333333334</v>
      </c>
      <c r="H245" t="str">
        <f t="shared" si="95"/>
        <v>100 (δ=0)</v>
      </c>
      <c r="N245">
        <f>AVERAGE(D245:F245)</f>
        <v>29.924444444444443</v>
      </c>
      <c r="O245">
        <f>_xlfn.STDEV.P(D245:F245)</f>
        <v>2.3117114604861926</v>
      </c>
    </row>
    <row r="246" spans="1:25" x14ac:dyDescent="0.45">
      <c r="A246" s="2">
        <v>26</v>
      </c>
      <c r="B246">
        <v>100</v>
      </c>
      <c r="C246">
        <v>0.2</v>
      </c>
      <c r="D246">
        <f>(SUM(SUMIF('PARITY Accuracy'!D246,"&lt;&gt;0"), SUMIF('Pattern_Matching Accuracy'!D246,"&lt;&gt;0"), SUMIF('Reversal Accuracy'!D246,"&lt;&gt;0"), SUMIF('Stack Accuracy'!D246,"&lt;&gt;0"), SUMIF('Vending_Machine Accuracy'!D246,"&lt;&gt;0"), SUMIF('Vending_Machine_Sum Accuracy'!D246,"&lt;&gt;0"), SUMIF('MazeComplete Accuracy'!D246,"&lt;&gt;0"), SUMIF('MazeSolve Accuracy'!D246,"&lt;&gt;0"), SUMIF('Hamiltonian Accuracy'!D246,"&lt;&gt;0")))/SUM(IF('PARITY Accuracy'!D246&lt;&gt;0,1,0), IF('Pattern_Matching Accuracy'!D246&lt;&gt;0,1,0), IF('Reversal Accuracy'!D246&lt;&gt;0,1,0), IF('Stack Accuracy'!D246&lt;&gt;0,1,0), IF('Vending_Machine Accuracy'!D246&lt;&gt;0,1,0), IF('Vending_Machine_Sum Accuracy'!D246&lt;&gt;0,1,0), IF('MazeComplete Accuracy'!D246&lt;&gt;0,1,0), IF('MazeSolve Accuracy'!D246&lt;&gt;0,1,0), IF('Hamiltonian Accuracy'!D246&lt;&gt;0,1,0))</f>
        <v>29.166666666666668</v>
      </c>
      <c r="E246">
        <f>(SUM(SUMIF('PARITY Accuracy'!E246,"&lt;&gt;0"), SUMIF('Pattern_Matching Accuracy'!E246,"&lt;&gt;0"), SUMIF('Reversal Accuracy'!E246,"&lt;&gt;0"), SUMIF('Stack Accuracy'!E246,"&lt;&gt;0"), SUMIF('Vending_Machine Accuracy'!E246,"&lt;&gt;0"), SUMIF('Vending_Machine_Sum Accuracy'!E246,"&lt;&gt;0"), SUMIF('MazeComplete Accuracy'!E246,"&lt;&gt;0"), SUMIF('MazeSolve Accuracy'!E246,"&lt;&gt;0"), SUMIF('Hamiltonian Accuracy'!E246,"&lt;&gt;0")))/SUM(IF('PARITY Accuracy'!E246&lt;&gt;0,1,0), IF('Pattern_Matching Accuracy'!E246&lt;&gt;0,1,0), IF('Reversal Accuracy'!E246&lt;&gt;0,1,0), IF('Stack Accuracy'!E246&lt;&gt;0,1,0), IF('Vending_Machine Accuracy'!E246&lt;&gt;0,1,0), IF('Vending_Machine_Sum Accuracy'!E246&lt;&gt;0,1,0), IF('MazeComplete Accuracy'!E246&lt;&gt;0,1,0), IF('MazeSolve Accuracy'!E246&lt;&gt;0,1,0), IF('Hamiltonian Accuracy'!E246&lt;&gt;0,1,0))</f>
        <v>26.98</v>
      </c>
      <c r="F246">
        <f>(SUM(SUMIF('PARITY Accuracy'!F246,"&lt;&gt;0"), SUMIF('Pattern_Matching Accuracy'!F246,"&lt;&gt;0"), SUMIF('Reversal Accuracy'!F246,"&lt;&gt;0"), SUMIF('Stack Accuracy'!F246,"&lt;&gt;0"), SUMIF('Vending_Machine Accuracy'!F246,"&lt;&gt;0"), SUMIF('Vending_Machine_Sum Accuracy'!F246,"&lt;&gt;0"), SUMIF('MazeComplete Accuracy'!F246,"&lt;&gt;0"), SUMIF('MazeSolve Accuracy'!F246,"&lt;&gt;0"), SUMIF('Hamiltonian Accuracy'!F246,"&lt;&gt;0")))/SUM(IF('PARITY Accuracy'!F246&lt;&gt;0,1,0), IF('Pattern_Matching Accuracy'!F246&lt;&gt;0,1,0), IF('Reversal Accuracy'!F246&lt;&gt;0,1,0), IF('Stack Accuracy'!F246&lt;&gt;0,1,0), IF('Vending_Machine Accuracy'!F246&lt;&gt;0,1,0), IF('Vending_Machine_Sum Accuracy'!F246&lt;&gt;0,1,0), IF('MazeComplete Accuracy'!F246&lt;&gt;0,1,0), IF('MazeSolve Accuracy'!F246&lt;&gt;0,1,0), IF('Hamiltonian Accuracy'!F246&lt;&gt;0,1,0))</f>
        <v>25.266666666666669</v>
      </c>
      <c r="G246">
        <f>(SUM(SUMIF('PARITY Accuracy'!G246,"&lt;&gt;0"), SUMIF('Pattern_Matching Accuracy'!G246,"&lt;&gt;0"), SUMIF('Reversal Accuracy'!G246,"&lt;&gt;0"), SUMIF('Stack Accuracy'!G246,"&lt;&gt;0"), SUMIF('Vending_Machine Accuracy'!G246,"&lt;&gt;0"), SUMIF('Vending_Machine_Sum Accuracy'!G246,"&lt;&gt;0"), SUMIF('MazeComplete Accuracy'!G246,"&lt;&gt;0"), SUMIF('MazeSolve Accuracy'!G246,"&lt;&gt;0"), SUMIF('Hamiltonian Accuracy'!G246,"&lt;&gt;0")))/SUM(IF('PARITY Accuracy'!G246&lt;&gt;0,1,0), IF('Pattern_Matching Accuracy'!G246&lt;&gt;0,1,0), IF('Reversal Accuracy'!G246&lt;&gt;0,1,0), IF('Stack Accuracy'!G246&lt;&gt;0,1,0), IF('Vending_Machine Accuracy'!G246&lt;&gt;0,1,0), IF('Vending_Machine_Sum Accuracy'!G246&lt;&gt;0,1,0), IF('MazeComplete Accuracy'!G246&lt;&gt;0,1,0), IF('MazeSolve Accuracy'!G246&lt;&gt;0,1,0), IF('Hamiltonian Accuracy'!G246&lt;&gt;0,1,0))</f>
        <v>28.533333333333331</v>
      </c>
      <c r="H246" t="str">
        <f t="shared" si="95"/>
        <v>100 (δ=0.2)</v>
      </c>
      <c r="N246">
        <f t="shared" ref="N246:N249" si="106">AVERAGE(D246:F246)</f>
        <v>27.137777777777782</v>
      </c>
      <c r="O246">
        <f t="shared" ref="O246:O249" si="107">_xlfn.STDEV.P(D246:F246)</f>
        <v>1.5960723397077732</v>
      </c>
    </row>
    <row r="247" spans="1:25" x14ac:dyDescent="0.45">
      <c r="A247" s="2">
        <v>27</v>
      </c>
      <c r="B247">
        <v>100</v>
      </c>
      <c r="C247">
        <v>0.45</v>
      </c>
      <c r="D247">
        <f>(SUM(SUMIF('PARITY Accuracy'!D247,"&lt;&gt;0"), SUMIF('Pattern_Matching Accuracy'!D247,"&lt;&gt;0"), SUMIF('Reversal Accuracy'!D247,"&lt;&gt;0"), SUMIF('Stack Accuracy'!D247,"&lt;&gt;0"), SUMIF('Vending_Machine Accuracy'!D247,"&lt;&gt;0"), SUMIF('Vending_Machine_Sum Accuracy'!D247,"&lt;&gt;0"), SUMIF('MazeComplete Accuracy'!D247,"&lt;&gt;0"), SUMIF('MazeSolve Accuracy'!D247,"&lt;&gt;0"), SUMIF('Hamiltonian Accuracy'!D247,"&lt;&gt;0")))/SUM(IF('PARITY Accuracy'!D247&lt;&gt;0,1,0), IF('Pattern_Matching Accuracy'!D247&lt;&gt;0,1,0), IF('Reversal Accuracy'!D247&lt;&gt;0,1,0), IF('Stack Accuracy'!D247&lt;&gt;0,1,0), IF('Vending_Machine Accuracy'!D247&lt;&gt;0,1,0), IF('Vending_Machine_Sum Accuracy'!D247&lt;&gt;0,1,0), IF('MazeComplete Accuracy'!D247&lt;&gt;0,1,0), IF('MazeSolve Accuracy'!D247&lt;&gt;0,1,0), IF('Hamiltonian Accuracy'!D247&lt;&gt;0,1,0))</f>
        <v>28.633333333333329</v>
      </c>
      <c r="E247">
        <f>(SUM(SUMIF('PARITY Accuracy'!E247,"&lt;&gt;0"), SUMIF('Pattern_Matching Accuracy'!E247,"&lt;&gt;0"), SUMIF('Reversal Accuracy'!E247,"&lt;&gt;0"), SUMIF('Stack Accuracy'!E247,"&lt;&gt;0"), SUMIF('Vending_Machine Accuracy'!E247,"&lt;&gt;0"), SUMIF('Vending_Machine_Sum Accuracy'!E247,"&lt;&gt;0"), SUMIF('MazeComplete Accuracy'!E247,"&lt;&gt;0"), SUMIF('MazeSolve Accuracy'!E247,"&lt;&gt;0"), SUMIF('Hamiltonian Accuracy'!E247,"&lt;&gt;0")))/SUM(IF('PARITY Accuracy'!E247&lt;&gt;0,1,0), IF('Pattern_Matching Accuracy'!E247&lt;&gt;0,1,0), IF('Reversal Accuracy'!E247&lt;&gt;0,1,0), IF('Stack Accuracy'!E247&lt;&gt;0,1,0), IF('Vending_Machine Accuracy'!E247&lt;&gt;0,1,0), IF('Vending_Machine_Sum Accuracy'!E247&lt;&gt;0,1,0), IF('MazeComplete Accuracy'!E247&lt;&gt;0,1,0), IF('MazeSolve Accuracy'!E247&lt;&gt;0,1,0), IF('Hamiltonian Accuracy'!E247&lt;&gt;0,1,0))</f>
        <v>26.02</v>
      </c>
      <c r="F247">
        <f>(SUM(SUMIF('PARITY Accuracy'!F247,"&lt;&gt;0"), SUMIF('Pattern_Matching Accuracy'!F247,"&lt;&gt;0"), SUMIF('Reversal Accuracy'!F247,"&lt;&gt;0"), SUMIF('Stack Accuracy'!F247,"&lt;&gt;0"), SUMIF('Vending_Machine Accuracy'!F247,"&lt;&gt;0"), SUMIF('Vending_Machine_Sum Accuracy'!F247,"&lt;&gt;0"), SUMIF('MazeComplete Accuracy'!F247,"&lt;&gt;0"), SUMIF('MazeSolve Accuracy'!F247,"&lt;&gt;0"), SUMIF('Hamiltonian Accuracy'!F247,"&lt;&gt;0")))/SUM(IF('PARITY Accuracy'!F247&lt;&gt;0,1,0), IF('Pattern_Matching Accuracy'!F247&lt;&gt;0,1,0), IF('Reversal Accuracy'!F247&lt;&gt;0,1,0), IF('Stack Accuracy'!F247&lt;&gt;0,1,0), IF('Vending_Machine Accuracy'!F247&lt;&gt;0,1,0), IF('Vending_Machine_Sum Accuracy'!F247&lt;&gt;0,1,0), IF('MazeComplete Accuracy'!F247&lt;&gt;0,1,0), IF('MazeSolve Accuracy'!F247&lt;&gt;0,1,0), IF('Hamiltonian Accuracy'!F247&lt;&gt;0,1,0))</f>
        <v>23.666666666666668</v>
      </c>
      <c r="G247">
        <f>(SUM(SUMIF('PARITY Accuracy'!G247,"&lt;&gt;0"), SUMIF('Pattern_Matching Accuracy'!G247,"&lt;&gt;0"), SUMIF('Reversal Accuracy'!G247,"&lt;&gt;0"), SUMIF('Stack Accuracy'!G247,"&lt;&gt;0"), SUMIF('Vending_Machine Accuracy'!G247,"&lt;&gt;0"), SUMIF('Vending_Machine_Sum Accuracy'!G247,"&lt;&gt;0"), SUMIF('MazeComplete Accuracy'!G247,"&lt;&gt;0"), SUMIF('MazeSolve Accuracy'!G247,"&lt;&gt;0"), SUMIF('Hamiltonian Accuracy'!G247,"&lt;&gt;0")))/SUM(IF('PARITY Accuracy'!G247&lt;&gt;0,1,0), IF('Pattern_Matching Accuracy'!G247&lt;&gt;0,1,0), IF('Reversal Accuracy'!G247&lt;&gt;0,1,0), IF('Stack Accuracy'!G247&lt;&gt;0,1,0), IF('Vending_Machine Accuracy'!G247&lt;&gt;0,1,0), IF('Vending_Machine_Sum Accuracy'!G247&lt;&gt;0,1,0), IF('MazeComplete Accuracy'!G247&lt;&gt;0,1,0), IF('MazeSolve Accuracy'!G247&lt;&gt;0,1,0), IF('Hamiltonian Accuracy'!G247&lt;&gt;0,1,0))</f>
        <v>28.599999999999998</v>
      </c>
      <c r="H247" t="str">
        <f t="shared" si="95"/>
        <v>100 (δ=0.45)</v>
      </c>
      <c r="N247">
        <f t="shared" si="106"/>
        <v>26.106666666666666</v>
      </c>
      <c r="O247">
        <f t="shared" si="107"/>
        <v>2.0285590580142947</v>
      </c>
    </row>
    <row r="248" spans="1:25" x14ac:dyDescent="0.45">
      <c r="A248" s="2">
        <v>28</v>
      </c>
      <c r="B248">
        <v>100</v>
      </c>
      <c r="C248">
        <v>0.65</v>
      </c>
      <c r="D248">
        <f>(SUM(SUMIF('PARITY Accuracy'!D248,"&lt;&gt;0"), SUMIF('Pattern_Matching Accuracy'!D248,"&lt;&gt;0"), SUMIF('Reversal Accuracy'!D248,"&lt;&gt;0"), SUMIF('Stack Accuracy'!D248,"&lt;&gt;0"), SUMIF('Vending_Machine Accuracy'!D248,"&lt;&gt;0"), SUMIF('Vending_Machine_Sum Accuracy'!D248,"&lt;&gt;0"), SUMIF('MazeComplete Accuracy'!D248,"&lt;&gt;0"), SUMIF('MazeSolve Accuracy'!D248,"&lt;&gt;0"), SUMIF('Hamiltonian Accuracy'!D248,"&lt;&gt;0")))/SUM(IF('PARITY Accuracy'!D248&lt;&gt;0,1,0), IF('Pattern_Matching Accuracy'!D248&lt;&gt;0,1,0), IF('Reversal Accuracy'!D248&lt;&gt;0,1,0), IF('Stack Accuracy'!D248&lt;&gt;0,1,0), IF('Vending_Machine Accuracy'!D248&lt;&gt;0,1,0), IF('Vending_Machine_Sum Accuracy'!D248&lt;&gt;0,1,0), IF('MazeComplete Accuracy'!D248&lt;&gt;0,1,0), IF('MazeSolve Accuracy'!D248&lt;&gt;0,1,0), IF('Hamiltonian Accuracy'!D248&lt;&gt;0,1,0))</f>
        <v>26.400000000000002</v>
      </c>
      <c r="E248">
        <f>(SUM(SUMIF('PARITY Accuracy'!E248,"&lt;&gt;0"), SUMIF('Pattern_Matching Accuracy'!E248,"&lt;&gt;0"), SUMIF('Reversal Accuracy'!E248,"&lt;&gt;0"), SUMIF('Stack Accuracy'!E248,"&lt;&gt;0"), SUMIF('Vending_Machine Accuracy'!E248,"&lt;&gt;0"), SUMIF('Vending_Machine_Sum Accuracy'!E248,"&lt;&gt;0"), SUMIF('MazeComplete Accuracy'!E248,"&lt;&gt;0"), SUMIF('MazeSolve Accuracy'!E248,"&lt;&gt;0"), SUMIF('Hamiltonian Accuracy'!E248,"&lt;&gt;0")))/SUM(IF('PARITY Accuracy'!E248&lt;&gt;0,1,0), IF('Pattern_Matching Accuracy'!E248&lt;&gt;0,1,0), IF('Reversal Accuracy'!E248&lt;&gt;0,1,0), IF('Stack Accuracy'!E248&lt;&gt;0,1,0), IF('Vending_Machine Accuracy'!E248&lt;&gt;0,1,0), IF('Vending_Machine_Sum Accuracy'!E248&lt;&gt;0,1,0), IF('MazeComplete Accuracy'!E248&lt;&gt;0,1,0), IF('MazeSolve Accuracy'!E248&lt;&gt;0,1,0), IF('Hamiltonian Accuracy'!E248&lt;&gt;0,1,0))</f>
        <v>24.024000000000001</v>
      </c>
      <c r="F248">
        <f>(SUM(SUMIF('PARITY Accuracy'!F248,"&lt;&gt;0"), SUMIF('Pattern_Matching Accuracy'!F248,"&lt;&gt;0"), SUMIF('Reversal Accuracy'!F248,"&lt;&gt;0"), SUMIF('Stack Accuracy'!F248,"&lt;&gt;0"), SUMIF('Vending_Machine Accuracy'!F248,"&lt;&gt;0"), SUMIF('Vending_Machine_Sum Accuracy'!F248,"&lt;&gt;0"), SUMIF('MazeComplete Accuracy'!F248,"&lt;&gt;0"), SUMIF('MazeSolve Accuracy'!F248,"&lt;&gt;0"), SUMIF('Hamiltonian Accuracy'!F248,"&lt;&gt;0")))/SUM(IF('PARITY Accuracy'!F248&lt;&gt;0,1,0), IF('Pattern_Matching Accuracy'!F248&lt;&gt;0,1,0), IF('Reversal Accuracy'!F248&lt;&gt;0,1,0), IF('Stack Accuracy'!F248&lt;&gt;0,1,0), IF('Vending_Machine Accuracy'!F248&lt;&gt;0,1,0), IF('Vending_Machine_Sum Accuracy'!F248&lt;&gt;0,1,0), IF('MazeComplete Accuracy'!F248&lt;&gt;0,1,0), IF('MazeSolve Accuracy'!F248&lt;&gt;0,1,0), IF('Hamiltonian Accuracy'!F248&lt;&gt;0,1,0))</f>
        <v>23.3</v>
      </c>
      <c r="G248">
        <f>(SUM(SUMIF('PARITY Accuracy'!G248,"&lt;&gt;0"), SUMIF('Pattern_Matching Accuracy'!G248,"&lt;&gt;0"), SUMIF('Reversal Accuracy'!G248,"&lt;&gt;0"), SUMIF('Stack Accuracy'!G248,"&lt;&gt;0"), SUMIF('Vending_Machine Accuracy'!G248,"&lt;&gt;0"), SUMIF('Vending_Machine_Sum Accuracy'!G248,"&lt;&gt;0"), SUMIF('MazeComplete Accuracy'!G248,"&lt;&gt;0"), SUMIF('MazeSolve Accuracy'!G248,"&lt;&gt;0"), SUMIF('Hamiltonian Accuracy'!G248,"&lt;&gt;0")))/SUM(IF('PARITY Accuracy'!G248&lt;&gt;0,1,0), IF('Pattern_Matching Accuracy'!G248&lt;&gt;0,1,0), IF('Reversal Accuracy'!G248&lt;&gt;0,1,0), IF('Stack Accuracy'!G248&lt;&gt;0,1,0), IF('Vending_Machine Accuracy'!G248&lt;&gt;0,1,0), IF('Vending_Machine_Sum Accuracy'!G248&lt;&gt;0,1,0), IF('MazeComplete Accuracy'!G248&lt;&gt;0,1,0), IF('MazeSolve Accuracy'!G248&lt;&gt;0,1,0), IF('Hamiltonian Accuracy'!G248&lt;&gt;0,1,0))</f>
        <v>26.566666666666666</v>
      </c>
      <c r="H248" t="str">
        <f t="shared" si="95"/>
        <v>100 (δ=0.65)</v>
      </c>
      <c r="N248">
        <f t="shared" si="106"/>
        <v>24.574666666666669</v>
      </c>
      <c r="O248">
        <f t="shared" si="107"/>
        <v>1.3241161412638838</v>
      </c>
    </row>
    <row r="249" spans="1:25" x14ac:dyDescent="0.45">
      <c r="A249" s="2">
        <v>29</v>
      </c>
      <c r="B249">
        <v>100</v>
      </c>
      <c r="C249">
        <v>0.85</v>
      </c>
      <c r="D249">
        <f>(SUM(SUMIF('PARITY Accuracy'!D249,"&lt;&gt;0"), SUMIF('Pattern_Matching Accuracy'!D249,"&lt;&gt;0"), SUMIF('Reversal Accuracy'!D249,"&lt;&gt;0"), SUMIF('Stack Accuracy'!D249,"&lt;&gt;0"), SUMIF('Vending_Machine Accuracy'!D249,"&lt;&gt;0"), SUMIF('Vending_Machine_Sum Accuracy'!D249,"&lt;&gt;0"), SUMIF('MazeComplete Accuracy'!D249,"&lt;&gt;0"), SUMIF('MazeSolve Accuracy'!D249,"&lt;&gt;0"), SUMIF('Hamiltonian Accuracy'!D249,"&lt;&gt;0")))/SUM(IF('PARITY Accuracy'!D249&lt;&gt;0,1,0), IF('Pattern_Matching Accuracy'!D249&lt;&gt;0,1,0), IF('Reversal Accuracy'!D249&lt;&gt;0,1,0), IF('Stack Accuracy'!D249&lt;&gt;0,1,0), IF('Vending_Machine Accuracy'!D249&lt;&gt;0,1,0), IF('Vending_Machine_Sum Accuracy'!D249&lt;&gt;0,1,0), IF('MazeComplete Accuracy'!D249&lt;&gt;0,1,0), IF('MazeSolve Accuracy'!D249&lt;&gt;0,1,0), IF('Hamiltonian Accuracy'!D249&lt;&gt;0,1,0))</f>
        <v>24.033333333333331</v>
      </c>
      <c r="E249">
        <f>(SUM(SUMIF('PARITY Accuracy'!E249,"&lt;&gt;0"), SUMIF('Pattern_Matching Accuracy'!E249,"&lt;&gt;0"), SUMIF('Reversal Accuracy'!E249,"&lt;&gt;0"), SUMIF('Stack Accuracy'!E249,"&lt;&gt;0"), SUMIF('Vending_Machine Accuracy'!E249,"&lt;&gt;0"), SUMIF('Vending_Machine_Sum Accuracy'!E249,"&lt;&gt;0"), SUMIF('MazeComplete Accuracy'!E249,"&lt;&gt;0"), SUMIF('MazeSolve Accuracy'!E249,"&lt;&gt;0"), SUMIF('Hamiltonian Accuracy'!E249,"&lt;&gt;0")))/SUM(IF('PARITY Accuracy'!E249&lt;&gt;0,1,0), IF('Pattern_Matching Accuracy'!E249&lt;&gt;0,1,0), IF('Reversal Accuracy'!E249&lt;&gt;0,1,0), IF('Stack Accuracy'!E249&lt;&gt;0,1,0), IF('Vending_Machine Accuracy'!E249&lt;&gt;0,1,0), IF('Vending_Machine_Sum Accuracy'!E249&lt;&gt;0,1,0), IF('MazeComplete Accuracy'!E249&lt;&gt;0,1,0), IF('MazeSolve Accuracy'!E249&lt;&gt;0,1,0), IF('Hamiltonian Accuracy'!E249&lt;&gt;0,1,0))</f>
        <v>22.419999999999998</v>
      </c>
      <c r="F249">
        <f>(SUM(SUMIF('PARITY Accuracy'!F249,"&lt;&gt;0"), SUMIF('Pattern_Matching Accuracy'!F249,"&lt;&gt;0"), SUMIF('Reversal Accuracy'!F249,"&lt;&gt;0"), SUMIF('Stack Accuracy'!F249,"&lt;&gt;0"), SUMIF('Vending_Machine Accuracy'!F249,"&lt;&gt;0"), SUMIF('Vending_Machine_Sum Accuracy'!F249,"&lt;&gt;0"), SUMIF('MazeComplete Accuracy'!F249,"&lt;&gt;0"), SUMIF('MazeSolve Accuracy'!F249,"&lt;&gt;0"), SUMIF('Hamiltonian Accuracy'!F249,"&lt;&gt;0")))/SUM(IF('PARITY Accuracy'!F249&lt;&gt;0,1,0), IF('Pattern_Matching Accuracy'!F249&lt;&gt;0,1,0), IF('Reversal Accuracy'!F249&lt;&gt;0,1,0), IF('Stack Accuracy'!F249&lt;&gt;0,1,0), IF('Vending_Machine Accuracy'!F249&lt;&gt;0,1,0), IF('Vending_Machine_Sum Accuracy'!F249&lt;&gt;0,1,0), IF('MazeComplete Accuracy'!F249&lt;&gt;0,1,0), IF('MazeSolve Accuracy'!F249&lt;&gt;0,1,0), IF('Hamiltonian Accuracy'!F249&lt;&gt;0,1,0))</f>
        <v>21.766666666666666</v>
      </c>
      <c r="G249">
        <f>(SUM(SUMIF('PARITY Accuracy'!G249,"&lt;&gt;0"), SUMIF('Pattern_Matching Accuracy'!G249,"&lt;&gt;0"), SUMIF('Reversal Accuracy'!G249,"&lt;&gt;0"), SUMIF('Stack Accuracy'!G249,"&lt;&gt;0"), SUMIF('Vending_Machine Accuracy'!G249,"&lt;&gt;0"), SUMIF('Vending_Machine_Sum Accuracy'!G249,"&lt;&gt;0"), SUMIF('MazeComplete Accuracy'!G249,"&lt;&gt;0"), SUMIF('MazeSolve Accuracy'!G249,"&lt;&gt;0"), SUMIF('Hamiltonian Accuracy'!G249,"&lt;&gt;0")))/SUM(IF('PARITY Accuracy'!G249&lt;&gt;0,1,0), IF('Pattern_Matching Accuracy'!G249&lt;&gt;0,1,0), IF('Reversal Accuracy'!G249&lt;&gt;0,1,0), IF('Stack Accuracy'!G249&lt;&gt;0,1,0), IF('Vending_Machine Accuracy'!G249&lt;&gt;0,1,0), IF('Vending_Machine_Sum Accuracy'!G249&lt;&gt;0,1,0), IF('MazeComplete Accuracy'!G249&lt;&gt;0,1,0), IF('MazeSolve Accuracy'!G249&lt;&gt;0,1,0), IF('Hamiltonian Accuracy'!G249&lt;&gt;0,1,0))</f>
        <v>24.400000000000002</v>
      </c>
      <c r="H249" t="str">
        <f t="shared" si="95"/>
        <v>100 (δ=0.85)</v>
      </c>
      <c r="N249">
        <f t="shared" si="106"/>
        <v>22.74</v>
      </c>
      <c r="O249">
        <f t="shared" si="107"/>
        <v>0.95262600022059851</v>
      </c>
    </row>
    <row r="250" spans="1:25" x14ac:dyDescent="0.45">
      <c r="D250">
        <f>AVERAGE(D220:D249)</f>
        <v>26.228814814814811</v>
      </c>
      <c r="E250">
        <f t="shared" ref="E250" si="108">AVERAGE(E220:E249)</f>
        <v>25.535974603174601</v>
      </c>
      <c r="F250">
        <f t="shared" ref="F250" si="109">AVERAGE(F220:F249)</f>
        <v>24.518962962962959</v>
      </c>
      <c r="G250">
        <f t="shared" ref="G250" si="110">AVERAGE(G220:G249)</f>
        <v>24.770444444444447</v>
      </c>
      <c r="O250">
        <f>AVERAGE(O220:O244)</f>
        <v>1.3026247497896912</v>
      </c>
    </row>
  </sheetData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965FD-B5FF-4249-960F-888391EDC74A}">
  <sheetPr>
    <tabColor theme="4" tint="0.39997558519241921"/>
  </sheetPr>
  <dimension ref="A1:AL250"/>
  <sheetViews>
    <sheetView topLeftCell="A2" zoomScale="73" zoomScaleNormal="70" workbookViewId="0">
      <selection activeCell="D34" sqref="D34"/>
    </sheetView>
  </sheetViews>
  <sheetFormatPr defaultRowHeight="14.25" x14ac:dyDescent="0.45"/>
  <cols>
    <col min="5" max="5" width="15.19921875" customWidth="1"/>
    <col min="11" max="11" width="11.46484375" bestFit="1" customWidth="1"/>
    <col min="12" max="12" width="35.59765625" bestFit="1" customWidth="1"/>
    <col min="14" max="15" width="11.46484375" bestFit="1" customWidth="1"/>
    <col min="16" max="16" width="11.59765625" customWidth="1"/>
    <col min="17" max="17" width="7.265625" customWidth="1"/>
    <col min="18" max="18" width="11.33203125" bestFit="1" customWidth="1"/>
    <col min="19" max="19" width="14.46484375" customWidth="1"/>
    <col min="20" max="20" width="11.06640625" bestFit="1" customWidth="1"/>
    <col min="21" max="21" width="15.19921875" customWidth="1"/>
    <col min="22" max="22" width="11.46484375" bestFit="1" customWidth="1"/>
    <col min="23" max="23" width="21.46484375" bestFit="1" customWidth="1"/>
    <col min="35" max="35" width="13.06640625" customWidth="1"/>
    <col min="36" max="36" width="13.19921875" customWidth="1"/>
  </cols>
  <sheetData>
    <row r="1" spans="1:38" x14ac:dyDescent="0.45">
      <c r="A1" s="2">
        <v>0</v>
      </c>
      <c r="B1" t="s">
        <v>13</v>
      </c>
      <c r="P1">
        <f>_xlfn.STDEV.P(P22,P58,P94,P130,P166,P202,P238)</f>
        <v>12.407787214397654</v>
      </c>
      <c r="R1">
        <f>_xlfn.STDEV.P(R22,R58,R94,R130,R166,R202,R238)</f>
        <v>15.023123893390483</v>
      </c>
      <c r="T1">
        <f>_xlfn.STDEV.P(T22,T58,T94,T130,T166,T202,T238)</f>
        <v>8.5508536453629205</v>
      </c>
      <c r="V1">
        <f>_xlfn.STDEV.P(V22,V58,V94,V130,V166,V202,V238)</f>
        <v>13.052925833896621</v>
      </c>
    </row>
    <row r="2" spans="1:38" x14ac:dyDescent="0.45">
      <c r="P2">
        <f>AVERAGE(P22,P58,P94,P130,P166,P202,P238)</f>
        <v>52.966794973544971</v>
      </c>
      <c r="R2">
        <f>AVERAGE(R22,R58,R94,R130,R166,R202,R238)</f>
        <v>45.546835657596375</v>
      </c>
      <c r="T2">
        <f>AVERAGE(T22,T58,T94,T130,T166,T202,T238)</f>
        <v>41.403173280423282</v>
      </c>
      <c r="V2">
        <f>AVERAGE(V22,V58,V94,V130,V166,V202,V238)</f>
        <v>52.05674880952381</v>
      </c>
      <c r="AB2" t="s">
        <v>46</v>
      </c>
      <c r="AI2" s="7" t="s">
        <v>34</v>
      </c>
    </row>
    <row r="3" spans="1:38" x14ac:dyDescent="0.45">
      <c r="B3" s="2" t="s">
        <v>1</v>
      </c>
      <c r="C3" s="2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2" t="s">
        <v>14</v>
      </c>
      <c r="J3" s="3"/>
      <c r="K3" s="3" t="s">
        <v>25</v>
      </c>
      <c r="L3" s="3" t="s">
        <v>26</v>
      </c>
      <c r="N3" s="4" t="s">
        <v>27</v>
      </c>
      <c r="O3" s="4" t="s">
        <v>28</v>
      </c>
      <c r="P3" s="3"/>
      <c r="Q3" s="3" t="s">
        <v>3</v>
      </c>
      <c r="R3" s="3"/>
      <c r="S3" s="3" t="s">
        <v>4</v>
      </c>
      <c r="T3" s="3"/>
      <c r="U3" s="3" t="s">
        <v>5</v>
      </c>
      <c r="V3" s="3"/>
      <c r="W3" s="3" t="s">
        <v>6</v>
      </c>
      <c r="Z3" s="3"/>
      <c r="AB3" s="1" t="s">
        <v>3</v>
      </c>
      <c r="AC3" s="1" t="s">
        <v>4</v>
      </c>
      <c r="AD3" s="1" t="s">
        <v>5</v>
      </c>
      <c r="AE3" s="2" t="s">
        <v>6</v>
      </c>
      <c r="AF3" s="3"/>
      <c r="AI3" s="7" t="s">
        <v>38</v>
      </c>
      <c r="AJ3" s="7" t="s">
        <v>39</v>
      </c>
      <c r="AK3" s="7" t="s">
        <v>40</v>
      </c>
      <c r="AL3" s="7" t="s">
        <v>41</v>
      </c>
    </row>
    <row r="4" spans="1:38" x14ac:dyDescent="0.45">
      <c r="A4" s="2">
        <v>0</v>
      </c>
      <c r="B4">
        <v>2</v>
      </c>
      <c r="C4">
        <v>0</v>
      </c>
      <c r="D4">
        <f>AVERAGE('PARITY Accuracy'!D4, 'Pattern_Matching Accuracy'!D4, 'Reversal Accuracy'!D4, 'Stack Accuracy'!D4, 'Vending_Machine Accuracy'!D4, 'MazeComplete Accuracy'!D4, 'MazeSolve Accuracy'!D4, 'Hamiltonian Accuracy'!D4)</f>
        <v>8.4375</v>
      </c>
      <c r="E4">
        <f>AVERAGE('PARITY Accuracy'!E4, 'Pattern_Matching Accuracy'!E4, 'Reversal Accuracy'!E4, 'Stack Accuracy'!E4, 'Vending_Machine Accuracy'!E4, 'MazeComplete Accuracy'!E4, 'MazeSolve Accuracy'!E4, 'Hamiltonian Accuracy'!E4)</f>
        <v>5.5750000000000002</v>
      </c>
      <c r="F4">
        <f>AVERAGE('PARITY Accuracy'!F4, 'Pattern_Matching Accuracy'!F4, 'Reversal Accuracy'!F4, 'Stack Accuracy'!F4, 'Vending_Machine Accuracy'!F4, 'MazeComplete Accuracy'!F4, 'MazeSolve Accuracy'!F4, 'Hamiltonian Accuracy'!F4)</f>
        <v>10.112499999999999</v>
      </c>
      <c r="G4">
        <f>AVERAGE('PARITY Accuracy'!G4, 'Pattern_Matching Accuracy'!G4, 'Reversal Accuracy'!G4, 'Stack Accuracy'!G4, 'Vending_Machine Accuracy'!G4, 'MazeComplete Accuracy'!G4, 'MazeSolve Accuracy'!G4, 'Hamiltonian Accuracy'!G4)</f>
        <v>9.9499999999999993</v>
      </c>
      <c r="H4" t="str">
        <f t="shared" ref="H4:H33" si="0">B4&amp;" (δ="&amp;C4&amp;")"</f>
        <v>2 (δ=0)</v>
      </c>
      <c r="J4">
        <v>2</v>
      </c>
      <c r="K4">
        <f>_xlfn.STDEV.P(D4:G8)</f>
        <v>1.720672107055834</v>
      </c>
      <c r="L4">
        <f>_xlfn.STDEV.P(D4:G4,D9:G9,D14:G14,D19:G19,D24:G24,D29:G29)</f>
        <v>20.485179130754453</v>
      </c>
      <c r="M4">
        <v>0</v>
      </c>
      <c r="N4">
        <f>AVERAGE(D4:G4)</f>
        <v>8.5187500000000007</v>
      </c>
      <c r="O4">
        <f>_xlfn.STDEV.P(D4:G4)</f>
        <v>1.8207677810473197</v>
      </c>
      <c r="P4" s="5">
        <f>_xlfn.STDEV.P(D4:D8)</f>
        <v>0.63814183376425038</v>
      </c>
      <c r="Q4">
        <f>_xlfn.STDEV.P(D4,D9,D14,D19,D24,D29)</f>
        <v>22.697975848936139</v>
      </c>
      <c r="R4" s="5">
        <f>_xlfn.STDEV.P(E4:E8)</f>
        <v>0.26638787509944967</v>
      </c>
      <c r="S4">
        <f>_xlfn.STDEV.P(E4,E9,E14,E19,E24,E29)</f>
        <v>14.84210254015583</v>
      </c>
      <c r="T4" s="5">
        <f>_xlfn.STDEV.P(F4:F8)</f>
        <v>0.83611452564825084</v>
      </c>
      <c r="U4">
        <f>_xlfn.STDEV.P(F4,F9,F14,F19,F24,F29)</f>
        <v>14.360537561752349</v>
      </c>
      <c r="V4" s="5">
        <f>_xlfn.STDEV.P(G4:G8)</f>
        <v>0.57957958901258744</v>
      </c>
      <c r="W4">
        <f>_xlfn.STDEV.P(G4,G9,G14,G19,G24,G29)</f>
        <v>22.128974062426735</v>
      </c>
      <c r="AA4" t="s">
        <v>31</v>
      </c>
      <c r="AB4">
        <f>AVERAGE(P25,P61,P97,P169,P205)</f>
        <v>3.5426142857142873</v>
      </c>
      <c r="AC4">
        <f>AVERAGE(R25,R61,R97,R169,R205)</f>
        <v>2.2721071428571422</v>
      </c>
      <c r="AD4">
        <f>AVERAGE(T25,T61,T97,T169,T205)</f>
        <v>1.2645057142857143</v>
      </c>
      <c r="AE4">
        <f>AVERAGE(V25,V61,V97,V169,V205)</f>
        <v>3.3456614285714288</v>
      </c>
      <c r="AF4">
        <f>AVERAGE(AB4:AE4)</f>
        <v>2.6062221428571433</v>
      </c>
      <c r="AH4" t="s">
        <v>42</v>
      </c>
      <c r="AI4">
        <f>AVERAGE(K26,K62,K98,K134,K170,K206,K242)</f>
        <v>4.2934327947845805</v>
      </c>
      <c r="AJ4">
        <f>AVERAGE(K12,K48,K84,K120,K156,K192,K228)</f>
        <v>0.96574437867423146</v>
      </c>
      <c r="AK4">
        <f>AVERAGE(K26,K62,K98,K170,K206)</f>
        <v>3.0686728968253965</v>
      </c>
      <c r="AL4">
        <f>AVERAGE(K12,K48,K84,K156,K192)</f>
        <v>0.84872142363431391</v>
      </c>
    </row>
    <row r="5" spans="1:38" x14ac:dyDescent="0.45">
      <c r="A5" s="2">
        <v>1</v>
      </c>
      <c r="B5">
        <v>2</v>
      </c>
      <c r="C5">
        <v>0.2</v>
      </c>
      <c r="D5">
        <f>AVERAGE('PARITY Accuracy'!D5, 'Pattern_Matching Accuracy'!D5, 'Reversal Accuracy'!D5, 'Stack Accuracy'!D5, 'Vending_Machine Accuracy'!D5, 'MazeComplete Accuracy'!D5, 'MazeSolve Accuracy'!D5, 'Hamiltonian Accuracy'!D5)</f>
        <v>9.3625000000000007</v>
      </c>
      <c r="E5">
        <f>AVERAGE('PARITY Accuracy'!E5, 'Pattern_Matching Accuracy'!E5, 'Reversal Accuracy'!E5, 'Stack Accuracy'!E5, 'Vending_Machine Accuracy'!E5, 'MazeComplete Accuracy'!E5, 'MazeSolve Accuracy'!E5, 'Hamiltonian Accuracy'!E5)</f>
        <v>5.0625</v>
      </c>
      <c r="F5">
        <f>AVERAGE('PARITY Accuracy'!F5, 'Pattern_Matching Accuracy'!F5, 'Reversal Accuracy'!F5, 'Stack Accuracy'!F5, 'Vending_Machine Accuracy'!F5, 'MazeComplete Accuracy'!F5, 'MazeSolve Accuracy'!F5, 'Hamiltonian Accuracy'!F5)</f>
        <v>7.9499999999999993</v>
      </c>
      <c r="G5">
        <f>AVERAGE('PARITY Accuracy'!G5, 'Pattern_Matching Accuracy'!G5, 'Reversal Accuracy'!G5, 'Stack Accuracy'!G5, 'Vending_Machine Accuracy'!G5, 'MazeComplete Accuracy'!G5, 'MazeSolve Accuracy'!G5, 'Hamiltonian Accuracy'!G5)</f>
        <v>9.4874999999999989</v>
      </c>
      <c r="H5" t="str">
        <f t="shared" si="0"/>
        <v>2 (δ=0.2)</v>
      </c>
      <c r="J5">
        <v>5</v>
      </c>
      <c r="K5">
        <f>_xlfn.STDEV.P(D9:G13)</f>
        <v>5.6095870433459405</v>
      </c>
      <c r="L5">
        <f>_xlfn.STDEV.P(D5:G5,D10:G10,D15:G15,D20:G20,D25:G25,D30:G30)</f>
        <v>20.789452478700571</v>
      </c>
      <c r="M5">
        <v>0.2</v>
      </c>
      <c r="N5">
        <f t="shared" ref="N5:N33" si="1">AVERAGE(D5:G5)</f>
        <v>7.9656249999999993</v>
      </c>
      <c r="O5">
        <f t="shared" ref="O5:O33" si="2">_xlfn.STDEV.P(D5:G5)</f>
        <v>1.7815542503317174</v>
      </c>
      <c r="P5" s="5">
        <f>_xlfn.STDEV.P(D9:D13)</f>
        <v>1.1743721726948393</v>
      </c>
      <c r="Q5">
        <f t="shared" ref="Q5:Q8" si="3">_xlfn.STDEV.P(D5,D10,D15,D20,D25,D30)</f>
        <v>22.150131677561937</v>
      </c>
      <c r="R5" s="5">
        <f>_xlfn.STDEV.P(E9:E13)</f>
        <v>1.5705771232257266</v>
      </c>
      <c r="S5">
        <f t="shared" ref="S5:S8" si="4">_xlfn.STDEV.P(E5,E10,E15,E20,E25,E30)</f>
        <v>15.667121142565817</v>
      </c>
      <c r="T5" s="5">
        <f>_xlfn.STDEV.P(F9:F13)</f>
        <v>1.7911065015794023</v>
      </c>
      <c r="U5">
        <f t="shared" ref="U5:U8" si="5">_xlfn.STDEV.P(F5,F10,F15,F20,F25,F30)</f>
        <v>15.08542932605463</v>
      </c>
      <c r="V5" s="5">
        <f>_xlfn.STDEV.P(G9:G13)</f>
        <v>1.683014408732141</v>
      </c>
      <c r="W5">
        <f t="shared" ref="W5:W8" si="6">_xlfn.STDEV.P(G5,G10,G15,G20,G25,G30)</f>
        <v>22.692004163391765</v>
      </c>
      <c r="AA5" t="s">
        <v>32</v>
      </c>
      <c r="AB5">
        <f>AVERAGE(Q25,Q61,Q97,Q169,Q205)</f>
        <v>-1.3567083333333341</v>
      </c>
      <c r="AC5">
        <f>AVERAGE(S25,S61,S97,S169,S205)</f>
        <v>-1.0694666666666659</v>
      </c>
      <c r="AD5">
        <f>AVERAGE(U25,U61,U97,U169,U205)</f>
        <v>-0.45635833333333392</v>
      </c>
      <c r="AE5">
        <f>AVERAGE(W25,W61,W97,W169,W205)</f>
        <v>-1.3157833333333333</v>
      </c>
      <c r="AF5">
        <f>AVERAGE(AB5:AE5)</f>
        <v>-1.0495791666666667</v>
      </c>
      <c r="AH5" t="s">
        <v>28</v>
      </c>
      <c r="AI5">
        <f>_xlfn.STDEV.P(K26,K62,K98,K134,K170,K206,K242)</f>
        <v>4.2194386657602072</v>
      </c>
      <c r="AJ5">
        <f>_xlfn.STDEV.P(K12,K48,K84,K120,K156,K192,K228)</f>
        <v>0.67995205042172957</v>
      </c>
      <c r="AK5">
        <f>_xlfn.STDEV.P(K26,K62,K98,K170,K206)</f>
        <v>3.7003463692432512</v>
      </c>
      <c r="AL5">
        <f>_xlfn.STDEV.P(K12,K48,K84,K156,K192)</f>
        <v>0.52442783348484212</v>
      </c>
    </row>
    <row r="6" spans="1:38" x14ac:dyDescent="0.45">
      <c r="A6" s="2">
        <v>2</v>
      </c>
      <c r="B6">
        <v>2</v>
      </c>
      <c r="C6">
        <v>0.45</v>
      </c>
      <c r="D6">
        <f>AVERAGE('PARITY Accuracy'!D6, 'Pattern_Matching Accuracy'!D6, 'Reversal Accuracy'!D6, 'Stack Accuracy'!D6, 'Vending_Machine Accuracy'!D6, 'MazeComplete Accuracy'!D6, 'MazeSolve Accuracy'!D6, 'Hamiltonian Accuracy'!D6)</f>
        <v>8.0874999999999986</v>
      </c>
      <c r="E6">
        <f>AVERAGE('PARITY Accuracy'!E6, 'Pattern_Matching Accuracy'!E6, 'Reversal Accuracy'!E6, 'Stack Accuracy'!E6, 'Vending_Machine Accuracy'!E6, 'MazeComplete Accuracy'!E6, 'MazeSolve Accuracy'!E6, 'Hamiltonian Accuracy'!E6)</f>
        <v>4.9000000000000004</v>
      </c>
      <c r="F6">
        <f>AVERAGE('PARITY Accuracy'!F6, 'Pattern_Matching Accuracy'!F6, 'Reversal Accuracy'!F6, 'Stack Accuracy'!F6, 'Vending_Machine Accuracy'!F6, 'MazeComplete Accuracy'!F6, 'MazeSolve Accuracy'!F6, 'Hamiltonian Accuracy'!F6)</f>
        <v>9.4624999999999986</v>
      </c>
      <c r="G6">
        <f>AVERAGE('PARITY Accuracy'!G6, 'Pattern_Matching Accuracy'!G6, 'Reversal Accuracy'!G6, 'Stack Accuracy'!G6, 'Vending_Machine Accuracy'!G6, 'MazeComplete Accuracy'!G6, 'MazeSolve Accuracy'!G6, 'Hamiltonian Accuracy'!G6)</f>
        <v>9.2750000000000021</v>
      </c>
      <c r="H6" t="str">
        <f t="shared" si="0"/>
        <v>2 (δ=0.45)</v>
      </c>
      <c r="J6">
        <v>10</v>
      </c>
      <c r="K6">
        <f>_xlfn.STDEV.P(D14:G18)</f>
        <v>8.8254672990654921</v>
      </c>
      <c r="L6">
        <f t="shared" ref="L6:L8" si="7">_xlfn.STDEV.P(D6:G6,D11:G11,D16:G16,D21:G21,D26:G26,D31:G31)</f>
        <v>20.884168915346443</v>
      </c>
      <c r="M6">
        <v>0.45</v>
      </c>
      <c r="N6">
        <f t="shared" si="1"/>
        <v>7.9312499999999995</v>
      </c>
      <c r="O6">
        <f t="shared" si="2"/>
        <v>1.8277911019862239</v>
      </c>
      <c r="P6" s="5">
        <f>_xlfn.STDEV.P(D14:D18)</f>
        <v>1.5820793279731573</v>
      </c>
      <c r="Q6">
        <f t="shared" si="3"/>
        <v>22.795801727267438</v>
      </c>
      <c r="R6" s="5">
        <f>_xlfn.STDEV.P(E14:E18)</f>
        <v>0.95728783550194452</v>
      </c>
      <c r="S6">
        <f t="shared" si="4"/>
        <v>15.373785097664349</v>
      </c>
      <c r="T6" s="5">
        <f>_xlfn.STDEV.P(F14:F18)</f>
        <v>0.95096661350438427</v>
      </c>
      <c r="U6">
        <f t="shared" si="5"/>
        <v>14.784845258086255</v>
      </c>
      <c r="V6" s="5">
        <f>_xlfn.STDEV.P(G14:G18)</f>
        <v>1.0550770114072259</v>
      </c>
      <c r="W6">
        <f t="shared" si="6"/>
        <v>22.575286562257752</v>
      </c>
      <c r="AI6" s="7" t="s">
        <v>43</v>
      </c>
    </row>
    <row r="7" spans="1:38" x14ac:dyDescent="0.45">
      <c r="A7" s="2">
        <v>3</v>
      </c>
      <c r="B7">
        <v>2</v>
      </c>
      <c r="C7">
        <v>0.65</v>
      </c>
      <c r="D7">
        <f>AVERAGE('PARITY Accuracy'!D7, 'Pattern_Matching Accuracy'!D7, 'Reversal Accuracy'!D7, 'Stack Accuracy'!D7, 'Vending_Machine Accuracy'!D7, 'MazeComplete Accuracy'!D7, 'MazeSolve Accuracy'!D7, 'Hamiltonian Accuracy'!D7)</f>
        <v>8.1125000000000007</v>
      </c>
      <c r="E7">
        <f>AVERAGE('PARITY Accuracy'!E7, 'Pattern_Matching Accuracy'!E7, 'Reversal Accuracy'!E7, 'Stack Accuracy'!E7, 'Vending_Machine Accuracy'!E7, 'MazeComplete Accuracy'!E7, 'MazeSolve Accuracy'!E7, 'Hamiltonian Accuracy'!E7)</f>
        <v>5.3375000000000004</v>
      </c>
      <c r="F7">
        <f>AVERAGE('PARITY Accuracy'!F7, 'Pattern_Matching Accuracy'!F7, 'Reversal Accuracy'!F7, 'Stack Accuracy'!F7, 'Vending_Machine Accuracy'!F7, 'MazeComplete Accuracy'!F7, 'MazeSolve Accuracy'!F7, 'Hamiltonian Accuracy'!F7)</f>
        <v>8.1</v>
      </c>
      <c r="G7">
        <f>AVERAGE('PARITY Accuracy'!G7, 'Pattern_Matching Accuracy'!G7, 'Reversal Accuracy'!G7, 'Stack Accuracy'!G7, 'Vending_Machine Accuracy'!G7, 'MazeComplete Accuracy'!G7, 'MazeSolve Accuracy'!G7, 'Hamiltonian Accuracy'!G7)</f>
        <v>9.3125</v>
      </c>
      <c r="H7" t="str">
        <f t="shared" si="0"/>
        <v>2 (δ=0.65)</v>
      </c>
      <c r="J7">
        <v>20</v>
      </c>
      <c r="K7">
        <f>_xlfn.STDEV.P(D19:G23)</f>
        <v>12.69006217971368</v>
      </c>
      <c r="L7">
        <f t="shared" si="7"/>
        <v>20.582339820233898</v>
      </c>
      <c r="M7">
        <v>0.65</v>
      </c>
      <c r="N7">
        <f t="shared" si="1"/>
        <v>7.7156250000000002</v>
      </c>
      <c r="O7">
        <f t="shared" si="2"/>
        <v>1.4586588178443238</v>
      </c>
      <c r="P7" s="5">
        <f>_xlfn.STDEV.P(D19:D23)</f>
        <v>0.61449165982948883</v>
      </c>
      <c r="Q7">
        <f t="shared" si="3"/>
        <v>22.459177859816879</v>
      </c>
      <c r="R7" s="5">
        <f>_xlfn.STDEV.P(E19:E23)</f>
        <v>0.68416920421778771</v>
      </c>
      <c r="S7">
        <f t="shared" si="4"/>
        <v>14.786521992642108</v>
      </c>
      <c r="T7" s="5">
        <f>_xlfn.STDEV.P(F19:F23)</f>
        <v>0.40035921370689204</v>
      </c>
      <c r="U7">
        <f t="shared" si="5"/>
        <v>14.953714467947059</v>
      </c>
      <c r="V7" s="5">
        <f>_xlfn.STDEV.P(G19:G23)</f>
        <v>0.38684622267769114</v>
      </c>
      <c r="W7">
        <f t="shared" si="6"/>
        <v>22.263001161189496</v>
      </c>
      <c r="AA7" t="s">
        <v>44</v>
      </c>
      <c r="AB7">
        <f>AVERAGE(D34,D70,D106,D142,D178,D214,D250)</f>
        <v>56.944166666666661</v>
      </c>
      <c r="AC7">
        <f t="shared" ref="AC7:AE7" si="8">AVERAGE(E34,E70,E106,E142,E178,E214,E250)</f>
        <v>54.746624999999995</v>
      </c>
      <c r="AD7">
        <f t="shared" si="8"/>
        <v>41.252000000000002</v>
      </c>
      <c r="AE7" t="e">
        <f t="shared" si="8"/>
        <v>#DIV/0!</v>
      </c>
      <c r="AI7" s="7" t="s">
        <v>38</v>
      </c>
      <c r="AJ7" s="7" t="s">
        <v>39</v>
      </c>
      <c r="AK7" s="7" t="s">
        <v>40</v>
      </c>
      <c r="AL7" s="7" t="s">
        <v>41</v>
      </c>
    </row>
    <row r="8" spans="1:38" x14ac:dyDescent="0.45">
      <c r="A8" s="2">
        <v>4</v>
      </c>
      <c r="B8">
        <v>2</v>
      </c>
      <c r="C8">
        <v>0.85</v>
      </c>
      <c r="D8">
        <f>AVERAGE('PARITY Accuracy'!D8, 'Pattern_Matching Accuracy'!D8, 'Reversal Accuracy'!D8, 'Stack Accuracy'!D8, 'Vending_Machine Accuracy'!D8, 'MazeComplete Accuracy'!D8, 'MazeSolve Accuracy'!D8, 'Hamiltonian Accuracy'!D8)</f>
        <v>7.4</v>
      </c>
      <c r="E8">
        <f>AVERAGE('PARITY Accuracy'!E8, 'Pattern_Matching Accuracy'!E8, 'Reversal Accuracy'!E8, 'Stack Accuracy'!E8, 'Vending_Machine Accuracy'!E8, 'MazeComplete Accuracy'!E8, 'MazeSolve Accuracy'!E8, 'Hamiltonian Accuracy'!E8)</f>
        <v>4.8875000000000002</v>
      </c>
      <c r="F8">
        <f>AVERAGE('PARITY Accuracy'!F8, 'Pattern_Matching Accuracy'!F8, 'Reversal Accuracy'!F8, 'Stack Accuracy'!F8, 'Vending_Machine Accuracy'!F8, 'MazeComplete Accuracy'!F8, 'MazeSolve Accuracy'!F8, 'Hamiltonian Accuracy'!F8)</f>
        <v>8.4499999999999993</v>
      </c>
      <c r="G8">
        <f>AVERAGE('PARITY Accuracy'!G8, 'Pattern_Matching Accuracy'!G8, 'Reversal Accuracy'!G8, 'Stack Accuracy'!G8, 'Vending_Machine Accuracy'!G8, 'MazeComplete Accuracy'!G8, 'MazeSolve Accuracy'!G8, 'Hamiltonian Accuracy'!G8)</f>
        <v>8.1875</v>
      </c>
      <c r="H8" t="str">
        <f t="shared" si="0"/>
        <v>2 (δ=0.85)</v>
      </c>
      <c r="J8">
        <v>50</v>
      </c>
      <c r="K8">
        <f>_xlfn.STDEV.P(D25:G28)</f>
        <v>11.029520993384333</v>
      </c>
      <c r="L8">
        <f t="shared" si="7"/>
        <v>20.391988160852389</v>
      </c>
      <c r="M8">
        <v>0.85</v>
      </c>
      <c r="N8">
        <f t="shared" si="1"/>
        <v>7.2312500000000002</v>
      </c>
      <c r="O8">
        <f t="shared" si="2"/>
        <v>1.4072496446970586</v>
      </c>
      <c r="P8" s="5">
        <f>_xlfn.STDEV.P(D24:D28)</f>
        <v>0.72829423998820297</v>
      </c>
      <c r="Q8">
        <f t="shared" si="3"/>
        <v>22.21298966195733</v>
      </c>
      <c r="R8" s="5">
        <f>_xlfn.STDEV.P(E24:E28)</f>
        <v>1.5971341521613029</v>
      </c>
      <c r="S8">
        <f t="shared" si="4"/>
        <v>13.990040014884</v>
      </c>
      <c r="T8" s="5">
        <f>_xlfn.STDEV.P(F24:F28)</f>
        <v>0.65318450685851615</v>
      </c>
      <c r="U8">
        <f t="shared" si="5"/>
        <v>14.889568175450536</v>
      </c>
      <c r="V8" s="5">
        <f>_xlfn.STDEV.P(G24:G28)</f>
        <v>0.78755856925056622</v>
      </c>
      <c r="W8">
        <f t="shared" si="6"/>
        <v>22.53053878519972</v>
      </c>
      <c r="AH8" t="s">
        <v>42</v>
      </c>
      <c r="AI8">
        <f>AVERAGE(L26,L62,L98,L134,L170,L206,L242)</f>
        <v>-0.75255144209730651</v>
      </c>
      <c r="AJ8">
        <f>AVERAGE(L12,L48,L84,L120,L156,L192,L228)</f>
        <v>-0.30802258724154674</v>
      </c>
      <c r="AK8">
        <f>AVERAGE(L26,L62,L98,L170,L206)</f>
        <v>-0.92591008771929795</v>
      </c>
      <c r="AL8">
        <f>AVERAGE(L12,L48,L84,L156,L192)</f>
        <v>-0.3220238444680249</v>
      </c>
    </row>
    <row r="9" spans="1:38" x14ac:dyDescent="0.45">
      <c r="A9" s="2">
        <v>5</v>
      </c>
      <c r="B9">
        <v>5</v>
      </c>
      <c r="C9">
        <v>0</v>
      </c>
      <c r="D9">
        <f>AVERAGE('PARITY Accuracy'!D9, 'Pattern_Matching Accuracy'!D9, 'Reversal Accuracy'!D9, 'Stack Accuracy'!D9, 'Vending_Machine Accuracy'!D9, 'MazeComplete Accuracy'!D9, 'MazeSolve Accuracy'!D9, 'Hamiltonian Accuracy'!D9)</f>
        <v>32.387499999999996</v>
      </c>
      <c r="E9">
        <f>AVERAGE('PARITY Accuracy'!E9, 'Pattern_Matching Accuracy'!E9, 'Reversal Accuracy'!E9, 'Stack Accuracy'!E9, 'Vending_Machine Accuracy'!E9, 'MazeComplete Accuracy'!E9, 'MazeSolve Accuracy'!E9, 'Hamiltonian Accuracy'!E9)</f>
        <v>21.024999999999999</v>
      </c>
      <c r="F9">
        <f>AVERAGE('PARITY Accuracy'!F9, 'Pattern_Matching Accuracy'!F9, 'Reversal Accuracy'!F9, 'Stack Accuracy'!F9, 'Vending_Machine Accuracy'!F9, 'MazeComplete Accuracy'!F9, 'MazeSolve Accuracy'!F9, 'Hamiltonian Accuracy'!F9)</f>
        <v>33.825000000000003</v>
      </c>
      <c r="G9">
        <f>AVERAGE('PARITY Accuracy'!G9, 'Pattern_Matching Accuracy'!G9, 'Reversal Accuracy'!G9, 'Stack Accuracy'!G9, 'Vending_Machine Accuracy'!G9, 'MazeComplete Accuracy'!G9, 'MazeSolve Accuracy'!G9, 'Hamiltonian Accuracy'!G9)</f>
        <v>31.274999999999999</v>
      </c>
      <c r="H9" t="str">
        <f t="shared" si="0"/>
        <v>5 (δ=0)</v>
      </c>
      <c r="J9">
        <v>100</v>
      </c>
      <c r="K9">
        <f>_xlfn.STDEV.P(D29:G33)</f>
        <v>10.952261752715705</v>
      </c>
      <c r="L9">
        <f>AVERAGE((L8-L7), (L7-L6), (L6-L5), (L5-L4))</f>
        <v>-2.3297742475516081E-2</v>
      </c>
      <c r="N9">
        <f t="shared" si="1"/>
        <v>29.628124999999997</v>
      </c>
      <c r="O9">
        <f t="shared" si="2"/>
        <v>5.0486103827563458</v>
      </c>
      <c r="P9" s="5">
        <f>_xlfn.STDEV.P(D29:D33)</f>
        <v>1.0813937765680059</v>
      </c>
      <c r="R9" s="5">
        <f>_xlfn.STDEV.P(E29:E33)</f>
        <v>1.5066021372611922</v>
      </c>
      <c r="T9" s="5">
        <f>_xlfn.STDEV.P(F29:F33)</f>
        <v>0.34532593299663872</v>
      </c>
      <c r="V9" s="5">
        <f>_xlfn.STDEV.P(G29:G33)</f>
        <v>1.1807412925785183</v>
      </c>
      <c r="AH9" t="s">
        <v>28</v>
      </c>
      <c r="AI9">
        <f>_xlfn.STDEV.P(L26,L62,L98,L134,L170,L206,L242)</f>
        <v>0.57806895909334433</v>
      </c>
      <c r="AJ9">
        <f>_xlfn.STDEV.P(L12,L48,L84,L120,L156,L192,L228)</f>
        <v>0.18362533886850013</v>
      </c>
      <c r="AK9">
        <f>_xlfn.STDEV.P(L26,L62,L98,L170,L206)</f>
        <v>0.59365658720578074</v>
      </c>
      <c r="AL9">
        <f>_xlfn.STDEV.P(L12,L48,L84,L156,L192)</f>
        <v>0.17326618902220345</v>
      </c>
    </row>
    <row r="10" spans="1:38" x14ac:dyDescent="0.45">
      <c r="A10" s="2">
        <v>6</v>
      </c>
      <c r="B10">
        <v>5</v>
      </c>
      <c r="C10">
        <v>0.2</v>
      </c>
      <c r="D10">
        <f>AVERAGE('PARITY Accuracy'!D10, 'Pattern_Matching Accuracy'!D10, 'Reversal Accuracy'!D10, 'Stack Accuracy'!D10, 'Vending_Machine Accuracy'!D10, 'MazeComplete Accuracy'!D10, 'MazeSolve Accuracy'!D10, 'Hamiltonian Accuracy'!D10)</f>
        <v>34.587499999999999</v>
      </c>
      <c r="E10">
        <f>AVERAGE('PARITY Accuracy'!E10, 'Pattern_Matching Accuracy'!E10, 'Reversal Accuracy'!E10, 'Stack Accuracy'!E10, 'Vending_Machine Accuracy'!E10, 'MazeComplete Accuracy'!E10, 'MazeSolve Accuracy'!E10, 'Hamiltonian Accuracy'!E10)</f>
        <v>18.7</v>
      </c>
      <c r="F10">
        <f>AVERAGE('PARITY Accuracy'!F10, 'Pattern_Matching Accuracy'!F10, 'Reversal Accuracy'!F10, 'Stack Accuracy'!F10, 'Vending_Machine Accuracy'!F10, 'MazeComplete Accuracy'!F10, 'MazeSolve Accuracy'!F10, 'Hamiltonian Accuracy'!F10)</f>
        <v>30.712499999999999</v>
      </c>
      <c r="G10">
        <f>AVERAGE('PARITY Accuracy'!G10, 'Pattern_Matching Accuracy'!G10, 'Reversal Accuracy'!G10, 'Stack Accuracy'!G10, 'Vending_Machine Accuracy'!G10, 'MazeComplete Accuracy'!G10, 'MazeSolve Accuracy'!G10, 'Hamiltonian Accuracy'!G10)</f>
        <v>29.024999999999999</v>
      </c>
      <c r="H10" t="str">
        <f t="shared" si="0"/>
        <v>5 (δ=0.2)</v>
      </c>
      <c r="K10" s="9">
        <f>AVERAGE(K4:K9)</f>
        <v>8.4712618958801631</v>
      </c>
      <c r="N10">
        <f t="shared" si="1"/>
        <v>28.256250000000001</v>
      </c>
      <c r="O10">
        <f t="shared" si="2"/>
        <v>5.8743250942129421</v>
      </c>
      <c r="P10" s="5">
        <f>AVERAGE(P4:P9)</f>
        <v>0.96979550180299068</v>
      </c>
      <c r="Q10">
        <f>AVERAGE(Q4:Q8)</f>
        <v>22.463215355107945</v>
      </c>
      <c r="R10" s="5">
        <f>AVERAGE(R4:R9)</f>
        <v>1.0970263879112341</v>
      </c>
      <c r="S10">
        <f>AVERAGE(S4:S8)</f>
        <v>14.931914157582421</v>
      </c>
      <c r="T10" s="5">
        <f>AVERAGE(T4:T9)</f>
        <v>0.82950954904901408</v>
      </c>
      <c r="U10">
        <f>AVERAGE(U4:U8)</f>
        <v>14.814818957858165</v>
      </c>
      <c r="V10" s="5">
        <f>AVERAGE(V4:V9)</f>
        <v>0.94546951560978831</v>
      </c>
      <c r="W10">
        <f>AVERAGE(W4:W8)</f>
        <v>22.437960946893092</v>
      </c>
    </row>
    <row r="11" spans="1:38" ht="14.65" thickBot="1" x14ac:dyDescent="0.5">
      <c r="A11" s="2">
        <v>7</v>
      </c>
      <c r="B11">
        <v>5</v>
      </c>
      <c r="C11">
        <v>0.45</v>
      </c>
      <c r="D11">
        <f>AVERAGE('PARITY Accuracy'!D11, 'Pattern_Matching Accuracy'!D11, 'Reversal Accuracy'!D11, 'Stack Accuracy'!D11, 'Vending_Machine Accuracy'!D11, 'MazeComplete Accuracy'!D11, 'MazeSolve Accuracy'!D11, 'Hamiltonian Accuracy'!D11)</f>
        <v>31.387500000000003</v>
      </c>
      <c r="E11">
        <f>AVERAGE('PARITY Accuracy'!E11, 'Pattern_Matching Accuracy'!E11, 'Reversal Accuracy'!E11, 'Stack Accuracy'!E11, 'Vending_Machine Accuracy'!E11, 'MazeComplete Accuracy'!E11, 'MazeSolve Accuracy'!E11, 'Hamiltonian Accuracy'!E11)</f>
        <v>16.4375</v>
      </c>
      <c r="F11">
        <f>AVERAGE('PARITY Accuracy'!F11, 'Pattern_Matching Accuracy'!F11, 'Reversal Accuracy'!F11, 'Stack Accuracy'!F11, 'Vending_Machine Accuracy'!F11, 'MazeComplete Accuracy'!F11, 'MazeSolve Accuracy'!F11, 'Hamiltonian Accuracy'!F11)</f>
        <v>29.987500000000001</v>
      </c>
      <c r="G11">
        <f>AVERAGE('PARITY Accuracy'!G11, 'Pattern_Matching Accuracy'!G11, 'Reversal Accuracy'!G11, 'Stack Accuracy'!G11, 'Vending_Machine Accuracy'!G11, 'MazeComplete Accuracy'!G11, 'MazeSolve Accuracy'!G11, 'Hamiltonian Accuracy'!G11)</f>
        <v>27.55</v>
      </c>
      <c r="H11" t="str">
        <f t="shared" si="0"/>
        <v>5 (δ=0.45)</v>
      </c>
      <c r="N11">
        <f t="shared" si="1"/>
        <v>26.340624999999999</v>
      </c>
      <c r="O11">
        <f t="shared" si="2"/>
        <v>5.8801598019845693</v>
      </c>
      <c r="P11" s="5">
        <f>_xlfn.STDEV.P(P4:P9)</f>
        <v>0.34731232536342949</v>
      </c>
      <c r="Q11">
        <f>_xlfn.STDEV.P(Q4:Q8)</f>
        <v>0.25549041956023871</v>
      </c>
      <c r="R11" s="5">
        <f>_xlfn.STDEV.P(R4:R9)</f>
        <v>0.50366136529725658</v>
      </c>
      <c r="S11">
        <f>_xlfn.STDEV.P(S4:S8)</f>
        <v>0.57482365076464259</v>
      </c>
      <c r="T11" s="5">
        <f>_xlfn.STDEV.P(T4:T9)</f>
        <v>0.48117191110506663</v>
      </c>
      <c r="U11">
        <f>_xlfn.STDEV.P(U4:U8)</f>
        <v>0.2471353431441235</v>
      </c>
      <c r="V11" s="5">
        <f>_xlfn.STDEV.P(V4:V9)</f>
        <v>0.42469800453097278</v>
      </c>
      <c r="W11">
        <f>_xlfn.STDEV.P(W4:W8)</f>
        <v>0.20883043744410246</v>
      </c>
    </row>
    <row r="12" spans="1:38" x14ac:dyDescent="0.45">
      <c r="A12" s="2">
        <v>8</v>
      </c>
      <c r="B12">
        <v>5</v>
      </c>
      <c r="C12">
        <v>0.65</v>
      </c>
      <c r="D12">
        <f>AVERAGE('PARITY Accuracy'!D12, 'Pattern_Matching Accuracy'!D12, 'Reversal Accuracy'!D12, 'Stack Accuracy'!D12, 'Vending_Machine Accuracy'!D12, 'MazeComplete Accuracy'!D12, 'MazeSolve Accuracy'!D12, 'Hamiltonian Accuracy'!D12)</f>
        <v>31.65</v>
      </c>
      <c r="E12">
        <f>AVERAGE('PARITY Accuracy'!E12, 'Pattern_Matching Accuracy'!E12, 'Reversal Accuracy'!E12, 'Stack Accuracy'!E12, 'Vending_Machine Accuracy'!E12, 'MazeComplete Accuracy'!E12, 'MazeSolve Accuracy'!E12, 'Hamiltonian Accuracy'!E12)</f>
        <v>17.262499999999999</v>
      </c>
      <c r="F12">
        <f>AVERAGE('PARITY Accuracy'!F12, 'Pattern_Matching Accuracy'!F12, 'Reversal Accuracy'!F12, 'Stack Accuracy'!F12, 'Vending_Machine Accuracy'!F12, 'MazeComplete Accuracy'!F12, 'MazeSolve Accuracy'!F12, 'Hamiltonian Accuracy'!F12)</f>
        <v>28.299999999999997</v>
      </c>
      <c r="G12">
        <f>AVERAGE('PARITY Accuracy'!G12, 'Pattern_Matching Accuracy'!G12, 'Reversal Accuracy'!G12, 'Stack Accuracy'!G12, 'Vending_Machine Accuracy'!G12, 'MazeComplete Accuracy'!G12, 'MazeSolve Accuracy'!G12, 'Hamiltonian Accuracy'!G12)</f>
        <v>27.537499999999998</v>
      </c>
      <c r="H12" t="str">
        <f t="shared" si="0"/>
        <v>5 (δ=0.65)</v>
      </c>
      <c r="K12" s="10" cm="1">
        <f t="array" ref="K12">INDEX(LINEST(K4:K9),1)</f>
        <v>1.8937812845446496</v>
      </c>
      <c r="L12" s="11" cm="1">
        <f t="array" ref="L12">INDEX(LINEST(L4:L8),1)</f>
        <v>-3.9349459827080199E-2</v>
      </c>
      <c r="N12">
        <f t="shared" si="1"/>
        <v>26.187499999999996</v>
      </c>
      <c r="O12">
        <f t="shared" si="2"/>
        <v>5.38004850117545</v>
      </c>
      <c r="P12" s="5"/>
      <c r="R12" s="5"/>
      <c r="T12" s="5"/>
      <c r="V12" s="5"/>
    </row>
    <row r="13" spans="1:38" x14ac:dyDescent="0.45">
      <c r="A13" s="2">
        <v>9</v>
      </c>
      <c r="B13">
        <v>5</v>
      </c>
      <c r="C13">
        <v>0.85</v>
      </c>
      <c r="D13">
        <f>AVERAGE('PARITY Accuracy'!D13, 'Pattern_Matching Accuracy'!D13, 'Reversal Accuracy'!D13, 'Stack Accuracy'!D13, 'Vending_Machine Accuracy'!D13, 'MazeComplete Accuracy'!D13, 'MazeSolve Accuracy'!D13, 'Hamiltonian Accuracy'!D13)</f>
        <v>31.662500000000001</v>
      </c>
      <c r="E13">
        <f>AVERAGE('PARITY Accuracy'!E13, 'Pattern_Matching Accuracy'!E13, 'Reversal Accuracy'!E13, 'Stack Accuracy'!E13, 'Vending_Machine Accuracy'!E13, 'MazeComplete Accuracy'!E13, 'MazeSolve Accuracy'!E13, 'Hamiltonian Accuracy'!E13)</f>
        <v>18.875</v>
      </c>
      <c r="F13">
        <f>AVERAGE('PARITY Accuracy'!F13, 'Pattern_Matching Accuracy'!F13, 'Reversal Accuracy'!F13, 'Stack Accuracy'!F13, 'Vending_Machine Accuracy'!F13, 'MazeComplete Accuracy'!F13, 'MazeSolve Accuracy'!F13, 'Hamiltonian Accuracy'!F13)</f>
        <v>30.612500000000004</v>
      </c>
      <c r="G13">
        <f>AVERAGE('PARITY Accuracy'!G13, 'Pattern_Matching Accuracy'!G13, 'Reversal Accuracy'!G13, 'Stack Accuracy'!G13, 'Vending_Machine Accuracy'!G13, 'MazeComplete Accuracy'!G13, 'MazeSolve Accuracy'!G13, 'Hamiltonian Accuracy'!G13)</f>
        <v>26.387499999999999</v>
      </c>
      <c r="H13" t="str">
        <f t="shared" si="0"/>
        <v>5 (δ=0.85)</v>
      </c>
      <c r="K13" s="12">
        <f>AVERAGE('Hamiltonian Accuracy'!K12, 'MazeSolve Accuracy'!K12, 'MazeComplete Accuracy'!K12, , 'Vending_Machine Accuracy'!K12, 'Stack Accuracy'!K12, 'Reversal Accuracy'!K12, 'Pattern_Matching Accuracy'!K12, 'PARITY Accuracy'!K12)</f>
        <v>1.2521180020737146</v>
      </c>
      <c r="L13" s="12">
        <f>AVERAGE('Hamiltonian Accuracy'!L12, 'MazeSolve Accuracy'!L12, 'MazeComplete Accuracy'!L12, 'Vending_Machine_Sum Accuracy'!L12, 'Vending_Machine Accuracy'!L12, 'Stack Accuracy'!L12, 'Reversal Accuracy'!L12, 'Pattern_Matching Accuracy'!L12, 'PARITY Accuracy'!L12)</f>
        <v>-6.5754022216238522E-2</v>
      </c>
      <c r="N13">
        <f t="shared" si="1"/>
        <v>26.884375000000002</v>
      </c>
      <c r="O13">
        <f t="shared" si="2"/>
        <v>5.0280803291987066</v>
      </c>
      <c r="P13" s="5"/>
      <c r="R13" s="5"/>
      <c r="T13" s="5"/>
      <c r="V13" s="5"/>
    </row>
    <row r="14" spans="1:38" ht="14.65" thickBot="1" x14ac:dyDescent="0.5">
      <c r="A14" s="2">
        <v>10</v>
      </c>
      <c r="B14">
        <v>10</v>
      </c>
      <c r="C14">
        <v>0</v>
      </c>
      <c r="D14">
        <f>AVERAGE('PARITY Accuracy'!D14, 'Pattern_Matching Accuracy'!D14, 'Reversal Accuracy'!D14, 'Stack Accuracy'!D14, 'Vending_Machine Accuracy'!D14, 'MazeComplete Accuracy'!D14, 'MazeSolve Accuracy'!D14, 'Hamiltonian Accuracy'!D14)</f>
        <v>52.612499999999997</v>
      </c>
      <c r="E14">
        <f>AVERAGE('PARITY Accuracy'!E14, 'Pattern_Matching Accuracy'!E14, 'Reversal Accuracy'!E14, 'Stack Accuracy'!E14, 'Vending_Machine Accuracy'!E14, 'MazeComplete Accuracy'!E14, 'MazeSolve Accuracy'!E14, 'Hamiltonian Accuracy'!E14)</f>
        <v>27.737500000000001</v>
      </c>
      <c r="F14">
        <f>AVERAGE('PARITY Accuracy'!F14, 'Pattern_Matching Accuracy'!F14, 'Reversal Accuracy'!F14, 'Stack Accuracy'!F14, 'Vending_Machine Accuracy'!F14, 'MazeComplete Accuracy'!F14, 'MazeSolve Accuracy'!F14, 'Hamiltonian Accuracy'!F14)</f>
        <v>42.749999999999993</v>
      </c>
      <c r="G14">
        <f>AVERAGE('PARITY Accuracy'!G14, 'Pattern_Matching Accuracy'!G14, 'Reversal Accuracy'!G14, 'Stack Accuracy'!G14, 'Vending_Machine Accuracy'!G14, 'MazeComplete Accuracy'!G14, 'MazeSolve Accuracy'!G14, 'Hamiltonian Accuracy'!G14)</f>
        <v>47.362500000000004</v>
      </c>
      <c r="H14" t="str">
        <f t="shared" si="0"/>
        <v>10 (δ=0)</v>
      </c>
      <c r="K14" s="13">
        <f>_xlfn.STDEV.P('Hamiltonian Accuracy'!K12, 'MazeSolve Accuracy'!K12, 'MazeComplete Accuracy'!K12, 'Vending_Machine Accuracy'!K12, 'Stack Accuracy'!K12, 'Reversal Accuracy'!K12, 'Pattern_Matching Accuracy'!K12, 'PARITY Accuracy'!K12)</f>
        <v>1.0146319503933254</v>
      </c>
      <c r="L14" s="14" t="s">
        <v>28</v>
      </c>
      <c r="N14">
        <f t="shared" si="1"/>
        <v>42.615625000000001</v>
      </c>
      <c r="O14">
        <f t="shared" si="2"/>
        <v>9.2715558590171163</v>
      </c>
      <c r="P14" s="5"/>
      <c r="R14" s="5"/>
      <c r="T14" s="5"/>
      <c r="V14" s="5"/>
    </row>
    <row r="15" spans="1:38" x14ac:dyDescent="0.45">
      <c r="A15" s="2">
        <v>11</v>
      </c>
      <c r="B15">
        <v>10</v>
      </c>
      <c r="C15">
        <v>0.2</v>
      </c>
      <c r="D15">
        <f>AVERAGE('PARITY Accuracy'!D15, 'Pattern_Matching Accuracy'!D15, 'Reversal Accuracy'!D15, 'Stack Accuracy'!D15, 'Vending_Machine Accuracy'!D15, 'MazeComplete Accuracy'!D15, 'MazeSolve Accuracy'!D15, 'Hamiltonian Accuracy'!D15)</f>
        <v>49.387500000000003</v>
      </c>
      <c r="E15">
        <f>AVERAGE('PARITY Accuracy'!E15, 'Pattern_Matching Accuracy'!E15, 'Reversal Accuracy'!E15, 'Stack Accuracy'!E15, 'Vending_Machine Accuracy'!E15, 'MazeComplete Accuracy'!E15, 'MazeSolve Accuracy'!E15, 'Hamiltonian Accuracy'!E15)</f>
        <v>27.599999999999998</v>
      </c>
      <c r="F15">
        <f>AVERAGE('PARITY Accuracy'!F15, 'Pattern_Matching Accuracy'!F15, 'Reversal Accuracy'!F15, 'Stack Accuracy'!F15, 'Vending_Machine Accuracy'!F15, 'MazeComplete Accuracy'!F15, 'MazeSolve Accuracy'!F15, 'Hamiltonian Accuracy'!F15)</f>
        <v>42.362499999999997</v>
      </c>
      <c r="G15">
        <f>AVERAGE('PARITY Accuracy'!G15, 'Pattern_Matching Accuracy'!G15, 'Reversal Accuracy'!G15, 'Stack Accuracy'!G15, 'Vending_Machine Accuracy'!G15, 'MazeComplete Accuracy'!G15, 'MazeSolve Accuracy'!G15, 'Hamiltonian Accuracy'!G15)</f>
        <v>45.412500000000001</v>
      </c>
      <c r="H15" t="str">
        <f t="shared" si="0"/>
        <v>10 (δ=0.2)</v>
      </c>
      <c r="J15" s="3"/>
      <c r="K15" s="3" t="s">
        <v>25</v>
      </c>
      <c r="L15" s="3" t="s">
        <v>26</v>
      </c>
      <c r="N15">
        <f t="shared" si="1"/>
        <v>41.190624999999997</v>
      </c>
      <c r="O15">
        <f t="shared" si="2"/>
        <v>8.2324262399899535</v>
      </c>
      <c r="P15" s="3" t="s">
        <v>25</v>
      </c>
      <c r="Q15" s="3" t="s">
        <v>26</v>
      </c>
      <c r="R15" s="3" t="s">
        <v>25</v>
      </c>
      <c r="S15" s="3" t="s">
        <v>26</v>
      </c>
      <c r="T15" s="3" t="s">
        <v>25</v>
      </c>
      <c r="U15" s="3" t="s">
        <v>26</v>
      </c>
      <c r="V15" s="3" t="s">
        <v>25</v>
      </c>
      <c r="W15" s="3" t="s">
        <v>26</v>
      </c>
    </row>
    <row r="16" spans="1:38" x14ac:dyDescent="0.45">
      <c r="A16" s="2">
        <v>12</v>
      </c>
      <c r="B16">
        <v>10</v>
      </c>
      <c r="C16">
        <v>0.45</v>
      </c>
      <c r="D16">
        <f>AVERAGE('PARITY Accuracy'!D16, 'Pattern_Matching Accuracy'!D16, 'Reversal Accuracy'!D16, 'Stack Accuracy'!D16, 'Vending_Machine Accuracy'!D16, 'MazeComplete Accuracy'!D16, 'MazeSolve Accuracy'!D16, 'Hamiltonian Accuracy'!D16)</f>
        <v>49.837499999999991</v>
      </c>
      <c r="E16">
        <f>AVERAGE('PARITY Accuracy'!E16, 'Pattern_Matching Accuracy'!E16, 'Reversal Accuracy'!E16, 'Stack Accuracy'!E16, 'Vending_Machine Accuracy'!E16, 'MazeComplete Accuracy'!E16, 'MazeSolve Accuracy'!E16, 'Hamiltonian Accuracy'!E16)</f>
        <v>25.85</v>
      </c>
      <c r="F16">
        <f>AVERAGE('PARITY Accuracy'!F16, 'Pattern_Matching Accuracy'!F16, 'Reversal Accuracy'!F16, 'Stack Accuracy'!F16, 'Vending_Machine Accuracy'!F16, 'MazeComplete Accuracy'!F16, 'MazeSolve Accuracy'!F16, 'Hamiltonian Accuracy'!F16)</f>
        <v>41.375</v>
      </c>
      <c r="G16">
        <f>AVERAGE('PARITY Accuracy'!G16, 'Pattern_Matching Accuracy'!G16, 'Reversal Accuracy'!G16, 'Stack Accuracy'!G16, 'Vending_Machine Accuracy'!G16, 'MazeComplete Accuracy'!G16, 'MazeSolve Accuracy'!G16, 'Hamiltonian Accuracy'!G16)</f>
        <v>45.475000000000009</v>
      </c>
      <c r="H16" t="str">
        <f t="shared" si="0"/>
        <v>10 (δ=0.45)</v>
      </c>
      <c r="J16">
        <v>2</v>
      </c>
      <c r="K16">
        <f>AVERAGE(D4:G8)</f>
        <v>7.8725000000000005</v>
      </c>
      <c r="L16">
        <f>AVERAGE(D4:G4,D9:G9,D14:G14,D19:G19,D24:G24,D29:G29)</f>
        <v>41.957291666666663</v>
      </c>
      <c r="M16">
        <v>0</v>
      </c>
      <c r="N16">
        <f t="shared" si="1"/>
        <v>40.634375000000006</v>
      </c>
      <c r="O16">
        <f t="shared" si="2"/>
        <v>9.0451012941743461</v>
      </c>
      <c r="P16" s="5">
        <f>AVERAGE(D4:D8)</f>
        <v>8.2799999999999994</v>
      </c>
      <c r="Q16">
        <f>AVERAGE(D4,D9,D14,D19,D24,D29)</f>
        <v>49.620833333333337</v>
      </c>
      <c r="R16" s="5">
        <f>AVERAGE(E4:E8)</f>
        <v>5.1524999999999999</v>
      </c>
      <c r="S16">
        <f>AVERAGE(E4,E9,E14,E19,E24,E29)</f>
        <v>30.193749999999998</v>
      </c>
      <c r="T16" s="5">
        <f>AVERAGE(F4:F8)</f>
        <v>8.8150000000000013</v>
      </c>
      <c r="U16">
        <f>AVERAGE(F4,F9,F14,F19,F24,F29)</f>
        <v>39.443750000000001</v>
      </c>
      <c r="V16" s="5">
        <f>AVERAGE(G4:G8)</f>
        <v>9.2425000000000015</v>
      </c>
      <c r="W16">
        <f>AVERAGE(G4,G9,G14,G19,G24,G29)</f>
        <v>48.570833333333333</v>
      </c>
    </row>
    <row r="17" spans="1:23" x14ac:dyDescent="0.45">
      <c r="A17" s="2">
        <v>13</v>
      </c>
      <c r="B17">
        <v>10</v>
      </c>
      <c r="C17">
        <v>0.65</v>
      </c>
      <c r="D17">
        <f>AVERAGE('PARITY Accuracy'!D17, 'Pattern_Matching Accuracy'!D17, 'Reversal Accuracy'!D17, 'Stack Accuracy'!D17, 'Vending_Machine Accuracy'!D17, 'MazeComplete Accuracy'!D17, 'MazeSolve Accuracy'!D17, 'Hamiltonian Accuracy'!D17)</f>
        <v>48.850000000000009</v>
      </c>
      <c r="E17">
        <f>AVERAGE('PARITY Accuracy'!E17, 'Pattern_Matching Accuracy'!E17, 'Reversal Accuracy'!E17, 'Stack Accuracy'!E17, 'Vending_Machine Accuracy'!E17, 'MazeComplete Accuracy'!E17, 'MazeSolve Accuracy'!E17, 'Hamiltonian Accuracy'!E17)</f>
        <v>25.75</v>
      </c>
      <c r="F17">
        <f>AVERAGE('PARITY Accuracy'!F17, 'Pattern_Matching Accuracy'!F17, 'Reversal Accuracy'!F17, 'Stack Accuracy'!F17, 'Vending_Machine Accuracy'!F17, 'MazeComplete Accuracy'!F17, 'MazeSolve Accuracy'!F17, 'Hamiltonian Accuracy'!F17)</f>
        <v>40.112499999999997</v>
      </c>
      <c r="G17">
        <f>AVERAGE('PARITY Accuracy'!G17, 'Pattern_Matching Accuracy'!G17, 'Reversal Accuracy'!G17, 'Stack Accuracy'!G17, 'Vending_Machine Accuracy'!G17, 'MazeComplete Accuracy'!G17, 'MazeSolve Accuracy'!G17, 'Hamiltonian Accuracy'!G17)</f>
        <v>44.274999999999999</v>
      </c>
      <c r="H17" t="str">
        <f t="shared" si="0"/>
        <v>10 (δ=0.65)</v>
      </c>
      <c r="J17">
        <v>5</v>
      </c>
      <c r="K17">
        <f>AVERAGE(D9:G13)</f>
        <v>27.459375000000005</v>
      </c>
      <c r="L17">
        <f t="shared" ref="L17:L20" si="9">AVERAGE(D5:G5,D10:G10,D15:G15,D20:G20,D25:G25,D30:G30)</f>
        <v>41.483854166666667</v>
      </c>
      <c r="M17">
        <v>0.2</v>
      </c>
      <c r="N17">
        <f t="shared" si="1"/>
        <v>39.746875000000003</v>
      </c>
      <c r="O17">
        <f t="shared" si="2"/>
        <v>8.6518349525909564</v>
      </c>
      <c r="P17" s="5">
        <f>AVERAGE(D9:D13)</f>
        <v>32.334999999999994</v>
      </c>
      <c r="Q17">
        <f t="shared" ref="Q17:Q20" si="10">AVERAGE(D5,D10,D15,D20,D25,D30)</f>
        <v>49.725000000000001</v>
      </c>
      <c r="R17" s="5">
        <f>AVERAGE(E9:E13)</f>
        <v>18.46</v>
      </c>
      <c r="S17">
        <f t="shared" ref="S17:S20" si="11">AVERAGE(E5,E10,E15,E20,E25,E30)</f>
        <v>30.081250000000001</v>
      </c>
      <c r="T17" s="5">
        <f>AVERAGE(F9:F13)</f>
        <v>30.6875</v>
      </c>
      <c r="U17">
        <f t="shared" ref="U17:U20" si="12">AVERAGE(F5,F10,F15,F20,F25,F30)</f>
        <v>38.202083333333327</v>
      </c>
      <c r="V17" s="5">
        <f>AVERAGE(G9:G13)</f>
        <v>28.354999999999997</v>
      </c>
      <c r="W17">
        <f t="shared" ref="W17:W20" si="13">AVERAGE(G5,G10,G15,G20,G25,G30)</f>
        <v>47.927083333333321</v>
      </c>
    </row>
    <row r="18" spans="1:23" x14ac:dyDescent="0.45">
      <c r="A18" s="2">
        <v>14</v>
      </c>
      <c r="B18">
        <v>10</v>
      </c>
      <c r="C18">
        <v>0.85</v>
      </c>
      <c r="D18">
        <f>AVERAGE('PARITY Accuracy'!D18, 'Pattern_Matching Accuracy'!D18, 'Reversal Accuracy'!D18, 'Stack Accuracy'!D18, 'Vending_Machine Accuracy'!D18, 'MazeComplete Accuracy'!D18, 'MazeSolve Accuracy'!D18, 'Hamiltonian Accuracy'!D18)</f>
        <v>47.912499999999994</v>
      </c>
      <c r="E18">
        <f>AVERAGE('PARITY Accuracy'!E18, 'Pattern_Matching Accuracy'!E18, 'Reversal Accuracy'!E18, 'Stack Accuracy'!E18, 'Vending_Machine Accuracy'!E18, 'MazeComplete Accuracy'!E18, 'MazeSolve Accuracy'!E18, 'Hamiltonian Accuracy'!E18)</f>
        <v>25.575000000000003</v>
      </c>
      <c r="F18">
        <f>AVERAGE('PARITY Accuracy'!F18, 'Pattern_Matching Accuracy'!F18, 'Reversal Accuracy'!F18, 'Stack Accuracy'!F18, 'Vending_Machine Accuracy'!F18, 'MazeComplete Accuracy'!F18, 'MazeSolve Accuracy'!F18, 'Hamiltonian Accuracy'!F18)</f>
        <v>40.975000000000001</v>
      </c>
      <c r="G18">
        <f>AVERAGE('PARITY Accuracy'!G18, 'Pattern_Matching Accuracy'!G18, 'Reversal Accuracy'!G18, 'Stack Accuracy'!G18, 'Vending_Machine Accuracy'!G18, 'MazeComplete Accuracy'!G18, 'MazeSolve Accuracy'!G18, 'Hamiltonian Accuracy'!G18)</f>
        <v>44.725000000000001</v>
      </c>
      <c r="H18" t="str">
        <f t="shared" si="0"/>
        <v>10 (δ=0.85)</v>
      </c>
      <c r="J18">
        <v>10</v>
      </c>
      <c r="K18">
        <f>AVERAGE(D14:G18)</f>
        <v>40.796875000000007</v>
      </c>
      <c r="L18">
        <f t="shared" si="9"/>
        <v>40.785416666666663</v>
      </c>
      <c r="M18">
        <v>0.45</v>
      </c>
      <c r="N18">
        <f t="shared" si="1"/>
        <v>39.796875</v>
      </c>
      <c r="O18">
        <f t="shared" si="2"/>
        <v>8.5702901378468468</v>
      </c>
      <c r="P18" s="5">
        <f>AVERAGE(D14:D18)</f>
        <v>49.72</v>
      </c>
      <c r="Q18">
        <f t="shared" si="10"/>
        <v>48.866666666666667</v>
      </c>
      <c r="R18" s="5">
        <f>AVERAGE(E14:E18)</f>
        <v>26.502499999999998</v>
      </c>
      <c r="S18">
        <f t="shared" si="11"/>
        <v>28.631250000000005</v>
      </c>
      <c r="T18" s="5">
        <f>AVERAGE(F14:F18)</f>
        <v>41.514999999999993</v>
      </c>
      <c r="U18">
        <f t="shared" si="12"/>
        <v>38.404166666666669</v>
      </c>
      <c r="V18" s="5">
        <f>AVERAGE(G14:G18)</f>
        <v>45.45</v>
      </c>
      <c r="W18">
        <f t="shared" si="13"/>
        <v>47.239583333333336</v>
      </c>
    </row>
    <row r="19" spans="1:23" x14ac:dyDescent="0.45">
      <c r="A19" s="2">
        <v>15</v>
      </c>
      <c r="B19">
        <v>20</v>
      </c>
      <c r="C19">
        <v>0</v>
      </c>
      <c r="D19">
        <f>AVERAGE('PARITY Accuracy'!D19, 'Pattern_Matching Accuracy'!D19, 'Reversal Accuracy'!D19, 'Stack Accuracy'!D19, 'Vending_Machine Accuracy'!D19, 'MazeComplete Accuracy'!D19, 'MazeSolve Accuracy'!D19, 'Hamiltonian Accuracy'!D19)</f>
        <v>61.762499999999996</v>
      </c>
      <c r="E19">
        <f>AVERAGE('PARITY Accuracy'!E19, 'Pattern_Matching Accuracy'!E19, 'Reversal Accuracy'!E19, 'Stack Accuracy'!E19, 'Vending_Machine Accuracy'!E19, 'MazeComplete Accuracy'!E19, 'MazeSolve Accuracy'!E19, 'Hamiltonian Accuracy'!E19)</f>
        <v>31.375</v>
      </c>
      <c r="F19">
        <f>AVERAGE('PARITY Accuracy'!F19, 'Pattern_Matching Accuracy'!F19, 'Reversal Accuracy'!F19, 'Stack Accuracy'!F19, 'Vending_Machine Accuracy'!F19, 'MazeComplete Accuracy'!F19, 'MazeSolve Accuracy'!F19, 'Hamiltonian Accuracy'!F19)</f>
        <v>49.387500000000003</v>
      </c>
      <c r="G19">
        <f>AVERAGE('PARITY Accuracy'!G19, 'Pattern_Matching Accuracy'!G19, 'Reversal Accuracy'!G19, 'Stack Accuracy'!G19, 'Vending_Machine Accuracy'!G19, 'MazeComplete Accuracy'!G19, 'MazeSolve Accuracy'!G19, 'Hamiltonian Accuracy'!G19)</f>
        <v>61.5625</v>
      </c>
      <c r="H19" t="str">
        <f t="shared" si="0"/>
        <v>20 (δ=0)</v>
      </c>
      <c r="J19">
        <v>20</v>
      </c>
      <c r="K19">
        <f>AVERAGE(D19:G23)</f>
        <v>50.807499999999997</v>
      </c>
      <c r="L19">
        <f t="shared" si="9"/>
        <v>40.251718750000002</v>
      </c>
      <c r="M19">
        <v>0.65</v>
      </c>
      <c r="N19">
        <f t="shared" si="1"/>
        <v>51.021874999999994</v>
      </c>
      <c r="O19">
        <f t="shared" si="2"/>
        <v>12.400974555327304</v>
      </c>
      <c r="P19" s="5">
        <f>AVERAGE(D19:D23)</f>
        <v>62.055000000000007</v>
      </c>
      <c r="Q19">
        <f t="shared" si="10"/>
        <v>48.470833333333331</v>
      </c>
      <c r="R19" s="5">
        <f>AVERAGE(E19:E23)</f>
        <v>30.772499999999997</v>
      </c>
      <c r="S19">
        <f t="shared" si="11"/>
        <v>28.683333333333334</v>
      </c>
      <c r="T19" s="5">
        <f>AVERAGE(F19:F23)</f>
        <v>49.017499999999998</v>
      </c>
      <c r="U19">
        <f t="shared" si="12"/>
        <v>37.170833333333327</v>
      </c>
      <c r="V19" s="5">
        <f>AVERAGE(G19:G23)</f>
        <v>61.385000000000005</v>
      </c>
      <c r="W19">
        <f t="shared" si="13"/>
        <v>46.681874999999998</v>
      </c>
    </row>
    <row r="20" spans="1:23" x14ac:dyDescent="0.45">
      <c r="A20" s="2">
        <v>16</v>
      </c>
      <c r="B20">
        <v>20</v>
      </c>
      <c r="C20">
        <v>0.2</v>
      </c>
      <c r="D20">
        <f>AVERAGE('PARITY Accuracy'!D20, 'Pattern_Matching Accuracy'!D20, 'Reversal Accuracy'!D20, 'Stack Accuracy'!D20, 'Vending_Machine Accuracy'!D20, 'MazeComplete Accuracy'!D20, 'MazeSolve Accuracy'!D20, 'Hamiltonian Accuracy'!D20)</f>
        <v>62.9375</v>
      </c>
      <c r="E20">
        <f>AVERAGE('PARITY Accuracy'!E20, 'Pattern_Matching Accuracy'!E20, 'Reversal Accuracy'!E20, 'Stack Accuracy'!E20, 'Vending_Machine Accuracy'!E20, 'MazeComplete Accuracy'!E20, 'MazeSolve Accuracy'!E20, 'Hamiltonian Accuracy'!E20)</f>
        <v>31.387499999999999</v>
      </c>
      <c r="F20">
        <f>AVERAGE('PARITY Accuracy'!F20, 'Pattern_Matching Accuracy'!F20, 'Reversal Accuracy'!F20, 'Stack Accuracy'!F20, 'Vending_Machine Accuracy'!F20, 'MazeComplete Accuracy'!F20, 'MazeSolve Accuracy'!F20, 'Hamiltonian Accuracy'!F20)</f>
        <v>48.699999999999996</v>
      </c>
      <c r="G20">
        <f>AVERAGE('PARITY Accuracy'!G20, 'Pattern_Matching Accuracy'!G20, 'Reversal Accuracy'!G20, 'Stack Accuracy'!G20, 'Vending_Machine Accuracy'!G20, 'MazeComplete Accuracy'!G20, 'MazeSolve Accuracy'!G20, 'Hamiltonian Accuracy'!G20)</f>
        <v>61.912499999999994</v>
      </c>
      <c r="H20" t="str">
        <f t="shared" si="0"/>
        <v>20 (δ=0.2)</v>
      </c>
      <c r="J20">
        <v>50</v>
      </c>
      <c r="K20">
        <f>AVERAGE(D24:G28)</f>
        <v>58.250812499999995</v>
      </c>
      <c r="L20">
        <f t="shared" si="9"/>
        <v>39.973437499999996</v>
      </c>
      <c r="M20">
        <v>0.85</v>
      </c>
      <c r="N20">
        <f t="shared" si="1"/>
        <v>51.234375</v>
      </c>
      <c r="O20">
        <f t="shared" si="2"/>
        <v>12.760358460751597</v>
      </c>
      <c r="P20" s="5">
        <f>AVERAGE(D24:D28)</f>
        <v>69.27000000000001</v>
      </c>
      <c r="Q20">
        <f t="shared" si="10"/>
        <v>47.641666666666659</v>
      </c>
      <c r="R20" s="5">
        <f>AVERAGE(E24:E28)</f>
        <v>45.265000000000001</v>
      </c>
      <c r="S20">
        <f t="shared" si="11"/>
        <v>27.989583333333332</v>
      </c>
      <c r="T20" s="5">
        <f>AVERAGE(F24:F28)</f>
        <v>49.489999999999995</v>
      </c>
      <c r="U20">
        <f t="shared" si="12"/>
        <v>38.060416666666661</v>
      </c>
      <c r="V20" s="5">
        <f>AVERAGE(G24:G28)</f>
        <v>68.978250000000003</v>
      </c>
      <c r="W20">
        <f t="shared" si="13"/>
        <v>46.202083333333327</v>
      </c>
    </row>
    <row r="21" spans="1:23" x14ac:dyDescent="0.45">
      <c r="A21" s="2">
        <v>17</v>
      </c>
      <c r="B21">
        <v>20</v>
      </c>
      <c r="C21">
        <v>0.45</v>
      </c>
      <c r="D21">
        <f>AVERAGE('PARITY Accuracy'!D21, 'Pattern_Matching Accuracy'!D21, 'Reversal Accuracy'!D21, 'Stack Accuracy'!D21, 'Vending_Machine Accuracy'!D21, 'MazeComplete Accuracy'!D21, 'MazeSolve Accuracy'!D21, 'Hamiltonian Accuracy'!D21)</f>
        <v>62.087499999999999</v>
      </c>
      <c r="E21">
        <f>AVERAGE('PARITY Accuracy'!E21, 'Pattern_Matching Accuracy'!E21, 'Reversal Accuracy'!E21, 'Stack Accuracy'!E21, 'Vending_Machine Accuracy'!E21, 'MazeComplete Accuracy'!E21, 'MazeSolve Accuracy'!E21, 'Hamiltonian Accuracy'!E21)</f>
        <v>30.212499999999999</v>
      </c>
      <c r="F21">
        <f>AVERAGE('PARITY Accuracy'!F21, 'Pattern_Matching Accuracy'!F21, 'Reversal Accuracy'!F21, 'Stack Accuracy'!F21, 'Vending_Machine Accuracy'!F21, 'MazeComplete Accuracy'!F21, 'MazeSolve Accuracy'!F21, 'Hamiltonian Accuracy'!F21)</f>
        <v>49.612499999999997</v>
      </c>
      <c r="G21">
        <f>AVERAGE('PARITY Accuracy'!G21, 'Pattern_Matching Accuracy'!G21, 'Reversal Accuracy'!G21, 'Stack Accuracy'!G21, 'Vending_Machine Accuracy'!G21, 'MazeComplete Accuracy'!G21, 'MazeSolve Accuracy'!G21, 'Hamiltonian Accuracy'!G21)</f>
        <v>61.449999999999996</v>
      </c>
      <c r="H21" t="str">
        <f t="shared" si="0"/>
        <v>20 (δ=0.45)</v>
      </c>
      <c r="J21">
        <v>100</v>
      </c>
      <c r="K21">
        <f>AVERAGE(D29:G33)</f>
        <v>60.155000000000008</v>
      </c>
      <c r="L21">
        <f>AVERAGE((L20-L19), (L19-L18), (L18-L17), (L17-L16))</f>
        <v>-0.49596354166666679</v>
      </c>
      <c r="N21">
        <f t="shared" si="1"/>
        <v>50.840624999999996</v>
      </c>
      <c r="O21">
        <f t="shared" si="2"/>
        <v>12.904251888307025</v>
      </c>
      <c r="P21" s="5">
        <f>AVERAGE(D29:D33)</f>
        <v>71.53</v>
      </c>
      <c r="R21" s="5">
        <f>AVERAGE(E29:E33)</f>
        <v>48.542499999999997</v>
      </c>
      <c r="T21" s="5">
        <f>AVERAGE(F29:F33)</f>
        <v>50.012500000000003</v>
      </c>
      <c r="V21" s="5">
        <f>AVERAGE(G29:G33)</f>
        <v>70.534999999999997</v>
      </c>
    </row>
    <row r="22" spans="1:23" x14ac:dyDescent="0.45">
      <c r="A22" s="2">
        <v>18</v>
      </c>
      <c r="B22">
        <v>20</v>
      </c>
      <c r="C22">
        <v>0.65</v>
      </c>
      <c r="D22">
        <f>AVERAGE('PARITY Accuracy'!D22, 'Pattern_Matching Accuracy'!D22, 'Reversal Accuracy'!D22, 'Stack Accuracy'!D22, 'Vending_Machine Accuracy'!D22, 'MazeComplete Accuracy'!D22, 'MazeSolve Accuracy'!D22, 'Hamiltonian Accuracy'!D22)</f>
        <v>62.387500000000003</v>
      </c>
      <c r="E22">
        <f>AVERAGE('PARITY Accuracy'!E22, 'Pattern_Matching Accuracy'!E22, 'Reversal Accuracy'!E22, 'Stack Accuracy'!E22, 'Vending_Machine Accuracy'!E22, 'MazeComplete Accuracy'!E22, 'MazeSolve Accuracy'!E22, 'Hamiltonian Accuracy'!E22)</f>
        <v>31.175000000000001</v>
      </c>
      <c r="F22">
        <f>AVERAGE('PARITY Accuracy'!F22, 'Pattern_Matching Accuracy'!F22, 'Reversal Accuracy'!F22, 'Stack Accuracy'!F22, 'Vending_Machine Accuracy'!F22, 'MazeComplete Accuracy'!F22, 'MazeSolve Accuracy'!F22, 'Hamiltonian Accuracy'!F22)</f>
        <v>48.699999999999996</v>
      </c>
      <c r="G22">
        <f>AVERAGE('PARITY Accuracy'!G22, 'Pattern_Matching Accuracy'!G22, 'Reversal Accuracy'!G22, 'Stack Accuracy'!G22, 'Vending_Machine Accuracy'!G22, 'MazeComplete Accuracy'!G22, 'MazeSolve Accuracy'!G22, 'Hamiltonian Accuracy'!G22)</f>
        <v>60.737500000000004</v>
      </c>
      <c r="H22" t="str">
        <f t="shared" si="0"/>
        <v>20 (δ=0.65)</v>
      </c>
      <c r="K22" s="9">
        <f>AVERAGE(K16:K21)</f>
        <v>40.89034375</v>
      </c>
      <c r="L22">
        <f>AVERAGE(L16:L20)</f>
        <v>40.89034375</v>
      </c>
      <c r="N22">
        <f t="shared" si="1"/>
        <v>50.75</v>
      </c>
      <c r="O22">
        <f t="shared" si="2"/>
        <v>12.475623105680937</v>
      </c>
      <c r="P22" s="5">
        <f>AVERAGE(P16:P21)</f>
        <v>48.865000000000002</v>
      </c>
      <c r="Q22">
        <f>AVERAGE(Q16:Q20)</f>
        <v>48.864999999999995</v>
      </c>
      <c r="R22" s="5">
        <f>AVERAGE(R16:R21)</f>
        <v>29.115833333333331</v>
      </c>
      <c r="S22">
        <f>AVERAGE(S16:S20)</f>
        <v>29.115833333333335</v>
      </c>
      <c r="T22" s="5">
        <f>AVERAGE(T16:T21)</f>
        <v>38.256249999999994</v>
      </c>
      <c r="U22">
        <f>AVERAGE(U16:U20)</f>
        <v>38.256250000000001</v>
      </c>
      <c r="V22" s="5">
        <f>AVERAGE(V16:V21)</f>
        <v>47.32429166666666</v>
      </c>
      <c r="W22">
        <f>AVERAGE(W16:W20)</f>
        <v>47.32429166666666</v>
      </c>
    </row>
    <row r="23" spans="1:23" x14ac:dyDescent="0.45">
      <c r="A23" s="2">
        <v>19</v>
      </c>
      <c r="B23">
        <v>20</v>
      </c>
      <c r="C23">
        <v>0.85</v>
      </c>
      <c r="D23">
        <f>AVERAGE('PARITY Accuracy'!D23, 'Pattern_Matching Accuracy'!D23, 'Reversal Accuracy'!D23, 'Stack Accuracy'!D23, 'Vending_Machine Accuracy'!D23, 'MazeComplete Accuracy'!D23, 'MazeSolve Accuracy'!D23, 'Hamiltonian Accuracy'!D23)</f>
        <v>61.1</v>
      </c>
      <c r="E23">
        <f>AVERAGE('PARITY Accuracy'!E23, 'Pattern_Matching Accuracy'!E23, 'Reversal Accuracy'!E23, 'Stack Accuracy'!E23, 'Vending_Machine Accuracy'!E23, 'MazeComplete Accuracy'!E23, 'MazeSolve Accuracy'!E23, 'Hamiltonian Accuracy'!E23)</f>
        <v>29.712499999999999</v>
      </c>
      <c r="F23">
        <f>AVERAGE('PARITY Accuracy'!F23, 'Pattern_Matching Accuracy'!F23, 'Reversal Accuracy'!F23, 'Stack Accuracy'!F23, 'Vending_Machine Accuracy'!F23, 'MazeComplete Accuracy'!F23, 'MazeSolve Accuracy'!F23, 'Hamiltonian Accuracy'!F23)</f>
        <v>48.6875</v>
      </c>
      <c r="G23">
        <f>AVERAGE('PARITY Accuracy'!G23, 'Pattern_Matching Accuracy'!G23, 'Reversal Accuracy'!G23, 'Stack Accuracy'!G23, 'Vending_Machine Accuracy'!G23, 'MazeComplete Accuracy'!G23, 'MazeSolve Accuracy'!G23, 'Hamiltonian Accuracy'!G23)</f>
        <v>61.262499999999996</v>
      </c>
      <c r="H23" t="str">
        <f t="shared" si="0"/>
        <v>20 (δ=0.85)</v>
      </c>
      <c r="K23">
        <f>_xlfn.STDEV.P(K16:K21)</f>
        <v>18.445597973533879</v>
      </c>
      <c r="L23">
        <f>_xlfn.STDEV.P(L16:L20)</f>
        <v>0.74164696807875941</v>
      </c>
      <c r="N23">
        <f t="shared" si="1"/>
        <v>50.190624999999997</v>
      </c>
      <c r="O23">
        <f t="shared" si="2"/>
        <v>12.876469500483253</v>
      </c>
      <c r="P23" s="5">
        <f>_xlfn.STDEV.P(P16:P21)</f>
        <v>22.45423679397722</v>
      </c>
      <c r="Q23">
        <f>_xlfn.STDEV.P(Q16:Q20)</f>
        <v>0.76977900869160365</v>
      </c>
      <c r="R23" s="5">
        <f>_xlfn.STDEV.P(R16:R21)</f>
        <v>14.919523818548033</v>
      </c>
      <c r="S23">
        <f>_xlfn.STDEV.P(S16:S20)</f>
        <v>0.86997126389323853</v>
      </c>
      <c r="T23" s="5">
        <f>_xlfn.STDEV.P(T16:T21)</f>
        <v>14.8037364899035</v>
      </c>
      <c r="U23">
        <f>_xlfn.STDEV.P(U16:U20)</f>
        <v>0.72821008682629462</v>
      </c>
      <c r="V23" s="5">
        <f>_xlfn.STDEV.P(V16:V21)</f>
        <v>22.431021167875549</v>
      </c>
      <c r="W23">
        <f>_xlfn.STDEV.P(W16:W20)</f>
        <v>0.84810967909685953</v>
      </c>
    </row>
    <row r="24" spans="1:23" ht="14.65" thickBot="1" x14ac:dyDescent="0.5">
      <c r="A24" s="2">
        <v>20</v>
      </c>
      <c r="B24">
        <v>50</v>
      </c>
      <c r="C24">
        <v>0</v>
      </c>
      <c r="D24">
        <f>AVERAGE('PARITY Accuracy'!D24, 'Pattern_Matching Accuracy'!D24, 'Reversal Accuracy'!D24, 'Stack Accuracy'!D24, 'Vending_Machine Accuracy'!D24, 'MazeComplete Accuracy'!D24, 'MazeSolve Accuracy'!D24, 'Hamiltonian Accuracy'!D24)</f>
        <v>69.674999999999997</v>
      </c>
      <c r="E24">
        <f>AVERAGE('PARITY Accuracy'!E24, 'Pattern_Matching Accuracy'!E24, 'Reversal Accuracy'!E24, 'Stack Accuracy'!E24, 'Vending_Machine Accuracy'!E24, 'MazeComplete Accuracy'!E24, 'MazeSolve Accuracy'!E24, 'Hamiltonian Accuracy'!E24)</f>
        <v>45.55</v>
      </c>
      <c r="F24">
        <f>AVERAGE('PARITY Accuracy'!F24, 'Pattern_Matching Accuracy'!F24, 'Reversal Accuracy'!F24, 'Stack Accuracy'!F24, 'Vending_Machine Accuracy'!F24, 'MazeComplete Accuracy'!F24, 'MazeSolve Accuracy'!F24, 'Hamiltonian Accuracy'!F24)</f>
        <v>49.975000000000009</v>
      </c>
      <c r="G24">
        <f>AVERAGE('PARITY Accuracy'!G24, 'Pattern_Matching Accuracy'!G24, 'Reversal Accuracy'!G24, 'Stack Accuracy'!G24, 'Vending_Machine Accuracy'!G24, 'MazeComplete Accuracy'!G24, 'MazeSolve Accuracy'!G24, 'Hamiltonian Accuracy'!G24)</f>
        <v>69.349999999999994</v>
      </c>
      <c r="H24" t="str">
        <f t="shared" si="0"/>
        <v>50 (δ=0)</v>
      </c>
      <c r="N24">
        <f t="shared" si="1"/>
        <v>58.637499999999996</v>
      </c>
      <c r="O24">
        <f t="shared" si="2"/>
        <v>10.987556882674161</v>
      </c>
      <c r="P24" s="5"/>
      <c r="R24" s="5"/>
      <c r="T24" s="5"/>
      <c r="V24" s="5"/>
    </row>
    <row r="25" spans="1:23" x14ac:dyDescent="0.45">
      <c r="A25" s="2">
        <v>21</v>
      </c>
      <c r="B25">
        <v>50</v>
      </c>
      <c r="C25">
        <v>0.2</v>
      </c>
      <c r="D25">
        <f>AVERAGE('PARITY Accuracy'!D25, 'Pattern_Matching Accuracy'!D25, 'Reversal Accuracy'!D25, 'Stack Accuracy'!D25, 'Vending_Machine Accuracy'!D25, 'MazeComplete Accuracy'!D25, 'MazeSolve Accuracy'!D25, 'Hamiltonian Accuracy'!D25)</f>
        <v>69.95</v>
      </c>
      <c r="E25">
        <f>AVERAGE('PARITY Accuracy'!E25, 'Pattern_Matching Accuracy'!E25, 'Reversal Accuracy'!E25, 'Stack Accuracy'!E25, 'Vending_Machine Accuracy'!E25, 'MazeComplete Accuracy'!E25, 'MazeSolve Accuracy'!E25, 'Hamiltonian Accuracy'!E25)</f>
        <v>47.55</v>
      </c>
      <c r="F25">
        <f>AVERAGE('PARITY Accuracy'!F25, 'Pattern_Matching Accuracy'!F25, 'Reversal Accuracy'!F25, 'Stack Accuracy'!F25, 'Vending_Machine Accuracy'!F25, 'MazeComplete Accuracy'!F25, 'MazeSolve Accuracy'!F25, 'Hamiltonian Accuracy'!F25)</f>
        <v>49.424999999999997</v>
      </c>
      <c r="G25">
        <f>AVERAGE('PARITY Accuracy'!G25, 'Pattern_Matching Accuracy'!G25, 'Reversal Accuracy'!G25, 'Stack Accuracy'!G25, 'Vending_Machine Accuracy'!G25, 'MazeComplete Accuracy'!G25, 'MazeSolve Accuracy'!G25, 'Hamiltonian Accuracy'!G25)</f>
        <v>70.274999999999991</v>
      </c>
      <c r="H25" t="str">
        <f t="shared" si="0"/>
        <v>50 (δ=0.2)</v>
      </c>
      <c r="K25" s="10" cm="1">
        <f t="array" ref="K25">INDEX(LINEST(K16:K21), 1)</f>
        <v>10.394212500000002</v>
      </c>
      <c r="L25" s="11" cm="1">
        <f t="array" ref="L25">INDEX(LINEST(L16:L20), 1)</f>
        <v>-0.51998437499999994</v>
      </c>
      <c r="N25">
        <f t="shared" si="1"/>
        <v>59.3</v>
      </c>
      <c r="O25">
        <f t="shared" si="2"/>
        <v>10.833411858689743</v>
      </c>
      <c r="P25" s="5" cm="1">
        <f t="array" ref="P25">INDEX(LINEST(P16:P21), 1)</f>
        <v>12.554000000000002</v>
      </c>
      <c r="Q25" s="5" cm="1">
        <f t="array" ref="Q25">INDEX(LINEST(Q16:Q20), 1)</f>
        <v>-0.52125000000000254</v>
      </c>
      <c r="R25" s="5" cm="1">
        <f t="array" ref="R25">INDEX(LINEST(R16:R21), 1)</f>
        <v>8.6181428571428569</v>
      </c>
      <c r="S25" s="5" cm="1">
        <f t="array" ref="S25">INDEX(LINEST(S16:S20), 1)</f>
        <v>-0.58062499999999972</v>
      </c>
      <c r="T25" s="5" cm="1">
        <f t="array" ref="T25">INDEX(LINEST(T16:T21), 1)</f>
        <v>7.7113571428571444</v>
      </c>
      <c r="U25" s="5" cm="1">
        <f t="array" ref="U25">INDEX(LINEST(U16:U20), 1)</f>
        <v>-0.37979166666666792</v>
      </c>
      <c r="V25" s="5" cm="1">
        <f t="array" ref="V25">INDEX(LINEST(V16:V21), 1)</f>
        <v>12.693350000000002</v>
      </c>
      <c r="W25" s="5" cm="1">
        <f t="array" ref="W25">INDEX(LINEST(W16:W20), 1)</f>
        <v>-0.5982708333333332</v>
      </c>
    </row>
    <row r="26" spans="1:23" x14ac:dyDescent="0.45">
      <c r="A26" s="2">
        <v>22</v>
      </c>
      <c r="B26">
        <v>50</v>
      </c>
      <c r="C26">
        <v>0.45</v>
      </c>
      <c r="D26">
        <f>AVERAGE('PARITY Accuracy'!D26, 'Pattern_Matching Accuracy'!D26, 'Reversal Accuracy'!D26, 'Stack Accuracy'!D26, 'Vending_Machine Accuracy'!D26, 'MazeComplete Accuracy'!D26, 'MazeSolve Accuracy'!D26, 'Hamiltonian Accuracy'!D26)</f>
        <v>69.725000000000009</v>
      </c>
      <c r="E26">
        <f>AVERAGE('PARITY Accuracy'!E26, 'Pattern_Matching Accuracy'!E26, 'Reversal Accuracy'!E26, 'Stack Accuracy'!E26, 'Vending_Machine Accuracy'!E26, 'MazeComplete Accuracy'!E26, 'MazeSolve Accuracy'!E26, 'Hamiltonian Accuracy'!E26)</f>
        <v>45.337500000000006</v>
      </c>
      <c r="F26">
        <f>AVERAGE('PARITY Accuracy'!F26, 'Pattern_Matching Accuracy'!F26, 'Reversal Accuracy'!F26, 'Stack Accuracy'!F26, 'Vending_Machine Accuracy'!F26, 'MazeComplete Accuracy'!F26, 'MazeSolve Accuracy'!F26, 'Hamiltonian Accuracy'!F26)</f>
        <v>50.000000000000007</v>
      </c>
      <c r="G26">
        <f>AVERAGE('PARITY Accuracy'!G26, 'Pattern_Matching Accuracy'!G26, 'Reversal Accuracy'!G26, 'Stack Accuracy'!G26, 'Vending_Machine Accuracy'!G26, 'MazeComplete Accuracy'!G26, 'MazeSolve Accuracy'!G26, 'Hamiltonian Accuracy'!G26)</f>
        <v>68.862499999999997</v>
      </c>
      <c r="H26" t="str">
        <f t="shared" si="0"/>
        <v>50 (δ=0.45)</v>
      </c>
      <c r="K26" s="12">
        <f>AVERAGE('Hamiltonian Accuracy'!K26, 'MazeSolve Accuracy'!K26, 'MazeComplete Accuracy'!K26,  'Vending_Machine Accuracy'!K26, 'Stack Accuracy'!K26, 'Reversal Accuracy'!K26, 'Pattern_Matching Accuracy'!K26, 'PARITY Accuracy'!K26)</f>
        <v>10.394212499999998</v>
      </c>
      <c r="L26" s="12">
        <f>AVERAGE('Hamiltonian Accuracy'!L26, 'MazeSolve Accuracy'!L26, 'MazeComplete Accuracy'!L26, 'Vending_Machine_Sum Accuracy'!L26, 'Vending_Machine Accuracy'!L26, 'Stack Accuracy'!L26, 'Reversal Accuracy'!L26, 'Pattern_Matching Accuracy'!L26, 'PARITY Accuracy'!L26)</f>
        <v>-0.50822222222222246</v>
      </c>
      <c r="N26">
        <f t="shared" si="1"/>
        <v>58.481250000000003</v>
      </c>
      <c r="O26">
        <f t="shared" si="2"/>
        <v>10.941686698699623</v>
      </c>
    </row>
    <row r="27" spans="1:23" ht="14.65" thickBot="1" x14ac:dyDescent="0.5">
      <c r="A27" s="2">
        <v>23</v>
      </c>
      <c r="B27">
        <v>50</v>
      </c>
      <c r="C27">
        <v>0.65</v>
      </c>
      <c r="D27">
        <f>AVERAGE('PARITY Accuracy'!D27, 'Pattern_Matching Accuracy'!D27, 'Reversal Accuracy'!D27, 'Stack Accuracy'!D27, 'Vending_Machine Accuracy'!D27, 'MazeComplete Accuracy'!D27, 'MazeSolve Accuracy'!D27, 'Hamiltonian Accuracy'!D27)</f>
        <v>69.0625</v>
      </c>
      <c r="E27">
        <f>AVERAGE('PARITY Accuracy'!E27, 'Pattern_Matching Accuracy'!E27, 'Reversal Accuracy'!E27, 'Stack Accuracy'!E27, 'Vending_Machine Accuracy'!E27, 'MazeComplete Accuracy'!E27, 'MazeSolve Accuracy'!E27, 'Hamiltonian Accuracy'!E27)</f>
        <v>45.35</v>
      </c>
      <c r="F27">
        <f>AVERAGE('PARITY Accuracy'!F27, 'Pattern_Matching Accuracy'!F27, 'Reversal Accuracy'!F27, 'Stack Accuracy'!F27, 'Vending_Machine Accuracy'!F27, 'MazeComplete Accuracy'!F27, 'MazeSolve Accuracy'!F27, 'Hamiltonian Accuracy'!F27)</f>
        <v>48.25</v>
      </c>
      <c r="G27">
        <f>AVERAGE('PARITY Accuracy'!G27, 'Pattern_Matching Accuracy'!G27, 'Reversal Accuracy'!G27, 'Stack Accuracy'!G27, 'Vending_Machine Accuracy'!G27, 'MazeComplete Accuracy'!G27, 'MazeSolve Accuracy'!G27, 'Hamiltonian Accuracy'!G27)</f>
        <v>68.378749999999997</v>
      </c>
      <c r="H27" t="str">
        <f t="shared" si="0"/>
        <v>50 (δ=0.65)</v>
      </c>
      <c r="K27" s="13">
        <f>_xlfn.STDEV.P('Hamiltonian Accuracy'!K26, 'MazeSolve Accuracy'!K26, 'MazeComplete Accuracy'!K26, 'Vending_Machine Accuracy'!K26, 'Stack Accuracy'!K26, 'Reversal Accuracy'!K26, 'Pattern_Matching Accuracy'!K26, 'PARITY Accuracy'!K26)</f>
        <v>1.7011699092011148</v>
      </c>
      <c r="L27" s="14">
        <f>_xlfn.STDEV.P('Hamiltonian Accuracy'!L26, 'MazeSolve Accuracy'!L26, 'MazeComplete Accuracy'!L26, 'Vending_Machine_Sum Accuracy'!L26, 'Vending_Machine Accuracy'!L26, 'Stack Accuracy'!L26, 'Reversal Accuracy'!L26, 'Pattern_Matching Accuracy'!L26, 'PARITY Accuracy'!L26)</f>
        <v>0.28229223418010513</v>
      </c>
      <c r="N27">
        <f t="shared" si="1"/>
        <v>57.760312499999998</v>
      </c>
      <c r="O27">
        <f t="shared" si="2"/>
        <v>11.010819195476294</v>
      </c>
    </row>
    <row r="28" spans="1:23" x14ac:dyDescent="0.45">
      <c r="A28" s="2">
        <v>24</v>
      </c>
      <c r="B28">
        <v>50</v>
      </c>
      <c r="C28">
        <v>0.85</v>
      </c>
      <c r="D28">
        <f>AVERAGE('PARITY Accuracy'!D28, 'Pattern_Matching Accuracy'!D28, 'Reversal Accuracy'!D28, 'Stack Accuracy'!D28, 'Vending_Machine Accuracy'!D28, 'MazeComplete Accuracy'!D28, 'MazeSolve Accuracy'!D28, 'Hamiltonian Accuracy'!D28)</f>
        <v>67.937500000000014</v>
      </c>
      <c r="E28">
        <f>AVERAGE('PARITY Accuracy'!E28, 'Pattern_Matching Accuracy'!E28, 'Reversal Accuracy'!E28, 'Stack Accuracy'!E28, 'Vending_Machine Accuracy'!E28, 'MazeComplete Accuracy'!E28, 'MazeSolve Accuracy'!E28, 'Hamiltonian Accuracy'!E28)</f>
        <v>42.537499999999994</v>
      </c>
      <c r="F28">
        <f>AVERAGE('PARITY Accuracy'!F28, 'Pattern_Matching Accuracy'!F28, 'Reversal Accuracy'!F28, 'Stack Accuracy'!F28, 'Vending_Machine Accuracy'!F28, 'MazeComplete Accuracy'!F28, 'MazeSolve Accuracy'!F28, 'Hamiltonian Accuracy'!F28)</f>
        <v>49.8</v>
      </c>
      <c r="G28">
        <f>AVERAGE('PARITY Accuracy'!G28, 'Pattern_Matching Accuracy'!G28, 'Reversal Accuracy'!G28, 'Stack Accuracy'!G28, 'Vending_Machine Accuracy'!G28, 'MazeComplete Accuracy'!G28, 'MazeSolve Accuracy'!G28, 'Hamiltonian Accuracy'!G28)</f>
        <v>68.024999999999991</v>
      </c>
      <c r="H28" t="str">
        <f t="shared" si="0"/>
        <v>50 (δ=0.85)</v>
      </c>
      <c r="N28">
        <f t="shared" si="1"/>
        <v>57.075000000000003</v>
      </c>
      <c r="O28">
        <f t="shared" si="2"/>
        <v>11.204473855340074</v>
      </c>
    </row>
    <row r="29" spans="1:23" x14ac:dyDescent="0.45">
      <c r="A29" s="2">
        <v>25</v>
      </c>
      <c r="B29">
        <v>100</v>
      </c>
      <c r="C29">
        <v>0</v>
      </c>
      <c r="D29">
        <f>AVERAGE('PARITY Accuracy'!D29, 'Pattern_Matching Accuracy'!D29, 'Reversal Accuracy'!D29, 'Stack Accuracy'!D29, 'Vending_Machine Accuracy'!D29, 'MazeComplete Accuracy'!D29, 'MazeSolve Accuracy'!D29, 'Hamiltonian Accuracy'!D29)</f>
        <v>72.850000000000009</v>
      </c>
      <c r="E29">
        <f>AVERAGE('PARITY Accuracy'!E29, 'Pattern_Matching Accuracy'!E29, 'Reversal Accuracy'!E29, 'Stack Accuracy'!E29, 'Vending_Machine Accuracy'!E29, 'MazeComplete Accuracy'!E29, 'MazeSolve Accuracy'!E29, 'Hamiltonian Accuracy'!E29)</f>
        <v>49.9</v>
      </c>
      <c r="F29">
        <f>AVERAGE('PARITY Accuracy'!F29, 'Pattern_Matching Accuracy'!F29, 'Reversal Accuracy'!F29, 'Stack Accuracy'!F29, 'Vending_Machine Accuracy'!F29, 'MazeComplete Accuracy'!F29, 'MazeSolve Accuracy'!F29, 'Hamiltonian Accuracy'!F29)</f>
        <v>50.612499999999997</v>
      </c>
      <c r="G29">
        <f>AVERAGE('PARITY Accuracy'!G29, 'Pattern_Matching Accuracy'!G29, 'Reversal Accuracy'!G29, 'Stack Accuracy'!G29, 'Vending_Machine Accuracy'!G29, 'MazeComplete Accuracy'!G29, 'MazeSolve Accuracy'!G29, 'Hamiltonian Accuracy'!G29)</f>
        <v>71.924999999999997</v>
      </c>
      <c r="H29" t="str">
        <f t="shared" si="0"/>
        <v>100 (δ=0)</v>
      </c>
      <c r="N29">
        <f t="shared" si="1"/>
        <v>61.321875000000006</v>
      </c>
      <c r="O29">
        <f t="shared" si="2"/>
        <v>11.073322301679612</v>
      </c>
    </row>
    <row r="30" spans="1:23" x14ac:dyDescent="0.45">
      <c r="A30" s="2">
        <v>26</v>
      </c>
      <c r="B30">
        <v>100</v>
      </c>
      <c r="C30">
        <v>0.2</v>
      </c>
      <c r="D30">
        <f>AVERAGE('PARITY Accuracy'!D30, 'Pattern_Matching Accuracy'!D30, 'Reversal Accuracy'!D30, 'Stack Accuracy'!D30, 'Vending_Machine Accuracy'!D30, 'MazeComplete Accuracy'!D30, 'MazeSolve Accuracy'!D30, 'Hamiltonian Accuracy'!D30)</f>
        <v>72.125</v>
      </c>
      <c r="E30">
        <f>AVERAGE('PARITY Accuracy'!E30, 'Pattern_Matching Accuracy'!E30, 'Reversal Accuracy'!E30, 'Stack Accuracy'!E30, 'Vending_Machine Accuracy'!E30, 'MazeComplete Accuracy'!E30, 'MazeSolve Accuracy'!E30, 'Hamiltonian Accuracy'!E30)</f>
        <v>50.187499999999993</v>
      </c>
      <c r="F30">
        <f>AVERAGE('PARITY Accuracy'!F30, 'Pattern_Matching Accuracy'!F30, 'Reversal Accuracy'!F30, 'Stack Accuracy'!F30, 'Vending_Machine Accuracy'!F30, 'MazeComplete Accuracy'!F30, 'MazeSolve Accuracy'!F30, 'Hamiltonian Accuracy'!F30)</f>
        <v>50.062500000000007</v>
      </c>
      <c r="G30">
        <f>AVERAGE('PARITY Accuracy'!G30, 'Pattern_Matching Accuracy'!G30, 'Reversal Accuracy'!G30, 'Stack Accuracy'!G30, 'Vending_Machine Accuracy'!G30, 'MazeComplete Accuracy'!G30, 'MazeSolve Accuracy'!G30, 'Hamiltonian Accuracy'!G30)</f>
        <v>71.449999999999989</v>
      </c>
      <c r="H30" t="str">
        <f t="shared" si="0"/>
        <v>100 (δ=0.2)</v>
      </c>
      <c r="N30">
        <f t="shared" si="1"/>
        <v>60.956249999999997</v>
      </c>
      <c r="O30">
        <f t="shared" si="2"/>
        <v>10.833968931675013</v>
      </c>
    </row>
    <row r="31" spans="1:23" x14ac:dyDescent="0.45">
      <c r="A31" s="2">
        <v>27</v>
      </c>
      <c r="B31">
        <v>100</v>
      </c>
      <c r="C31">
        <v>0.45</v>
      </c>
      <c r="D31">
        <f>AVERAGE('PARITY Accuracy'!D31, 'Pattern_Matching Accuracy'!D31, 'Reversal Accuracy'!D31, 'Stack Accuracy'!D31, 'Vending_Machine Accuracy'!D31, 'MazeComplete Accuracy'!D31, 'MazeSolve Accuracy'!D31, 'Hamiltonian Accuracy'!D31)</f>
        <v>72.075000000000003</v>
      </c>
      <c r="E31">
        <f>AVERAGE('PARITY Accuracy'!E31, 'Pattern_Matching Accuracy'!E31, 'Reversal Accuracy'!E31, 'Stack Accuracy'!E31, 'Vending_Machine Accuracy'!E31, 'MazeComplete Accuracy'!E31, 'MazeSolve Accuracy'!E31, 'Hamiltonian Accuracy'!E31)</f>
        <v>49.05</v>
      </c>
      <c r="F31">
        <f>AVERAGE('PARITY Accuracy'!F31, 'Pattern_Matching Accuracy'!F31, 'Reversal Accuracy'!F31, 'Stack Accuracy'!F31, 'Vending_Machine Accuracy'!F31, 'MazeComplete Accuracy'!F31, 'MazeSolve Accuracy'!F31, 'Hamiltonian Accuracy'!F31)</f>
        <v>49.987500000000004</v>
      </c>
      <c r="G31">
        <f>AVERAGE('PARITY Accuracy'!G31, 'Pattern_Matching Accuracy'!G31, 'Reversal Accuracy'!G31, 'Stack Accuracy'!G31, 'Vending_Machine Accuracy'!G31, 'MazeComplete Accuracy'!G31, 'MazeSolve Accuracy'!G31, 'Hamiltonian Accuracy'!G31)</f>
        <v>70.824999999999989</v>
      </c>
      <c r="H31" t="str">
        <f t="shared" si="0"/>
        <v>100 (δ=0.45)</v>
      </c>
      <c r="N31">
        <f t="shared" si="1"/>
        <v>60.484375</v>
      </c>
      <c r="O31">
        <f t="shared" si="2"/>
        <v>10.979531293360141</v>
      </c>
    </row>
    <row r="32" spans="1:23" x14ac:dyDescent="0.45">
      <c r="A32" s="2">
        <v>28</v>
      </c>
      <c r="B32">
        <v>100</v>
      </c>
      <c r="C32">
        <v>0.65</v>
      </c>
      <c r="D32">
        <f>AVERAGE('PARITY Accuracy'!D32, 'Pattern_Matching Accuracy'!D32, 'Reversal Accuracy'!D32, 'Stack Accuracy'!D32, 'Vending_Machine Accuracy'!D32, 'MazeComplete Accuracy'!D32, 'MazeSolve Accuracy'!D32, 'Hamiltonian Accuracy'!D32)</f>
        <v>70.762499999999989</v>
      </c>
      <c r="E32">
        <f>AVERAGE('PARITY Accuracy'!E32, 'Pattern_Matching Accuracy'!E32, 'Reversal Accuracy'!E32, 'Stack Accuracy'!E32, 'Vending_Machine Accuracy'!E32, 'MazeComplete Accuracy'!E32, 'MazeSolve Accuracy'!E32, 'Hamiltonian Accuracy'!E32)</f>
        <v>47.225000000000001</v>
      </c>
      <c r="F32">
        <f>AVERAGE('PARITY Accuracy'!F32, 'Pattern_Matching Accuracy'!F32, 'Reversal Accuracy'!F32, 'Stack Accuracy'!F32, 'Vending_Machine Accuracy'!F32, 'MazeComplete Accuracy'!F32, 'MazeSolve Accuracy'!F32, 'Hamiltonian Accuracy'!F32)</f>
        <v>49.5625</v>
      </c>
      <c r="G32">
        <f>AVERAGE('PARITY Accuracy'!G32, 'Pattern_Matching Accuracy'!G32, 'Reversal Accuracy'!G32, 'Stack Accuracy'!G32, 'Vending_Machine Accuracy'!G32, 'MazeComplete Accuracy'!G32, 'MazeSolve Accuracy'!G32, 'Hamiltonian Accuracy'!G32)</f>
        <v>69.850000000000009</v>
      </c>
      <c r="H32" t="str">
        <f t="shared" si="0"/>
        <v>100 (δ=0.65)</v>
      </c>
      <c r="N32">
        <f t="shared" si="1"/>
        <v>59.349999999999994</v>
      </c>
      <c r="O32">
        <f t="shared" si="2"/>
        <v>10.992110096564751</v>
      </c>
    </row>
    <row r="33" spans="1:23" x14ac:dyDescent="0.45">
      <c r="A33" s="2">
        <v>29</v>
      </c>
      <c r="B33">
        <v>100</v>
      </c>
      <c r="C33">
        <v>0.85</v>
      </c>
      <c r="D33">
        <f>AVERAGE('PARITY Accuracy'!D33, 'Pattern_Matching Accuracy'!D33, 'Reversal Accuracy'!D33, 'Stack Accuracy'!D33, 'Vending_Machine Accuracy'!D33, 'MazeComplete Accuracy'!D33, 'MazeSolve Accuracy'!D33, 'Hamiltonian Accuracy'!D33)</f>
        <v>69.837499999999991</v>
      </c>
      <c r="E33">
        <f>AVERAGE('PARITY Accuracy'!E33, 'Pattern_Matching Accuracy'!E33, 'Reversal Accuracy'!E33, 'Stack Accuracy'!E33, 'Vending_Machine Accuracy'!E33, 'MazeComplete Accuracy'!E33, 'MazeSolve Accuracy'!E33, 'Hamiltonian Accuracy'!E33)</f>
        <v>46.35</v>
      </c>
      <c r="F33">
        <f>AVERAGE('PARITY Accuracy'!F33, 'Pattern_Matching Accuracy'!F33, 'Reversal Accuracy'!F33, 'Stack Accuracy'!F33, 'Vending_Machine Accuracy'!F33, 'MazeComplete Accuracy'!F33, 'MazeSolve Accuracy'!F33, 'Hamiltonian Accuracy'!F33)</f>
        <v>49.837500000000006</v>
      </c>
      <c r="G33">
        <f>AVERAGE('PARITY Accuracy'!G33, 'Pattern_Matching Accuracy'!G33, 'Reversal Accuracy'!G33, 'Stack Accuracy'!G33, 'Vending_Machine Accuracy'!G33, 'MazeComplete Accuracy'!G33, 'MazeSolve Accuracy'!G33, 'Hamiltonian Accuracy'!G33)</f>
        <v>68.625</v>
      </c>
      <c r="H33" t="str">
        <f t="shared" si="0"/>
        <v>100 (δ=0.85)</v>
      </c>
      <c r="N33">
        <f t="shared" si="1"/>
        <v>58.662500000000001</v>
      </c>
      <c r="O33">
        <f t="shared" si="2"/>
        <v>10.6490646596309</v>
      </c>
    </row>
    <row r="34" spans="1:23" x14ac:dyDescent="0.45">
      <c r="O34">
        <f>AVERAGE(O4:O33)</f>
        <v>8.4067359157731438</v>
      </c>
    </row>
    <row r="37" spans="1:23" x14ac:dyDescent="0.45">
      <c r="A37" s="2">
        <v>0</v>
      </c>
      <c r="B37" t="s">
        <v>15</v>
      </c>
    </row>
    <row r="39" spans="1:23" x14ac:dyDescent="0.45">
      <c r="B39" s="2" t="s">
        <v>1</v>
      </c>
      <c r="C39" s="2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H39" s="2" t="s">
        <v>14</v>
      </c>
      <c r="J39" s="3"/>
      <c r="K39" s="3" t="s">
        <v>25</v>
      </c>
      <c r="L39" s="3" t="s">
        <v>26</v>
      </c>
      <c r="N39" s="4" t="s">
        <v>27</v>
      </c>
      <c r="O39" s="4" t="s">
        <v>28</v>
      </c>
      <c r="P39" s="3"/>
      <c r="Q39" s="3" t="s">
        <v>3</v>
      </c>
      <c r="R39" s="3"/>
      <c r="S39" s="3" t="s">
        <v>4</v>
      </c>
      <c r="T39" s="3"/>
      <c r="U39" s="3" t="s">
        <v>5</v>
      </c>
      <c r="V39" s="3"/>
      <c r="W39" s="3" t="s">
        <v>6</v>
      </c>
    </row>
    <row r="40" spans="1:23" x14ac:dyDescent="0.45">
      <c r="A40" s="2">
        <v>0</v>
      </c>
      <c r="B40">
        <v>0</v>
      </c>
      <c r="C40">
        <v>0</v>
      </c>
      <c r="D40">
        <f>AVERAGE('PARITY Accuracy'!D40, 'Pattern_Matching Accuracy'!D40, 'Reversal Accuracy'!D40, 'Stack Accuracy'!D40, 'Vending_Machine Accuracy'!D40, 'MazeComplete Accuracy'!D40, 'MazeSolve Accuracy'!D40, 'Hamiltonian Accuracy'!D40)</f>
        <v>61.5625</v>
      </c>
      <c r="E40">
        <f>AVERAGE('PARITY Accuracy'!E40, 'Pattern_Matching Accuracy'!E40, 'Reversal Accuracy'!E40, 'Stack Accuracy'!E40, 'Vending_Machine Accuracy'!E40, 'MazeComplete Accuracy'!E40, 'MazeSolve Accuracy'!E40, 'Hamiltonian Accuracy'!E40)</f>
        <v>62.512500000000003</v>
      </c>
      <c r="F40">
        <f>AVERAGE('PARITY Accuracy'!F40, 'Pattern_Matching Accuracy'!F40, 'Reversal Accuracy'!F40, 'Stack Accuracy'!F40, 'Vending_Machine Accuracy'!F40, 'MazeComplete Accuracy'!F40, 'MazeSolve Accuracy'!F40, 'Hamiltonian Accuracy'!F40)</f>
        <v>50.112500000000004</v>
      </c>
      <c r="G40">
        <f>AVERAGE('PARITY Accuracy'!G40, 'Pattern_Matching Accuracy'!G40, 'Reversal Accuracy'!G40, 'Stack Accuracy'!G40, 'Vending_Machine Accuracy'!G40, 'MazeComplete Accuracy'!G40, 'MazeSolve Accuracy'!G40, 'Hamiltonian Accuracy'!G40)</f>
        <v>61.8125</v>
      </c>
      <c r="H40" t="str">
        <f t="shared" ref="H40:H69" si="14">B40&amp;" (δ="&amp;C40&amp;")"</f>
        <v>0 (δ=0)</v>
      </c>
      <c r="J40">
        <v>2</v>
      </c>
      <c r="K40">
        <f>_xlfn.STDEV.P(D40:G44)</f>
        <v>4.4827347174325389</v>
      </c>
      <c r="L40">
        <f>_xlfn.STDEV.P(D40:G40,D45:G45,D50:G50,D55:G55,D60:G60,D65:G65)</f>
        <v>6.4691077589943804</v>
      </c>
      <c r="M40">
        <v>0</v>
      </c>
      <c r="N40">
        <f>AVERAGE(D40:G40)</f>
        <v>59</v>
      </c>
      <c r="O40">
        <f>_xlfn.STDEV.P(D40:G40)</f>
        <v>5.1430019200851937</v>
      </c>
      <c r="P40" s="5">
        <f>_xlfn.STDEV.P(D40:D44)</f>
        <v>1.7514172832309254</v>
      </c>
      <c r="Q40">
        <f>_xlfn.STDEV.P(D40,D45,D50,D55,D60,D65)</f>
        <v>3.9040688354871755</v>
      </c>
      <c r="R40" s="5">
        <f>_xlfn.STDEV.P(E40:E44)</f>
        <v>1.866457205509948</v>
      </c>
      <c r="S40">
        <f>_xlfn.STDEV.P(E40,E45,E50,E55,E60,E65)</f>
        <v>3.0793724559108187</v>
      </c>
      <c r="T40" s="5">
        <f>_xlfn.STDEV.P(F40:F44)</f>
        <v>0.38139546405273178</v>
      </c>
      <c r="U40">
        <f>_xlfn.STDEV.P(F40,F45,F50,F55,F60,F65)</f>
        <v>0.31027681413358521</v>
      </c>
      <c r="V40" s="5">
        <f>_xlfn.STDEV.P(G40:G44)</f>
        <v>1.5803006043155212</v>
      </c>
      <c r="W40">
        <f>_xlfn.STDEV.P(G40,G45,G50,G55,G60,G65)</f>
        <v>2.8951527977331697</v>
      </c>
    </row>
    <row r="41" spans="1:23" x14ac:dyDescent="0.45">
      <c r="A41" s="2">
        <v>1</v>
      </c>
      <c r="B41">
        <v>0</v>
      </c>
      <c r="C41">
        <v>0.2</v>
      </c>
      <c r="D41">
        <f>AVERAGE('PARITY Accuracy'!D41, 'Pattern_Matching Accuracy'!D41, 'Reversal Accuracy'!D41, 'Stack Accuracy'!D41, 'Vending_Machine Accuracy'!D41, 'MazeComplete Accuracy'!D41, 'MazeSolve Accuracy'!D41, 'Hamiltonian Accuracy'!D41)</f>
        <v>59.637500000000003</v>
      </c>
      <c r="E41">
        <f>AVERAGE('PARITY Accuracy'!E41, 'Pattern_Matching Accuracy'!E41, 'Reversal Accuracy'!E41, 'Stack Accuracy'!E41, 'Vending_Machine Accuracy'!E41, 'MazeComplete Accuracy'!E41, 'MazeSolve Accuracy'!E41, 'Hamiltonian Accuracy'!E41)</f>
        <v>60.337500000000006</v>
      </c>
      <c r="F41">
        <f>AVERAGE('PARITY Accuracy'!F41, 'Pattern_Matching Accuracy'!F41, 'Reversal Accuracy'!F41, 'Stack Accuracy'!F41, 'Vending_Machine Accuracy'!F41, 'MazeComplete Accuracy'!F41, 'MazeSolve Accuracy'!F41, 'Hamiltonian Accuracy'!F41)</f>
        <v>49.824999999999996</v>
      </c>
      <c r="G41">
        <f>AVERAGE('PARITY Accuracy'!G41, 'Pattern_Matching Accuracy'!G41, 'Reversal Accuracy'!G41, 'Stack Accuracy'!G41, 'Vending_Machine Accuracy'!G41, 'MazeComplete Accuracy'!G41, 'MazeSolve Accuracy'!G41, 'Hamiltonian Accuracy'!G41)</f>
        <v>59.912500000000001</v>
      </c>
      <c r="H41" t="str">
        <f t="shared" si="14"/>
        <v>0 (δ=0.2)</v>
      </c>
      <c r="J41">
        <v>5</v>
      </c>
      <c r="K41">
        <f>_xlfn.STDEV.P(D45:G49)</f>
        <v>4.5787151496762739</v>
      </c>
      <c r="L41">
        <f>_xlfn.STDEV.P(D41:G41,D46:G46,D51:G51,D56:G56,D61:G61,D66:G66)</f>
        <v>6.4374066201424416</v>
      </c>
      <c r="M41">
        <v>0.2</v>
      </c>
      <c r="N41">
        <f t="shared" ref="N41:N69" si="15">AVERAGE(D41:G41)</f>
        <v>57.428125000000001</v>
      </c>
      <c r="O41">
        <f t="shared" ref="O41:O69" si="16">_xlfn.STDEV.P(D41:G41)</f>
        <v>4.3967439568247579</v>
      </c>
      <c r="P41" s="5">
        <f>_xlfn.STDEV.P(D45:D49)</f>
        <v>0.78648744427359074</v>
      </c>
      <c r="Q41">
        <f t="shared" ref="Q41:Q44" si="17">_xlfn.STDEV.P(D41,D46,D51,D56,D61,D66)</f>
        <v>3.6494892384262334</v>
      </c>
      <c r="R41" s="5">
        <f>_xlfn.STDEV.P(E45:E49)</f>
        <v>1.0243717586892005</v>
      </c>
      <c r="S41">
        <f t="shared" ref="S41:S44" si="18">_xlfn.STDEV.P(E41,E46,E51,E56,E61,E66)</f>
        <v>3.6157256840394032</v>
      </c>
      <c r="T41" s="5">
        <f>_xlfn.STDEV.P(F45:F49)</f>
        <v>0.71145098214845059</v>
      </c>
      <c r="U41">
        <f t="shared" ref="U41:U44" si="19">_xlfn.STDEV.P(F41,F46,F51,F56,F61,F66)</f>
        <v>0.52219821162296454</v>
      </c>
      <c r="V41" s="5">
        <f>_xlfn.STDEV.P(G45:G49)</f>
        <v>0.92066552015376224</v>
      </c>
      <c r="W41">
        <f t="shared" ref="W41:W44" si="20">_xlfn.STDEV.P(G41,G46,G51,G56,G61,G66)</f>
        <v>2.875357012857513</v>
      </c>
    </row>
    <row r="42" spans="1:23" x14ac:dyDescent="0.45">
      <c r="A42" s="2">
        <v>2</v>
      </c>
      <c r="B42">
        <v>0</v>
      </c>
      <c r="C42">
        <v>0.45</v>
      </c>
      <c r="D42">
        <f>AVERAGE('PARITY Accuracy'!D42, 'Pattern_Matching Accuracy'!D42, 'Reversal Accuracy'!D42, 'Stack Accuracy'!D42, 'Vending_Machine Accuracy'!D42, 'MazeComplete Accuracy'!D42, 'MazeSolve Accuracy'!D42, 'Hamiltonian Accuracy'!D42)</f>
        <v>59.262499999999989</v>
      </c>
      <c r="E42">
        <f>AVERAGE('PARITY Accuracy'!E42, 'Pattern_Matching Accuracy'!E42, 'Reversal Accuracy'!E42, 'Stack Accuracy'!E42, 'Vending_Machine Accuracy'!E42, 'MazeComplete Accuracy'!E42, 'MazeSolve Accuracy'!E42, 'Hamiltonian Accuracy'!E42)</f>
        <v>60.05</v>
      </c>
      <c r="F42">
        <f>AVERAGE('PARITY Accuracy'!F42, 'Pattern_Matching Accuracy'!F42, 'Reversal Accuracy'!F42, 'Stack Accuracy'!F42, 'Vending_Machine Accuracy'!F42, 'MazeComplete Accuracy'!F42, 'MazeSolve Accuracy'!F42, 'Hamiltonian Accuracy'!F42)</f>
        <v>49.887500000000003</v>
      </c>
      <c r="G42">
        <f>AVERAGE('PARITY Accuracy'!G42, 'Pattern_Matching Accuracy'!G42, 'Reversal Accuracy'!G42, 'Stack Accuracy'!G42, 'Vending_Machine Accuracy'!G42, 'MazeComplete Accuracy'!G42, 'MazeSolve Accuracy'!G42, 'Hamiltonian Accuracy'!G42)</f>
        <v>60.137499999999996</v>
      </c>
      <c r="H42" t="str">
        <f t="shared" si="14"/>
        <v>0 (δ=0.45)</v>
      </c>
      <c r="J42">
        <v>10</v>
      </c>
      <c r="K42">
        <f>_xlfn.STDEV.P(D50:G54)</f>
        <v>4.9658483665935682</v>
      </c>
      <c r="L42">
        <f t="shared" ref="L42:L44" si="21">_xlfn.STDEV.P(D42:G42,D47:G47,D52:G52,D57:G57,D62:G62,D67:G67)</f>
        <v>5.6448634381778522</v>
      </c>
      <c r="M42">
        <v>0.45</v>
      </c>
      <c r="N42">
        <f t="shared" si="15"/>
        <v>57.334374999999994</v>
      </c>
      <c r="O42">
        <f t="shared" si="16"/>
        <v>4.3129381570890821</v>
      </c>
      <c r="P42" s="5">
        <f>_xlfn.STDEV.P(D50:D54)</f>
        <v>1.6880573153776519</v>
      </c>
      <c r="Q42">
        <f t="shared" si="17"/>
        <v>3.3474602987024245</v>
      </c>
      <c r="R42" s="5">
        <f>_xlfn.STDEV.P(E50:E54)</f>
        <v>0.85398331365431157</v>
      </c>
      <c r="S42">
        <f t="shared" si="18"/>
        <v>3.2815886068674391</v>
      </c>
      <c r="T42" s="5">
        <f>_xlfn.STDEV.P(F50:F54)</f>
        <v>0.68824959135476382</v>
      </c>
      <c r="U42">
        <f t="shared" si="19"/>
        <v>0.36526721573238302</v>
      </c>
      <c r="V42" s="5">
        <f>_xlfn.STDEV.P(G50:G54)</f>
        <v>1.4613906048692102</v>
      </c>
      <c r="W42">
        <f t="shared" si="20"/>
        <v>2.4795351616897001</v>
      </c>
    </row>
    <row r="43" spans="1:23" x14ac:dyDescent="0.45">
      <c r="A43" s="2">
        <v>3</v>
      </c>
      <c r="B43">
        <v>0</v>
      </c>
      <c r="C43">
        <v>0.65</v>
      </c>
      <c r="D43">
        <f>AVERAGE('PARITY Accuracy'!D43, 'Pattern_Matching Accuracy'!D43, 'Reversal Accuracy'!D43, 'Stack Accuracy'!D43, 'Vending_Machine Accuracy'!D43, 'MazeComplete Accuracy'!D43, 'MazeSolve Accuracy'!D43, 'Hamiltonian Accuracy'!D43)</f>
        <v>58.325000000000003</v>
      </c>
      <c r="E43">
        <f>AVERAGE('PARITY Accuracy'!E43, 'Pattern_Matching Accuracy'!E43, 'Reversal Accuracy'!E43, 'Stack Accuracy'!E43, 'Vending_Machine Accuracy'!E43, 'MazeComplete Accuracy'!E43, 'MazeSolve Accuracy'!E43, 'Hamiltonian Accuracy'!E43)</f>
        <v>59.625</v>
      </c>
      <c r="F43">
        <f>AVERAGE('PARITY Accuracy'!F43, 'Pattern_Matching Accuracy'!F43, 'Reversal Accuracy'!F43, 'Stack Accuracy'!F43, 'Vending_Machine Accuracy'!F43, 'MazeComplete Accuracy'!F43, 'MazeSolve Accuracy'!F43, 'Hamiltonian Accuracy'!F43)</f>
        <v>49.85</v>
      </c>
      <c r="G43">
        <f>AVERAGE('PARITY Accuracy'!G43, 'Pattern_Matching Accuracy'!G43, 'Reversal Accuracy'!G43, 'Stack Accuracy'!G43, 'Vending_Machine Accuracy'!G43, 'MazeComplete Accuracy'!G43, 'MazeSolve Accuracy'!G43, 'Hamiltonian Accuracy'!G43)</f>
        <v>58.637499999999996</v>
      </c>
      <c r="H43" t="str">
        <f t="shared" si="14"/>
        <v>0 (δ=0.65)</v>
      </c>
      <c r="J43">
        <v>20</v>
      </c>
      <c r="K43">
        <f>_xlfn.STDEV.P(D55:G59)</f>
        <v>4.6705734390971747</v>
      </c>
      <c r="L43">
        <f t="shared" si="21"/>
        <v>5.9155188651555379</v>
      </c>
      <c r="M43">
        <v>0.65</v>
      </c>
      <c r="N43">
        <f t="shared" si="15"/>
        <v>56.609375</v>
      </c>
      <c r="O43">
        <f t="shared" si="16"/>
        <v>3.9319144410674798</v>
      </c>
      <c r="P43" s="5">
        <f>_xlfn.STDEV.P(D55:D59)</f>
        <v>0.9652201821346228</v>
      </c>
      <c r="Q43">
        <f t="shared" si="17"/>
        <v>3.2640594665828138</v>
      </c>
      <c r="R43" s="5">
        <f>_xlfn.STDEV.P(E55:E59)</f>
        <v>1.0702102597153542</v>
      </c>
      <c r="S43">
        <f t="shared" si="18"/>
        <v>3.4469340241244342</v>
      </c>
      <c r="T43" s="5">
        <f>_xlfn.STDEV.P(F55:F59)</f>
        <v>0.8485428686872567</v>
      </c>
      <c r="U43">
        <f t="shared" si="19"/>
        <v>0.40605764676952005</v>
      </c>
      <c r="V43" s="5">
        <f>_xlfn.STDEV.P(G55:G59)</f>
        <v>0.99913712772572083</v>
      </c>
      <c r="W43">
        <f t="shared" si="20"/>
        <v>2.5727277258561343</v>
      </c>
    </row>
    <row r="44" spans="1:23" x14ac:dyDescent="0.45">
      <c r="A44" s="2">
        <v>4</v>
      </c>
      <c r="B44">
        <v>0</v>
      </c>
      <c r="C44">
        <v>0.85</v>
      </c>
      <c r="D44">
        <f>AVERAGE('PARITY Accuracy'!D44, 'Pattern_Matching Accuracy'!D44, 'Reversal Accuracy'!D44, 'Stack Accuracy'!D44, 'Vending_Machine Accuracy'!D44, 'MazeComplete Accuracy'!D44, 'MazeSolve Accuracy'!D44, 'Hamiltonian Accuracy'!D44)</f>
        <v>56.2</v>
      </c>
      <c r="E44">
        <f>AVERAGE('PARITY Accuracy'!E44, 'Pattern_Matching Accuracy'!E44, 'Reversal Accuracy'!E44, 'Stack Accuracy'!E44, 'Vending_Machine Accuracy'!E44, 'MazeComplete Accuracy'!E44, 'MazeSolve Accuracy'!E44, 'Hamiltonian Accuracy'!E44)</f>
        <v>56.6875</v>
      </c>
      <c r="F44">
        <f>AVERAGE('PARITY Accuracy'!F44, 'Pattern_Matching Accuracy'!F44, 'Reversal Accuracy'!F44, 'Stack Accuracy'!F44, 'Vending_Machine Accuracy'!F44, 'MazeComplete Accuracy'!F44, 'MazeSolve Accuracy'!F44, 'Hamiltonian Accuracy'!F44)</f>
        <v>49.000000000000007</v>
      </c>
      <c r="G44">
        <f>AVERAGE('PARITY Accuracy'!G44, 'Pattern_Matching Accuracy'!G44, 'Reversal Accuracy'!G44, 'Stack Accuracy'!G44, 'Vending_Machine Accuracy'!G44, 'MazeComplete Accuracy'!G44, 'MazeSolve Accuracy'!G44, 'Hamiltonian Accuracy'!G44)</f>
        <v>57.087499999999999</v>
      </c>
      <c r="H44" t="str">
        <f t="shared" si="14"/>
        <v>0 (δ=0.85)</v>
      </c>
      <c r="J44">
        <v>50</v>
      </c>
      <c r="K44">
        <f>_xlfn.STDEV.P(D61:G64)</f>
        <v>6.8754893291768129</v>
      </c>
      <c r="L44">
        <f t="shared" si="21"/>
        <v>5.2772293209178969</v>
      </c>
      <c r="M44">
        <v>0.85</v>
      </c>
      <c r="N44">
        <f t="shared" si="15"/>
        <v>54.743750000000006</v>
      </c>
      <c r="O44">
        <f t="shared" si="16"/>
        <v>3.3310154701682158</v>
      </c>
      <c r="P44" s="5">
        <f>_xlfn.STDEV.P(D60:D64)</f>
        <v>1.7494892111699356</v>
      </c>
      <c r="Q44">
        <f t="shared" si="17"/>
        <v>3.430389742394035</v>
      </c>
      <c r="R44" s="5">
        <f>_xlfn.STDEV.P(E60:E64)</f>
        <v>0.99041026852511937</v>
      </c>
      <c r="S44">
        <f t="shared" si="18"/>
        <v>3.2634397592877402</v>
      </c>
      <c r="T44" s="5">
        <f>_xlfn.STDEV.P(F60:F64)</f>
        <v>0.53411141159874065</v>
      </c>
      <c r="U44">
        <f t="shared" si="19"/>
        <v>0.5001388696041198</v>
      </c>
      <c r="V44" s="5">
        <f>_xlfn.STDEV.P(G60:G64)</f>
        <v>1.6627988453207421</v>
      </c>
      <c r="W44">
        <f t="shared" si="20"/>
        <v>2.7547181747362521</v>
      </c>
    </row>
    <row r="45" spans="1:23" x14ac:dyDescent="0.45">
      <c r="A45" s="2">
        <v>5</v>
      </c>
      <c r="B45">
        <v>5</v>
      </c>
      <c r="C45">
        <v>0</v>
      </c>
      <c r="D45">
        <f>AVERAGE('PARITY Accuracy'!D45, 'Pattern_Matching Accuracy'!D45, 'Reversal Accuracy'!D45, 'Stack Accuracy'!D45, 'Vending_Machine Accuracy'!D45, 'MazeComplete Accuracy'!D45, 'MazeSolve Accuracy'!D45, 'Hamiltonian Accuracy'!D45)</f>
        <v>61.125000000000007</v>
      </c>
      <c r="E45">
        <f>AVERAGE('PARITY Accuracy'!E45, 'Pattern_Matching Accuracy'!E45, 'Reversal Accuracy'!E45, 'Stack Accuracy'!E45, 'Vending_Machine Accuracy'!E45, 'MazeComplete Accuracy'!E45, 'MazeSolve Accuracy'!E45, 'Hamiltonian Accuracy'!E45)</f>
        <v>57.337500000000006</v>
      </c>
      <c r="F45">
        <f>AVERAGE('PARITY Accuracy'!F45, 'Pattern_Matching Accuracy'!F45, 'Reversal Accuracy'!F45, 'Stack Accuracy'!F45, 'Vending_Machine Accuracy'!F45, 'MazeComplete Accuracy'!F45, 'MazeSolve Accuracy'!F45, 'Hamiltonian Accuracy'!F45)</f>
        <v>50.0625</v>
      </c>
      <c r="G45">
        <f>AVERAGE('PARITY Accuracy'!G45, 'Pattern_Matching Accuracy'!G45, 'Reversal Accuracy'!G45, 'Stack Accuracy'!G45, 'Vending_Machine Accuracy'!G45, 'MazeComplete Accuracy'!G45, 'MazeSolve Accuracy'!G45, 'Hamiltonian Accuracy'!G45)</f>
        <v>61.800000000000004</v>
      </c>
      <c r="H45" t="str">
        <f t="shared" si="14"/>
        <v>5 (δ=0)</v>
      </c>
      <c r="J45">
        <v>100</v>
      </c>
      <c r="K45">
        <f>_xlfn.STDEV.P(D65:G69)</f>
        <v>7.4114758989016867</v>
      </c>
      <c r="L45">
        <f>AVERAGE((L44-L43), (L43-L42), (L42-L41), (L41-L40))</f>
        <v>-0.29796960951912088</v>
      </c>
      <c r="N45">
        <f t="shared" si="15"/>
        <v>57.581250000000004</v>
      </c>
      <c r="O45">
        <f t="shared" si="16"/>
        <v>4.6622695988649152</v>
      </c>
      <c r="P45" s="5">
        <f>_xlfn.STDEV.P(D65:D69)</f>
        <v>1.6542067585401736</v>
      </c>
      <c r="R45" s="5">
        <f>_xlfn.STDEV.P(E65:E69)</f>
        <v>0.47295612904369505</v>
      </c>
      <c r="T45" s="5">
        <f>_xlfn.STDEV.P(F65:F69)</f>
        <v>0.5134077327037454</v>
      </c>
      <c r="V45" s="5">
        <f>_xlfn.STDEV.P(G65:G69)</f>
        <v>1.3140681108679226</v>
      </c>
    </row>
    <row r="46" spans="1:23" x14ac:dyDescent="0.45">
      <c r="A46" s="2">
        <v>6</v>
      </c>
      <c r="B46">
        <v>5</v>
      </c>
      <c r="C46">
        <v>0.2</v>
      </c>
      <c r="D46">
        <f>AVERAGE('PARITY Accuracy'!D46, 'Pattern_Matching Accuracy'!D46, 'Reversal Accuracy'!D46, 'Stack Accuracy'!D46, 'Vending_Machine Accuracy'!D46, 'MazeComplete Accuracy'!D46, 'MazeSolve Accuracy'!D46, 'Hamiltonian Accuracy'!D46)</f>
        <v>61.112499999999997</v>
      </c>
      <c r="E46">
        <f>AVERAGE('PARITY Accuracy'!E46, 'Pattern_Matching Accuracy'!E46, 'Reversal Accuracy'!E46, 'Stack Accuracy'!E46, 'Vending_Machine Accuracy'!E46, 'MazeComplete Accuracy'!E46, 'MazeSolve Accuracy'!E46, 'Hamiltonian Accuracy'!E46)</f>
        <v>55.575000000000003</v>
      </c>
      <c r="F46">
        <f>AVERAGE('PARITY Accuracy'!F46, 'Pattern_Matching Accuracy'!F46, 'Reversal Accuracy'!F46, 'Stack Accuracy'!F46, 'Vending_Machine Accuracy'!F46, 'MazeComplete Accuracy'!F46, 'MazeSolve Accuracy'!F46, 'Hamiltonian Accuracy'!F46)</f>
        <v>49.937499999999993</v>
      </c>
      <c r="G46">
        <f>AVERAGE('PARITY Accuracy'!G46, 'Pattern_Matching Accuracy'!G46, 'Reversal Accuracy'!G46, 'Stack Accuracy'!G46, 'Vending_Machine Accuracy'!G46, 'MazeComplete Accuracy'!G46, 'MazeSolve Accuracy'!G46, 'Hamiltonian Accuracy'!G46)</f>
        <v>61.025000000000006</v>
      </c>
      <c r="H46" t="str">
        <f t="shared" si="14"/>
        <v>5 (δ=0.2)</v>
      </c>
      <c r="K46">
        <f>AVERAGE(K40:K45)</f>
        <v>5.4974728168130094</v>
      </c>
      <c r="N46">
        <f t="shared" si="15"/>
        <v>56.912500000000001</v>
      </c>
      <c r="O46">
        <f t="shared" si="16"/>
        <v>4.6095603776282212</v>
      </c>
      <c r="P46" s="5">
        <f>AVERAGE(P40:P45)</f>
        <v>1.4324796991211499</v>
      </c>
      <c r="Q46">
        <f>AVERAGE(Q40:Q44)</f>
        <v>3.5190935163185366</v>
      </c>
      <c r="R46" s="5">
        <f>AVERAGE(R40:R45)</f>
        <v>1.0463981558562714</v>
      </c>
      <c r="S46">
        <f>AVERAGE(S40:S44)</f>
        <v>3.3374121060459672</v>
      </c>
      <c r="T46" s="5">
        <f>AVERAGE(T40:T45)</f>
        <v>0.61285967509094819</v>
      </c>
      <c r="U46">
        <f>AVERAGE(U40:U44)</f>
        <v>0.42078775157251452</v>
      </c>
      <c r="V46" s="5">
        <f>AVERAGE(V40:V45)</f>
        <v>1.3230601355421465</v>
      </c>
      <c r="W46">
        <f>AVERAGE(W40:W44)</f>
        <v>2.7154981745745541</v>
      </c>
    </row>
    <row r="47" spans="1:23" ht="14.65" thickBot="1" x14ac:dyDescent="0.5">
      <c r="A47" s="2">
        <v>7</v>
      </c>
      <c r="B47">
        <v>5</v>
      </c>
      <c r="C47">
        <v>0.45</v>
      </c>
      <c r="D47">
        <f>AVERAGE('PARITY Accuracy'!D47, 'Pattern_Matching Accuracy'!D47, 'Reversal Accuracy'!D47, 'Stack Accuracy'!D47, 'Vending_Machine Accuracy'!D47, 'MazeComplete Accuracy'!D47, 'MazeSolve Accuracy'!D47, 'Hamiltonian Accuracy'!D47)</f>
        <v>60.4375</v>
      </c>
      <c r="E47">
        <f>AVERAGE('PARITY Accuracy'!E47, 'Pattern_Matching Accuracy'!E47, 'Reversal Accuracy'!E47, 'Stack Accuracy'!E47, 'Vending_Machine Accuracy'!E47, 'MazeComplete Accuracy'!E47, 'MazeSolve Accuracy'!E47, 'Hamiltonian Accuracy'!E47)</f>
        <v>55.112500000000004</v>
      </c>
      <c r="F47">
        <f>AVERAGE('PARITY Accuracy'!F47, 'Pattern_Matching Accuracy'!F47, 'Reversal Accuracy'!F47, 'Stack Accuracy'!F47, 'Vending_Machine Accuracy'!F47, 'MazeComplete Accuracy'!F47, 'MazeSolve Accuracy'!F47, 'Hamiltonian Accuracy'!F47)</f>
        <v>50.774999999999991</v>
      </c>
      <c r="G47">
        <f>AVERAGE('PARITY Accuracy'!G47, 'Pattern_Matching Accuracy'!G47, 'Reversal Accuracy'!G47, 'Stack Accuracy'!G47, 'Vending_Machine Accuracy'!G47, 'MazeComplete Accuracy'!G47, 'MazeSolve Accuracy'!G47, 'Hamiltonian Accuracy'!G47)</f>
        <v>61.3</v>
      </c>
      <c r="H47" t="str">
        <f t="shared" si="14"/>
        <v>5 (δ=0.45)</v>
      </c>
      <c r="N47">
        <f t="shared" si="15"/>
        <v>56.90625</v>
      </c>
      <c r="O47">
        <f t="shared" si="16"/>
        <v>4.25982779141364</v>
      </c>
      <c r="P47" s="5">
        <f>_xlfn.STDEV.P(P40:P45)</f>
        <v>0.39840023210223185</v>
      </c>
      <c r="Q47">
        <f>_xlfn.STDEV.P(Q40:Q44)</f>
        <v>0.23133427248693397</v>
      </c>
      <c r="R47" s="5">
        <f>_xlfn.STDEV.P(R40:R45)</f>
        <v>0.41684187580015969</v>
      </c>
      <c r="S47">
        <f>_xlfn.STDEV.P(S40:S44)</f>
        <v>0.18145309610057314</v>
      </c>
      <c r="T47" s="5">
        <f>_xlfn.STDEV.P(T40:T45)</f>
        <v>0.15308935946286215</v>
      </c>
      <c r="U47">
        <f>_xlfn.STDEV.P(U40:U44)</f>
        <v>8.0115984075118218E-2</v>
      </c>
      <c r="V47" s="5">
        <f>_xlfn.STDEV.P(V40:V45)</f>
        <v>0.27918296462928116</v>
      </c>
      <c r="W47">
        <f>_xlfn.STDEV.P(W40:W44)</f>
        <v>0.16457872565376222</v>
      </c>
    </row>
    <row r="48" spans="1:23" x14ac:dyDescent="0.45">
      <c r="A48" s="2">
        <v>8</v>
      </c>
      <c r="B48">
        <v>5</v>
      </c>
      <c r="C48">
        <v>0.65</v>
      </c>
      <c r="D48">
        <f>AVERAGE('PARITY Accuracy'!D48, 'Pattern_Matching Accuracy'!D48, 'Reversal Accuracy'!D48, 'Stack Accuracy'!D48, 'Vending_Machine Accuracy'!D48, 'MazeComplete Accuracy'!D48, 'MazeSolve Accuracy'!D48, 'Hamiltonian Accuracy'!D48)</f>
        <v>60.6</v>
      </c>
      <c r="E48">
        <f>AVERAGE('PARITY Accuracy'!E48, 'Pattern_Matching Accuracy'!E48, 'Reversal Accuracy'!E48, 'Stack Accuracy'!E48, 'Vending_Machine Accuracy'!E48, 'MazeComplete Accuracy'!E48, 'MazeSolve Accuracy'!E48, 'Hamiltonian Accuracy'!E48)</f>
        <v>54.912500000000001</v>
      </c>
      <c r="F48">
        <f>AVERAGE('PARITY Accuracy'!F48, 'Pattern_Matching Accuracy'!F48, 'Reversal Accuracy'!F48, 'Stack Accuracy'!F48, 'Vending_Machine Accuracy'!F48, 'MazeComplete Accuracy'!F48, 'MazeSolve Accuracy'!F48, 'Hamiltonian Accuracy'!F48)</f>
        <v>48.787500000000001</v>
      </c>
      <c r="G48">
        <f>AVERAGE('PARITY Accuracy'!G48, 'Pattern_Matching Accuracy'!G48, 'Reversal Accuracy'!G48, 'Stack Accuracy'!G48, 'Vending_Machine Accuracy'!G48, 'MazeComplete Accuracy'!G48, 'MazeSolve Accuracy'!G48, 'Hamiltonian Accuracy'!G48)</f>
        <v>60.725000000000009</v>
      </c>
      <c r="H48" t="str">
        <f t="shared" si="14"/>
        <v>5 (δ=0.65)</v>
      </c>
      <c r="K48" s="10" cm="1">
        <f t="array" ref="K48">INDEX(LINEST(K40:K45),1)</f>
        <v>0.60682152909574194</v>
      </c>
      <c r="L48" s="11" cm="1">
        <f t="array" ref="L48">INDEX(LINEST(L40:L44),1)</f>
        <v>-0.29056446311398704</v>
      </c>
      <c r="N48">
        <f t="shared" si="15"/>
        <v>56.256250000000009</v>
      </c>
      <c r="O48">
        <f t="shared" si="16"/>
        <v>4.9098314953264959</v>
      </c>
      <c r="P48" s="5"/>
      <c r="R48" s="5"/>
      <c r="T48" s="5"/>
      <c r="V48" s="5"/>
    </row>
    <row r="49" spans="1:23" x14ac:dyDescent="0.45">
      <c r="A49" s="2">
        <v>9</v>
      </c>
      <c r="B49">
        <v>5</v>
      </c>
      <c r="C49">
        <v>0.85</v>
      </c>
      <c r="D49">
        <f>AVERAGE('PARITY Accuracy'!D49, 'Pattern_Matching Accuracy'!D49, 'Reversal Accuracy'!D49, 'Stack Accuracy'!D49, 'Vending_Machine Accuracy'!D49, 'MazeComplete Accuracy'!D49, 'MazeSolve Accuracy'!D49, 'Hamiltonian Accuracy'!D49)</f>
        <v>58.974999999999994</v>
      </c>
      <c r="E49">
        <f>AVERAGE('PARITY Accuracy'!E49, 'Pattern_Matching Accuracy'!E49, 'Reversal Accuracy'!E49, 'Stack Accuracy'!E49, 'Vending_Machine Accuracy'!E49, 'MazeComplete Accuracy'!E49, 'MazeSolve Accuracy'!E49, 'Hamiltonian Accuracy'!E49)</f>
        <v>54.324999999999996</v>
      </c>
      <c r="F49">
        <f>AVERAGE('PARITY Accuracy'!F49, 'Pattern_Matching Accuracy'!F49, 'Reversal Accuracy'!F49, 'Stack Accuracy'!F49, 'Vending_Machine Accuracy'!F49, 'MazeComplete Accuracy'!F49, 'MazeSolve Accuracy'!F49, 'Hamiltonian Accuracy'!F49)</f>
        <v>49.1</v>
      </c>
      <c r="G49">
        <f>AVERAGE('PARITY Accuracy'!G49, 'Pattern_Matching Accuracy'!G49, 'Reversal Accuracy'!G49, 'Stack Accuracy'!G49, 'Vending_Machine Accuracy'!G49, 'MazeComplete Accuracy'!G49, 'MazeSolve Accuracy'!G49, 'Hamiltonian Accuracy'!G49)</f>
        <v>59.087500000000006</v>
      </c>
      <c r="H49" t="str">
        <f t="shared" si="14"/>
        <v>5 (δ=0.85)</v>
      </c>
      <c r="K49" s="12">
        <f>AVERAGE('Hamiltonian Accuracy'!K48, 'MazeSolve Accuracy'!K48, 'MazeComplete Accuracy'!K48, , 'Vending_Machine Accuracy'!K48, 'Stack Accuracy'!K48, 'Reversal Accuracy'!K48, 'Pattern_Matching Accuracy'!K48, 'PARITY Accuracy'!K48)</f>
        <v>0.566336922348883</v>
      </c>
      <c r="L49" s="12">
        <f>AVERAGE('Hamiltonian Accuracy'!L48, 'MazeSolve Accuracy'!L48, 'MazeComplete Accuracy'!L48, 'Vending_Machine_Sum Accuracy'!L48, 'Vending_Machine Accuracy'!L48, 'Stack Accuracy'!L48, 'Reversal Accuracy'!L48, 'Pattern_Matching Accuracy'!L48, 'PARITY Accuracy'!L48)</f>
        <v>-0.13431457392888135</v>
      </c>
      <c r="N49">
        <f t="shared" si="15"/>
        <v>55.371874999999996</v>
      </c>
      <c r="O49">
        <f t="shared" si="16"/>
        <v>4.0994128295251011</v>
      </c>
      <c r="P49" s="5"/>
      <c r="R49" s="5"/>
      <c r="T49" s="5"/>
      <c r="V49" s="5"/>
    </row>
    <row r="50" spans="1:23" ht="14.65" thickBot="1" x14ac:dyDescent="0.5">
      <c r="A50" s="2">
        <v>10</v>
      </c>
      <c r="B50">
        <v>10</v>
      </c>
      <c r="C50">
        <v>0</v>
      </c>
      <c r="D50">
        <f>AVERAGE('PARITY Accuracy'!D50, 'Pattern_Matching Accuracy'!D50, 'Reversal Accuracy'!D50, 'Stack Accuracy'!D50, 'Vending_Machine Accuracy'!D50, 'MazeComplete Accuracy'!D50, 'MazeSolve Accuracy'!D50, 'Hamiltonian Accuracy'!D50)</f>
        <v>64.675000000000011</v>
      </c>
      <c r="E50">
        <f>AVERAGE('PARITY Accuracy'!E50, 'Pattern_Matching Accuracy'!E50, 'Reversal Accuracy'!E50, 'Stack Accuracy'!E50, 'Vending_Machine Accuracy'!E50, 'MazeComplete Accuracy'!E50, 'MazeSolve Accuracy'!E50, 'Hamiltonian Accuracy'!E50)</f>
        <v>58.55</v>
      </c>
      <c r="F50">
        <f>AVERAGE('PARITY Accuracy'!F50, 'Pattern_Matching Accuracy'!F50, 'Reversal Accuracy'!F50, 'Stack Accuracy'!F50, 'Vending_Machine Accuracy'!F50, 'MazeComplete Accuracy'!F50, 'MazeSolve Accuracy'!F50, 'Hamiltonian Accuracy'!F50)</f>
        <v>50.924999999999997</v>
      </c>
      <c r="G50">
        <f>AVERAGE('PARITY Accuracy'!G50, 'Pattern_Matching Accuracy'!G50, 'Reversal Accuracy'!G50, 'Stack Accuracy'!G50, 'Vending_Machine Accuracy'!G50, 'MazeComplete Accuracy'!G50, 'MazeSolve Accuracy'!G50, 'Hamiltonian Accuracy'!G50)</f>
        <v>63.225000000000001</v>
      </c>
      <c r="H50" t="str">
        <f t="shared" si="14"/>
        <v>10 (δ=0)</v>
      </c>
      <c r="K50" s="13">
        <f>_xlfn.STDEV.P('Hamiltonian Accuracy'!K48, 'MazeSolve Accuracy'!K48, 'MazeComplete Accuracy'!K48, 'Vending_Machine Accuracy'!K48, 'Stack Accuracy'!K48, 'Reversal Accuracy'!K48, 'Pattern_Matching Accuracy'!K48, 'PARITY Accuracy'!K48)</f>
        <v>0.92205341157296428</v>
      </c>
      <c r="L50" s="14" t="s">
        <v>28</v>
      </c>
      <c r="N50">
        <f t="shared" si="15"/>
        <v>59.34375</v>
      </c>
      <c r="O50">
        <f t="shared" si="16"/>
        <v>5.3617095862700399</v>
      </c>
      <c r="P50" s="5"/>
      <c r="R50" s="5"/>
      <c r="T50" s="5"/>
      <c r="V50" s="5"/>
    </row>
    <row r="51" spans="1:23" x14ac:dyDescent="0.45">
      <c r="A51" s="2">
        <v>11</v>
      </c>
      <c r="B51">
        <v>10</v>
      </c>
      <c r="C51">
        <v>0.2</v>
      </c>
      <c r="D51">
        <f>AVERAGE('PARITY Accuracy'!D51, 'Pattern_Matching Accuracy'!D51, 'Reversal Accuracy'!D51, 'Stack Accuracy'!D51, 'Vending_Machine Accuracy'!D51, 'MazeComplete Accuracy'!D51, 'MazeSolve Accuracy'!D51, 'Hamiltonian Accuracy'!D51)</f>
        <v>63.462499999999999</v>
      </c>
      <c r="E51">
        <f>AVERAGE('PARITY Accuracy'!E51, 'Pattern_Matching Accuracy'!E51, 'Reversal Accuracy'!E51, 'Stack Accuracy'!E51, 'Vending_Machine Accuracy'!E51, 'MazeComplete Accuracy'!E51, 'MazeSolve Accuracy'!E51, 'Hamiltonian Accuracy'!E51)</f>
        <v>57.3125</v>
      </c>
      <c r="F51">
        <f>AVERAGE('PARITY Accuracy'!F51, 'Pattern_Matching Accuracy'!F51, 'Reversal Accuracy'!F51, 'Stack Accuracy'!F51, 'Vending_Machine Accuracy'!F51, 'MazeComplete Accuracy'!F51, 'MazeSolve Accuracy'!F51, 'Hamiltonian Accuracy'!F51)</f>
        <v>49.9375</v>
      </c>
      <c r="G51">
        <f>AVERAGE('PARITY Accuracy'!G51, 'Pattern_Matching Accuracy'!G51, 'Reversal Accuracy'!G51, 'Stack Accuracy'!G51, 'Vending_Machine Accuracy'!G51, 'MazeComplete Accuracy'!G51, 'MazeSolve Accuracy'!G51, 'Hamiltonian Accuracy'!G51)</f>
        <v>61.874999999999993</v>
      </c>
      <c r="H51" t="str">
        <f t="shared" si="14"/>
        <v>10 (δ=0.2)</v>
      </c>
      <c r="J51" s="3"/>
      <c r="K51" s="3" t="s">
        <v>25</v>
      </c>
      <c r="L51" s="3" t="s">
        <v>26</v>
      </c>
      <c r="N51">
        <f t="shared" si="15"/>
        <v>58.146875000000001</v>
      </c>
      <c r="O51">
        <f t="shared" si="16"/>
        <v>5.2498763006260427</v>
      </c>
      <c r="P51" s="3" t="s">
        <v>25</v>
      </c>
      <c r="Q51" s="3" t="s">
        <v>26</v>
      </c>
      <c r="R51" s="3" t="s">
        <v>25</v>
      </c>
      <c r="S51" s="3" t="s">
        <v>26</v>
      </c>
      <c r="T51" s="3" t="s">
        <v>25</v>
      </c>
      <c r="U51" s="3" t="s">
        <v>26</v>
      </c>
      <c r="V51" s="3" t="s">
        <v>25</v>
      </c>
      <c r="W51" s="3" t="s">
        <v>26</v>
      </c>
    </row>
    <row r="52" spans="1:23" x14ac:dyDescent="0.45">
      <c r="A52" s="2">
        <v>12</v>
      </c>
      <c r="B52">
        <v>10</v>
      </c>
      <c r="C52">
        <v>0.45</v>
      </c>
      <c r="D52">
        <f>AVERAGE('PARITY Accuracy'!D52, 'Pattern_Matching Accuracy'!D52, 'Reversal Accuracy'!D52, 'Stack Accuracy'!D52, 'Vending_Machine Accuracy'!D52, 'MazeComplete Accuracy'!D52, 'MazeSolve Accuracy'!D52, 'Hamiltonian Accuracy'!D52)</f>
        <v>62.375</v>
      </c>
      <c r="E52">
        <f>AVERAGE('PARITY Accuracy'!E52, 'Pattern_Matching Accuracy'!E52, 'Reversal Accuracy'!E52, 'Stack Accuracy'!E52, 'Vending_Machine Accuracy'!E52, 'MazeComplete Accuracy'!E52, 'MazeSolve Accuracy'!E52, 'Hamiltonian Accuracy'!E52)</f>
        <v>57.100000000000009</v>
      </c>
      <c r="F52">
        <f>AVERAGE('PARITY Accuracy'!F52, 'Pattern_Matching Accuracy'!F52, 'Reversal Accuracy'!F52, 'Stack Accuracy'!F52, 'Vending_Machine Accuracy'!F52, 'MazeComplete Accuracy'!F52, 'MazeSolve Accuracy'!F52, 'Hamiltonian Accuracy'!F52)</f>
        <v>50.025000000000006</v>
      </c>
      <c r="G52">
        <f>AVERAGE('PARITY Accuracy'!G52, 'Pattern_Matching Accuracy'!G52, 'Reversal Accuracy'!G52, 'Stack Accuracy'!G52, 'Vending_Machine Accuracy'!G52, 'MazeComplete Accuracy'!G52, 'MazeSolve Accuracy'!G52, 'Hamiltonian Accuracy'!G52)</f>
        <v>60.987499999999997</v>
      </c>
      <c r="H52" t="str">
        <f t="shared" si="14"/>
        <v>10 (δ=0.45)</v>
      </c>
      <c r="J52">
        <v>2</v>
      </c>
      <c r="K52">
        <f>AVERAGE(D40:G44)</f>
        <v>57.023125000000014</v>
      </c>
      <c r="L52">
        <f>AVERAGE(D40:G40,D45:G45,D50:G50,D55:G55,D60:G60,D65:G65)</f>
        <v>60.19947916666667</v>
      </c>
      <c r="M52">
        <v>0</v>
      </c>
      <c r="N52">
        <f t="shared" si="15"/>
        <v>57.621875000000003</v>
      </c>
      <c r="O52">
        <f t="shared" si="16"/>
        <v>4.7933415324671964</v>
      </c>
      <c r="P52" s="5">
        <f>AVERAGE(D40:D44)</f>
        <v>58.997499999999988</v>
      </c>
      <c r="Q52">
        <f>AVERAGE(D40,D45,D50,D55,D60,D65)</f>
        <v>64.941666666666663</v>
      </c>
      <c r="R52" s="5">
        <f>AVERAGE(E40:E44)</f>
        <v>59.842499999999994</v>
      </c>
      <c r="S52">
        <f>AVERAGE(E40,E45,E50,E55,E60,E65)</f>
        <v>61.258333333333333</v>
      </c>
      <c r="T52" s="5">
        <f>AVERAGE(F40:F44)</f>
        <v>49.734999999999999</v>
      </c>
      <c r="U52">
        <f>AVERAGE(F40,F45,F50,F55,F60,F65)</f>
        <v>50.452083333333341</v>
      </c>
      <c r="V52" s="5">
        <f>AVERAGE(G40:G44)</f>
        <v>59.517499999999998</v>
      </c>
      <c r="W52">
        <f>AVERAGE(G40,G45,G50,G55,G60,G65)</f>
        <v>64.145833333333329</v>
      </c>
    </row>
    <row r="53" spans="1:23" x14ac:dyDescent="0.45">
      <c r="A53" s="2">
        <v>13</v>
      </c>
      <c r="B53">
        <v>10</v>
      </c>
      <c r="C53">
        <v>0.65</v>
      </c>
      <c r="D53">
        <f>AVERAGE('PARITY Accuracy'!D53, 'Pattern_Matching Accuracy'!D53, 'Reversal Accuracy'!D53, 'Stack Accuracy'!D53, 'Vending_Machine Accuracy'!D53, 'MazeComplete Accuracy'!D53, 'MazeSolve Accuracy'!D53, 'Hamiltonian Accuracy'!D53)</f>
        <v>61.362499999999997</v>
      </c>
      <c r="E53">
        <f>AVERAGE('PARITY Accuracy'!E53, 'Pattern_Matching Accuracy'!E53, 'Reversal Accuracy'!E53, 'Stack Accuracy'!E53, 'Vending_Machine Accuracy'!E53, 'MazeComplete Accuracy'!E53, 'MazeSolve Accuracy'!E53, 'Hamiltonian Accuracy'!E53)</f>
        <v>56.5625</v>
      </c>
      <c r="F53">
        <f>AVERAGE('PARITY Accuracy'!F53, 'Pattern_Matching Accuracy'!F53, 'Reversal Accuracy'!F53, 'Stack Accuracy'!F53, 'Vending_Machine Accuracy'!F53, 'MazeComplete Accuracy'!F53, 'MazeSolve Accuracy'!F53, 'Hamiltonian Accuracy'!F53)</f>
        <v>48.837499999999999</v>
      </c>
      <c r="G53">
        <f>AVERAGE('PARITY Accuracy'!G53, 'Pattern_Matching Accuracy'!G53, 'Reversal Accuracy'!G53, 'Stack Accuracy'!G53, 'Vending_Machine Accuracy'!G53, 'MazeComplete Accuracy'!G53, 'MazeSolve Accuracy'!G53, 'Hamiltonian Accuracy'!G53)</f>
        <v>60.8</v>
      </c>
      <c r="H53" t="str">
        <f t="shared" si="14"/>
        <v>10 (δ=0.65)</v>
      </c>
      <c r="J53">
        <v>5</v>
      </c>
      <c r="K53">
        <f>AVERAGE(D45:G49)</f>
        <v>56.605625000000011</v>
      </c>
      <c r="L53">
        <f>AVERAGE(D41:G41,D46:G46,D51:G51,D56:G56,D61:G61,D66:G66)</f>
        <v>59.229166666666679</v>
      </c>
      <c r="M53">
        <v>0.2</v>
      </c>
      <c r="N53">
        <f t="shared" si="15"/>
        <v>56.890625</v>
      </c>
      <c r="O53">
        <f t="shared" si="16"/>
        <v>5.006030542942681</v>
      </c>
      <c r="P53" s="5">
        <f>AVERAGE(D45:D49)</f>
        <v>60.45</v>
      </c>
      <c r="Q53">
        <f t="shared" ref="Q53:Q56" si="22">AVERAGE(D41,D46,D51,D56,D61,D66)</f>
        <v>63.985416666666673</v>
      </c>
      <c r="R53" s="5">
        <f>AVERAGE(E45:E49)</f>
        <v>55.452500000000001</v>
      </c>
      <c r="S53">
        <f t="shared" ref="S53:S56" si="23">AVERAGE(E41,E46,E51,E56,E61,E66)</f>
        <v>60.429166666666667</v>
      </c>
      <c r="T53" s="5">
        <f>AVERAGE(F45:F49)</f>
        <v>49.732499999999995</v>
      </c>
      <c r="U53">
        <f t="shared" ref="U53:U56" si="24">AVERAGE(F41,F46,F51,F56,F61,F66)</f>
        <v>49.579166666666673</v>
      </c>
      <c r="V53" s="5">
        <f>AVERAGE(G45:G49)</f>
        <v>60.787500000000001</v>
      </c>
      <c r="W53">
        <f t="shared" ref="W53:W56" si="25">AVERAGE(G41,G46,G51,G56,G61,G66)</f>
        <v>62.922916666666673</v>
      </c>
    </row>
    <row r="54" spans="1:23" x14ac:dyDescent="0.45">
      <c r="A54" s="2">
        <v>14</v>
      </c>
      <c r="B54">
        <v>10</v>
      </c>
      <c r="C54">
        <v>0.85</v>
      </c>
      <c r="D54">
        <f>AVERAGE('PARITY Accuracy'!D54, 'Pattern_Matching Accuracy'!D54, 'Reversal Accuracy'!D54, 'Stack Accuracy'!D54, 'Vending_Machine Accuracy'!D54, 'MazeComplete Accuracy'!D54, 'MazeSolve Accuracy'!D54, 'Hamiltonian Accuracy'!D54)</f>
        <v>59.775000000000006</v>
      </c>
      <c r="E54">
        <f>AVERAGE('PARITY Accuracy'!E54, 'Pattern_Matching Accuracy'!E54, 'Reversal Accuracy'!E54, 'Stack Accuracy'!E54, 'Vending_Machine Accuracy'!E54, 'MazeComplete Accuracy'!E54, 'MazeSolve Accuracy'!E54, 'Hamiltonian Accuracy'!E54)</f>
        <v>56</v>
      </c>
      <c r="F54">
        <f>AVERAGE('PARITY Accuracy'!F54, 'Pattern_Matching Accuracy'!F54, 'Reversal Accuracy'!F54, 'Stack Accuracy'!F54, 'Vending_Machine Accuracy'!F54, 'MazeComplete Accuracy'!F54, 'MazeSolve Accuracy'!F54, 'Hamiltonian Accuracy'!F54)</f>
        <v>50.4</v>
      </c>
      <c r="G54">
        <f>AVERAGE('PARITY Accuracy'!G54, 'Pattern_Matching Accuracy'!G54, 'Reversal Accuracy'!G54, 'Stack Accuracy'!G54, 'Vending_Machine Accuracy'!G54, 'MazeComplete Accuracy'!G54, 'MazeSolve Accuracy'!G54, 'Hamiltonian Accuracy'!G54)</f>
        <v>58.762500000000003</v>
      </c>
      <c r="H54" t="str">
        <f t="shared" si="14"/>
        <v>10 (δ=0.85)</v>
      </c>
      <c r="J54">
        <v>10</v>
      </c>
      <c r="K54">
        <f>AVERAGE(D50:G54)</f>
        <v>57.647500000000001</v>
      </c>
      <c r="L54">
        <f t="shared" ref="L54:L56" si="26">AVERAGE(D42:G42,D47:G47,D52:G52,D57:G57,D62:G62,D67:G67)</f>
        <v>58.814062499999999</v>
      </c>
      <c r="M54">
        <v>0.45</v>
      </c>
      <c r="N54">
        <f t="shared" si="15"/>
        <v>56.234375</v>
      </c>
      <c r="O54">
        <f t="shared" si="16"/>
        <v>3.6408208101848429</v>
      </c>
      <c r="P54" s="5">
        <f>AVERAGE(D50:D54)</f>
        <v>62.33</v>
      </c>
      <c r="Q54">
        <f t="shared" si="22"/>
        <v>62.885416666666664</v>
      </c>
      <c r="R54" s="5">
        <f>AVERAGE(E50:E54)</f>
        <v>57.104999999999997</v>
      </c>
      <c r="S54">
        <f t="shared" si="23"/>
        <v>59.722916666666663</v>
      </c>
      <c r="T54" s="5">
        <f>AVERAGE(F50:F54)</f>
        <v>50.024999999999999</v>
      </c>
      <c r="U54">
        <f t="shared" si="24"/>
        <v>50.433333333333337</v>
      </c>
      <c r="V54" s="5">
        <f>AVERAGE(G50:G54)</f>
        <v>61.129999999999995</v>
      </c>
      <c r="W54">
        <f t="shared" si="25"/>
        <v>62.214583333333337</v>
      </c>
    </row>
    <row r="55" spans="1:23" x14ac:dyDescent="0.45">
      <c r="A55" s="2">
        <v>15</v>
      </c>
      <c r="B55">
        <v>20</v>
      </c>
      <c r="C55">
        <v>0</v>
      </c>
      <c r="D55">
        <f>AVERAGE('PARITY Accuracy'!D55, 'Pattern_Matching Accuracy'!D55, 'Reversal Accuracy'!D55, 'Stack Accuracy'!D55, 'Vending_Machine Accuracy'!D55, 'MazeComplete Accuracy'!D55, 'MazeSolve Accuracy'!D55, 'Hamiltonian Accuracy'!D55)</f>
        <v>62.012500000000003</v>
      </c>
      <c r="E55">
        <f>AVERAGE('PARITY Accuracy'!E55, 'Pattern_Matching Accuracy'!E55, 'Reversal Accuracy'!E55, 'Stack Accuracy'!E55, 'Vending_Machine Accuracy'!E55, 'MazeComplete Accuracy'!E55, 'MazeSolve Accuracy'!E55, 'Hamiltonian Accuracy'!E55)</f>
        <v>61.2</v>
      </c>
      <c r="F55">
        <f>AVERAGE('PARITY Accuracy'!F55, 'Pattern_Matching Accuracy'!F55, 'Reversal Accuracy'!F55, 'Stack Accuracy'!F55, 'Vending_Machine Accuracy'!F55, 'MazeComplete Accuracy'!F55, 'MazeSolve Accuracy'!F55, 'Hamiltonian Accuracy'!F55)</f>
        <v>50.687499999999993</v>
      </c>
      <c r="G55">
        <f>AVERAGE('PARITY Accuracy'!G55, 'Pattern_Matching Accuracy'!G55, 'Reversal Accuracy'!G55, 'Stack Accuracy'!G55, 'Vending_Machine Accuracy'!G55, 'MazeComplete Accuracy'!G55, 'MazeSolve Accuracy'!G55, 'Hamiltonian Accuracy'!G55)</f>
        <v>61.900000000000006</v>
      </c>
      <c r="H55" t="str">
        <f t="shared" si="14"/>
        <v>20 (δ=0)</v>
      </c>
      <c r="J55">
        <v>20</v>
      </c>
      <c r="K55">
        <f>AVERAGE(D55:G59)</f>
        <v>57.742500000000007</v>
      </c>
      <c r="L55">
        <f t="shared" si="26"/>
        <v>58.160937499999996</v>
      </c>
      <c r="M55">
        <v>0.65</v>
      </c>
      <c r="N55">
        <f t="shared" si="15"/>
        <v>58.95</v>
      </c>
      <c r="O55">
        <f t="shared" si="16"/>
        <v>4.7805023925315684</v>
      </c>
      <c r="P55" s="5">
        <f>AVERAGE(D55:D59)</f>
        <v>60.914999999999999</v>
      </c>
      <c r="Q55">
        <f t="shared" si="22"/>
        <v>62.364583333333336</v>
      </c>
      <c r="R55" s="5">
        <f>AVERAGE(E55:E59)</f>
        <v>59.804999999999993</v>
      </c>
      <c r="S55">
        <f t="shared" si="23"/>
        <v>59.362500000000004</v>
      </c>
      <c r="T55" s="5">
        <f>AVERAGE(F55:F59)</f>
        <v>49.86</v>
      </c>
      <c r="U55">
        <f t="shared" si="24"/>
        <v>49.256250000000001</v>
      </c>
      <c r="V55" s="5">
        <f>AVERAGE(G55:G59)</f>
        <v>60.390000000000008</v>
      </c>
      <c r="W55">
        <f t="shared" si="25"/>
        <v>61.660416666666663</v>
      </c>
    </row>
    <row r="56" spans="1:23" x14ac:dyDescent="0.45">
      <c r="A56" s="2">
        <v>16</v>
      </c>
      <c r="B56">
        <v>20</v>
      </c>
      <c r="C56">
        <v>0.2</v>
      </c>
      <c r="D56">
        <f>AVERAGE('PARITY Accuracy'!D56, 'Pattern_Matching Accuracy'!D56, 'Reversal Accuracy'!D56, 'Stack Accuracy'!D56, 'Vending_Machine Accuracy'!D56, 'MazeComplete Accuracy'!D56, 'MazeSolve Accuracy'!D56, 'Hamiltonian Accuracy'!D56)</f>
        <v>62.012499999999996</v>
      </c>
      <c r="E56">
        <f>AVERAGE('PARITY Accuracy'!E56, 'Pattern_Matching Accuracy'!E56, 'Reversal Accuracy'!E56, 'Stack Accuracy'!E56, 'Vending_Machine Accuracy'!E56, 'MazeComplete Accuracy'!E56, 'MazeSolve Accuracy'!E56, 'Hamiltonian Accuracy'!E56)</f>
        <v>60.774999999999999</v>
      </c>
      <c r="F56">
        <f>AVERAGE('PARITY Accuracy'!F56, 'Pattern_Matching Accuracy'!F56, 'Reversal Accuracy'!F56, 'Stack Accuracy'!F56, 'Vending_Machine Accuracy'!F56, 'MazeComplete Accuracy'!F56, 'MazeSolve Accuracy'!F56, 'Hamiltonian Accuracy'!F56)</f>
        <v>48.487499999999997</v>
      </c>
      <c r="G56">
        <f>AVERAGE('PARITY Accuracy'!G56, 'Pattern_Matching Accuracy'!G56, 'Reversal Accuracy'!G56, 'Stack Accuracy'!G56, 'Vending_Machine Accuracy'!G56, 'MazeComplete Accuracy'!G56, 'MazeSolve Accuracy'!G56, 'Hamiltonian Accuracy'!G56)</f>
        <v>61.162500000000009</v>
      </c>
      <c r="H56" t="str">
        <f t="shared" si="14"/>
        <v>20 (δ=0.2)</v>
      </c>
      <c r="J56">
        <v>50</v>
      </c>
      <c r="K56">
        <f>AVERAGE(D60:G64)</f>
        <v>61.730624999999996</v>
      </c>
      <c r="L56">
        <f t="shared" si="26"/>
        <v>57.277083333333337</v>
      </c>
      <c r="M56">
        <v>0.85</v>
      </c>
      <c r="N56">
        <f t="shared" si="15"/>
        <v>58.109375</v>
      </c>
      <c r="O56">
        <f t="shared" si="16"/>
        <v>5.5731945997672661</v>
      </c>
      <c r="P56" s="5">
        <f>AVERAGE(D60:D64)</f>
        <v>66.64</v>
      </c>
      <c r="Q56">
        <f t="shared" si="22"/>
        <v>60.852083333333333</v>
      </c>
      <c r="R56" s="5">
        <f>AVERAGE(E60:E64)</f>
        <v>65.982500000000002</v>
      </c>
      <c r="S56">
        <f t="shared" si="23"/>
        <v>58.331250000000004</v>
      </c>
      <c r="T56" s="5">
        <f>AVERAGE(F60:F64)</f>
        <v>49.809999999999995</v>
      </c>
      <c r="U56">
        <f t="shared" si="24"/>
        <v>49.645833333333336</v>
      </c>
      <c r="V56" s="5">
        <f>AVERAGE(G60:G64)</f>
        <v>64.489999999999995</v>
      </c>
      <c r="W56">
        <f t="shared" si="25"/>
        <v>60.279166666666661</v>
      </c>
    </row>
    <row r="57" spans="1:23" x14ac:dyDescent="0.45">
      <c r="A57" s="2">
        <v>17</v>
      </c>
      <c r="B57">
        <v>20</v>
      </c>
      <c r="C57">
        <v>0.45</v>
      </c>
      <c r="D57">
        <f>AVERAGE('PARITY Accuracy'!D57, 'Pattern_Matching Accuracy'!D57, 'Reversal Accuracy'!D57, 'Stack Accuracy'!D57, 'Vending_Machine Accuracy'!D57, 'MazeComplete Accuracy'!D57, 'MazeSolve Accuracy'!D57, 'Hamiltonian Accuracy'!D57)</f>
        <v>60.412500000000001</v>
      </c>
      <c r="E57">
        <f>AVERAGE('PARITY Accuracy'!E57, 'Pattern_Matching Accuracy'!E57, 'Reversal Accuracy'!E57, 'Stack Accuracy'!E57, 'Vending_Machine Accuracy'!E57, 'MazeComplete Accuracy'!E57, 'MazeSolve Accuracy'!E57, 'Hamiltonian Accuracy'!E57)</f>
        <v>59.775000000000006</v>
      </c>
      <c r="F57">
        <f>AVERAGE('PARITY Accuracy'!F57, 'Pattern_Matching Accuracy'!F57, 'Reversal Accuracy'!F57, 'Stack Accuracy'!F57, 'Vending_Machine Accuracy'!F57, 'MazeComplete Accuracy'!F57, 'MazeSolve Accuracy'!F57, 'Hamiltonian Accuracy'!F57)</f>
        <v>50.75</v>
      </c>
      <c r="G57">
        <f>AVERAGE('PARITY Accuracy'!G57, 'Pattern_Matching Accuracy'!G57, 'Reversal Accuracy'!G57, 'Stack Accuracy'!G57, 'Vending_Machine Accuracy'!G57, 'MazeComplete Accuracy'!G57, 'MazeSolve Accuracy'!G57, 'Hamiltonian Accuracy'!G57)</f>
        <v>59.787500000000001</v>
      </c>
      <c r="H57" t="str">
        <f t="shared" si="14"/>
        <v>20 (δ=0.45)</v>
      </c>
      <c r="J57">
        <v>100</v>
      </c>
      <c r="K57">
        <f>AVERAGE(D65:G69)</f>
        <v>61.667499999999997</v>
      </c>
      <c r="L57">
        <f>AVERAGE((L56-L55), (L55-L54), (L54-L53), (L53-L52))</f>
        <v>-0.73059895833333321</v>
      </c>
      <c r="N57">
        <f t="shared" si="15"/>
        <v>57.681249999999999</v>
      </c>
      <c r="O57">
        <f t="shared" si="16"/>
        <v>4.0100508491165057</v>
      </c>
      <c r="P57" s="5">
        <f>AVERAGE(D65:D69)</f>
        <v>68.702500000000001</v>
      </c>
      <c r="R57" s="5">
        <f>AVERAGE(E65:E69)</f>
        <v>60.737499999999997</v>
      </c>
      <c r="T57" s="5">
        <f>AVERAGE(F65:F69)</f>
        <v>50.077500000000001</v>
      </c>
      <c r="V57" s="5">
        <f>AVERAGE(G65:G69)</f>
        <v>67.152499999999989</v>
      </c>
    </row>
    <row r="58" spans="1:23" x14ac:dyDescent="0.45">
      <c r="A58" s="2">
        <v>18</v>
      </c>
      <c r="B58">
        <v>20</v>
      </c>
      <c r="C58">
        <v>0.65</v>
      </c>
      <c r="D58">
        <f>AVERAGE('PARITY Accuracy'!D58, 'Pattern_Matching Accuracy'!D58, 'Reversal Accuracy'!D58, 'Stack Accuracy'!D58, 'Vending_Machine Accuracy'!D58, 'MazeComplete Accuracy'!D58, 'MazeSolve Accuracy'!D58, 'Hamiltonian Accuracy'!D58)</f>
        <v>60.6</v>
      </c>
      <c r="E58">
        <f>AVERAGE('PARITY Accuracy'!E58, 'Pattern_Matching Accuracy'!E58, 'Reversal Accuracy'!E58, 'Stack Accuracy'!E58, 'Vending_Machine Accuracy'!E58, 'MazeComplete Accuracy'!E58, 'MazeSolve Accuracy'!E58, 'Hamiltonian Accuracy'!E58)</f>
        <v>58.875</v>
      </c>
      <c r="F58">
        <f>AVERAGE('PARITY Accuracy'!F58, 'Pattern_Matching Accuracy'!F58, 'Reversal Accuracy'!F58, 'Stack Accuracy'!F58, 'Vending_Machine Accuracy'!F58, 'MazeComplete Accuracy'!F58, 'MazeSolve Accuracy'!F58, 'Hamiltonian Accuracy'!F58)</f>
        <v>49.387500000000003</v>
      </c>
      <c r="G58">
        <f>AVERAGE('PARITY Accuracy'!G58, 'Pattern_Matching Accuracy'!G58, 'Reversal Accuracy'!G58, 'Stack Accuracy'!G58, 'Vending_Machine Accuracy'!G58, 'MazeComplete Accuracy'!G58, 'MazeSolve Accuracy'!G58, 'Hamiltonian Accuracy'!G58)</f>
        <v>59.962500000000006</v>
      </c>
      <c r="H58" t="str">
        <f t="shared" si="14"/>
        <v>20 (δ=0.65)</v>
      </c>
      <c r="K58">
        <f>AVERAGE(K52:K57)</f>
        <v>58.736145833333346</v>
      </c>
      <c r="L58">
        <f>AVERAGE(L52:L56)</f>
        <v>58.736145833333332</v>
      </c>
      <c r="N58">
        <f t="shared" si="15"/>
        <v>57.206250000000004</v>
      </c>
      <c r="O58">
        <f t="shared" si="16"/>
        <v>4.556095676398817</v>
      </c>
      <c r="P58" s="5">
        <f>AVERAGE(P52:P57)</f>
        <v>63.005833333333328</v>
      </c>
      <c r="Q58">
        <f>AVERAGE(Q52:Q56)</f>
        <v>63.005833333333342</v>
      </c>
      <c r="R58" s="5">
        <f>AVERAGE(R52:R57)</f>
        <v>59.820833333333333</v>
      </c>
      <c r="S58">
        <f>AVERAGE(S52:S56)</f>
        <v>59.82083333333334</v>
      </c>
      <c r="T58" s="5">
        <f>AVERAGE(T52:T57)</f>
        <v>49.873333333333335</v>
      </c>
      <c r="U58">
        <f>AVERAGE(U52:U56)</f>
        <v>49.873333333333335</v>
      </c>
      <c r="V58" s="5">
        <f>AVERAGE(V52:V57)</f>
        <v>62.244583333333331</v>
      </c>
      <c r="W58">
        <f>AVERAGE(W52:W56)</f>
        <v>62.244583333333331</v>
      </c>
    </row>
    <row r="59" spans="1:23" x14ac:dyDescent="0.45">
      <c r="A59" s="2">
        <v>19</v>
      </c>
      <c r="B59">
        <v>20</v>
      </c>
      <c r="C59">
        <v>0.85</v>
      </c>
      <c r="D59">
        <f>AVERAGE('PARITY Accuracy'!D59, 'Pattern_Matching Accuracy'!D59, 'Reversal Accuracy'!D59, 'Stack Accuracy'!D59, 'Vending_Machine Accuracy'!D59, 'MazeComplete Accuracy'!D59, 'MazeSolve Accuracy'!D59, 'Hamiltonian Accuracy'!D59)</f>
        <v>59.537500000000009</v>
      </c>
      <c r="E59">
        <f>AVERAGE('PARITY Accuracy'!E59, 'Pattern_Matching Accuracy'!E59, 'Reversal Accuracy'!E59, 'Stack Accuracy'!E59, 'Vending_Machine Accuracy'!E59, 'MazeComplete Accuracy'!E59, 'MazeSolve Accuracy'!E59, 'Hamiltonian Accuracy'!E59)</f>
        <v>58.399999999999991</v>
      </c>
      <c r="F59">
        <f>AVERAGE('PARITY Accuracy'!F59, 'Pattern_Matching Accuracy'!F59, 'Reversal Accuracy'!F59, 'Stack Accuracy'!F59, 'Vending_Machine Accuracy'!F59, 'MazeComplete Accuracy'!F59, 'MazeSolve Accuracy'!F59, 'Hamiltonian Accuracy'!F59)</f>
        <v>49.987500000000004</v>
      </c>
      <c r="G59">
        <f>AVERAGE('PARITY Accuracy'!G59, 'Pattern_Matching Accuracy'!G59, 'Reversal Accuracy'!G59, 'Stack Accuracy'!G59, 'Vending_Machine Accuracy'!G59, 'MazeComplete Accuracy'!G59, 'MazeSolve Accuracy'!G59, 'Hamiltonian Accuracy'!G59)</f>
        <v>59.137500000000003</v>
      </c>
      <c r="H59" t="str">
        <f t="shared" si="14"/>
        <v>20 (δ=0.85)</v>
      </c>
      <c r="K59">
        <f>_xlfn.STDEV.P(K52:K57)</f>
        <v>2.1293889545779203</v>
      </c>
      <c r="L59">
        <f>_xlfn.STDEV.P(L52:L56)</f>
        <v>0.98490740672734911</v>
      </c>
      <c r="N59">
        <f t="shared" si="15"/>
        <v>56.765625</v>
      </c>
      <c r="O59">
        <f t="shared" si="16"/>
        <v>3.9345661192658832</v>
      </c>
      <c r="P59" s="5">
        <f>_xlfn.STDEV.P(P52:P57)</f>
        <v>3.490141671750433</v>
      </c>
      <c r="Q59">
        <f>_xlfn.STDEV.P(Q52:Q56)</f>
        <v>1.3979538618995977</v>
      </c>
      <c r="R59" s="5">
        <f>_xlfn.STDEV.P(R52:R57)</f>
        <v>3.298111096605989</v>
      </c>
      <c r="S59">
        <f>_xlfn.STDEV.P(S52:S56)</f>
        <v>0.987420003792148</v>
      </c>
      <c r="T59" s="5">
        <f>_xlfn.STDEV.P(T52:T57)</f>
        <v>0.13406828691214007</v>
      </c>
      <c r="U59">
        <f>_xlfn.STDEV.P(U52:U56)</f>
        <v>0.48324604096786195</v>
      </c>
      <c r="V59" s="5">
        <f>_xlfn.STDEV.P(V52:V57)</f>
        <v>2.6885991615316822</v>
      </c>
      <c r="W59">
        <f>_xlfn.STDEV.P(W52:W56)</f>
        <v>1.2868489454218535</v>
      </c>
    </row>
    <row r="60" spans="1:23" ht="14.65" thickBot="1" x14ac:dyDescent="0.5">
      <c r="A60" s="2">
        <v>20</v>
      </c>
      <c r="B60">
        <v>50</v>
      </c>
      <c r="C60">
        <v>0</v>
      </c>
      <c r="D60">
        <f>AVERAGE('PARITY Accuracy'!D60, 'Pattern_Matching Accuracy'!D60, 'Reversal Accuracy'!D60, 'Stack Accuracy'!D60, 'Vending_Machine Accuracy'!D60, 'MazeComplete Accuracy'!D60, 'MazeSolve Accuracy'!D60, 'Hamiltonian Accuracy'!D60)</f>
        <v>68.95</v>
      </c>
      <c r="E60">
        <f>AVERAGE('PARITY Accuracy'!E60, 'Pattern_Matching Accuracy'!E60, 'Reversal Accuracy'!E60, 'Stack Accuracy'!E60, 'Vending_Machine Accuracy'!E60, 'MazeComplete Accuracy'!E60, 'MazeSolve Accuracy'!E60, 'Hamiltonian Accuracy'!E60)</f>
        <v>66.962500000000006</v>
      </c>
      <c r="F60">
        <f>AVERAGE('PARITY Accuracy'!F60, 'Pattern_Matching Accuracy'!F60, 'Reversal Accuracy'!F60, 'Stack Accuracy'!F60, 'Vending_Machine Accuracy'!F60, 'MazeComplete Accuracy'!F60, 'MazeSolve Accuracy'!F60, 'Hamiltonian Accuracy'!F60)</f>
        <v>50.337499999999999</v>
      </c>
      <c r="G60">
        <f>AVERAGE('PARITY Accuracy'!G60, 'Pattern_Matching Accuracy'!G60, 'Reversal Accuracy'!G60, 'Stack Accuracy'!G60, 'Vending_Machine Accuracy'!G60, 'MazeComplete Accuracy'!G60, 'MazeSolve Accuracy'!G60, 'Hamiltonian Accuracy'!G60)</f>
        <v>66.912499999999994</v>
      </c>
      <c r="H60" t="str">
        <f t="shared" si="14"/>
        <v>50 (δ=0)</v>
      </c>
      <c r="N60">
        <f t="shared" si="15"/>
        <v>63.290625000000006</v>
      </c>
      <c r="O60">
        <f t="shared" si="16"/>
        <v>7.5235067818720305</v>
      </c>
      <c r="P60" s="5"/>
      <c r="R60" s="5"/>
      <c r="T60" s="5"/>
      <c r="V60" s="5"/>
    </row>
    <row r="61" spans="1:23" x14ac:dyDescent="0.45">
      <c r="A61" s="2">
        <v>21</v>
      </c>
      <c r="B61">
        <v>50</v>
      </c>
      <c r="C61">
        <v>0.2</v>
      </c>
      <c r="D61">
        <f>AVERAGE('PARITY Accuracy'!D61, 'Pattern_Matching Accuracy'!D61, 'Reversal Accuracy'!D61, 'Stack Accuracy'!D61, 'Vending_Machine Accuracy'!D61, 'MazeComplete Accuracy'!D61, 'MazeSolve Accuracy'!D61, 'Hamiltonian Accuracy'!D61)</f>
        <v>68.012500000000003</v>
      </c>
      <c r="E61">
        <f>AVERAGE('PARITY Accuracy'!E61, 'Pattern_Matching Accuracy'!E61, 'Reversal Accuracy'!E61, 'Stack Accuracy'!E61, 'Vending_Machine Accuracy'!E61, 'MazeComplete Accuracy'!E61, 'MazeSolve Accuracy'!E61, 'Hamiltonian Accuracy'!E61)</f>
        <v>67.05</v>
      </c>
      <c r="F61">
        <f>AVERAGE('PARITY Accuracy'!F61, 'Pattern_Matching Accuracy'!F61, 'Reversal Accuracy'!F61, 'Stack Accuracy'!F61, 'Vending_Machine Accuracy'!F61, 'MazeComplete Accuracy'!F61, 'MazeSolve Accuracy'!F61, 'Hamiltonian Accuracy'!F61)</f>
        <v>49.4</v>
      </c>
      <c r="G61">
        <f>AVERAGE('PARITY Accuracy'!G61, 'Pattern_Matching Accuracy'!G61, 'Reversal Accuracy'!G61, 'Stack Accuracy'!G61, 'Vending_Machine Accuracy'!G61, 'MazeComplete Accuracy'!G61, 'MazeSolve Accuracy'!G61, 'Hamiltonian Accuracy'!G61)</f>
        <v>65.5625</v>
      </c>
      <c r="H61" t="str">
        <f t="shared" si="14"/>
        <v>50 (δ=0.2)</v>
      </c>
      <c r="K61" s="10" cm="1">
        <f t="array" ref="K61">INDEX(LINEST(K52:K57), 1)</f>
        <v>1.1054821428571393</v>
      </c>
      <c r="L61" s="11" cm="1">
        <f t="array" ref="L61">INDEX(LINEST(L52:L56), 1)</f>
        <v>-0.69130208333333476</v>
      </c>
      <c r="N61">
        <f t="shared" si="15"/>
        <v>62.506250000000001</v>
      </c>
      <c r="O61">
        <f t="shared" si="16"/>
        <v>7.6170681080386951</v>
      </c>
      <c r="P61" s="5" cm="1">
        <f t="array" ref="P61">INDEX(LINEST(P52:P57), 1)</f>
        <v>1.8765714285714299</v>
      </c>
      <c r="Q61" s="5" cm="1">
        <f t="array" ref="Q61">INDEX(LINEST(Q52:Q56), 1)</f>
        <v>-0.97999999999999954</v>
      </c>
      <c r="R61" s="5" cm="1">
        <f t="array" ref="R61">INDEX(LINEST(R52:R57), 1)</f>
        <v>1.1075714285714287</v>
      </c>
      <c r="S61" s="5" cm="1">
        <f t="array" ref="S61">INDEX(LINEST(S52:S56), 1)</f>
        <v>-0.69208333333333205</v>
      </c>
      <c r="T61" s="5" cm="1">
        <f t="array" ref="T61">INDEX(LINEST(T52:T57), 1)</f>
        <v>5.0857142857143094E-2</v>
      </c>
      <c r="U61" s="5" cm="1">
        <f t="array" ref="U61">INDEX(LINEST(U52:U56), 1)</f>
        <v>-0.19354166666666825</v>
      </c>
      <c r="V61" s="5" cm="1">
        <f t="array" ref="V61">INDEX(LINEST(V52:V57), 1)</f>
        <v>1.38692857142857</v>
      </c>
      <c r="W61" s="5" cm="1">
        <f t="array" ref="W61">INDEX(LINEST(W52:W56), 1)</f>
        <v>-0.89958333333333429</v>
      </c>
    </row>
    <row r="62" spans="1:23" x14ac:dyDescent="0.45">
      <c r="A62" s="2">
        <v>22</v>
      </c>
      <c r="B62">
        <v>50</v>
      </c>
      <c r="C62">
        <v>0.45</v>
      </c>
      <c r="D62">
        <f>AVERAGE('PARITY Accuracy'!D62, 'Pattern_Matching Accuracy'!D62, 'Reversal Accuracy'!D62, 'Stack Accuracy'!D62, 'Vending_Machine Accuracy'!D62, 'MazeComplete Accuracy'!D62, 'MazeSolve Accuracy'!D62, 'Hamiltonian Accuracy'!D62)</f>
        <v>66.800000000000011</v>
      </c>
      <c r="E62">
        <f>AVERAGE('PARITY Accuracy'!E62, 'Pattern_Matching Accuracy'!E62, 'Reversal Accuracy'!E62, 'Stack Accuracy'!E62, 'Vending_Machine Accuracy'!E62, 'MazeComplete Accuracy'!E62, 'MazeSolve Accuracy'!E62, 'Hamiltonian Accuracy'!E62)</f>
        <v>65.687499999999986</v>
      </c>
      <c r="F62">
        <f>AVERAGE('PARITY Accuracy'!F62, 'Pattern_Matching Accuracy'!F62, 'Reversal Accuracy'!F62, 'Stack Accuracy'!F62, 'Vending_Machine Accuracy'!F62, 'MazeComplete Accuracy'!F62, 'MazeSolve Accuracy'!F62, 'Hamiltonian Accuracy'!F62)</f>
        <v>50.387500000000003</v>
      </c>
      <c r="G62">
        <f>AVERAGE('PARITY Accuracy'!G62, 'Pattern_Matching Accuracy'!G62, 'Reversal Accuracy'!G62, 'Stack Accuracy'!G62, 'Vending_Machine Accuracy'!G62, 'MazeComplete Accuracy'!G62, 'MazeSolve Accuracy'!G62, 'Hamiltonian Accuracy'!G62)</f>
        <v>64.474999999999994</v>
      </c>
      <c r="H62" t="str">
        <f t="shared" si="14"/>
        <v>50 (δ=0.45)</v>
      </c>
      <c r="K62" s="12">
        <f>AVERAGE('Hamiltonian Accuracy'!K62, 'MazeSolve Accuracy'!K62, 'MazeComplete Accuracy'!K62,  'Vending_Machine Accuracy'!K62, 'Stack Accuracy'!K62, 'Reversal Accuracy'!K62, 'Pattern_Matching Accuracy'!K62, 'PARITY Accuracy'!K62)</f>
        <v>1.1054821428571426</v>
      </c>
      <c r="L62" s="12">
        <f>AVERAGE('Hamiltonian Accuracy'!L62, 'MazeSolve Accuracy'!L62, 'MazeComplete Accuracy'!L62, 'Vending_Machine_Sum Accuracy'!L62, 'Vending_Machine Accuracy'!L62, 'Stack Accuracy'!L62, 'Reversal Accuracy'!L62, 'Pattern_Matching Accuracy'!L62, 'PARITY Accuracy'!L62)</f>
        <v>-0.63342592592592639</v>
      </c>
      <c r="N62">
        <f t="shared" si="15"/>
        <v>61.837499999999999</v>
      </c>
      <c r="O62">
        <f t="shared" si="16"/>
        <v>6.6616028945742141</v>
      </c>
    </row>
    <row r="63" spans="1:23" ht="14.65" thickBot="1" x14ac:dyDescent="0.5">
      <c r="A63" s="2">
        <v>23</v>
      </c>
      <c r="B63">
        <v>50</v>
      </c>
      <c r="C63">
        <v>0.65</v>
      </c>
      <c r="D63">
        <f>AVERAGE('PARITY Accuracy'!D63, 'Pattern_Matching Accuracy'!D63, 'Reversal Accuracy'!D63, 'Stack Accuracy'!D63, 'Vending_Machine Accuracy'!D63, 'MazeComplete Accuracy'!D63, 'MazeSolve Accuracy'!D63, 'Hamiltonian Accuracy'!D63)</f>
        <v>65.3</v>
      </c>
      <c r="E63">
        <f>AVERAGE('PARITY Accuracy'!E63, 'Pattern_Matching Accuracy'!E63, 'Reversal Accuracy'!E63, 'Stack Accuracy'!E63, 'Vending_Machine Accuracy'!E63, 'MazeComplete Accuracy'!E63, 'MazeSolve Accuracy'!E63, 'Hamiltonian Accuracy'!E63)</f>
        <v>65.875</v>
      </c>
      <c r="F63">
        <f>AVERAGE('PARITY Accuracy'!F63, 'Pattern_Matching Accuracy'!F63, 'Reversal Accuracy'!F63, 'Stack Accuracy'!F63, 'Vending_Machine Accuracy'!F63, 'MazeComplete Accuracy'!F63, 'MazeSolve Accuracy'!F63, 'Hamiltonian Accuracy'!F63)</f>
        <v>49.012500000000003</v>
      </c>
      <c r="G63">
        <f>AVERAGE('PARITY Accuracy'!G63, 'Pattern_Matching Accuracy'!G63, 'Reversal Accuracy'!G63, 'Stack Accuracy'!G63, 'Vending_Machine Accuracy'!G63, 'MazeComplete Accuracy'!G63, 'MazeSolve Accuracy'!G63, 'Hamiltonian Accuracy'!G63)</f>
        <v>63.362499999999997</v>
      </c>
      <c r="H63" t="str">
        <f t="shared" si="14"/>
        <v>50 (δ=0.65)</v>
      </c>
      <c r="K63" s="13">
        <f>_xlfn.STDEV.P('Hamiltonian Accuracy'!K62, 'MazeSolve Accuracy'!K62, 'MazeComplete Accuracy'!K62, 'Vending_Machine Accuracy'!K62, 'Stack Accuracy'!K62, 'Reversal Accuracy'!K62, 'Pattern_Matching Accuracy'!K62, 'PARITY Accuracy'!K62)</f>
        <v>1.2834673360636599</v>
      </c>
      <c r="L63" s="14">
        <f>_xlfn.STDEV.P('Hamiltonian Accuracy'!L62, 'MazeSolve Accuracy'!L62, 'MazeComplete Accuracy'!L62, 'Vending_Machine_Sum Accuracy'!L62, 'Vending_Machine Accuracy'!L62, 'Stack Accuracy'!L62, 'Reversal Accuracy'!L62, 'Pattern_Matching Accuracy'!L62, 'PARITY Accuracy'!L62)</f>
        <v>0.61276086589491796</v>
      </c>
      <c r="N63">
        <f t="shared" si="15"/>
        <v>60.887500000000003</v>
      </c>
      <c r="O63">
        <f t="shared" si="16"/>
        <v>6.9189334889851049</v>
      </c>
    </row>
    <row r="64" spans="1:23" x14ac:dyDescent="0.45">
      <c r="A64" s="2">
        <v>24</v>
      </c>
      <c r="B64">
        <v>50</v>
      </c>
      <c r="C64">
        <v>0.85</v>
      </c>
      <c r="D64">
        <f>AVERAGE('PARITY Accuracy'!D64, 'Pattern_Matching Accuracy'!D64, 'Reversal Accuracy'!D64, 'Stack Accuracy'!D64, 'Vending_Machine Accuracy'!D64, 'MazeComplete Accuracy'!D64, 'MazeSolve Accuracy'!D64, 'Hamiltonian Accuracy'!D64)</f>
        <v>64.137500000000003</v>
      </c>
      <c r="E64">
        <f>AVERAGE('PARITY Accuracy'!E64, 'Pattern_Matching Accuracy'!E64, 'Reversal Accuracy'!E64, 'Stack Accuracy'!E64, 'Vending_Machine Accuracy'!E64, 'MazeComplete Accuracy'!E64, 'MazeSolve Accuracy'!E64, 'Hamiltonian Accuracy'!E64)</f>
        <v>64.337500000000006</v>
      </c>
      <c r="F64">
        <f>AVERAGE('PARITY Accuracy'!F64, 'Pattern_Matching Accuracy'!F64, 'Reversal Accuracy'!F64, 'Stack Accuracy'!F64, 'Vending_Machine Accuracy'!F64, 'MazeComplete Accuracy'!F64, 'MazeSolve Accuracy'!F64, 'Hamiltonian Accuracy'!F64)</f>
        <v>49.912499999999994</v>
      </c>
      <c r="G64">
        <f>AVERAGE('PARITY Accuracy'!G64, 'Pattern_Matching Accuracy'!G64, 'Reversal Accuracy'!G64, 'Stack Accuracy'!G64, 'Vending_Machine Accuracy'!G64, 'MazeComplete Accuracy'!G64, 'MazeSolve Accuracy'!G64, 'Hamiltonian Accuracy'!G64)</f>
        <v>62.137500000000003</v>
      </c>
      <c r="H64" t="str">
        <f t="shared" si="14"/>
        <v>50 (δ=0.85)</v>
      </c>
      <c r="N64">
        <f t="shared" si="15"/>
        <v>60.131250000000009</v>
      </c>
      <c r="O64">
        <f t="shared" si="16"/>
        <v>5.9621822504432096</v>
      </c>
    </row>
    <row r="65" spans="1:23" x14ac:dyDescent="0.45">
      <c r="A65" s="2">
        <v>25</v>
      </c>
      <c r="B65">
        <v>100</v>
      </c>
      <c r="C65">
        <v>0</v>
      </c>
      <c r="D65">
        <f>AVERAGE('PARITY Accuracy'!D65, 'Pattern_Matching Accuracy'!D65, 'Reversal Accuracy'!D65, 'Stack Accuracy'!D65, 'Vending_Machine Accuracy'!D65, 'MazeComplete Accuracy'!D65, 'MazeSolve Accuracy'!D65, 'Hamiltonian Accuracy'!D65)</f>
        <v>71.324999999999989</v>
      </c>
      <c r="E65">
        <f>AVERAGE('PARITY Accuracy'!E65, 'Pattern_Matching Accuracy'!E65, 'Reversal Accuracy'!E65, 'Stack Accuracy'!E65, 'Vending_Machine Accuracy'!E65, 'MazeComplete Accuracy'!E65, 'MazeSolve Accuracy'!E65, 'Hamiltonian Accuracy'!E65)</f>
        <v>60.987499999999997</v>
      </c>
      <c r="F65">
        <f>AVERAGE('PARITY Accuracy'!F65, 'Pattern_Matching Accuracy'!F65, 'Reversal Accuracy'!F65, 'Stack Accuracy'!F65, 'Vending_Machine Accuracy'!F65, 'MazeComplete Accuracy'!F65, 'MazeSolve Accuracy'!F65, 'Hamiltonian Accuracy'!F65)</f>
        <v>50.587499999999999</v>
      </c>
      <c r="G65">
        <f>AVERAGE('PARITY Accuracy'!G65, 'Pattern_Matching Accuracy'!G65, 'Reversal Accuracy'!G65, 'Stack Accuracy'!G65, 'Vending_Machine Accuracy'!G65, 'MazeComplete Accuracy'!G65, 'MazeSolve Accuracy'!G65, 'Hamiltonian Accuracy'!G65)</f>
        <v>69.224999999999994</v>
      </c>
      <c r="H65" t="str">
        <f t="shared" si="14"/>
        <v>100 (δ=0)</v>
      </c>
      <c r="N65">
        <f t="shared" si="15"/>
        <v>63.03125</v>
      </c>
      <c r="O65">
        <f t="shared" si="16"/>
        <v>8.1573993443069099</v>
      </c>
    </row>
    <row r="66" spans="1:23" x14ac:dyDescent="0.45">
      <c r="A66" s="2">
        <v>26</v>
      </c>
      <c r="B66">
        <v>100</v>
      </c>
      <c r="C66">
        <v>0.2</v>
      </c>
      <c r="D66">
        <f>AVERAGE('PARITY Accuracy'!D66, 'Pattern_Matching Accuracy'!D66, 'Reversal Accuracy'!D66, 'Stack Accuracy'!D66, 'Vending_Machine Accuracy'!D66, 'MazeComplete Accuracy'!D66, 'MazeSolve Accuracy'!D66, 'Hamiltonian Accuracy'!D66)</f>
        <v>69.674999999999997</v>
      </c>
      <c r="E66">
        <f>AVERAGE('PARITY Accuracy'!E66, 'Pattern_Matching Accuracy'!E66, 'Reversal Accuracy'!E66, 'Stack Accuracy'!E66, 'Vending_Machine Accuracy'!E66, 'MazeComplete Accuracy'!E66, 'MazeSolve Accuracy'!E66, 'Hamiltonian Accuracy'!E66)</f>
        <v>61.524999999999999</v>
      </c>
      <c r="F66">
        <f>AVERAGE('PARITY Accuracy'!F66, 'Pattern_Matching Accuracy'!F66, 'Reversal Accuracy'!F66, 'Stack Accuracy'!F66, 'Vending_Machine Accuracy'!F66, 'MazeComplete Accuracy'!F66, 'MazeSolve Accuracy'!F66, 'Hamiltonian Accuracy'!F66)</f>
        <v>49.887500000000003</v>
      </c>
      <c r="G66">
        <f>AVERAGE('PARITY Accuracy'!G66, 'Pattern_Matching Accuracy'!G66, 'Reversal Accuracy'!G66, 'Stack Accuracy'!G66, 'Vending_Machine Accuracy'!G66, 'MazeComplete Accuracy'!G66, 'MazeSolve Accuracy'!G66, 'Hamiltonian Accuracy'!G66)</f>
        <v>68</v>
      </c>
      <c r="H66" t="str">
        <f t="shared" si="14"/>
        <v>100 (δ=0.2)</v>
      </c>
      <c r="N66">
        <f t="shared" si="15"/>
        <v>62.271874999999994</v>
      </c>
      <c r="O66">
        <f t="shared" si="16"/>
        <v>7.7709111786762817</v>
      </c>
    </row>
    <row r="67" spans="1:23" x14ac:dyDescent="0.45">
      <c r="A67" s="2">
        <v>27</v>
      </c>
      <c r="B67">
        <v>100</v>
      </c>
      <c r="C67">
        <v>0.45</v>
      </c>
      <c r="D67">
        <f>AVERAGE('PARITY Accuracy'!D67, 'Pattern_Matching Accuracy'!D67, 'Reversal Accuracy'!D67, 'Stack Accuracy'!D67, 'Vending_Machine Accuracy'!D67, 'MazeComplete Accuracy'!D67, 'MazeSolve Accuracy'!D67, 'Hamiltonian Accuracy'!D67)</f>
        <v>68.025000000000006</v>
      </c>
      <c r="E67">
        <f>AVERAGE('PARITY Accuracy'!E67, 'Pattern_Matching Accuracy'!E67, 'Reversal Accuracy'!E67, 'Stack Accuracy'!E67, 'Vending_Machine Accuracy'!E67, 'MazeComplete Accuracy'!E67, 'MazeSolve Accuracy'!E67, 'Hamiltonian Accuracy'!E67)</f>
        <v>60.612500000000004</v>
      </c>
      <c r="F67">
        <f>AVERAGE('PARITY Accuracy'!F67, 'Pattern_Matching Accuracy'!F67, 'Reversal Accuracy'!F67, 'Stack Accuracy'!F67, 'Vending_Machine Accuracy'!F67, 'MazeComplete Accuracy'!F67, 'MazeSolve Accuracy'!F67, 'Hamiltonian Accuracy'!F67)</f>
        <v>50.775000000000006</v>
      </c>
      <c r="G67">
        <f>AVERAGE('PARITY Accuracy'!G67, 'Pattern_Matching Accuracy'!G67, 'Reversal Accuracy'!G67, 'Stack Accuracy'!G67, 'Vending_Machine Accuracy'!G67, 'MazeComplete Accuracy'!G67, 'MazeSolve Accuracy'!G67, 'Hamiltonian Accuracy'!G67)</f>
        <v>66.600000000000009</v>
      </c>
      <c r="H67" t="str">
        <f t="shared" si="14"/>
        <v>100 (δ=0.45)</v>
      </c>
      <c r="N67">
        <f t="shared" si="15"/>
        <v>61.503125000000011</v>
      </c>
      <c r="O67">
        <f t="shared" si="16"/>
        <v>6.7896772233203304</v>
      </c>
    </row>
    <row r="68" spans="1:23" x14ac:dyDescent="0.45">
      <c r="A68" s="2">
        <v>28</v>
      </c>
      <c r="B68">
        <v>100</v>
      </c>
      <c r="C68">
        <v>0.65</v>
      </c>
      <c r="D68">
        <f>AVERAGE('PARITY Accuracy'!D68, 'Pattern_Matching Accuracy'!D68, 'Reversal Accuracy'!D68, 'Stack Accuracy'!D68, 'Vending_Machine Accuracy'!D68, 'MazeComplete Accuracy'!D68, 'MazeSolve Accuracy'!D68, 'Hamiltonian Accuracy'!D68)</f>
        <v>68</v>
      </c>
      <c r="E68">
        <f>AVERAGE('PARITY Accuracy'!E68, 'Pattern_Matching Accuracy'!E68, 'Reversal Accuracy'!E68, 'Stack Accuracy'!E68, 'Vending_Machine Accuracy'!E68, 'MazeComplete Accuracy'!E68, 'MazeSolve Accuracy'!E68, 'Hamiltonian Accuracy'!E68)</f>
        <v>60.325000000000003</v>
      </c>
      <c r="F68">
        <f>AVERAGE('PARITY Accuracy'!F68, 'Pattern_Matching Accuracy'!F68, 'Reversal Accuracy'!F68, 'Stack Accuracy'!F68, 'Vending_Machine Accuracy'!F68, 'MazeComplete Accuracy'!F68, 'MazeSolve Accuracy'!F68, 'Hamiltonian Accuracy'!F68)</f>
        <v>49.662500000000001</v>
      </c>
      <c r="G68">
        <f>AVERAGE('PARITY Accuracy'!G68, 'Pattern_Matching Accuracy'!G68, 'Reversal Accuracy'!G68, 'Stack Accuracy'!G68, 'Vending_Machine Accuracy'!G68, 'MazeComplete Accuracy'!G68, 'MazeSolve Accuracy'!G68, 'Hamiltonian Accuracy'!G68)</f>
        <v>66.474999999999994</v>
      </c>
      <c r="H68" t="str">
        <f t="shared" si="14"/>
        <v>100 (δ=0.65)</v>
      </c>
      <c r="N68">
        <f t="shared" si="15"/>
        <v>61.115624999999994</v>
      </c>
      <c r="O68">
        <f t="shared" si="16"/>
        <v>7.2096581002066831</v>
      </c>
    </row>
    <row r="69" spans="1:23" x14ac:dyDescent="0.45">
      <c r="A69" s="2">
        <v>29</v>
      </c>
      <c r="B69">
        <v>100</v>
      </c>
      <c r="C69">
        <v>0.85</v>
      </c>
      <c r="D69">
        <f>AVERAGE('PARITY Accuracy'!D69, 'Pattern_Matching Accuracy'!D69, 'Reversal Accuracy'!D69, 'Stack Accuracy'!D69, 'Vending_Machine Accuracy'!D69, 'MazeComplete Accuracy'!D69, 'MazeSolve Accuracy'!D69, 'Hamiltonian Accuracy'!D69)</f>
        <v>66.487499999999997</v>
      </c>
      <c r="E69">
        <f>AVERAGE('PARITY Accuracy'!E69, 'Pattern_Matching Accuracy'!E69, 'Reversal Accuracy'!E69, 'Stack Accuracy'!E69, 'Vending_Machine Accuracy'!E69, 'MazeComplete Accuracy'!E69, 'MazeSolve Accuracy'!E69, 'Hamiltonian Accuracy'!E69)</f>
        <v>60.237500000000011</v>
      </c>
      <c r="F69">
        <f>AVERAGE('PARITY Accuracy'!F69, 'Pattern_Matching Accuracy'!F69, 'Reversal Accuracy'!F69, 'Stack Accuracy'!F69, 'Vending_Machine Accuracy'!F69, 'MazeComplete Accuracy'!F69, 'MazeSolve Accuracy'!F69, 'Hamiltonian Accuracy'!F69)</f>
        <v>49.475000000000001</v>
      </c>
      <c r="G69">
        <f>AVERAGE('PARITY Accuracy'!G69, 'Pattern_Matching Accuracy'!G69, 'Reversal Accuracy'!G69, 'Stack Accuracy'!G69, 'Vending_Machine Accuracy'!G69, 'MazeComplete Accuracy'!G69, 'MazeSolve Accuracy'!G69, 'Hamiltonian Accuracy'!G69)</f>
        <v>65.462500000000006</v>
      </c>
      <c r="H69" t="str">
        <f t="shared" si="14"/>
        <v>100 (δ=0.85)</v>
      </c>
      <c r="N69">
        <f t="shared" si="15"/>
        <v>60.415625000000006</v>
      </c>
      <c r="O69">
        <f t="shared" si="16"/>
        <v>6.7466216951060076</v>
      </c>
    </row>
    <row r="70" spans="1:23" x14ac:dyDescent="0.45">
      <c r="O70">
        <f>AVERAGE(O40:O69)</f>
        <v>5.3973421837697799</v>
      </c>
    </row>
    <row r="73" spans="1:23" x14ac:dyDescent="0.45">
      <c r="A73" s="2">
        <v>0</v>
      </c>
      <c r="B73" t="s">
        <v>16</v>
      </c>
    </row>
    <row r="75" spans="1:23" x14ac:dyDescent="0.45">
      <c r="B75" s="2" t="s">
        <v>1</v>
      </c>
      <c r="C75" s="2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H75" s="2" t="s">
        <v>14</v>
      </c>
      <c r="J75" s="3"/>
      <c r="K75" s="3" t="s">
        <v>25</v>
      </c>
      <c r="L75" s="3" t="s">
        <v>26</v>
      </c>
      <c r="N75" s="4" t="s">
        <v>27</v>
      </c>
      <c r="O75" s="4" t="s">
        <v>28</v>
      </c>
      <c r="P75" s="3"/>
      <c r="Q75" s="3" t="s">
        <v>3</v>
      </c>
      <c r="R75" s="3"/>
      <c r="S75" s="3" t="s">
        <v>4</v>
      </c>
      <c r="T75" s="3"/>
      <c r="U75" s="3" t="s">
        <v>5</v>
      </c>
      <c r="V75" s="3"/>
      <c r="W75" s="3" t="s">
        <v>6</v>
      </c>
    </row>
    <row r="76" spans="1:23" x14ac:dyDescent="0.45">
      <c r="A76" s="2">
        <v>0</v>
      </c>
      <c r="B76">
        <v>0</v>
      </c>
      <c r="C76">
        <v>0</v>
      </c>
      <c r="D76">
        <f>AVERAGE('PARITY Accuracy'!D76, 'Pattern_Matching Accuracy'!D76, 'Reversal Accuracy'!D76, 'Stack Accuracy'!D76, 'Vending_Machine Accuracy'!D76,  'MazeComplete Accuracy'!D76, 'MazeSolve Accuracy'!D76, 'Hamiltonian Accuracy'!D76)</f>
        <v>60.837500000000006</v>
      </c>
      <c r="E76">
        <f>AVERAGE('PARITY Accuracy'!E76, 'Pattern_Matching Accuracy'!E76, 'Reversal Accuracy'!E76, 'Stack Accuracy'!E76, 'Vending_Machine Accuracy'!E76,  'MazeComplete Accuracy'!E76, 'MazeSolve Accuracy'!E76, 'Hamiltonian Accuracy'!E76)</f>
        <v>61.649999999999991</v>
      </c>
      <c r="F76">
        <f>AVERAGE('PARITY Accuracy'!F76, 'Pattern_Matching Accuracy'!F76, 'Reversal Accuracy'!F76, 'Stack Accuracy'!F76, 'Vending_Machine Accuracy'!F76,  'MazeComplete Accuracy'!F76, 'MazeSolve Accuracy'!F76, 'Hamiltonian Accuracy'!F76)</f>
        <v>49.2</v>
      </c>
      <c r="G76">
        <f>AVERAGE('PARITY Accuracy'!G76, 'Pattern_Matching Accuracy'!G76, 'Reversal Accuracy'!G76, 'Stack Accuracy'!G76, 'Vending_Machine Accuracy'!G76,  'MazeComplete Accuracy'!G76, 'MazeSolve Accuracy'!G76, 'Hamiltonian Accuracy'!G76)</f>
        <v>63.524999999999999</v>
      </c>
      <c r="H76" t="str">
        <f t="shared" ref="H76:H105" si="27">B76&amp;" (δ="&amp;C76&amp;")"</f>
        <v>0 (δ=0)</v>
      </c>
      <c r="J76">
        <v>2</v>
      </c>
      <c r="K76">
        <f>_xlfn.STDEV.P(D76:G80)</f>
        <v>4.9677995946394615</v>
      </c>
      <c r="L76">
        <f>_xlfn.STDEV.P(D76:G76,D81:G81,D86:G86,D91:G91,D96:G96,D101:G101)</f>
        <v>7.143520555485825</v>
      </c>
      <c r="M76">
        <v>0</v>
      </c>
      <c r="N76">
        <f>AVERAGE(D76:G76)</f>
        <v>58.803125000000001</v>
      </c>
      <c r="O76">
        <f>_xlfn.STDEV.P(D76:G76)</f>
        <v>5.629375902076089</v>
      </c>
      <c r="P76" s="5">
        <f>_xlfn.STDEV.P(D76:D80)</f>
        <v>1.3694113698958406</v>
      </c>
      <c r="Q76">
        <f>_xlfn.STDEV.P(D76,D81,D86,D91,D96,D101)</f>
        <v>3.7067716749214528</v>
      </c>
      <c r="R76" s="5">
        <f>_xlfn.STDEV.P(E76:E80)</f>
        <v>1.9279101379473031</v>
      </c>
      <c r="S76">
        <f>_xlfn.STDEV.P(E76,E81,E86,E91,E96,E101)</f>
        <v>3.0683007704681651</v>
      </c>
      <c r="T76" s="5">
        <f>_xlfn.STDEV.P(F76:F80)</f>
        <v>0.6605868602992353</v>
      </c>
      <c r="U76">
        <f>_xlfn.STDEV.P(F76,F81,F86,F91,F96,F101)</f>
        <v>0.66027206618854239</v>
      </c>
      <c r="V76" s="5">
        <f>_xlfn.STDEV.P(G76:G80)</f>
        <v>1.7745844584014585</v>
      </c>
      <c r="W76">
        <f>_xlfn.STDEV.P(G76,G81,G86,G91,G96,G101)</f>
        <v>2.9254607008982396</v>
      </c>
    </row>
    <row r="77" spans="1:23" x14ac:dyDescent="0.45">
      <c r="A77" s="2">
        <v>1</v>
      </c>
      <c r="B77">
        <v>0</v>
      </c>
      <c r="C77">
        <v>0.2</v>
      </c>
      <c r="D77">
        <f>AVERAGE('PARITY Accuracy'!D77, 'Pattern_Matching Accuracy'!D77, 'Reversal Accuracy'!D77, 'Stack Accuracy'!D77, 'Vending_Machine Accuracy'!D77,  'MazeComplete Accuracy'!D77, 'MazeSolve Accuracy'!D77, 'Hamiltonian Accuracy'!D77)</f>
        <v>57.825000000000003</v>
      </c>
      <c r="E77">
        <f>AVERAGE('PARITY Accuracy'!E77, 'Pattern_Matching Accuracy'!E77, 'Reversal Accuracy'!E77, 'Stack Accuracy'!E77, 'Vending_Machine Accuracy'!E77,  'MazeComplete Accuracy'!E77, 'MazeSolve Accuracy'!E77, 'Hamiltonian Accuracy'!E77)</f>
        <v>59.0625</v>
      </c>
      <c r="F77">
        <f>AVERAGE('PARITY Accuracy'!F77, 'Pattern_Matching Accuracy'!F77, 'Reversal Accuracy'!F77, 'Stack Accuracy'!F77, 'Vending_Machine Accuracy'!F77,  'MazeComplete Accuracy'!F77, 'MazeSolve Accuracy'!F77, 'Hamiltonian Accuracy'!F77)</f>
        <v>49.375</v>
      </c>
      <c r="G77">
        <f>AVERAGE('PARITY Accuracy'!G77, 'Pattern_Matching Accuracy'!G77, 'Reversal Accuracy'!G77, 'Stack Accuracy'!G77, 'Vending_Machine Accuracy'!G77,  'MazeComplete Accuracy'!G77, 'MazeSolve Accuracy'!G77, 'Hamiltonian Accuracy'!G77)</f>
        <v>60.987499999999997</v>
      </c>
      <c r="H77" t="str">
        <f t="shared" si="27"/>
        <v>0 (δ=0.2)</v>
      </c>
      <c r="J77">
        <v>5</v>
      </c>
      <c r="K77">
        <f>_xlfn.STDEV.P(D81:G85)</f>
        <v>5.4881284876426673</v>
      </c>
      <c r="L77">
        <f>_xlfn.STDEV.P(D77:G77,D82:G82,D87:G87,D92:G92,D97:G97,D102:G102)</f>
        <v>6.9400548778738163</v>
      </c>
      <c r="M77">
        <v>0.2</v>
      </c>
      <c r="N77">
        <f t="shared" ref="N77:N105" si="28">AVERAGE(D77:G77)</f>
        <v>56.8125</v>
      </c>
      <c r="O77">
        <f t="shared" ref="O77:O105" si="29">_xlfn.STDEV.P(D77:G77)</f>
        <v>4.4394449962805034</v>
      </c>
      <c r="P77" s="5">
        <f>_xlfn.STDEV.P(D81:D85)</f>
        <v>1.8046121466952414</v>
      </c>
      <c r="Q77">
        <f t="shared" ref="Q77:Q80" si="30">_xlfn.STDEV.P(D77,D82,D87,D92,D97,D102)</f>
        <v>4.4838797877941445</v>
      </c>
      <c r="R77" s="5">
        <f>_xlfn.STDEV.P(E81:E85)</f>
        <v>1.2692911407553469</v>
      </c>
      <c r="S77">
        <f t="shared" ref="S77:S80" si="31">_xlfn.STDEV.P(E77,E82,E87,E92,E97,E102)</f>
        <v>3.0551733504645702</v>
      </c>
      <c r="T77" s="5">
        <f>_xlfn.STDEV.P(F81:F85)</f>
        <v>0.60472101005339585</v>
      </c>
      <c r="U77">
        <f t="shared" ref="U77:U80" si="32">_xlfn.STDEV.P(F77,F82,F87,F92,F97,F102)</f>
        <v>0.43914867926478157</v>
      </c>
      <c r="V77" s="5">
        <f>_xlfn.STDEV.P(G81:G85)</f>
        <v>1.7276682262517911</v>
      </c>
      <c r="W77">
        <f t="shared" ref="W77:W80" si="33">_xlfn.STDEV.P(G77,G82,G87,G92,G97,G102)</f>
        <v>3.0552351473422705</v>
      </c>
    </row>
    <row r="78" spans="1:23" x14ac:dyDescent="0.45">
      <c r="A78" s="2">
        <v>2</v>
      </c>
      <c r="B78">
        <v>0</v>
      </c>
      <c r="C78">
        <v>0.45</v>
      </c>
      <c r="D78">
        <f>AVERAGE('PARITY Accuracy'!D78, 'Pattern_Matching Accuracy'!D78, 'Reversal Accuracy'!D78, 'Stack Accuracy'!D78, 'Vending_Machine Accuracy'!D78,  'MazeComplete Accuracy'!D78, 'MazeSolve Accuracy'!D78, 'Hamiltonian Accuracy'!D78)</f>
        <v>58.987499999999997</v>
      </c>
      <c r="E78">
        <f>AVERAGE('PARITY Accuracy'!E78, 'Pattern_Matching Accuracy'!E78, 'Reversal Accuracy'!E78, 'Stack Accuracy'!E78, 'Vending_Machine Accuracy'!E78,  'MazeComplete Accuracy'!E78, 'MazeSolve Accuracy'!E78, 'Hamiltonian Accuracy'!E78)</f>
        <v>59.424999999999997</v>
      </c>
      <c r="F78">
        <f>AVERAGE('PARITY Accuracy'!F78, 'Pattern_Matching Accuracy'!F78, 'Reversal Accuracy'!F78, 'Stack Accuracy'!F78, 'Vending_Machine Accuracy'!F78,  'MazeComplete Accuracy'!F78, 'MazeSolve Accuracy'!F78, 'Hamiltonian Accuracy'!F78)</f>
        <v>48.4375</v>
      </c>
      <c r="G78">
        <f>AVERAGE('PARITY Accuracy'!G78, 'Pattern_Matching Accuracy'!G78, 'Reversal Accuracy'!G78, 'Stack Accuracy'!G78, 'Vending_Machine Accuracy'!G78,  'MazeComplete Accuracy'!G78, 'MazeSolve Accuracy'!G78, 'Hamiltonian Accuracy'!G78)</f>
        <v>60.774999999999999</v>
      </c>
      <c r="H78" t="str">
        <f t="shared" si="27"/>
        <v>0 (δ=0.45)</v>
      </c>
      <c r="J78">
        <v>10</v>
      </c>
      <c r="K78">
        <f>_xlfn.STDEV.P(D86:G90)</f>
        <v>5.2755264473676</v>
      </c>
      <c r="L78">
        <f t="shared" ref="L78:L80" si="34">_xlfn.STDEV.P(D78:G78,D83:G83,D88:G88,D93:G93,D98:G98,D103:G103)</f>
        <v>6.2440655958222857</v>
      </c>
      <c r="M78">
        <v>0.45</v>
      </c>
      <c r="N78">
        <f t="shared" si="28"/>
        <v>56.90625</v>
      </c>
      <c r="O78">
        <f t="shared" si="29"/>
        <v>4.9336258535178761</v>
      </c>
      <c r="P78" s="5">
        <f>_xlfn.STDEV.P(D86:D90)</f>
        <v>1.780824949286147</v>
      </c>
      <c r="Q78">
        <f t="shared" si="30"/>
        <v>3.7025874258190465</v>
      </c>
      <c r="R78" s="5">
        <f>_xlfn.STDEV.P(E86:E90)</f>
        <v>1.1441973168994939</v>
      </c>
      <c r="S78">
        <f t="shared" si="31"/>
        <v>2.485998988781414</v>
      </c>
      <c r="T78" s="5">
        <f>_xlfn.STDEV.P(F86:F90)</f>
        <v>0.79130430303392318</v>
      </c>
      <c r="U78">
        <f t="shared" si="32"/>
        <v>0.81995776059908543</v>
      </c>
      <c r="V78" s="5">
        <f>_xlfn.STDEV.P(G86:G90)</f>
        <v>1.7224074721157037</v>
      </c>
      <c r="W78">
        <f t="shared" si="33"/>
        <v>3.083504499753484</v>
      </c>
    </row>
    <row r="79" spans="1:23" x14ac:dyDescent="0.45">
      <c r="A79" s="2">
        <v>3</v>
      </c>
      <c r="B79">
        <v>0</v>
      </c>
      <c r="C79">
        <v>0.65</v>
      </c>
      <c r="D79">
        <f>AVERAGE('PARITY Accuracy'!D79, 'Pattern_Matching Accuracy'!D79, 'Reversal Accuracy'!D79, 'Stack Accuracy'!D79, 'Vending_Machine Accuracy'!D79,  'MazeComplete Accuracy'!D79, 'MazeSolve Accuracy'!D79, 'Hamiltonian Accuracy'!D79)</f>
        <v>57.225000000000001</v>
      </c>
      <c r="E79">
        <f>AVERAGE('PARITY Accuracy'!E79, 'Pattern_Matching Accuracy'!E79, 'Reversal Accuracy'!E79, 'Stack Accuracy'!E79, 'Vending_Machine Accuracy'!E79,  'MazeComplete Accuracy'!E79, 'MazeSolve Accuracy'!E79, 'Hamiltonian Accuracy'!E79)</f>
        <v>58.912500000000009</v>
      </c>
      <c r="F79">
        <f>AVERAGE('PARITY Accuracy'!F79, 'Pattern_Matching Accuracy'!F79, 'Reversal Accuracy'!F79, 'Stack Accuracy'!F79, 'Vending_Machine Accuracy'!F79,  'MazeComplete Accuracy'!F79, 'MazeSolve Accuracy'!F79, 'Hamiltonian Accuracy'!F79)</f>
        <v>48.4</v>
      </c>
      <c r="G79">
        <f>AVERAGE('PARITY Accuracy'!G79, 'Pattern_Matching Accuracy'!G79, 'Reversal Accuracy'!G79, 'Stack Accuracy'!G79, 'Vending_Machine Accuracy'!G79,  'MazeComplete Accuracy'!G79, 'MazeSolve Accuracy'!G79, 'Hamiltonian Accuracy'!G79)</f>
        <v>60.075000000000003</v>
      </c>
      <c r="H79" t="str">
        <f t="shared" si="27"/>
        <v>0 (δ=0.65)</v>
      </c>
      <c r="J79">
        <v>20</v>
      </c>
      <c r="K79">
        <f>_xlfn.STDEV.P(D91:G95)</f>
        <v>5.5945376191312715</v>
      </c>
      <c r="L79">
        <f t="shared" si="34"/>
        <v>6.3512552884565183</v>
      </c>
      <c r="M79">
        <v>0.65</v>
      </c>
      <c r="N79">
        <f t="shared" si="28"/>
        <v>56.153125000000003</v>
      </c>
      <c r="O79">
        <f t="shared" si="29"/>
        <v>4.5895293110377908</v>
      </c>
      <c r="P79" s="5">
        <f>_xlfn.STDEV.P(D91:D95)</f>
        <v>1.2717507617453945</v>
      </c>
      <c r="Q79">
        <f t="shared" si="30"/>
        <v>3.8607989107394194</v>
      </c>
      <c r="R79" s="5">
        <f>_xlfn.STDEV.P(E91:E95)</f>
        <v>1.6342161729710021</v>
      </c>
      <c r="S79">
        <f t="shared" si="31"/>
        <v>2.3526027253519297</v>
      </c>
      <c r="T79" s="5">
        <f>_xlfn.STDEV.P(F91:F95)</f>
        <v>0.68734089067943849</v>
      </c>
      <c r="U79">
        <f t="shared" si="32"/>
        <v>0.40113229495461356</v>
      </c>
      <c r="V79" s="5">
        <f>_xlfn.STDEV.P(G91:G95)</f>
        <v>1.4089135885496995</v>
      </c>
      <c r="W79">
        <f t="shared" si="33"/>
        <v>2.816994094627582</v>
      </c>
    </row>
    <row r="80" spans="1:23" x14ac:dyDescent="0.45">
      <c r="A80" s="2">
        <v>4</v>
      </c>
      <c r="B80">
        <v>0</v>
      </c>
      <c r="C80">
        <v>0.85</v>
      </c>
      <c r="D80">
        <f>AVERAGE('PARITY Accuracy'!D80, 'Pattern_Matching Accuracy'!D80, 'Reversal Accuracy'!D80, 'Stack Accuracy'!D80, 'Vending_Machine Accuracy'!D80,  'MazeComplete Accuracy'!D80, 'MazeSolve Accuracy'!D80, 'Hamiltonian Accuracy'!D80)</f>
        <v>57.225000000000001</v>
      </c>
      <c r="E80">
        <f>AVERAGE('PARITY Accuracy'!E80, 'Pattern_Matching Accuracy'!E80, 'Reversal Accuracy'!E80, 'Stack Accuracy'!E80, 'Vending_Machine Accuracy'!E80,  'MazeComplete Accuracy'!E80, 'MazeSolve Accuracy'!E80, 'Hamiltonian Accuracy'!E80)</f>
        <v>55.625</v>
      </c>
      <c r="F80">
        <f>AVERAGE('PARITY Accuracy'!F80, 'Pattern_Matching Accuracy'!F80, 'Reversal Accuracy'!F80, 'Stack Accuracy'!F80, 'Vending_Machine Accuracy'!F80,  'MazeComplete Accuracy'!F80, 'MazeSolve Accuracy'!F80, 'Hamiltonian Accuracy'!F80)</f>
        <v>47.524999999999999</v>
      </c>
      <c r="G80">
        <f>AVERAGE('PARITY Accuracy'!G80, 'Pattern_Matching Accuracy'!G80, 'Reversal Accuracy'!G80, 'Stack Accuracy'!G80, 'Vending_Machine Accuracy'!G80,  'MazeComplete Accuracy'!G80, 'MazeSolve Accuracy'!G80, 'Hamiltonian Accuracy'!G80)</f>
        <v>58</v>
      </c>
      <c r="H80" t="str">
        <f t="shared" si="27"/>
        <v>0 (δ=0.85)</v>
      </c>
      <c r="J80">
        <v>50</v>
      </c>
      <c r="K80">
        <f>_xlfn.STDEV.P(D97:G100)</f>
        <v>7.0944079661129118</v>
      </c>
      <c r="L80">
        <f t="shared" si="34"/>
        <v>5.8271297928966757</v>
      </c>
      <c r="M80">
        <v>0.85</v>
      </c>
      <c r="N80">
        <f t="shared" si="28"/>
        <v>54.59375</v>
      </c>
      <c r="O80">
        <f t="shared" si="29"/>
        <v>4.170033535536616</v>
      </c>
      <c r="P80" s="5">
        <f>_xlfn.STDEV.P(D96:D100)</f>
        <v>1.8320821488131995</v>
      </c>
      <c r="Q80">
        <f t="shared" si="30"/>
        <v>3.7084480319340543</v>
      </c>
      <c r="R80" s="5">
        <f>_xlfn.STDEV.P(E96:E100)</f>
        <v>1.3428374808590944</v>
      </c>
      <c r="S80">
        <f t="shared" si="31"/>
        <v>2.5556480206702084</v>
      </c>
      <c r="T80" s="5">
        <f>_xlfn.STDEV.P(F96:F100)</f>
        <v>0.40353128751064465</v>
      </c>
      <c r="U80">
        <f t="shared" si="32"/>
        <v>0.87204112813941637</v>
      </c>
      <c r="V80" s="5">
        <f>_xlfn.STDEV.P(G96:G100)</f>
        <v>1.5301266287467854</v>
      </c>
      <c r="W80">
        <f t="shared" si="33"/>
        <v>3.2690845909061466</v>
      </c>
    </row>
    <row r="81" spans="1:23" x14ac:dyDescent="0.45">
      <c r="A81" s="2">
        <v>5</v>
      </c>
      <c r="B81">
        <v>5</v>
      </c>
      <c r="C81">
        <v>0</v>
      </c>
      <c r="D81">
        <f>AVERAGE('PARITY Accuracy'!D81, 'Pattern_Matching Accuracy'!D81, 'Reversal Accuracy'!D81, 'Stack Accuracy'!D81, 'Vending_Machine Accuracy'!D81,  'MazeComplete Accuracy'!D81, 'MazeSolve Accuracy'!D81, 'Hamiltonian Accuracy'!D81)</f>
        <v>65.95</v>
      </c>
      <c r="E81">
        <f>AVERAGE('PARITY Accuracy'!E81, 'Pattern_Matching Accuracy'!E81, 'Reversal Accuracy'!E81, 'Stack Accuracy'!E81, 'Vending_Machine Accuracy'!E81,  'MazeComplete Accuracy'!E81, 'MazeSolve Accuracy'!E81, 'Hamiltonian Accuracy'!E81)</f>
        <v>60.76250000000001</v>
      </c>
      <c r="F81">
        <f>AVERAGE('PARITY Accuracy'!F81, 'Pattern_Matching Accuracy'!F81, 'Reversal Accuracy'!F81, 'Stack Accuracy'!F81, 'Vending_Machine Accuracy'!F81,  'MazeComplete Accuracy'!F81, 'MazeSolve Accuracy'!F81, 'Hamiltonian Accuracy'!F81)</f>
        <v>49.687500000000007</v>
      </c>
      <c r="G81">
        <f>AVERAGE('PARITY Accuracy'!G81, 'Pattern_Matching Accuracy'!G81, 'Reversal Accuracy'!G81, 'Stack Accuracy'!G81, 'Vending_Machine Accuracy'!G81,  'MazeComplete Accuracy'!G81, 'MazeSolve Accuracy'!G81, 'Hamiltonian Accuracy'!G81)</f>
        <v>64.95</v>
      </c>
      <c r="H81" t="str">
        <f t="shared" si="27"/>
        <v>5 (δ=0)</v>
      </c>
      <c r="J81">
        <v>100</v>
      </c>
      <c r="K81">
        <f>_xlfn.STDEV.P(D101:G105)</f>
        <v>8.1486988608611668</v>
      </c>
      <c r="L81">
        <f>AVERAGE((L80-L79), (L79-L78), (L78-L77), (L77-L76))</f>
        <v>-0.32909769064728733</v>
      </c>
      <c r="N81">
        <f t="shared" si="28"/>
        <v>60.337500000000006</v>
      </c>
      <c r="O81">
        <f t="shared" si="29"/>
        <v>6.4493882946369689</v>
      </c>
      <c r="P81" s="5">
        <f>_xlfn.STDEV.P(D101:D105)</f>
        <v>1.3597196402199958</v>
      </c>
      <c r="R81" s="5">
        <f>_xlfn.STDEV.P(E101:E105)</f>
        <v>1.6695295744610221</v>
      </c>
      <c r="T81" s="5">
        <f>_xlfn.STDEV.P(F101:F105)</f>
        <v>0.52779020453206671</v>
      </c>
      <c r="V81" s="5">
        <f>_xlfn.STDEV.P(G101:G105)</f>
        <v>1.3818914573873027</v>
      </c>
    </row>
    <row r="82" spans="1:23" x14ac:dyDescent="0.45">
      <c r="A82" s="2">
        <v>6</v>
      </c>
      <c r="B82">
        <v>5</v>
      </c>
      <c r="C82">
        <v>0.2</v>
      </c>
      <c r="D82">
        <f>AVERAGE('PARITY Accuracy'!D82, 'Pattern_Matching Accuracy'!D82, 'Reversal Accuracy'!D82, 'Stack Accuracy'!D82, 'Vending_Machine Accuracy'!D82,  'MazeComplete Accuracy'!D82, 'MazeSolve Accuracy'!D82, 'Hamiltonian Accuracy'!D82)</f>
        <v>64.087500000000006</v>
      </c>
      <c r="E82">
        <f>AVERAGE('PARITY Accuracy'!E82, 'Pattern_Matching Accuracy'!E82, 'Reversal Accuracy'!E82, 'Stack Accuracy'!E82, 'Vending_Machine Accuracy'!E82,  'MazeComplete Accuracy'!E82, 'MazeSolve Accuracy'!E82, 'Hamiltonian Accuracy'!E82)</f>
        <v>57.762499999999989</v>
      </c>
      <c r="F82">
        <f>AVERAGE('PARITY Accuracy'!F82, 'Pattern_Matching Accuracy'!F82, 'Reversal Accuracy'!F82, 'Stack Accuracy'!F82, 'Vending_Machine Accuracy'!F82,  'MazeComplete Accuracy'!F82, 'MazeSolve Accuracy'!F82, 'Hamiltonian Accuracy'!F82)</f>
        <v>50.162500000000001</v>
      </c>
      <c r="G82">
        <f>AVERAGE('PARITY Accuracy'!G82, 'Pattern_Matching Accuracy'!G82, 'Reversal Accuracy'!G82, 'Stack Accuracy'!G82, 'Vending_Machine Accuracy'!G82,  'MazeComplete Accuracy'!G82, 'MazeSolve Accuracy'!G82, 'Hamiltonian Accuracy'!G82)</f>
        <v>63.1</v>
      </c>
      <c r="H82" t="str">
        <f t="shared" si="27"/>
        <v>5 (δ=0.2)</v>
      </c>
      <c r="K82">
        <f>_xlfn.STDEV.P(K75:K80)</f>
        <v>0.73694143995829287</v>
      </c>
      <c r="N82">
        <f t="shared" si="28"/>
        <v>58.778124999999996</v>
      </c>
      <c r="O82">
        <f t="shared" si="29"/>
        <v>5.5255894411252653</v>
      </c>
      <c r="P82" s="5">
        <f>AVERAGE(P76:P81)</f>
        <v>1.5697335027759698</v>
      </c>
      <c r="Q82">
        <f>AVERAGE(Q76:Q80)</f>
        <v>3.8924971662416232</v>
      </c>
      <c r="R82" s="5">
        <f>AVERAGE(R76:R81)</f>
        <v>1.4979969706488772</v>
      </c>
      <c r="S82">
        <f>AVERAGE(S76:S80)</f>
        <v>2.703544771147258</v>
      </c>
      <c r="T82" s="5">
        <f>AVERAGE(T76:T81)</f>
        <v>0.61254575935145072</v>
      </c>
      <c r="U82">
        <f>AVERAGE(U76:U80)</f>
        <v>0.63851038582928787</v>
      </c>
      <c r="V82" s="5">
        <f>AVERAGE(V76:V81)</f>
        <v>1.5909319719087902</v>
      </c>
      <c r="W82">
        <f>AVERAGE(W76:W80)</f>
        <v>3.0300558067055445</v>
      </c>
    </row>
    <row r="83" spans="1:23" ht="14.65" thickBot="1" x14ac:dyDescent="0.5">
      <c r="A83" s="2">
        <v>7</v>
      </c>
      <c r="B83">
        <v>5</v>
      </c>
      <c r="C83">
        <v>0.45</v>
      </c>
      <c r="D83">
        <f>AVERAGE('PARITY Accuracy'!D83, 'Pattern_Matching Accuracy'!D83, 'Reversal Accuracy'!D83, 'Stack Accuracy'!D83, 'Vending_Machine Accuracy'!D83,  'MazeComplete Accuracy'!D83, 'MazeSolve Accuracy'!D83, 'Hamiltonian Accuracy'!D83)</f>
        <v>63.387499999999989</v>
      </c>
      <c r="E83">
        <f>AVERAGE('PARITY Accuracy'!E83, 'Pattern_Matching Accuracy'!E83, 'Reversal Accuracy'!E83, 'Stack Accuracy'!E83, 'Vending_Machine Accuracy'!E83,  'MazeComplete Accuracy'!E83, 'MazeSolve Accuracy'!E83, 'Hamiltonian Accuracy'!E83)</f>
        <v>58.037500000000009</v>
      </c>
      <c r="F83">
        <f>AVERAGE('PARITY Accuracy'!F83, 'Pattern_Matching Accuracy'!F83, 'Reversal Accuracy'!F83, 'Stack Accuracy'!F83, 'Vending_Machine Accuracy'!F83,  'MazeComplete Accuracy'!F83, 'MazeSolve Accuracy'!F83, 'Hamiltonian Accuracy'!F83)</f>
        <v>51.05</v>
      </c>
      <c r="G83">
        <f>AVERAGE('PARITY Accuracy'!G83, 'Pattern_Matching Accuracy'!G83, 'Reversal Accuracy'!G83, 'Stack Accuracy'!G83, 'Vending_Machine Accuracy'!G83,  'MazeComplete Accuracy'!G83, 'MazeSolve Accuracy'!G83, 'Hamiltonian Accuracy'!G83)</f>
        <v>63.174999999999997</v>
      </c>
      <c r="H83" t="str">
        <f t="shared" si="27"/>
        <v>5 (δ=0.45)</v>
      </c>
      <c r="N83">
        <f t="shared" si="28"/>
        <v>58.912499999999994</v>
      </c>
      <c r="O83">
        <f t="shared" si="29"/>
        <v>5.0194387758991512</v>
      </c>
      <c r="P83" s="5">
        <f>_xlfn.STDEV.P(P76:P81)</f>
        <v>0.23860109023783446</v>
      </c>
      <c r="Q83">
        <f>_xlfn.STDEV.P(Q76:Q80)</f>
        <v>0.30171905340865379</v>
      </c>
      <c r="R83" s="5">
        <f>_xlfn.STDEV.P(R76:R81)</f>
        <v>0.26905992379663757</v>
      </c>
      <c r="S83">
        <f>_xlfn.STDEV.P(S76:S80)</f>
        <v>0.29968301005133657</v>
      </c>
      <c r="T83" s="5">
        <f>_xlfn.STDEV.P(T76:T81)</f>
        <v>0.1230099292762816</v>
      </c>
      <c r="U83">
        <f>_xlfn.STDEV.P(U76:U80)</f>
        <v>0.19184721849349137</v>
      </c>
      <c r="V83" s="5">
        <f>_xlfn.STDEV.P(V76:V81)</f>
        <v>0.15823861968056657</v>
      </c>
      <c r="W83">
        <f>_xlfn.STDEV.P(W76:W80)</f>
        <v>0.1529450561295036</v>
      </c>
    </row>
    <row r="84" spans="1:23" x14ac:dyDescent="0.45">
      <c r="A84" s="2">
        <v>8</v>
      </c>
      <c r="B84">
        <v>5</v>
      </c>
      <c r="C84">
        <v>0.65</v>
      </c>
      <c r="D84">
        <f>AVERAGE('PARITY Accuracy'!D84, 'Pattern_Matching Accuracy'!D84, 'Reversal Accuracy'!D84, 'Stack Accuracy'!D84, 'Vending_Machine Accuracy'!D84,  'MazeComplete Accuracy'!D84, 'MazeSolve Accuracy'!D84, 'Hamiltonian Accuracy'!D84)</f>
        <v>62.637499999999989</v>
      </c>
      <c r="E84">
        <f>AVERAGE('PARITY Accuracy'!E84, 'Pattern_Matching Accuracy'!E84, 'Reversal Accuracy'!E84, 'Stack Accuracy'!E84, 'Vending_Machine Accuracy'!E84,  'MazeComplete Accuracy'!E84, 'MazeSolve Accuracy'!E84, 'Hamiltonian Accuracy'!E84)</f>
        <v>58.274999999999999</v>
      </c>
      <c r="F84">
        <f>AVERAGE('PARITY Accuracy'!F84, 'Pattern_Matching Accuracy'!F84, 'Reversal Accuracy'!F84, 'Stack Accuracy'!F84, 'Vending_Machine Accuracy'!F84,  'MazeComplete Accuracy'!F84, 'MazeSolve Accuracy'!F84, 'Hamiltonian Accuracy'!F84)</f>
        <v>49.55</v>
      </c>
      <c r="G84">
        <f>AVERAGE('PARITY Accuracy'!G84, 'Pattern_Matching Accuracy'!G84, 'Reversal Accuracy'!G84, 'Stack Accuracy'!G84, 'Vending_Machine Accuracy'!G84,  'MazeComplete Accuracy'!G84, 'MazeSolve Accuracy'!G84, 'Hamiltonian Accuracy'!G84)</f>
        <v>61.712499999999991</v>
      </c>
      <c r="H84" t="str">
        <f t="shared" si="27"/>
        <v>5 (δ=0.65)</v>
      </c>
      <c r="K84" s="10" cm="1">
        <f t="array" ref="K84">INDEX(LINEST(K76:K81),1)</f>
        <v>0.60120988395094122</v>
      </c>
      <c r="L84" s="11" cm="1">
        <f t="array" ref="L84">INDEX(LINEST(L76:L80),1)</f>
        <v>-0.32215811145955964</v>
      </c>
      <c r="N84">
        <f t="shared" si="28"/>
        <v>58.043749999999989</v>
      </c>
      <c r="O84">
        <f t="shared" si="29"/>
        <v>5.1662251995533426</v>
      </c>
      <c r="P84" s="5"/>
      <c r="R84" s="5"/>
      <c r="T84" s="5"/>
      <c r="V84" s="5"/>
    </row>
    <row r="85" spans="1:23" x14ac:dyDescent="0.45">
      <c r="A85" s="2">
        <v>9</v>
      </c>
      <c r="B85">
        <v>5</v>
      </c>
      <c r="C85">
        <v>0.85</v>
      </c>
      <c r="D85">
        <f>AVERAGE('PARITY Accuracy'!D85, 'Pattern_Matching Accuracy'!D85, 'Reversal Accuracy'!D85, 'Stack Accuracy'!D85, 'Vending_Machine Accuracy'!D85,  'MazeComplete Accuracy'!D85, 'MazeSolve Accuracy'!D85, 'Hamiltonian Accuracy'!D85)</f>
        <v>60.4375</v>
      </c>
      <c r="E85">
        <f>AVERAGE('PARITY Accuracy'!E85, 'Pattern_Matching Accuracy'!E85, 'Reversal Accuracy'!E85, 'Stack Accuracy'!E85, 'Vending_Machine Accuracy'!E85,  'MazeComplete Accuracy'!E85, 'MazeSolve Accuracy'!E85, 'Hamiltonian Accuracy'!E85)</f>
        <v>57.012500000000003</v>
      </c>
      <c r="F85">
        <f>AVERAGE('PARITY Accuracy'!F85, 'Pattern_Matching Accuracy'!F85, 'Reversal Accuracy'!F85, 'Stack Accuracy'!F85, 'Vending_Machine Accuracy'!F85,  'MazeComplete Accuracy'!F85, 'MazeSolve Accuracy'!F85, 'Hamiltonian Accuracy'!F85)</f>
        <v>49.362499999999997</v>
      </c>
      <c r="G85">
        <f>AVERAGE('PARITY Accuracy'!G85, 'Pattern_Matching Accuracy'!G85, 'Reversal Accuracy'!G85, 'Stack Accuracy'!G85, 'Vending_Machine Accuracy'!G85,  'MazeComplete Accuracy'!G85, 'MazeSolve Accuracy'!G85, 'Hamiltonian Accuracy'!G85)</f>
        <v>59.762499999999996</v>
      </c>
      <c r="H85" t="str">
        <f t="shared" si="27"/>
        <v>5 (δ=0.85)</v>
      </c>
      <c r="K85" s="12">
        <f>AVERAGE('Hamiltonian Accuracy'!K84, 'MazeSolve Accuracy'!K84, 'MazeComplete Accuracy'!K84, , 'Vending_Machine Accuracy'!K84, 'Stack Accuracy'!K84, 'Reversal Accuracy'!K84, 'Pattern_Matching Accuracy'!K84, 'PARITY Accuracy'!K84)</f>
        <v>0.62089627545944048</v>
      </c>
      <c r="L85" s="12">
        <f>AVERAGE('Hamiltonian Accuracy'!L84, 'MazeSolve Accuracy'!L84, 'MazeComplete Accuracy'!L84, 'Vending_Machine_Sum Accuracy'!L84, 'Vending_Machine Accuracy'!L84, 'Stack Accuracy'!L84, 'Reversal Accuracy'!L84, 'Pattern_Matching Accuracy'!L84, 'PARITY Accuracy'!L84)</f>
        <v>-0.12263442421029702</v>
      </c>
      <c r="N85">
        <f t="shared" si="28"/>
        <v>56.643749999999997</v>
      </c>
      <c r="O85">
        <f t="shared" si="29"/>
        <v>4.3952166826562724</v>
      </c>
      <c r="P85" s="5"/>
      <c r="R85" s="5"/>
      <c r="T85" s="5"/>
      <c r="V85" s="5"/>
    </row>
    <row r="86" spans="1:23" ht="14.65" thickBot="1" x14ac:dyDescent="0.5">
      <c r="A86" s="2">
        <v>10</v>
      </c>
      <c r="B86">
        <v>10</v>
      </c>
      <c r="C86">
        <v>0</v>
      </c>
      <c r="D86">
        <f>AVERAGE('PARITY Accuracy'!D86, 'Pattern_Matching Accuracy'!D86, 'Reversal Accuracy'!D86, 'Stack Accuracy'!D86, 'Vending_Machine Accuracy'!D86,  'MazeComplete Accuracy'!D86, 'MazeSolve Accuracy'!D86, 'Hamiltonian Accuracy'!D86)</f>
        <v>65.525000000000006</v>
      </c>
      <c r="E86">
        <f>AVERAGE('PARITY Accuracy'!E86, 'Pattern_Matching Accuracy'!E86, 'Reversal Accuracy'!E86, 'Stack Accuracy'!E86, 'Vending_Machine Accuracy'!E86,  'MazeComplete Accuracy'!E86, 'MazeSolve Accuracy'!E86, 'Hamiltonian Accuracy'!E86)</f>
        <v>60.012500000000003</v>
      </c>
      <c r="F86">
        <f>AVERAGE('PARITY Accuracy'!F86, 'Pattern_Matching Accuracy'!F86, 'Reversal Accuracy'!F86, 'Stack Accuracy'!F86, 'Vending_Machine Accuracy'!F86,  'MazeComplete Accuracy'!F86, 'MazeSolve Accuracy'!F86, 'Hamiltonian Accuracy'!F86)</f>
        <v>51.075000000000003</v>
      </c>
      <c r="G86">
        <f>AVERAGE('PARITY Accuracy'!G86, 'Pattern_Matching Accuracy'!G86, 'Reversal Accuracy'!G86, 'Stack Accuracy'!G86, 'Vending_Machine Accuracy'!G86,  'MazeComplete Accuracy'!G86, 'MazeSolve Accuracy'!G86, 'Hamiltonian Accuracy'!G86)</f>
        <v>64.487499999999997</v>
      </c>
      <c r="H86" t="str">
        <f t="shared" si="27"/>
        <v>10 (δ=0)</v>
      </c>
      <c r="K86" s="13">
        <f>_xlfn.STDEV.P('Hamiltonian Accuracy'!K84, 'MazeSolve Accuracy'!K84, 'MazeComplete Accuracy'!K84, 'Vending_Machine Accuracy'!K84, 'Stack Accuracy'!K84, 'Reversal Accuracy'!K84, 'Pattern_Matching Accuracy'!K84, 'PARITY Accuracy'!K84)</f>
        <v>0.88774345359353013</v>
      </c>
      <c r="L86" s="14" t="s">
        <v>28</v>
      </c>
      <c r="N86">
        <f t="shared" si="28"/>
        <v>60.275000000000006</v>
      </c>
      <c r="O86">
        <f t="shared" si="29"/>
        <v>5.7012402707656511</v>
      </c>
      <c r="P86" s="5"/>
      <c r="R86" s="5"/>
      <c r="T86" s="5"/>
      <c r="V86" s="5"/>
    </row>
    <row r="87" spans="1:23" x14ac:dyDescent="0.45">
      <c r="A87" s="2">
        <v>11</v>
      </c>
      <c r="B87">
        <v>10</v>
      </c>
      <c r="C87">
        <v>0.2</v>
      </c>
      <c r="D87">
        <f>AVERAGE('PARITY Accuracy'!D87, 'Pattern_Matching Accuracy'!D87, 'Reversal Accuracy'!D87, 'Stack Accuracy'!D87, 'Vending_Machine Accuracy'!D87,  'MazeComplete Accuracy'!D87, 'MazeSolve Accuracy'!D87, 'Hamiltonian Accuracy'!D87)</f>
        <v>63.912500000000009</v>
      </c>
      <c r="E87">
        <f>AVERAGE('PARITY Accuracy'!E87, 'Pattern_Matching Accuracy'!E87, 'Reversal Accuracy'!E87, 'Stack Accuracy'!E87, 'Vending_Machine Accuracy'!E87,  'MazeComplete Accuracy'!E87, 'MazeSolve Accuracy'!E87, 'Hamiltonian Accuracy'!E87)</f>
        <v>58.312499999999993</v>
      </c>
      <c r="F87">
        <f>AVERAGE('PARITY Accuracy'!F87, 'Pattern_Matching Accuracy'!F87, 'Reversal Accuracy'!F87, 'Stack Accuracy'!F87, 'Vending_Machine Accuracy'!F87,  'MazeComplete Accuracy'!F87, 'MazeSolve Accuracy'!F87, 'Hamiltonian Accuracy'!F87)</f>
        <v>49.4375</v>
      </c>
      <c r="G87">
        <f>AVERAGE('PARITY Accuracy'!G87, 'Pattern_Matching Accuracy'!G87, 'Reversal Accuracy'!G87, 'Stack Accuracy'!G87, 'Vending_Machine Accuracy'!G87,  'MazeComplete Accuracy'!G87, 'MazeSolve Accuracy'!G87, 'Hamiltonian Accuracy'!G87)</f>
        <v>62.650000000000006</v>
      </c>
      <c r="H87" t="str">
        <f t="shared" si="27"/>
        <v>10 (δ=0.2)</v>
      </c>
      <c r="J87" s="3"/>
      <c r="K87" s="3" t="s">
        <v>25</v>
      </c>
      <c r="L87" s="3" t="s">
        <v>26</v>
      </c>
      <c r="N87">
        <f t="shared" si="28"/>
        <v>58.578125</v>
      </c>
      <c r="O87">
        <f t="shared" si="29"/>
        <v>5.6713601694721376</v>
      </c>
      <c r="P87" s="3" t="s">
        <v>25</v>
      </c>
      <c r="Q87" s="3" t="s">
        <v>26</v>
      </c>
      <c r="R87" s="3" t="s">
        <v>25</v>
      </c>
      <c r="S87" s="3" t="s">
        <v>26</v>
      </c>
      <c r="T87" s="3" t="s">
        <v>25</v>
      </c>
      <c r="U87" s="3" t="s">
        <v>26</v>
      </c>
      <c r="V87" s="3" t="s">
        <v>25</v>
      </c>
      <c r="W87" s="3" t="s">
        <v>26</v>
      </c>
    </row>
    <row r="88" spans="1:23" x14ac:dyDescent="0.45">
      <c r="A88" s="2">
        <v>12</v>
      </c>
      <c r="B88">
        <v>10</v>
      </c>
      <c r="C88">
        <v>0.45</v>
      </c>
      <c r="D88">
        <f>AVERAGE('PARITY Accuracy'!D88, 'Pattern_Matching Accuracy'!D88, 'Reversal Accuracy'!D88, 'Stack Accuracy'!D88, 'Vending_Machine Accuracy'!D88,  'MazeComplete Accuracy'!D88, 'MazeSolve Accuracy'!D88, 'Hamiltonian Accuracy'!D88)</f>
        <v>62.462500000000006</v>
      </c>
      <c r="E88">
        <f>AVERAGE('PARITY Accuracy'!E88, 'Pattern_Matching Accuracy'!E88, 'Reversal Accuracy'!E88, 'Stack Accuracy'!E88, 'Vending_Machine Accuracy'!E88,  'MazeComplete Accuracy'!E88, 'MazeSolve Accuracy'!E88, 'Hamiltonian Accuracy'!E88)</f>
        <v>58.174999999999997</v>
      </c>
      <c r="F88">
        <f>AVERAGE('PARITY Accuracy'!F88, 'Pattern_Matching Accuracy'!F88, 'Reversal Accuracy'!F88, 'Stack Accuracy'!F88, 'Vending_Machine Accuracy'!F88,  'MazeComplete Accuracy'!F88, 'MazeSolve Accuracy'!F88, 'Hamiltonian Accuracy'!F88)</f>
        <v>50.550000000000004</v>
      </c>
      <c r="G88">
        <f>AVERAGE('PARITY Accuracy'!G88, 'Pattern_Matching Accuracy'!G88, 'Reversal Accuracy'!G88, 'Stack Accuracy'!G88, 'Vending_Machine Accuracy'!G88,  'MazeComplete Accuracy'!G88, 'MazeSolve Accuracy'!G88, 'Hamiltonian Accuracy'!G88)</f>
        <v>61.55</v>
      </c>
      <c r="H88" t="str">
        <f t="shared" si="27"/>
        <v>10 (δ=0.45)</v>
      </c>
      <c r="J88">
        <v>2</v>
      </c>
      <c r="K88">
        <f>AVERAGE(D76:G80)</f>
        <v>56.653750000000016</v>
      </c>
      <c r="L88">
        <f>AVERAGE(D76:G76,D81:G81,D86:G86,D91:G91,D96:G96,D101:G101)</f>
        <v>61.205520833333331</v>
      </c>
      <c r="M88">
        <v>0</v>
      </c>
      <c r="N88">
        <f t="shared" si="28"/>
        <v>58.184375000000003</v>
      </c>
      <c r="O88">
        <f t="shared" si="29"/>
        <v>4.6881114184578623</v>
      </c>
      <c r="P88" s="5">
        <f>AVERAGE(D76:D80)</f>
        <v>58.42</v>
      </c>
      <c r="Q88">
        <f>AVERAGE(D76,D81,D86,D91,D96,D101)</f>
        <v>66.55</v>
      </c>
      <c r="R88" s="5">
        <f>AVERAGE(E76:E80)</f>
        <v>58.935000000000002</v>
      </c>
      <c r="S88">
        <f>AVERAGE(E76,E81,E86,E91,E96,E101)</f>
        <v>61.917916666666663</v>
      </c>
      <c r="T88" s="5">
        <f>AVERAGE(F76:F80)</f>
        <v>48.587499999999999</v>
      </c>
      <c r="U88">
        <f>AVERAGE(F76,F81,F86,F91,F96,F101)</f>
        <v>50.28541666666667</v>
      </c>
      <c r="V88" s="5">
        <f>AVERAGE(G76:G80)</f>
        <v>60.672499999999999</v>
      </c>
      <c r="W88">
        <f>AVERAGE(G76,G81,G86,G91,G96,G101)</f>
        <v>66.068750000000009</v>
      </c>
    </row>
    <row r="89" spans="1:23" x14ac:dyDescent="0.45">
      <c r="A89" s="2">
        <v>13</v>
      </c>
      <c r="B89">
        <v>10</v>
      </c>
      <c r="C89">
        <v>0.65</v>
      </c>
      <c r="D89">
        <f>AVERAGE('PARITY Accuracy'!D89, 'Pattern_Matching Accuracy'!D89, 'Reversal Accuracy'!D89, 'Stack Accuracy'!D89, 'Vending_Machine Accuracy'!D89,  'MazeComplete Accuracy'!D89, 'MazeSolve Accuracy'!D89, 'Hamiltonian Accuracy'!D89)</f>
        <v>61.599999999999994</v>
      </c>
      <c r="E89">
        <f>AVERAGE('PARITY Accuracy'!E89, 'Pattern_Matching Accuracy'!E89, 'Reversal Accuracy'!E89, 'Stack Accuracy'!E89, 'Vending_Machine Accuracy'!E89,  'MazeComplete Accuracy'!E89, 'MazeSolve Accuracy'!E89, 'Hamiltonian Accuracy'!E89)</f>
        <v>57.199999999999996</v>
      </c>
      <c r="F89">
        <f>AVERAGE('PARITY Accuracy'!F89, 'Pattern_Matching Accuracy'!F89, 'Reversal Accuracy'!F89, 'Stack Accuracy'!F89, 'Vending_Machine Accuracy'!F89,  'MazeComplete Accuracy'!F89, 'MazeSolve Accuracy'!F89, 'Hamiltonian Accuracy'!F89)</f>
        <v>48.9</v>
      </c>
      <c r="G89">
        <f>AVERAGE('PARITY Accuracy'!G89, 'Pattern_Matching Accuracy'!G89, 'Reversal Accuracy'!G89, 'Stack Accuracy'!G89, 'Vending_Machine Accuracy'!G89,  'MazeComplete Accuracy'!G89, 'MazeSolve Accuracy'!G89, 'Hamiltonian Accuracy'!G89)</f>
        <v>61.412499999999994</v>
      </c>
      <c r="H89" t="str">
        <f t="shared" si="27"/>
        <v>10 (δ=0.65)</v>
      </c>
      <c r="J89">
        <v>5</v>
      </c>
      <c r="K89">
        <f>AVERAGE(D81:G85)</f>
        <v>58.543124999999996</v>
      </c>
      <c r="L89">
        <f>AVERAGE(D77:G77,D82:G82,D87:G87,D92:G92,D97:G97,D102:G102)</f>
        <v>60.043229166666663</v>
      </c>
      <c r="M89">
        <v>0.2</v>
      </c>
      <c r="N89">
        <f t="shared" si="28"/>
        <v>57.278124999999996</v>
      </c>
      <c r="O89">
        <f t="shared" si="29"/>
        <v>5.1471045789720442</v>
      </c>
      <c r="P89" s="5">
        <f>AVERAGE(D81:D85)</f>
        <v>63.3</v>
      </c>
      <c r="Q89">
        <f t="shared" ref="Q89:Q92" si="35">AVERAGE(D77,D82,D87,D92,D97,D102)</f>
        <v>65.010416666666671</v>
      </c>
      <c r="R89" s="5">
        <f>AVERAGE(E81:E85)</f>
        <v>58.370000000000005</v>
      </c>
      <c r="S89">
        <f t="shared" ref="S89:S92" si="36">AVERAGE(E77,E82,E87,E92,E97,E102)</f>
        <v>61.235416666666659</v>
      </c>
      <c r="T89" s="5">
        <f>AVERAGE(F81:F85)</f>
        <v>49.962499999999999</v>
      </c>
      <c r="U89">
        <f t="shared" ref="U89:U92" si="37">AVERAGE(F77,F82,F87,F92,F97,F102)</f>
        <v>49.59375</v>
      </c>
      <c r="V89" s="5">
        <f>AVERAGE(G81:G85)</f>
        <v>62.54</v>
      </c>
      <c r="W89">
        <f t="shared" ref="W89:W92" si="38">AVERAGE(G77,G82,G87,G92,G97,G102)</f>
        <v>64.333333333333329</v>
      </c>
    </row>
    <row r="90" spans="1:23" x14ac:dyDescent="0.45">
      <c r="A90" s="2">
        <v>14</v>
      </c>
      <c r="B90">
        <v>10</v>
      </c>
      <c r="C90">
        <v>0.85</v>
      </c>
      <c r="D90">
        <f>AVERAGE('PARITY Accuracy'!D90, 'Pattern_Matching Accuracy'!D90, 'Reversal Accuracy'!D90, 'Stack Accuracy'!D90, 'Vending_Machine Accuracy'!D90,  'MazeComplete Accuracy'!D90, 'MazeSolve Accuracy'!D90, 'Hamiltonian Accuracy'!D90)</f>
        <v>60.425000000000004</v>
      </c>
      <c r="E90">
        <f>AVERAGE('PARITY Accuracy'!E90, 'Pattern_Matching Accuracy'!E90, 'Reversal Accuracy'!E90, 'Stack Accuracy'!E90, 'Vending_Machine Accuracy'!E90,  'MazeComplete Accuracy'!E90, 'MazeSolve Accuracy'!E90, 'Hamiltonian Accuracy'!E90)</f>
        <v>56.675000000000004</v>
      </c>
      <c r="F90">
        <f>AVERAGE('PARITY Accuracy'!F90, 'Pattern_Matching Accuracy'!F90, 'Reversal Accuracy'!F90, 'Stack Accuracy'!F90, 'Vending_Machine Accuracy'!F90,  'MazeComplete Accuracy'!F90, 'MazeSolve Accuracy'!F90, 'Hamiltonian Accuracy'!F90)</f>
        <v>49.5625</v>
      </c>
      <c r="G90">
        <f>AVERAGE('PARITY Accuracy'!G90, 'Pattern_Matching Accuracy'!G90, 'Reversal Accuracy'!G90, 'Stack Accuracy'!G90, 'Vending_Machine Accuracy'!G90,  'MazeComplete Accuracy'!G90, 'MazeSolve Accuracy'!G90, 'Hamiltonian Accuracy'!G90)</f>
        <v>59.212499999999991</v>
      </c>
      <c r="H90" t="str">
        <f t="shared" si="27"/>
        <v>10 (δ=0.85)</v>
      </c>
      <c r="J90">
        <v>10</v>
      </c>
      <c r="K90">
        <f>AVERAGE(D86:G90)</f>
        <v>58.156874999999999</v>
      </c>
      <c r="L90">
        <f t="shared" ref="L90:L92" si="39">AVERAGE(D78:G78,D83:G83,D88:G88,D93:G93,D98:G98,D103:G103)</f>
        <v>59.637708333333329</v>
      </c>
      <c r="M90">
        <v>0.45</v>
      </c>
      <c r="N90">
        <f t="shared" si="28"/>
        <v>56.46875</v>
      </c>
      <c r="O90">
        <f t="shared" si="29"/>
        <v>4.2106681848015519</v>
      </c>
      <c r="P90" s="5">
        <f>AVERAGE(D86:D90)</f>
        <v>62.785000000000004</v>
      </c>
      <c r="Q90">
        <f t="shared" si="35"/>
        <v>64.056249999999991</v>
      </c>
      <c r="R90" s="5">
        <f>AVERAGE(E86:E90)</f>
        <v>58.075000000000003</v>
      </c>
      <c r="S90">
        <f t="shared" si="36"/>
        <v>60.758333333333333</v>
      </c>
      <c r="T90" s="5">
        <f>AVERAGE(F86:F90)</f>
        <v>49.905000000000001</v>
      </c>
      <c r="U90">
        <f t="shared" si="37"/>
        <v>50.16875000000001</v>
      </c>
      <c r="V90" s="5">
        <f>AVERAGE(G86:G90)</f>
        <v>61.862499999999997</v>
      </c>
      <c r="W90">
        <f t="shared" si="38"/>
        <v>63.567500000000003</v>
      </c>
    </row>
    <row r="91" spans="1:23" x14ac:dyDescent="0.45">
      <c r="A91" s="2">
        <v>15</v>
      </c>
      <c r="B91">
        <v>20</v>
      </c>
      <c r="C91">
        <v>0</v>
      </c>
      <c r="D91">
        <f>AVERAGE('PARITY Accuracy'!D91, 'Pattern_Matching Accuracy'!D91, 'Reversal Accuracy'!D91, 'Stack Accuracy'!D91, 'Vending_Machine Accuracy'!D91,  'MazeComplete Accuracy'!D91, 'MazeSolve Accuracy'!D91, 'Hamiltonian Accuracy'!D91)</f>
        <v>64.599999999999994</v>
      </c>
      <c r="E91">
        <f>AVERAGE('PARITY Accuracy'!E91, 'Pattern_Matching Accuracy'!E91, 'Reversal Accuracy'!E91, 'Stack Accuracy'!E91, 'Vending_Machine Accuracy'!E91,  'MazeComplete Accuracy'!E91, 'MazeSolve Accuracy'!E91, 'Hamiltonian Accuracy'!E91)</f>
        <v>64.774999999999991</v>
      </c>
      <c r="F91">
        <f>AVERAGE('PARITY Accuracy'!F91, 'Pattern_Matching Accuracy'!F91, 'Reversal Accuracy'!F91, 'Stack Accuracy'!F91, 'Vending_Machine Accuracy'!F91,  'MazeComplete Accuracy'!F91, 'MazeSolve Accuracy'!F91, 'Hamiltonian Accuracy'!F91)</f>
        <v>50.500000000000007</v>
      </c>
      <c r="G91">
        <f>AVERAGE('PARITY Accuracy'!G91, 'Pattern_Matching Accuracy'!G91, 'Reversal Accuracy'!G91, 'Stack Accuracy'!G91, 'Vending_Machine Accuracy'!G91,  'MazeComplete Accuracy'!G91, 'MazeSolve Accuracy'!G91, 'Hamiltonian Accuracy'!G91)</f>
        <v>63.29999999999999</v>
      </c>
      <c r="H91" t="str">
        <f t="shared" si="27"/>
        <v>20 (δ=0)</v>
      </c>
      <c r="J91">
        <v>20</v>
      </c>
      <c r="K91">
        <f>AVERAGE(D91:G95)</f>
        <v>59.013125000000002</v>
      </c>
      <c r="L91">
        <f t="shared" si="39"/>
        <v>58.853645833333339</v>
      </c>
      <c r="M91">
        <v>0.65</v>
      </c>
      <c r="N91">
        <f t="shared" si="28"/>
        <v>60.793749999999996</v>
      </c>
      <c r="O91">
        <f t="shared" si="29"/>
        <v>5.970353187835701</v>
      </c>
      <c r="P91" s="5">
        <f>AVERAGE(D91:D95)</f>
        <v>62.492499999999993</v>
      </c>
      <c r="Q91">
        <f t="shared" si="35"/>
        <v>63.131250000000001</v>
      </c>
      <c r="R91" s="5">
        <f>AVERAGE(E91:E95)</f>
        <v>62.58</v>
      </c>
      <c r="S91">
        <f t="shared" si="36"/>
        <v>60.1</v>
      </c>
      <c r="T91" s="5">
        <f>AVERAGE(F91:F95)</f>
        <v>49.625</v>
      </c>
      <c r="U91">
        <f t="shared" si="37"/>
        <v>49.102083333333333</v>
      </c>
      <c r="V91" s="5">
        <f>AVERAGE(G91:G95)</f>
        <v>61.354999999999997</v>
      </c>
      <c r="W91">
        <f t="shared" si="38"/>
        <v>63.081250000000004</v>
      </c>
    </row>
    <row r="92" spans="1:23" x14ac:dyDescent="0.45">
      <c r="A92" s="2">
        <v>16</v>
      </c>
      <c r="B92">
        <v>20</v>
      </c>
      <c r="C92">
        <v>0.2</v>
      </c>
      <c r="D92">
        <f>AVERAGE('PARITY Accuracy'!D92, 'Pattern_Matching Accuracy'!D92, 'Reversal Accuracy'!D92, 'Stack Accuracy'!D92, 'Vending_Machine Accuracy'!D92,  'MazeComplete Accuracy'!D92, 'MazeSolve Accuracy'!D92, 'Hamiltonian Accuracy'!D92)</f>
        <v>63.224999999999994</v>
      </c>
      <c r="E92">
        <f>AVERAGE('PARITY Accuracy'!E92, 'Pattern_Matching Accuracy'!E92, 'Reversal Accuracy'!E92, 'Stack Accuracy'!E92, 'Vending_Machine Accuracy'!E92,  'MazeComplete Accuracy'!E92, 'MazeSolve Accuracy'!E92, 'Hamiltonian Accuracy'!E92)</f>
        <v>63.587499999999999</v>
      </c>
      <c r="F92">
        <f>AVERAGE('PARITY Accuracy'!F92, 'Pattern_Matching Accuracy'!F92, 'Reversal Accuracy'!F92, 'Stack Accuracy'!F92, 'Vending_Machine Accuracy'!F92,  'MazeComplete Accuracy'!F92, 'MazeSolve Accuracy'!F92, 'Hamiltonian Accuracy'!F92)</f>
        <v>48.849999999999994</v>
      </c>
      <c r="G92">
        <f>AVERAGE('PARITY Accuracy'!G92, 'Pattern_Matching Accuracy'!G92, 'Reversal Accuracy'!G92, 'Stack Accuracy'!G92, 'Vending_Machine Accuracy'!G92,  'MazeComplete Accuracy'!G92, 'MazeSolve Accuracy'!G92, 'Hamiltonian Accuracy'!G92)</f>
        <v>62.287500000000001</v>
      </c>
      <c r="H92" t="str">
        <f t="shared" si="27"/>
        <v>20 (δ=0.2)</v>
      </c>
      <c r="J92">
        <v>50</v>
      </c>
      <c r="K92">
        <f>AVERAGE(D96:G100)</f>
        <v>62.39</v>
      </c>
      <c r="L92">
        <f t="shared" si="39"/>
        <v>57.901041666666664</v>
      </c>
      <c r="M92">
        <v>0.85</v>
      </c>
      <c r="N92">
        <f t="shared" si="28"/>
        <v>59.487499999999997</v>
      </c>
      <c r="O92">
        <f t="shared" si="29"/>
        <v>6.1598561772983338</v>
      </c>
      <c r="P92" s="5">
        <f>AVERAGE(D96:D100)</f>
        <v>67.710000000000008</v>
      </c>
      <c r="Q92">
        <f t="shared" si="35"/>
        <v>62.183333333333337</v>
      </c>
      <c r="R92" s="5">
        <f>AVERAGE(E96:E100)</f>
        <v>64.984999999999985</v>
      </c>
      <c r="S92">
        <f t="shared" si="36"/>
        <v>58.795833333333327</v>
      </c>
      <c r="T92" s="5">
        <f>AVERAGE(F96:F100)</f>
        <v>49.984999999999999</v>
      </c>
      <c r="U92">
        <f t="shared" si="37"/>
        <v>49.33124999999999</v>
      </c>
      <c r="V92" s="5">
        <f>AVERAGE(G96:G100)</f>
        <v>66.88</v>
      </c>
      <c r="W92">
        <f t="shared" si="38"/>
        <v>61.293749999999996</v>
      </c>
    </row>
    <row r="93" spans="1:23" x14ac:dyDescent="0.45">
      <c r="A93" s="2">
        <v>17</v>
      </c>
      <c r="B93">
        <v>20</v>
      </c>
      <c r="C93">
        <v>0.45</v>
      </c>
      <c r="D93">
        <f>AVERAGE('PARITY Accuracy'!D93, 'Pattern_Matching Accuracy'!D93, 'Reversal Accuracy'!D93, 'Stack Accuracy'!D93, 'Vending_Machine Accuracy'!D93,  'MazeComplete Accuracy'!D93, 'MazeSolve Accuracy'!D93, 'Hamiltonian Accuracy'!D93)</f>
        <v>61.887500000000003</v>
      </c>
      <c r="E93">
        <f>AVERAGE('PARITY Accuracy'!E93, 'Pattern_Matching Accuracy'!E93, 'Reversal Accuracy'!E93, 'Stack Accuracy'!E93, 'Vending_Machine Accuracy'!E93,  'MazeComplete Accuracy'!E93, 'MazeSolve Accuracy'!E93, 'Hamiltonian Accuracy'!E93)</f>
        <v>63.075000000000003</v>
      </c>
      <c r="F93">
        <f>AVERAGE('PARITY Accuracy'!F93, 'Pattern_Matching Accuracy'!F93, 'Reversal Accuracy'!F93, 'Stack Accuracy'!F93, 'Vending_Machine Accuracy'!F93,  'MazeComplete Accuracy'!F93, 'MazeSolve Accuracy'!F93, 'Hamiltonian Accuracy'!F93)</f>
        <v>50.337499999999999</v>
      </c>
      <c r="G93">
        <f>AVERAGE('PARITY Accuracy'!G93, 'Pattern_Matching Accuracy'!G93, 'Reversal Accuracy'!G93, 'Stack Accuracy'!G93, 'Vending_Machine Accuracy'!G93,  'MazeComplete Accuracy'!G93, 'MazeSolve Accuracy'!G93, 'Hamiltonian Accuracy'!G93)</f>
        <v>60.475000000000009</v>
      </c>
      <c r="H93" t="str">
        <f t="shared" si="27"/>
        <v>20 (δ=0.45)</v>
      </c>
      <c r="J93">
        <v>100</v>
      </c>
      <c r="K93">
        <f>AVERAGE(D101:G105)</f>
        <v>62.412500000000001</v>
      </c>
      <c r="L93">
        <f>AVERAGE((L92-L91), (L91-L90), (L90-L89), (L89-L88))</f>
        <v>-0.82611979166666671</v>
      </c>
      <c r="N93">
        <f t="shared" si="28"/>
        <v>58.943750000000009</v>
      </c>
      <c r="O93">
        <f t="shared" si="29"/>
        <v>5.0533443443426673</v>
      </c>
      <c r="P93" s="5">
        <f>AVERAGE(D101:D105)</f>
        <v>70.41</v>
      </c>
      <c r="R93" s="5">
        <f>AVERAGE(E101:E105)</f>
        <v>60.423999999999999</v>
      </c>
      <c r="T93" s="5">
        <f>AVERAGE(F101:F105)</f>
        <v>50.112500000000004</v>
      </c>
      <c r="V93" s="5">
        <f>AVERAGE(G101:G105)</f>
        <v>68.703499999999991</v>
      </c>
    </row>
    <row r="94" spans="1:23" x14ac:dyDescent="0.45">
      <c r="A94" s="2">
        <v>18</v>
      </c>
      <c r="B94">
        <v>20</v>
      </c>
      <c r="C94">
        <v>0.65</v>
      </c>
      <c r="D94">
        <f>AVERAGE('PARITY Accuracy'!D94, 'Pattern_Matching Accuracy'!D94, 'Reversal Accuracy'!D94, 'Stack Accuracy'!D94, 'Vending_Machine Accuracy'!D94,  'MazeComplete Accuracy'!D94, 'MazeSolve Accuracy'!D94, 'Hamiltonian Accuracy'!D94)</f>
        <v>61.724999999999994</v>
      </c>
      <c r="E94">
        <f>AVERAGE('PARITY Accuracy'!E94, 'Pattern_Matching Accuracy'!E94, 'Reversal Accuracy'!E94, 'Stack Accuracy'!E94, 'Vending_Machine Accuracy'!E94,  'MazeComplete Accuracy'!E94, 'MazeSolve Accuracy'!E94, 'Hamiltonian Accuracy'!E94)</f>
        <v>61.2</v>
      </c>
      <c r="F94">
        <f>AVERAGE('PARITY Accuracy'!F94, 'Pattern_Matching Accuracy'!F94, 'Reversal Accuracy'!F94, 'Stack Accuracy'!F94, 'Vending_Machine Accuracy'!F94,  'MazeComplete Accuracy'!F94, 'MazeSolve Accuracy'!F94, 'Hamiltonian Accuracy'!F94)</f>
        <v>48.9375</v>
      </c>
      <c r="G94">
        <f>AVERAGE('PARITY Accuracy'!G94, 'Pattern_Matching Accuracy'!G94, 'Reversal Accuracy'!G94, 'Stack Accuracy'!G94, 'Vending_Machine Accuracy'!G94,  'MazeComplete Accuracy'!G94, 'MazeSolve Accuracy'!G94, 'Hamiltonian Accuracy'!G94)</f>
        <v>61.475000000000001</v>
      </c>
      <c r="H94" t="str">
        <f t="shared" si="27"/>
        <v>20 (δ=0.65)</v>
      </c>
      <c r="K94">
        <f>AVERAGE(K88:K93)</f>
        <v>59.528229166666669</v>
      </c>
      <c r="L94">
        <f>AVERAGE(L88:L92)</f>
        <v>59.528229166666662</v>
      </c>
      <c r="N94">
        <f t="shared" si="28"/>
        <v>58.334375000000001</v>
      </c>
      <c r="O94">
        <f t="shared" si="29"/>
        <v>5.4284650152575358</v>
      </c>
      <c r="P94" s="5">
        <f>AVERAGE(P88:P93)</f>
        <v>64.186249999999987</v>
      </c>
      <c r="Q94">
        <f>AVERAGE(Q88:Q92)</f>
        <v>64.186250000000001</v>
      </c>
      <c r="R94" s="5">
        <f>AVERAGE(R88:R93)</f>
        <v>60.561499999999988</v>
      </c>
      <c r="S94">
        <f>AVERAGE(S88:S92)</f>
        <v>60.561500000000002</v>
      </c>
      <c r="T94" s="5">
        <f>AVERAGE(T88:T93)</f>
        <v>49.696249999999999</v>
      </c>
      <c r="U94">
        <f>AVERAGE(U88:U92)</f>
        <v>49.696249999999999</v>
      </c>
      <c r="V94" s="5">
        <f>AVERAGE(V88:V93)</f>
        <v>63.668916666666654</v>
      </c>
      <c r="W94">
        <f>AVERAGE(W88:W92)</f>
        <v>63.668916666666668</v>
      </c>
    </row>
    <row r="95" spans="1:23" x14ac:dyDescent="0.45">
      <c r="A95" s="2">
        <v>19</v>
      </c>
      <c r="B95">
        <v>20</v>
      </c>
      <c r="C95">
        <v>0.85</v>
      </c>
      <c r="D95">
        <f>AVERAGE('PARITY Accuracy'!D95, 'Pattern_Matching Accuracy'!D95, 'Reversal Accuracy'!D95, 'Stack Accuracy'!D95, 'Vending_Machine Accuracy'!D95,  'MazeComplete Accuracy'!D95, 'MazeSolve Accuracy'!D95, 'Hamiltonian Accuracy'!D95)</f>
        <v>61.025000000000006</v>
      </c>
      <c r="E95">
        <f>AVERAGE('PARITY Accuracy'!E95, 'Pattern_Matching Accuracy'!E95, 'Reversal Accuracy'!E95, 'Stack Accuracy'!E95, 'Vending_Machine Accuracy'!E95,  'MazeComplete Accuracy'!E95, 'MazeSolve Accuracy'!E95, 'Hamiltonian Accuracy'!E95)</f>
        <v>60.262500000000003</v>
      </c>
      <c r="F95">
        <f>AVERAGE('PARITY Accuracy'!F95, 'Pattern_Matching Accuracy'!F95, 'Reversal Accuracy'!F95, 'Stack Accuracy'!F95, 'Vending_Machine Accuracy'!F95,  'MazeComplete Accuracy'!F95, 'MazeSolve Accuracy'!F95, 'Hamiltonian Accuracy'!F95)</f>
        <v>49.5</v>
      </c>
      <c r="G95">
        <f>AVERAGE('PARITY Accuracy'!G95, 'Pattern_Matching Accuracy'!G95, 'Reversal Accuracy'!G95, 'Stack Accuracy'!G95, 'Vending_Machine Accuracy'!G95,  'MazeComplete Accuracy'!G95, 'MazeSolve Accuracy'!G95, 'Hamiltonian Accuracy'!G95)</f>
        <v>59.237499999999997</v>
      </c>
      <c r="H95" t="str">
        <f t="shared" si="27"/>
        <v>20 (δ=0.85)</v>
      </c>
      <c r="K95">
        <f>_xlfn.STDEV.P(K88:K93)</f>
        <v>2.1559126371551156</v>
      </c>
      <c r="L95">
        <f>_xlfn.STDEV.P(L88:L92)</f>
        <v>1.1129528163197955</v>
      </c>
      <c r="N95">
        <f t="shared" si="28"/>
        <v>57.506250000000009</v>
      </c>
      <c r="O95">
        <f t="shared" si="29"/>
        <v>4.6657202351298359</v>
      </c>
      <c r="P95" s="5">
        <f>_xlfn.STDEV.P(P88:P93)</f>
        <v>3.873397450882107</v>
      </c>
      <c r="Q95">
        <f>_xlfn.STDEV.P(Q88:Q92)</f>
        <v>1.5105075260028025</v>
      </c>
      <c r="R95" s="5">
        <f>_xlfn.STDEV.P(R88:R93)</f>
        <v>2.4930388919282098</v>
      </c>
      <c r="S95">
        <f>_xlfn.STDEV.P(S88:S92)</f>
        <v>1.0642682214659152</v>
      </c>
      <c r="T95" s="5">
        <f>_xlfn.STDEV.P(T88:T93)</f>
        <v>0.51728608702857481</v>
      </c>
      <c r="U95">
        <f>_xlfn.STDEV.P(U88:U92)</f>
        <v>0.46198244314885167</v>
      </c>
      <c r="V95" s="5">
        <f>_xlfn.STDEV.P(V88:V93)</f>
        <v>3.0146421210577454</v>
      </c>
      <c r="W95">
        <f>_xlfn.STDEV.P(W88:W92)</f>
        <v>1.5619029214746738</v>
      </c>
    </row>
    <row r="96" spans="1:23" ht="14.65" thickBot="1" x14ac:dyDescent="0.5">
      <c r="A96" s="2">
        <v>20</v>
      </c>
      <c r="B96">
        <v>50</v>
      </c>
      <c r="C96">
        <v>0</v>
      </c>
      <c r="D96">
        <f>AVERAGE('PARITY Accuracy'!D96, 'Pattern_Matching Accuracy'!D96, 'Reversal Accuracy'!D96, 'Stack Accuracy'!D96, 'Vending_Machine Accuracy'!D96,  'MazeComplete Accuracy'!D96, 'MazeSolve Accuracy'!D96, 'Hamiltonian Accuracy'!D96)</f>
        <v>70.337500000000006</v>
      </c>
      <c r="E96">
        <f>AVERAGE('PARITY Accuracy'!E96, 'Pattern_Matching Accuracy'!E96, 'Reversal Accuracy'!E96, 'Stack Accuracy'!E96, 'Vending_Machine Accuracy'!E96,  'MazeComplete Accuracy'!E96, 'MazeSolve Accuracy'!E96, 'Hamiltonian Accuracy'!E96)</f>
        <v>66.8</v>
      </c>
      <c r="F96">
        <f>AVERAGE('PARITY Accuracy'!F96, 'Pattern_Matching Accuracy'!F96, 'Reversal Accuracy'!F96, 'Stack Accuracy'!F96, 'Vending_Machine Accuracy'!F96,  'MazeComplete Accuracy'!F96, 'MazeSolve Accuracy'!F96, 'Hamiltonian Accuracy'!F96)</f>
        <v>50.324999999999996</v>
      </c>
      <c r="G96">
        <f>AVERAGE('PARITY Accuracy'!G96, 'Pattern_Matching Accuracy'!G96, 'Reversal Accuracy'!G96, 'Stack Accuracy'!G96, 'Vending_Machine Accuracy'!G96,  'MazeComplete Accuracy'!G96, 'MazeSolve Accuracy'!G96, 'Hamiltonian Accuracy'!G96)</f>
        <v>69.25</v>
      </c>
      <c r="H96" t="str">
        <f t="shared" si="27"/>
        <v>50 (δ=0)</v>
      </c>
      <c r="N96">
        <f t="shared" si="28"/>
        <v>64.178124999999994</v>
      </c>
      <c r="O96">
        <f t="shared" si="29"/>
        <v>8.1000789685580283</v>
      </c>
      <c r="P96" s="5"/>
      <c r="R96" s="5"/>
      <c r="T96" s="5"/>
      <c r="V96" s="5"/>
    </row>
    <row r="97" spans="1:23" x14ac:dyDescent="0.45">
      <c r="A97" s="2">
        <v>21</v>
      </c>
      <c r="B97">
        <v>50</v>
      </c>
      <c r="C97">
        <v>0.2</v>
      </c>
      <c r="D97">
        <f>AVERAGE('PARITY Accuracy'!D97, 'Pattern_Matching Accuracy'!D97, 'Reversal Accuracy'!D97, 'Stack Accuracy'!D97, 'Vending_Machine Accuracy'!D97,  'MazeComplete Accuracy'!D97, 'MazeSolve Accuracy'!D97, 'Hamiltonian Accuracy'!D97)</f>
        <v>69.212499999999991</v>
      </c>
      <c r="E97">
        <f>AVERAGE('PARITY Accuracy'!E97, 'Pattern_Matching Accuracy'!E97, 'Reversal Accuracy'!E97, 'Stack Accuracy'!E97, 'Vending_Machine Accuracy'!E97,  'MazeComplete Accuracy'!E97, 'MazeSolve Accuracy'!E97, 'Hamiltonian Accuracy'!E97)</f>
        <v>66.05</v>
      </c>
      <c r="F97">
        <f>AVERAGE('PARITY Accuracy'!F97, 'Pattern_Matching Accuracy'!F97, 'Reversal Accuracy'!F97, 'Stack Accuracy'!F97, 'Vending_Machine Accuracy'!F97,  'MazeComplete Accuracy'!F97, 'MazeSolve Accuracy'!F97, 'Hamiltonian Accuracy'!F97)</f>
        <v>49.7</v>
      </c>
      <c r="G97">
        <f>AVERAGE('PARITY Accuracy'!G97, 'Pattern_Matching Accuracy'!G97, 'Reversal Accuracy'!G97, 'Stack Accuracy'!G97, 'Vending_Machine Accuracy'!G97,  'MazeComplete Accuracy'!G97, 'MazeSolve Accuracy'!G97, 'Hamiltonian Accuracy'!G97)</f>
        <v>67.55</v>
      </c>
      <c r="H97" t="str">
        <f t="shared" si="27"/>
        <v>50 (δ=0.2)</v>
      </c>
      <c r="K97" s="10" cm="1">
        <f t="array" ref="K97">INDEX(LINEST(K88:K93), 1)</f>
        <v>1.1768749999999986</v>
      </c>
      <c r="L97" s="11" cm="1">
        <f t="array" ref="L97">INDEX(LINEST(L88:L92), 1)</f>
        <v>-0.77985416666666563</v>
      </c>
      <c r="N97">
        <f t="shared" si="28"/>
        <v>63.128124999999997</v>
      </c>
      <c r="O97">
        <f t="shared" si="29"/>
        <v>7.8330149397837179</v>
      </c>
      <c r="P97" s="5" cm="1">
        <f t="array" ref="P97">INDEX(LINEST(P88:P93), 1)</f>
        <v>2.0825</v>
      </c>
      <c r="Q97" s="5" cm="1">
        <f t="array" ref="Q97">INDEX(LINEST(Q88:Q92), 1)</f>
        <v>-1.0612499999999989</v>
      </c>
      <c r="R97" s="5" cm="1">
        <f t="array" ref="R97">INDEX(LINEST(R88:R93), 1)</f>
        <v>0.90842857142856948</v>
      </c>
      <c r="S97" s="5" cm="1">
        <f t="array" ref="S97">INDEX(LINEST(S88:S92), 1)</f>
        <v>-0.73795833333333283</v>
      </c>
      <c r="T97" s="5" cm="1">
        <f t="array" ref="T97">INDEX(LINEST(T88:T93), 1)</f>
        <v>0.21178571428571519</v>
      </c>
      <c r="U97" s="5" cm="1">
        <f t="array" ref="U97">INDEX(LINEST(U88:U92), 1)</f>
        <v>-0.24000000000000268</v>
      </c>
      <c r="V97" s="5" cm="1">
        <f t="array" ref="V97">INDEX(LINEST(V88:V93), 1)</f>
        <v>1.5047857142857133</v>
      </c>
      <c r="W97" s="5" cm="1">
        <f t="array" ref="W97">INDEX(LINEST(W88:W92), 1)</f>
        <v>-1.0802083333333348</v>
      </c>
    </row>
    <row r="98" spans="1:23" x14ac:dyDescent="0.45">
      <c r="A98" s="2">
        <v>22</v>
      </c>
      <c r="B98">
        <v>50</v>
      </c>
      <c r="C98">
        <v>0.45</v>
      </c>
      <c r="D98">
        <f>AVERAGE('PARITY Accuracy'!D98, 'Pattern_Matching Accuracy'!D98, 'Reversal Accuracy'!D98, 'Stack Accuracy'!D98, 'Vending_Machine Accuracy'!D98,  'MazeComplete Accuracy'!D98, 'MazeSolve Accuracy'!D98, 'Hamiltonian Accuracy'!D98)</f>
        <v>67.437499999999986</v>
      </c>
      <c r="E98">
        <f>AVERAGE('PARITY Accuracy'!E98, 'Pattern_Matching Accuracy'!E98, 'Reversal Accuracy'!E98, 'Stack Accuracy'!E98, 'Vending_Machine Accuracy'!E98,  'MazeComplete Accuracy'!E98, 'MazeSolve Accuracy'!E98, 'Hamiltonian Accuracy'!E98)</f>
        <v>64.724999999999994</v>
      </c>
      <c r="F98">
        <f>AVERAGE('PARITY Accuracy'!F98, 'Pattern_Matching Accuracy'!F98, 'Reversal Accuracy'!F98, 'Stack Accuracy'!F98, 'Vending_Machine Accuracy'!F98,  'MazeComplete Accuracy'!F98, 'MazeSolve Accuracy'!F98, 'Hamiltonian Accuracy'!F98)</f>
        <v>50.174999999999997</v>
      </c>
      <c r="G98">
        <f>AVERAGE('PARITY Accuracy'!G98, 'Pattern_Matching Accuracy'!G98, 'Reversal Accuracy'!G98, 'Stack Accuracy'!G98, 'Vending_Machine Accuracy'!G98,  'MazeComplete Accuracy'!G98, 'MazeSolve Accuracy'!G98, 'Hamiltonian Accuracy'!G98)</f>
        <v>66.987499999999997</v>
      </c>
      <c r="H98" t="str">
        <f t="shared" si="27"/>
        <v>50 (δ=0.45)</v>
      </c>
      <c r="K98" s="12">
        <f>AVERAGE('Hamiltonian Accuracy'!K98, 'MazeSolve Accuracy'!K98, 'MazeComplete Accuracy'!K98,  'Vending_Machine Accuracy'!K98, 'Stack Accuracy'!K98, 'Reversal Accuracy'!K98, 'Pattern_Matching Accuracy'!K98, 'PARITY Accuracy'!K98)</f>
        <v>1.1768750000000008</v>
      </c>
      <c r="L98" s="12">
        <f>AVERAGE('Hamiltonian Accuracy'!L98, 'MazeSolve Accuracy'!L98, 'MazeComplete Accuracy'!L98, 'Vending_Machine_Sum Accuracy'!L98, 'Vending_Machine Accuracy'!L98, 'Stack Accuracy'!L98, 'Reversal Accuracy'!L98, 'Pattern_Matching Accuracy'!L98, 'PARITY Accuracy'!L98)</f>
        <v>-0.65426851851851864</v>
      </c>
      <c r="N98">
        <f t="shared" si="28"/>
        <v>62.331249999999997</v>
      </c>
      <c r="O98">
        <f t="shared" si="29"/>
        <v>7.0932874298522401</v>
      </c>
    </row>
    <row r="99" spans="1:23" ht="14.65" thickBot="1" x14ac:dyDescent="0.5">
      <c r="A99" s="2">
        <v>23</v>
      </c>
      <c r="B99">
        <v>50</v>
      </c>
      <c r="C99">
        <v>0.65</v>
      </c>
      <c r="D99">
        <f>AVERAGE('PARITY Accuracy'!D99, 'Pattern_Matching Accuracy'!D99, 'Reversal Accuracy'!D99, 'Stack Accuracy'!D99, 'Vending_Machine Accuracy'!D99,  'MazeComplete Accuracy'!D99, 'MazeSolve Accuracy'!D99, 'Hamiltonian Accuracy'!D99)</f>
        <v>66.012500000000003</v>
      </c>
      <c r="E99">
        <f>AVERAGE('PARITY Accuracy'!E99, 'Pattern_Matching Accuracy'!E99, 'Reversal Accuracy'!E99, 'Stack Accuracy'!E99, 'Vending_Machine Accuracy'!E99,  'MazeComplete Accuracy'!E99, 'MazeSolve Accuracy'!E99, 'Hamiltonian Accuracy'!E99)</f>
        <v>64.412499999999994</v>
      </c>
      <c r="F99">
        <f>AVERAGE('PARITY Accuracy'!F99, 'Pattern_Matching Accuracy'!F99, 'Reversal Accuracy'!F99, 'Stack Accuracy'!F99, 'Vending_Machine Accuracy'!F99,  'MazeComplete Accuracy'!F99, 'MazeSolve Accuracy'!F99, 'Hamiltonian Accuracy'!F99)</f>
        <v>49.337499999999999</v>
      </c>
      <c r="G99">
        <f>AVERAGE('PARITY Accuracy'!G99, 'Pattern_Matching Accuracy'!G99, 'Reversal Accuracy'!G99, 'Stack Accuracy'!G99, 'Vending_Machine Accuracy'!G99,  'MazeComplete Accuracy'!G99, 'MazeSolve Accuracy'!G99, 'Hamiltonian Accuracy'!G99)</f>
        <v>65.887500000000003</v>
      </c>
      <c r="H99" t="str">
        <f t="shared" si="27"/>
        <v>50 (δ=0.65)</v>
      </c>
      <c r="K99" s="13">
        <f>_xlfn.STDEV.P('Hamiltonian Accuracy'!K98, 'MazeSolve Accuracy'!K98, 'MazeComplete Accuracy'!K98, 'Vending_Machine Accuracy'!K98, 'Stack Accuracy'!K98, 'Reversal Accuracy'!K98, 'Pattern_Matching Accuracy'!K98, 'PARITY Accuracy'!K98)</f>
        <v>1.803451886331813</v>
      </c>
      <c r="L99" s="14">
        <f>_xlfn.STDEV.P('Hamiltonian Accuracy'!L98, 'MazeSolve Accuracy'!L98, 'MazeComplete Accuracy'!L98, 'Vending_Machine_Sum Accuracy'!L98, 'Vending_Machine Accuracy'!L98, 'Stack Accuracy'!L98, 'Reversal Accuracy'!L98, 'Pattern_Matching Accuracy'!L98, 'PARITY Accuracy'!L98)</f>
        <v>1.0142770366445615</v>
      </c>
      <c r="N99">
        <f t="shared" si="28"/>
        <v>61.412500000000009</v>
      </c>
      <c r="O99">
        <f t="shared" si="29"/>
        <v>6.9998437482560192</v>
      </c>
    </row>
    <row r="100" spans="1:23" x14ac:dyDescent="0.45">
      <c r="A100" s="2">
        <v>24</v>
      </c>
      <c r="B100">
        <v>50</v>
      </c>
      <c r="C100">
        <v>0.85</v>
      </c>
      <c r="D100">
        <f>AVERAGE('PARITY Accuracy'!D100, 'Pattern_Matching Accuracy'!D100, 'Reversal Accuracy'!D100, 'Stack Accuracy'!D100, 'Vending_Machine Accuracy'!D100,  'MazeComplete Accuracy'!D100, 'MazeSolve Accuracy'!D100, 'Hamiltonian Accuracy'!D100)</f>
        <v>65.550000000000011</v>
      </c>
      <c r="E100">
        <f>AVERAGE('PARITY Accuracy'!E100, 'Pattern_Matching Accuracy'!E100, 'Reversal Accuracy'!E100, 'Stack Accuracy'!E100, 'Vending_Machine Accuracy'!E100,  'MazeComplete Accuracy'!E100, 'MazeSolve Accuracy'!E100, 'Hamiltonian Accuracy'!E100)</f>
        <v>62.9375</v>
      </c>
      <c r="F100">
        <f>AVERAGE('PARITY Accuracy'!F100, 'Pattern_Matching Accuracy'!F100, 'Reversal Accuracy'!F100, 'Stack Accuracy'!F100, 'Vending_Machine Accuracy'!F100,  'MazeComplete Accuracy'!F100, 'MazeSolve Accuracy'!F100, 'Hamiltonian Accuracy'!F100)</f>
        <v>50.387499999999996</v>
      </c>
      <c r="G100">
        <f>AVERAGE('PARITY Accuracy'!G100, 'Pattern_Matching Accuracy'!G100, 'Reversal Accuracy'!G100, 'Stack Accuracy'!G100, 'Vending_Machine Accuracy'!G100,  'MazeComplete Accuracy'!G100, 'MazeSolve Accuracy'!G100, 'Hamiltonian Accuracy'!G100)</f>
        <v>64.724999999999994</v>
      </c>
      <c r="H100" t="str">
        <f t="shared" si="27"/>
        <v>50 (δ=0.85)</v>
      </c>
      <c r="N100">
        <f t="shared" si="28"/>
        <v>60.9</v>
      </c>
      <c r="O100">
        <f t="shared" si="29"/>
        <v>6.1424178362433368</v>
      </c>
    </row>
    <row r="101" spans="1:23" x14ac:dyDescent="0.45">
      <c r="A101" s="2">
        <v>25</v>
      </c>
      <c r="B101">
        <v>100</v>
      </c>
      <c r="C101">
        <v>0</v>
      </c>
      <c r="D101">
        <f>AVERAGE('PARITY Accuracy'!D101, 'Pattern_Matching Accuracy'!D101, 'Reversal Accuracy'!D101, 'Stack Accuracy'!D101, 'Vending_Machine Accuracy'!D101,  'MazeComplete Accuracy'!D101, 'MazeSolve Accuracy'!D101, 'Hamiltonian Accuracy'!D101)</f>
        <v>72.05</v>
      </c>
      <c r="E101">
        <f>AVERAGE('PARITY Accuracy'!E101, 'Pattern_Matching Accuracy'!E101, 'Reversal Accuracy'!E101, 'Stack Accuracy'!E101, 'Vending_Machine Accuracy'!E101,  'MazeComplete Accuracy'!E101, 'MazeSolve Accuracy'!E101, 'Hamiltonian Accuracy'!E101)</f>
        <v>57.5075</v>
      </c>
      <c r="F101">
        <f>AVERAGE('PARITY Accuracy'!F101, 'Pattern_Matching Accuracy'!F101, 'Reversal Accuracy'!F101, 'Stack Accuracy'!F101, 'Vending_Machine Accuracy'!F101,  'MazeComplete Accuracy'!F101, 'MazeSolve Accuracy'!F101, 'Hamiltonian Accuracy'!F101)</f>
        <v>50.924999999999997</v>
      </c>
      <c r="G101">
        <f>AVERAGE('PARITY Accuracy'!G101, 'Pattern_Matching Accuracy'!G101, 'Reversal Accuracy'!G101, 'Stack Accuracy'!G101, 'Vending_Machine Accuracy'!G101,  'MazeComplete Accuracy'!G101, 'MazeSolve Accuracy'!G101, 'Hamiltonian Accuracy'!G101)</f>
        <v>70.900000000000006</v>
      </c>
      <c r="H101" t="str">
        <f t="shared" si="27"/>
        <v>100 (δ=0)</v>
      </c>
      <c r="N101">
        <f t="shared" si="28"/>
        <v>62.845625000000005</v>
      </c>
      <c r="O101">
        <f t="shared" si="29"/>
        <v>8.9469318021249116</v>
      </c>
    </row>
    <row r="102" spans="1:23" x14ac:dyDescent="0.45">
      <c r="A102" s="2">
        <v>26</v>
      </c>
      <c r="B102">
        <v>100</v>
      </c>
      <c r="C102">
        <v>0.2</v>
      </c>
      <c r="D102">
        <f>AVERAGE('PARITY Accuracy'!D102, 'Pattern_Matching Accuracy'!D102, 'Reversal Accuracy'!D102, 'Stack Accuracy'!D102, 'Vending_Machine Accuracy'!D102,  'MazeComplete Accuracy'!D102, 'MazeSolve Accuracy'!D102, 'Hamiltonian Accuracy'!D102)</f>
        <v>71.8</v>
      </c>
      <c r="E102">
        <f>AVERAGE('PARITY Accuracy'!E102, 'Pattern_Matching Accuracy'!E102, 'Reversal Accuracy'!E102, 'Stack Accuracy'!E102, 'Vending_Machine Accuracy'!E102,  'MazeComplete Accuracy'!E102, 'MazeSolve Accuracy'!E102, 'Hamiltonian Accuracy'!E102)</f>
        <v>62.637500000000003</v>
      </c>
      <c r="F102">
        <f>AVERAGE('PARITY Accuracy'!F102, 'Pattern_Matching Accuracy'!F102, 'Reversal Accuracy'!F102, 'Stack Accuracy'!F102, 'Vending_Machine Accuracy'!F102,  'MazeComplete Accuracy'!F102, 'MazeSolve Accuracy'!F102, 'Hamiltonian Accuracy'!F102)</f>
        <v>50.037500000000001</v>
      </c>
      <c r="G102">
        <f>AVERAGE('PARITY Accuracy'!G102, 'Pattern_Matching Accuracy'!G102, 'Reversal Accuracy'!G102, 'Stack Accuracy'!G102, 'Vending_Machine Accuracy'!G102,  'MazeComplete Accuracy'!G102, 'MazeSolve Accuracy'!G102, 'Hamiltonian Accuracy'!G102)</f>
        <v>69.424999999999997</v>
      </c>
      <c r="H102" t="str">
        <f t="shared" si="27"/>
        <v>100 (δ=0.2)</v>
      </c>
      <c r="N102">
        <f t="shared" si="28"/>
        <v>63.474999999999994</v>
      </c>
      <c r="O102">
        <f t="shared" si="29"/>
        <v>8.4554115437984905</v>
      </c>
    </row>
    <row r="103" spans="1:23" x14ac:dyDescent="0.45">
      <c r="A103" s="2">
        <v>27</v>
      </c>
      <c r="B103">
        <v>100</v>
      </c>
      <c r="C103">
        <v>0.45</v>
      </c>
      <c r="D103">
        <f>AVERAGE('PARITY Accuracy'!D103, 'Pattern_Matching Accuracy'!D103, 'Reversal Accuracy'!D103, 'Stack Accuracy'!D103, 'Vending_Machine Accuracy'!D103,  'MazeComplete Accuracy'!D103, 'MazeSolve Accuracy'!D103, 'Hamiltonian Accuracy'!D103)</f>
        <v>70.174999999999997</v>
      </c>
      <c r="E103">
        <f>AVERAGE('PARITY Accuracy'!E103, 'Pattern_Matching Accuracy'!E103, 'Reversal Accuracy'!E103, 'Stack Accuracy'!E103, 'Vending_Machine Accuracy'!E103,  'MazeComplete Accuracy'!E103, 'MazeSolve Accuracy'!E103, 'Hamiltonian Accuracy'!E103)</f>
        <v>61.112499999999997</v>
      </c>
      <c r="F103">
        <f>AVERAGE('PARITY Accuracy'!F103, 'Pattern_Matching Accuracy'!F103, 'Reversal Accuracy'!F103, 'Stack Accuracy'!F103, 'Vending_Machine Accuracy'!F103,  'MazeComplete Accuracy'!F103, 'MazeSolve Accuracy'!F103, 'Hamiltonian Accuracy'!F103)</f>
        <v>50.462500000000006</v>
      </c>
      <c r="G103">
        <f>AVERAGE('PARITY Accuracy'!G103, 'Pattern_Matching Accuracy'!G103, 'Reversal Accuracy'!G103, 'Stack Accuracy'!G103, 'Vending_Machine Accuracy'!G103,  'MazeComplete Accuracy'!G103, 'MazeSolve Accuracy'!G103, 'Hamiltonian Accuracy'!G103)</f>
        <v>68.442499999999995</v>
      </c>
      <c r="H103" t="str">
        <f t="shared" si="27"/>
        <v>100 (δ=0.45)</v>
      </c>
      <c r="N103">
        <f t="shared" si="28"/>
        <v>62.548124999999999</v>
      </c>
      <c r="O103">
        <f t="shared" si="29"/>
        <v>7.7626707660363419</v>
      </c>
    </row>
    <row r="104" spans="1:23" x14ac:dyDescent="0.45">
      <c r="A104" s="2">
        <v>28</v>
      </c>
      <c r="B104">
        <v>100</v>
      </c>
      <c r="C104">
        <v>0.65</v>
      </c>
      <c r="D104">
        <f>AVERAGE('PARITY Accuracy'!D104, 'Pattern_Matching Accuracy'!D104, 'Reversal Accuracy'!D104, 'Stack Accuracy'!D104, 'Vending_Machine Accuracy'!D104,  'MazeComplete Accuracy'!D104, 'MazeSolve Accuracy'!D104, 'Hamiltonian Accuracy'!D104)</f>
        <v>69.587500000000006</v>
      </c>
      <c r="E104">
        <f>AVERAGE('PARITY Accuracy'!E104, 'Pattern_Matching Accuracy'!E104, 'Reversal Accuracy'!E104, 'Stack Accuracy'!E104, 'Vending_Machine Accuracy'!E104,  'MazeComplete Accuracy'!E104, 'MazeSolve Accuracy'!E104, 'Hamiltonian Accuracy'!E104)</f>
        <v>60.6</v>
      </c>
      <c r="F104">
        <f>AVERAGE('PARITY Accuracy'!F104, 'Pattern_Matching Accuracy'!F104, 'Reversal Accuracy'!F104, 'Stack Accuracy'!F104, 'Vending_Machine Accuracy'!F104,  'MazeComplete Accuracy'!F104, 'MazeSolve Accuracy'!F104, 'Hamiltonian Accuracy'!F104)</f>
        <v>49.487499999999997</v>
      </c>
      <c r="G104">
        <f>AVERAGE('PARITY Accuracy'!G104, 'Pattern_Matching Accuracy'!G104, 'Reversal Accuracy'!G104, 'Stack Accuracy'!G104, 'Vending_Machine Accuracy'!G104,  'MazeComplete Accuracy'!G104, 'MazeSolve Accuracy'!G104, 'Hamiltonian Accuracy'!G104)</f>
        <v>67.924999999999997</v>
      </c>
      <c r="H104" t="str">
        <f t="shared" si="27"/>
        <v>100 (δ=0.65)</v>
      </c>
      <c r="N104">
        <f t="shared" si="28"/>
        <v>61.900000000000006</v>
      </c>
      <c r="O104">
        <f t="shared" si="29"/>
        <v>7.923989486048022</v>
      </c>
    </row>
    <row r="105" spans="1:23" x14ac:dyDescent="0.45">
      <c r="A105" s="2">
        <v>29</v>
      </c>
      <c r="B105">
        <v>100</v>
      </c>
      <c r="C105">
        <v>0.85</v>
      </c>
      <c r="D105">
        <f>AVERAGE('PARITY Accuracy'!D105, 'Pattern_Matching Accuracy'!D105, 'Reversal Accuracy'!D105, 'Stack Accuracy'!D105, 'Vending_Machine Accuracy'!D105,  'MazeComplete Accuracy'!D105, 'MazeSolve Accuracy'!D105, 'Hamiltonian Accuracy'!D105)</f>
        <v>68.4375</v>
      </c>
      <c r="E105">
        <f>AVERAGE('PARITY Accuracy'!E105, 'Pattern_Matching Accuracy'!E105, 'Reversal Accuracy'!E105, 'Stack Accuracy'!E105, 'Vending_Machine Accuracy'!E105,  'MazeComplete Accuracy'!E105, 'MazeSolve Accuracy'!E105, 'Hamiltonian Accuracy'!E105)</f>
        <v>60.262500000000003</v>
      </c>
      <c r="F105">
        <f>AVERAGE('PARITY Accuracy'!F105, 'Pattern_Matching Accuracy'!F105, 'Reversal Accuracy'!F105, 'Stack Accuracy'!F105, 'Vending_Machine Accuracy'!F105,  'MazeComplete Accuracy'!F105, 'MazeSolve Accuracy'!F105, 'Hamiltonian Accuracy'!F105)</f>
        <v>49.65</v>
      </c>
      <c r="G105">
        <f>AVERAGE('PARITY Accuracy'!G105, 'Pattern_Matching Accuracy'!G105, 'Reversal Accuracy'!G105, 'Stack Accuracy'!G105, 'Vending_Machine Accuracy'!G105,  'MazeComplete Accuracy'!G105, 'MazeSolve Accuracy'!G105, 'Hamiltonian Accuracy'!G105)</f>
        <v>66.825000000000003</v>
      </c>
      <c r="H105" t="str">
        <f t="shared" si="27"/>
        <v>100 (δ=0.85)</v>
      </c>
      <c r="N105">
        <f t="shared" si="28"/>
        <v>61.293750000000003</v>
      </c>
      <c r="O105">
        <f t="shared" si="29"/>
        <v>7.3869527081537285</v>
      </c>
    </row>
    <row r="106" spans="1:23" x14ac:dyDescent="0.45">
      <c r="O106">
        <f>AVERAGE(O76:O105)</f>
        <v>5.9886230267835998</v>
      </c>
    </row>
    <row r="109" spans="1:23" x14ac:dyDescent="0.45">
      <c r="A109" s="2">
        <v>0</v>
      </c>
      <c r="B109" t="s">
        <v>17</v>
      </c>
    </row>
    <row r="111" spans="1:23" x14ac:dyDescent="0.45">
      <c r="B111" s="2" t="s">
        <v>1</v>
      </c>
      <c r="C111" s="2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H111" s="2" t="s">
        <v>14</v>
      </c>
      <c r="J111" s="3"/>
      <c r="K111" s="3" t="s">
        <v>25</v>
      </c>
      <c r="L111" s="3" t="s">
        <v>26</v>
      </c>
      <c r="N111" s="4" t="s">
        <v>27</v>
      </c>
      <c r="O111" s="4" t="s">
        <v>28</v>
      </c>
      <c r="P111" s="3"/>
      <c r="Q111" s="3" t="s">
        <v>3</v>
      </c>
      <c r="R111" s="3"/>
      <c r="S111" s="3" t="s">
        <v>4</v>
      </c>
      <c r="T111" s="3"/>
      <c r="U111" s="3" t="s">
        <v>5</v>
      </c>
      <c r="V111" s="3"/>
      <c r="W111" s="3" t="s">
        <v>6</v>
      </c>
    </row>
    <row r="112" spans="1:23" x14ac:dyDescent="0.45">
      <c r="A112" s="2">
        <v>0</v>
      </c>
      <c r="B112">
        <v>0</v>
      </c>
      <c r="C112">
        <v>0</v>
      </c>
      <c r="D112">
        <f>AVERAGE('PARITY Accuracy'!D112, 'Pattern_Matching Accuracy'!D112, 'Reversal Accuracy'!D112, 'Stack Accuracy'!D112, 'Vending_Machine Accuracy'!D112, 'MazeComplete Accuracy'!D112, 'MazeSolve Accuracy'!D112, 'Hamiltonian Accuracy'!D112)</f>
        <v>0</v>
      </c>
      <c r="E112">
        <f>AVERAGE('PARITY Accuracy'!E112, 'Pattern_Matching Accuracy'!E112, 'Reversal Accuracy'!E112, 'Stack Accuracy'!E112, 'Vending_Machine Accuracy'!E112, 'MazeComplete Accuracy'!E112, 'MazeSolve Accuracy'!E112, 'Hamiltonian Accuracy'!E112)</f>
        <v>0</v>
      </c>
      <c r="F112">
        <f>AVERAGE('PARITY Accuracy'!F112, 'Pattern_Matching Accuracy'!F112, 'Reversal Accuracy'!F112, 'Stack Accuracy'!F112, 'Vending_Machine Accuracy'!F112, 'MazeComplete Accuracy'!F112, 'MazeSolve Accuracy'!F112, 'Hamiltonian Accuracy'!F112)</f>
        <v>0</v>
      </c>
      <c r="G112">
        <f>AVERAGE('PARITY Accuracy'!G112, 'Pattern_Matching Accuracy'!G112, 'Reversal Accuracy'!G112, 'Stack Accuracy'!G112, 'Vending_Machine Accuracy'!G112, 'MazeComplete Accuracy'!G112, 'MazeSolve Accuracy'!G112, 'Hamiltonian Accuracy'!G112)</f>
        <v>0</v>
      </c>
      <c r="H112" t="str">
        <f t="shared" ref="H112:H141" si="40">B112&amp;" (δ="&amp;C112&amp;")"</f>
        <v>0 (δ=0)</v>
      </c>
      <c r="J112">
        <v>2</v>
      </c>
      <c r="K112">
        <f>_xlfn.STDEV.P(D112:G116)</f>
        <v>3.7500000000000003E-3</v>
      </c>
      <c r="L112">
        <f>_xlfn.STDEV.P(D112:G112,D117:G117,D122:G122,D127:G127,D132:G132,D137:G137)</f>
        <v>22.762098336043685</v>
      </c>
      <c r="M112">
        <v>0</v>
      </c>
      <c r="N112">
        <f>AVERAGE(D112:G112)</f>
        <v>0</v>
      </c>
      <c r="O112">
        <f>_xlfn.STDEV.P(D112:G112)</f>
        <v>0</v>
      </c>
      <c r="P112" s="5">
        <f>_xlfn.STDEV.P(D112:D116)</f>
        <v>5.0000000000000001E-3</v>
      </c>
      <c r="Q112">
        <f>_xlfn.STDEV.P(D112,D117,D122,D127,D132,D137)</f>
        <v>25.249399401547912</v>
      </c>
      <c r="R112" s="5">
        <f>_xlfn.STDEV.P(E112:E116)</f>
        <v>5.0000000000000001E-3</v>
      </c>
      <c r="S112">
        <f>_xlfn.STDEV.P(E112,E117,E122,E127,E132,E137)</f>
        <v>16.348123618120013</v>
      </c>
      <c r="T112" s="5">
        <f>_xlfn.STDEV.P(F112:F116)</f>
        <v>0</v>
      </c>
      <c r="U112">
        <f>_xlfn.STDEV.P(F112,F117,F122,F127,F132,F137)</f>
        <v>17.913124286438389</v>
      </c>
      <c r="V112" s="5">
        <f>_xlfn.STDEV.P(G112:G116)</f>
        <v>0</v>
      </c>
      <c r="W112">
        <f>_xlfn.STDEV.P(G112,G117,G122,G127,G132,G137)</f>
        <v>24.950274940730726</v>
      </c>
    </row>
    <row r="113" spans="1:23" x14ac:dyDescent="0.45">
      <c r="A113" s="2">
        <v>1</v>
      </c>
      <c r="B113">
        <v>0</v>
      </c>
      <c r="C113">
        <v>0.2</v>
      </c>
      <c r="D113">
        <f>AVERAGE('PARITY Accuracy'!D113, 'Pattern_Matching Accuracy'!D113, 'Reversal Accuracy'!D113, 'Stack Accuracy'!D113, 'Vending_Machine Accuracy'!D113, 'MazeComplete Accuracy'!D113, 'MazeSolve Accuracy'!D113, 'Hamiltonian Accuracy'!D113)</f>
        <v>0</v>
      </c>
      <c r="E113">
        <f>AVERAGE('PARITY Accuracy'!E113, 'Pattern_Matching Accuracy'!E113, 'Reversal Accuracy'!E113, 'Stack Accuracy'!E113, 'Vending_Machine Accuracy'!E113, 'MazeComplete Accuracy'!E113, 'MazeSolve Accuracy'!E113, 'Hamiltonian Accuracy'!E113)</f>
        <v>0</v>
      </c>
      <c r="F113">
        <f>AVERAGE('PARITY Accuracy'!F113, 'Pattern_Matching Accuracy'!F113, 'Reversal Accuracy'!F113, 'Stack Accuracy'!F113, 'Vending_Machine Accuracy'!F113, 'MazeComplete Accuracy'!F113, 'MazeSolve Accuracy'!F113, 'Hamiltonian Accuracy'!F113)</f>
        <v>0</v>
      </c>
      <c r="G113">
        <f>AVERAGE('PARITY Accuracy'!G113, 'Pattern_Matching Accuracy'!G113, 'Reversal Accuracy'!G113, 'Stack Accuracy'!G113, 'Vending_Machine Accuracy'!G113, 'MazeComplete Accuracy'!G113, 'MazeSolve Accuracy'!G113, 'Hamiltonian Accuracy'!G113)</f>
        <v>0</v>
      </c>
      <c r="H113" t="str">
        <f t="shared" si="40"/>
        <v>0 (δ=0.2)</v>
      </c>
      <c r="J113">
        <v>5</v>
      </c>
      <c r="K113">
        <f>_xlfn.STDEV.P(D117:G121)</f>
        <v>4.1061411229857336</v>
      </c>
      <c r="L113">
        <f>_xlfn.STDEV.P(D113:G113,D118:G118,D123:G123,D128:G128,D133:G133,D138:G138)</f>
        <v>22.957507074514634</v>
      </c>
      <c r="M113">
        <v>0.2</v>
      </c>
      <c r="N113">
        <f t="shared" ref="N113:N141" si="41">AVERAGE(D113:G113)</f>
        <v>0</v>
      </c>
      <c r="O113">
        <f t="shared" ref="O113:O141" si="42">_xlfn.STDEV.P(D113:G113)</f>
        <v>0</v>
      </c>
      <c r="P113" s="5">
        <f>_xlfn.STDEV.P(D117:D121)</f>
        <v>0.87496428498539114</v>
      </c>
      <c r="Q113">
        <f t="shared" ref="Q113:Q116" si="43">_xlfn.STDEV.P(D113,D118,D123,D128,D133,D138)</f>
        <v>25.305355387441654</v>
      </c>
      <c r="R113" s="5">
        <f>_xlfn.STDEV.P(E117:E121)</f>
        <v>0.52739927948376963</v>
      </c>
      <c r="S113">
        <f t="shared" ref="S113:S116" si="44">_xlfn.STDEV.P(E113,E118,E123,E128,E133,E138)</f>
        <v>16.702644501196005</v>
      </c>
      <c r="T113" s="5">
        <f>_xlfn.STDEV.P(F117:F121)</f>
        <v>0.28766299727285088</v>
      </c>
      <c r="U113">
        <f t="shared" ref="U113:U116" si="45">_xlfn.STDEV.P(F113,F118,F123,F128,F133,F138)</f>
        <v>17.879059853638825</v>
      </c>
      <c r="V113" s="5">
        <f>_xlfn.STDEV.P(G117:G121)</f>
        <v>0.30563458573924468</v>
      </c>
      <c r="W113">
        <f t="shared" ref="W113:W116" si="46">_xlfn.STDEV.P(G113,G118,G123,G128,G133,G138)</f>
        <v>25.188972678893759</v>
      </c>
    </row>
    <row r="114" spans="1:23" x14ac:dyDescent="0.45">
      <c r="A114" s="2">
        <v>2</v>
      </c>
      <c r="B114">
        <v>0</v>
      </c>
      <c r="C114">
        <v>0.45</v>
      </c>
      <c r="D114">
        <f>AVERAGE('PARITY Accuracy'!D114, 'Pattern_Matching Accuracy'!D114, 'Reversal Accuracy'!D114, 'Stack Accuracy'!D114, 'Vending_Machine Accuracy'!D114, 'MazeComplete Accuracy'!D114, 'MazeSolve Accuracy'!D114, 'Hamiltonian Accuracy'!D114)</f>
        <v>1.2500000000000001E-2</v>
      </c>
      <c r="E114">
        <f>AVERAGE('PARITY Accuracy'!E114, 'Pattern_Matching Accuracy'!E114, 'Reversal Accuracy'!E114, 'Stack Accuracy'!E114, 'Vending_Machine Accuracy'!E114, 'MazeComplete Accuracy'!E114, 'MazeSolve Accuracy'!E114, 'Hamiltonian Accuracy'!E114)</f>
        <v>1.2500000000000001E-2</v>
      </c>
      <c r="F114">
        <f>AVERAGE('PARITY Accuracy'!F114, 'Pattern_Matching Accuracy'!F114, 'Reversal Accuracy'!F114, 'Stack Accuracy'!F114, 'Vending_Machine Accuracy'!F114, 'MazeComplete Accuracy'!F114, 'MazeSolve Accuracy'!F114, 'Hamiltonian Accuracy'!F114)</f>
        <v>0</v>
      </c>
      <c r="G114">
        <f>AVERAGE('PARITY Accuracy'!G114, 'Pattern_Matching Accuracy'!G114, 'Reversal Accuracy'!G114, 'Stack Accuracy'!G114, 'Vending_Machine Accuracy'!G114, 'MazeComplete Accuracy'!G114, 'MazeSolve Accuracy'!G114, 'Hamiltonian Accuracy'!G114)</f>
        <v>0</v>
      </c>
      <c r="H114" t="str">
        <f t="shared" si="40"/>
        <v>0 (δ=0.45)</v>
      </c>
      <c r="J114">
        <v>10</v>
      </c>
      <c r="K114">
        <f>_xlfn.STDEV.P(D122:G126)</f>
        <v>10.220815158293396</v>
      </c>
      <c r="L114">
        <f t="shared" ref="L114:L116" si="47">_xlfn.STDEV.P(D114:G114,D119:G119,D124:G124,D129:G129,D134:G134,D139:G139)</f>
        <v>22.735227265430257</v>
      </c>
      <c r="M114">
        <v>0.45</v>
      </c>
      <c r="N114">
        <f t="shared" si="41"/>
        <v>6.2500000000000003E-3</v>
      </c>
      <c r="O114">
        <f t="shared" si="42"/>
        <v>6.2500000000000003E-3</v>
      </c>
      <c r="P114" s="5">
        <f>_xlfn.STDEV.P(D122:D126)</f>
        <v>0.84530320004126236</v>
      </c>
      <c r="Q114">
        <f t="shared" si="43"/>
        <v>25.108598502305945</v>
      </c>
      <c r="R114" s="5">
        <f>_xlfn.STDEV.P(E122:E126)</f>
        <v>0.95159734131616924</v>
      </c>
      <c r="S114">
        <f t="shared" si="44"/>
        <v>16.23010427330096</v>
      </c>
      <c r="T114" s="5">
        <f>_xlfn.STDEV.P(F122:F126)</f>
        <v>0.38410610513242349</v>
      </c>
      <c r="U114">
        <f t="shared" si="45"/>
        <v>18.020947013128914</v>
      </c>
      <c r="V114" s="5">
        <f>_xlfn.STDEV.P(G122:G126)</f>
        <v>0.60721701227814606</v>
      </c>
      <c r="W114">
        <f t="shared" si="46"/>
        <v>24.827546864991177</v>
      </c>
    </row>
    <row r="115" spans="1:23" x14ac:dyDescent="0.45">
      <c r="A115" s="2">
        <v>3</v>
      </c>
      <c r="B115">
        <v>0</v>
      </c>
      <c r="C115">
        <v>0.65</v>
      </c>
      <c r="D115">
        <f>AVERAGE('PARITY Accuracy'!D115, 'Pattern_Matching Accuracy'!D115, 'Reversal Accuracy'!D115, 'Stack Accuracy'!D115, 'Vending_Machine Accuracy'!D115, 'MazeComplete Accuracy'!D115, 'MazeSolve Accuracy'!D115, 'Hamiltonian Accuracy'!D115)</f>
        <v>0</v>
      </c>
      <c r="E115">
        <f>AVERAGE('PARITY Accuracy'!E115, 'Pattern_Matching Accuracy'!E115, 'Reversal Accuracy'!E115, 'Stack Accuracy'!E115, 'Vending_Machine Accuracy'!E115, 'MazeComplete Accuracy'!E115, 'MazeSolve Accuracy'!E115, 'Hamiltonian Accuracy'!E115)</f>
        <v>0</v>
      </c>
      <c r="F115">
        <f>AVERAGE('PARITY Accuracy'!F115, 'Pattern_Matching Accuracy'!F115, 'Reversal Accuracy'!F115, 'Stack Accuracy'!F115, 'Vending_Machine Accuracy'!F115, 'MazeComplete Accuracy'!F115, 'MazeSolve Accuracy'!F115, 'Hamiltonian Accuracy'!F115)</f>
        <v>0</v>
      </c>
      <c r="G115">
        <f>AVERAGE('PARITY Accuracy'!G115, 'Pattern_Matching Accuracy'!G115, 'Reversal Accuracy'!G115, 'Stack Accuracy'!G115, 'Vending_Machine Accuracy'!G115, 'MazeComplete Accuracy'!G115, 'MazeSolve Accuracy'!G115, 'Hamiltonian Accuracy'!G115)</f>
        <v>0</v>
      </c>
      <c r="H115" t="str">
        <f t="shared" si="40"/>
        <v>0 (δ=0.65)</v>
      </c>
      <c r="J115">
        <v>20</v>
      </c>
      <c r="K115">
        <f>_xlfn.STDEV.P(D127:G131)</f>
        <v>11.944749287736149</v>
      </c>
      <c r="L115">
        <f t="shared" si="47"/>
        <v>22.839840345772991</v>
      </c>
      <c r="M115">
        <v>0.65</v>
      </c>
      <c r="N115">
        <f t="shared" si="41"/>
        <v>0</v>
      </c>
      <c r="O115">
        <f t="shared" si="42"/>
        <v>0</v>
      </c>
      <c r="P115" s="5">
        <f>_xlfn.STDEV.P(D127:D131)</f>
        <v>0.60798848673309258</v>
      </c>
      <c r="Q115">
        <f t="shared" si="43"/>
        <v>25.065905230705773</v>
      </c>
      <c r="R115" s="5">
        <f>_xlfn.STDEV.P(E127:E131)</f>
        <v>0.60444189133447712</v>
      </c>
      <c r="S115">
        <f t="shared" si="44"/>
        <v>16.219114345083362</v>
      </c>
      <c r="T115" s="5">
        <f>_xlfn.STDEV.P(F127:F131)</f>
        <v>0.44346645870911078</v>
      </c>
      <c r="U115">
        <f t="shared" si="45"/>
        <v>17.670386302606218</v>
      </c>
      <c r="V115" s="5">
        <f>_xlfn.STDEV.P(G127:G131)</f>
        <v>0.70474286090743565</v>
      </c>
      <c r="W115">
        <f t="shared" si="46"/>
        <v>24.972282203920052</v>
      </c>
    </row>
    <row r="116" spans="1:23" x14ac:dyDescent="0.45">
      <c r="A116" s="2">
        <v>4</v>
      </c>
      <c r="B116">
        <v>0</v>
      </c>
      <c r="C116">
        <v>0.85</v>
      </c>
      <c r="D116">
        <f>AVERAGE('PARITY Accuracy'!D116, 'Pattern_Matching Accuracy'!D116, 'Reversal Accuracy'!D116, 'Stack Accuracy'!D116, 'Vending_Machine Accuracy'!D116, 'MazeComplete Accuracy'!D116, 'MazeSolve Accuracy'!D116, 'Hamiltonian Accuracy'!D116)</f>
        <v>0</v>
      </c>
      <c r="E116">
        <f>AVERAGE('PARITY Accuracy'!E116, 'Pattern_Matching Accuracy'!E116, 'Reversal Accuracy'!E116, 'Stack Accuracy'!E116, 'Vending_Machine Accuracy'!E116, 'MazeComplete Accuracy'!E116, 'MazeSolve Accuracy'!E116, 'Hamiltonian Accuracy'!E116)</f>
        <v>0</v>
      </c>
      <c r="F116">
        <f>AVERAGE('PARITY Accuracy'!F116, 'Pattern_Matching Accuracy'!F116, 'Reversal Accuracy'!F116, 'Stack Accuracy'!F116, 'Vending_Machine Accuracy'!F116, 'MazeComplete Accuracy'!F116, 'MazeSolve Accuracy'!F116, 'Hamiltonian Accuracy'!F116)</f>
        <v>0</v>
      </c>
      <c r="G116">
        <f>AVERAGE('PARITY Accuracy'!G116, 'Pattern_Matching Accuracy'!G116, 'Reversal Accuracy'!G116, 'Stack Accuracy'!G116, 'Vending_Machine Accuracy'!G116, 'MazeComplete Accuracy'!G116, 'MazeSolve Accuracy'!G116, 'Hamiltonian Accuracy'!G116)</f>
        <v>0</v>
      </c>
      <c r="H116" t="str">
        <f t="shared" si="40"/>
        <v>0 (δ=0.85)</v>
      </c>
      <c r="J116">
        <v>50</v>
      </c>
      <c r="K116">
        <f>_xlfn.STDEV.P(D133:G136)</f>
        <v>10.81144523282903</v>
      </c>
      <c r="L116">
        <f t="shared" si="47"/>
        <v>22.471286214985916</v>
      </c>
      <c r="M116">
        <v>0.85</v>
      </c>
      <c r="N116">
        <f t="shared" si="41"/>
        <v>0</v>
      </c>
      <c r="O116">
        <f t="shared" si="42"/>
        <v>0</v>
      </c>
      <c r="P116" s="5">
        <f>_xlfn.STDEV.P(D132:D136)</f>
        <v>0.61410503987509735</v>
      </c>
      <c r="Q116">
        <f t="shared" si="43"/>
        <v>24.572873834214477</v>
      </c>
      <c r="R116" s="5">
        <f>_xlfn.STDEV.P(E132:E136)</f>
        <v>1.125955150083698</v>
      </c>
      <c r="S116">
        <f t="shared" si="44"/>
        <v>15.922567214535121</v>
      </c>
      <c r="T116" s="5">
        <f>_xlfn.STDEV.P(F132:F136)</f>
        <v>0.24023426067070558</v>
      </c>
      <c r="U116">
        <f t="shared" si="45"/>
        <v>18.061164046134703</v>
      </c>
      <c r="V116" s="5">
        <f>_xlfn.STDEV.P(G132:G136)</f>
        <v>0.67872122406773283</v>
      </c>
      <c r="W116">
        <f t="shared" si="46"/>
        <v>24.428306472575102</v>
      </c>
    </row>
    <row r="117" spans="1:23" x14ac:dyDescent="0.45">
      <c r="A117" s="2">
        <v>5</v>
      </c>
      <c r="B117">
        <v>5</v>
      </c>
      <c r="C117">
        <v>0</v>
      </c>
      <c r="D117">
        <f>AVERAGE('PARITY Accuracy'!D117, 'Pattern_Matching Accuracy'!D117, 'Reversal Accuracy'!D117, 'Stack Accuracy'!D117, 'Vending_Machine Accuracy'!D117, 'MazeComplete Accuracy'!D117, 'MazeSolve Accuracy'!D117, 'Hamiltonian Accuracy'!D117)</f>
        <v>34.050000000000004</v>
      </c>
      <c r="E117">
        <f>AVERAGE('PARITY Accuracy'!E117, 'Pattern_Matching Accuracy'!E117, 'Reversal Accuracy'!E117, 'Stack Accuracy'!E117, 'Vending_Machine Accuracy'!E117, 'MazeComplete Accuracy'!E117, 'MazeSolve Accuracy'!E117, 'Hamiltonian Accuracy'!E117)</f>
        <v>25.074999999999999</v>
      </c>
      <c r="F117">
        <f>AVERAGE('PARITY Accuracy'!F117, 'Pattern_Matching Accuracy'!F117, 'Reversal Accuracy'!F117, 'Stack Accuracy'!F117, 'Vending_Machine Accuracy'!F117, 'MazeComplete Accuracy'!F117, 'MazeSolve Accuracy'!F117, 'Hamiltonian Accuracy'!F117)</f>
        <v>30.674999999999997</v>
      </c>
      <c r="G117">
        <f>AVERAGE('PARITY Accuracy'!G117, 'Pattern_Matching Accuracy'!G117, 'Reversal Accuracy'!G117, 'Stack Accuracy'!G117, 'Vending_Machine Accuracy'!G117, 'MazeComplete Accuracy'!G117, 'MazeSolve Accuracy'!G117, 'Hamiltonian Accuracy'!G117)</f>
        <v>32.412500000000001</v>
      </c>
      <c r="H117" t="str">
        <f t="shared" si="40"/>
        <v>5 (δ=0)</v>
      </c>
      <c r="J117">
        <v>100</v>
      </c>
      <c r="K117">
        <f>_xlfn.STDEV.P(D137:G141)</f>
        <v>10.746943678902372</v>
      </c>
      <c r="N117">
        <f t="shared" si="41"/>
        <v>30.553125000000001</v>
      </c>
      <c r="O117">
        <f t="shared" si="42"/>
        <v>3.380462882043676</v>
      </c>
      <c r="P117" s="5">
        <f>_xlfn.STDEV.P(D137:D141)</f>
        <v>0.82619610262939036</v>
      </c>
      <c r="R117" s="5">
        <f>_xlfn.STDEV.P(E137:E141)</f>
        <v>0.50089919145472861</v>
      </c>
      <c r="T117" s="5">
        <f>_xlfn.STDEV.P(F137:F141)</f>
        <v>0.63850411118488581</v>
      </c>
      <c r="V117" s="5">
        <f>_xlfn.STDEV.P(G137:G141)</f>
        <v>0.6462874747355114</v>
      </c>
    </row>
    <row r="118" spans="1:23" x14ac:dyDescent="0.45">
      <c r="A118" s="2">
        <v>6</v>
      </c>
      <c r="B118">
        <v>5</v>
      </c>
      <c r="C118">
        <v>0.2</v>
      </c>
      <c r="D118">
        <f>AVERAGE('PARITY Accuracy'!D118, 'Pattern_Matching Accuracy'!D118, 'Reversal Accuracy'!D118, 'Stack Accuracy'!D118, 'Vending_Machine Accuracy'!D118, 'MazeComplete Accuracy'!D118, 'MazeSolve Accuracy'!D118, 'Hamiltonian Accuracy'!D118)</f>
        <v>35.887500000000003</v>
      </c>
      <c r="E118">
        <f>AVERAGE('PARITY Accuracy'!E118, 'Pattern_Matching Accuracy'!E118, 'Reversal Accuracy'!E118, 'Stack Accuracy'!E118, 'Vending_Machine Accuracy'!E118, 'MazeComplete Accuracy'!E118, 'MazeSolve Accuracy'!E118, 'Hamiltonian Accuracy'!E118)</f>
        <v>25.049999999999997</v>
      </c>
      <c r="F118">
        <f>AVERAGE('PARITY Accuracy'!F118, 'Pattern_Matching Accuracy'!F118, 'Reversal Accuracy'!F118, 'Stack Accuracy'!F118, 'Vending_Machine Accuracy'!F118, 'MazeComplete Accuracy'!F118, 'MazeSolve Accuracy'!F118, 'Hamiltonian Accuracy'!F118)</f>
        <v>31.275000000000002</v>
      </c>
      <c r="G118">
        <f>AVERAGE('PARITY Accuracy'!G118, 'Pattern_Matching Accuracy'!G118, 'Reversal Accuracy'!G118, 'Stack Accuracy'!G118, 'Vending_Machine Accuracy'!G118, 'MazeComplete Accuracy'!G118, 'MazeSolve Accuracy'!G118, 'Hamiltonian Accuracy'!G118)</f>
        <v>33.050000000000004</v>
      </c>
      <c r="H118" t="str">
        <f t="shared" si="40"/>
        <v>5 (δ=0.2)</v>
      </c>
      <c r="K118">
        <f>AVERAGE(K112:K117)</f>
        <v>7.9723074134577798</v>
      </c>
      <c r="N118">
        <f t="shared" si="41"/>
        <v>31.315625000000004</v>
      </c>
      <c r="O118">
        <f t="shared" si="42"/>
        <v>3.9739717125156866</v>
      </c>
      <c r="P118" s="5">
        <f>AVERAGE(P112:P117)</f>
        <v>0.62892618571070569</v>
      </c>
      <c r="Q118">
        <f>AVERAGE(Q112:Q116)</f>
        <v>25.060426471243154</v>
      </c>
      <c r="R118" s="5">
        <f>AVERAGE(R112:R117)</f>
        <v>0.6192154756121403</v>
      </c>
      <c r="S118">
        <f>AVERAGE(S112:S116)</f>
        <v>16.284510790447094</v>
      </c>
      <c r="T118" s="5">
        <f>AVERAGE(T112:T117)</f>
        <v>0.3323289888283294</v>
      </c>
      <c r="U118">
        <f>AVERAGE(U112:U116)</f>
        <v>17.90893630038941</v>
      </c>
      <c r="V118" s="5">
        <f>AVERAGE(V112:V117)</f>
        <v>0.49043385962134511</v>
      </c>
      <c r="W118">
        <f>AVERAGE(W112:W116)</f>
        <v>24.873476632222165</v>
      </c>
    </row>
    <row r="119" spans="1:23" ht="14.65" thickBot="1" x14ac:dyDescent="0.5">
      <c r="A119" s="2">
        <v>7</v>
      </c>
      <c r="B119">
        <v>5</v>
      </c>
      <c r="C119">
        <v>0.45</v>
      </c>
      <c r="D119">
        <f>AVERAGE('PARITY Accuracy'!D119, 'Pattern_Matching Accuracy'!D119, 'Reversal Accuracy'!D119, 'Stack Accuracy'!D119, 'Vending_Machine Accuracy'!D119, 'MazeComplete Accuracy'!D119, 'MazeSolve Accuracy'!D119, 'Hamiltonian Accuracy'!D119)</f>
        <v>34.85</v>
      </c>
      <c r="E119">
        <f>AVERAGE('PARITY Accuracy'!E119, 'Pattern_Matching Accuracy'!E119, 'Reversal Accuracy'!E119, 'Stack Accuracy'!E119, 'Vending_Machine Accuracy'!E119, 'MazeComplete Accuracy'!E119, 'MazeSolve Accuracy'!E119, 'Hamiltonian Accuracy'!E119)</f>
        <v>23.825000000000003</v>
      </c>
      <c r="F119">
        <f>AVERAGE('PARITY Accuracy'!F119, 'Pattern_Matching Accuracy'!F119, 'Reversal Accuracy'!F119, 'Stack Accuracy'!F119, 'Vending_Machine Accuracy'!F119, 'MazeComplete Accuracy'!F119, 'MazeSolve Accuracy'!F119, 'Hamiltonian Accuracy'!F119)</f>
        <v>30.55</v>
      </c>
      <c r="G119">
        <f>AVERAGE('PARITY Accuracy'!G119, 'Pattern_Matching Accuracy'!G119, 'Reversal Accuracy'!G119, 'Stack Accuracy'!G119, 'Vending_Machine Accuracy'!G119, 'MazeComplete Accuracy'!G119, 'MazeSolve Accuracy'!G119, 'Hamiltonian Accuracy'!G119)</f>
        <v>33.037500000000001</v>
      </c>
      <c r="H119" t="str">
        <f t="shared" si="40"/>
        <v>5 (δ=0.45)</v>
      </c>
      <c r="N119">
        <f t="shared" si="41"/>
        <v>30.565625000000004</v>
      </c>
      <c r="O119">
        <f t="shared" si="42"/>
        <v>4.1803799076010879</v>
      </c>
      <c r="P119" s="5">
        <f>_xlfn.STDEV.P(P112:P117)</f>
        <v>0.29894568000565969</v>
      </c>
      <c r="Q119">
        <f>_xlfn.STDEV.P(Q112:Q116)</f>
        <v>0.25913667345002322</v>
      </c>
      <c r="R119" s="5">
        <f>_xlfn.STDEV.P(R112:R117)</f>
        <v>0.35757765323879642</v>
      </c>
      <c r="S119">
        <f>_xlfn.STDEV.P(S112:S116)</f>
        <v>0.25184213635820701</v>
      </c>
      <c r="T119" s="5">
        <f>_xlfn.STDEV.P(T112:T117)</f>
        <v>0.19565899719752319</v>
      </c>
      <c r="U119">
        <f>_xlfn.STDEV.P(U112:U116)</f>
        <v>0.13677421473585816</v>
      </c>
      <c r="V119" s="5">
        <f>_xlfn.STDEV.P(V112:V117)</f>
        <v>0.25625029301494312</v>
      </c>
      <c r="W119">
        <f>_xlfn.STDEV.P(W112:W116)</f>
        <v>0.25119088009392831</v>
      </c>
    </row>
    <row r="120" spans="1:23" x14ac:dyDescent="0.45">
      <c r="A120" s="2">
        <v>8</v>
      </c>
      <c r="B120">
        <v>5</v>
      </c>
      <c r="C120">
        <v>0.65</v>
      </c>
      <c r="D120">
        <f>AVERAGE('PARITY Accuracy'!D120, 'Pattern_Matching Accuracy'!D120, 'Reversal Accuracy'!D120, 'Stack Accuracy'!D120, 'Vending_Machine Accuracy'!D120, 'MazeComplete Accuracy'!D120, 'MazeSolve Accuracy'!D120, 'Hamiltonian Accuracy'!D120)</f>
        <v>36.449999999999996</v>
      </c>
      <c r="E120">
        <f>AVERAGE('PARITY Accuracy'!E120, 'Pattern_Matching Accuracy'!E120, 'Reversal Accuracy'!E120, 'Stack Accuracy'!E120, 'Vending_Machine Accuracy'!E120, 'MazeComplete Accuracy'!E120, 'MazeSolve Accuracy'!E120, 'Hamiltonian Accuracy'!E120)</f>
        <v>24.524999999999999</v>
      </c>
      <c r="F120">
        <f>AVERAGE('PARITY Accuracy'!F120, 'Pattern_Matching Accuracy'!F120, 'Reversal Accuracy'!F120, 'Stack Accuracy'!F120, 'Vending_Machine Accuracy'!F120, 'MazeComplete Accuracy'!F120, 'MazeSolve Accuracy'!F120, 'Hamiltonian Accuracy'!F120)</f>
        <v>30.674999999999997</v>
      </c>
      <c r="G120">
        <f>AVERAGE('PARITY Accuracy'!G120, 'Pattern_Matching Accuracy'!G120, 'Reversal Accuracy'!G120, 'Stack Accuracy'!G120, 'Vending_Machine Accuracy'!G120, 'MazeComplete Accuracy'!G120, 'MazeSolve Accuracy'!G120, 'Hamiltonian Accuracy'!G120)</f>
        <v>33.075000000000003</v>
      </c>
      <c r="H120" t="str">
        <f t="shared" si="40"/>
        <v>5 (δ=0.65)</v>
      </c>
      <c r="K120" s="10" cm="1">
        <f t="array" ref="K120">INDEX(LINEST(K112:K117),1)</f>
        <v>2.1587375672424147</v>
      </c>
      <c r="L120" s="11" cm="1">
        <f t="array" ref="L120">INDEX(LINEST(L112:L116),1)</f>
        <v>-6.9929097085718067E-2</v>
      </c>
      <c r="N120">
        <f t="shared" si="41"/>
        <v>31.181249999999999</v>
      </c>
      <c r="O120">
        <f t="shared" si="42"/>
        <v>4.3562589669922129</v>
      </c>
      <c r="P120" s="5"/>
      <c r="R120" s="5"/>
      <c r="T120" s="5"/>
      <c r="V120" s="5"/>
    </row>
    <row r="121" spans="1:23" x14ac:dyDescent="0.45">
      <c r="A121" s="2">
        <v>9</v>
      </c>
      <c r="B121">
        <v>5</v>
      </c>
      <c r="C121">
        <v>0.85</v>
      </c>
      <c r="D121">
        <f>AVERAGE('PARITY Accuracy'!D121, 'Pattern_Matching Accuracy'!D121, 'Reversal Accuracy'!D121, 'Stack Accuracy'!D121, 'Vending_Machine Accuracy'!D121, 'MazeComplete Accuracy'!D121, 'MazeSolve Accuracy'!D121, 'Hamiltonian Accuracy'!D121)</f>
        <v>36.012500000000003</v>
      </c>
      <c r="E121">
        <f>AVERAGE('PARITY Accuracy'!E121, 'Pattern_Matching Accuracy'!E121, 'Reversal Accuracy'!E121, 'Stack Accuracy'!E121, 'Vending_Machine Accuracy'!E121, 'MazeComplete Accuracy'!E121, 'MazeSolve Accuracy'!E121, 'Hamiltonian Accuracy'!E121)</f>
        <v>23.949999999999996</v>
      </c>
      <c r="F121">
        <f>AVERAGE('PARITY Accuracy'!F121, 'Pattern_Matching Accuracy'!F121, 'Reversal Accuracy'!F121, 'Stack Accuracy'!F121, 'Vending_Machine Accuracy'!F121, 'MazeComplete Accuracy'!F121, 'MazeSolve Accuracy'!F121, 'Hamiltonian Accuracy'!F121)</f>
        <v>30.450000000000003</v>
      </c>
      <c r="G121">
        <f>AVERAGE('PARITY Accuracy'!G121, 'Pattern_Matching Accuracy'!G121, 'Reversal Accuracy'!G121, 'Stack Accuracy'!G121, 'Vending_Machine Accuracy'!G121, 'MazeComplete Accuracy'!G121, 'MazeSolve Accuracy'!G121, 'Hamiltonian Accuracy'!G121)</f>
        <v>33.337499999999999</v>
      </c>
      <c r="H121" t="str">
        <f t="shared" si="40"/>
        <v>5 (δ=0.85)</v>
      </c>
      <c r="K121" s="12">
        <f>AVERAGE('Hamiltonian Accuracy'!K120, 'MazeSolve Accuracy'!K120, 'MazeComplete Accuracy'!K120, , 'Vending_Machine Accuracy'!K120, 'Stack Accuracy'!K120, 'Reversal Accuracy'!K120, 'Pattern_Matching Accuracy'!K120, 'PARITY Accuracy'!K120)</f>
        <v>1.9580111941741056</v>
      </c>
      <c r="L121" s="12">
        <f>AVERAGE('Hamiltonian Accuracy'!L120, 'MazeSolve Accuracy'!L120, 'MazeComplete Accuracy'!L120, 'Vending_Machine_Sum Accuracy'!L120, 'Vending_Machine Accuracy'!L120, 'Stack Accuracy'!L120, 'Reversal Accuracy'!L120, 'Pattern_Matching Accuracy'!L120, 'PARITY Accuracy'!L120)</f>
        <v>-0.12358245724898757</v>
      </c>
      <c r="N121">
        <f t="shared" si="41"/>
        <v>30.9375</v>
      </c>
      <c r="O121">
        <f t="shared" si="42"/>
        <v>4.4882746545861112</v>
      </c>
      <c r="P121" s="5"/>
      <c r="R121" s="5"/>
      <c r="T121" s="5"/>
      <c r="V121" s="5"/>
    </row>
    <row r="122" spans="1:23" ht="14.65" thickBot="1" x14ac:dyDescent="0.5">
      <c r="A122" s="2">
        <v>10</v>
      </c>
      <c r="B122">
        <v>10</v>
      </c>
      <c r="C122">
        <v>0</v>
      </c>
      <c r="D122">
        <f>AVERAGE('PARITY Accuracy'!D122, 'Pattern_Matching Accuracy'!D122, 'Reversal Accuracy'!D122, 'Stack Accuracy'!D122, 'Vending_Machine Accuracy'!D122, 'MazeComplete Accuracy'!D122, 'MazeSolve Accuracy'!D122, 'Hamiltonian Accuracy'!D122)</f>
        <v>54.275000000000006</v>
      </c>
      <c r="E122">
        <f>AVERAGE('PARITY Accuracy'!E122, 'Pattern_Matching Accuracy'!E122, 'Reversal Accuracy'!E122, 'Stack Accuracy'!E122, 'Vending_Machine Accuracy'!E122, 'MazeComplete Accuracy'!E122, 'MazeSolve Accuracy'!E122, 'Hamiltonian Accuracy'!E122)</f>
        <v>29.537500000000001</v>
      </c>
      <c r="F122">
        <f>AVERAGE('PARITY Accuracy'!F122, 'Pattern_Matching Accuracy'!F122, 'Reversal Accuracy'!F122, 'Stack Accuracy'!F122, 'Vending_Machine Accuracy'!F122, 'MazeComplete Accuracy'!F122, 'MazeSolve Accuracy'!F122, 'Hamiltonian Accuracy'!F122)</f>
        <v>43.75</v>
      </c>
      <c r="G122">
        <f>AVERAGE('PARITY Accuracy'!G122, 'Pattern_Matching Accuracy'!G122, 'Reversal Accuracy'!G122, 'Stack Accuracy'!G122, 'Vending_Machine Accuracy'!G122, 'MazeComplete Accuracy'!G122, 'MazeSolve Accuracy'!G122, 'Hamiltonian Accuracy'!G122)</f>
        <v>51.737499999999997</v>
      </c>
      <c r="H122" t="str">
        <f t="shared" si="40"/>
        <v>10 (δ=0)</v>
      </c>
      <c r="K122" s="13">
        <f>_xlfn.STDEV.P('Hamiltonian Accuracy'!K120, 'MazeSolve Accuracy'!K120, 'MazeComplete Accuracy'!K120, 'Vending_Machine Accuracy'!K120, 'Stack Accuracy'!K120, 'Reversal Accuracy'!K120, 'Pattern_Matching Accuracy'!K120, 'PARITY Accuracy'!K120)</f>
        <v>1.5171136531168727</v>
      </c>
      <c r="L122" s="14" t="s">
        <v>28</v>
      </c>
      <c r="N122">
        <f t="shared" si="41"/>
        <v>44.825000000000003</v>
      </c>
      <c r="O122">
        <f t="shared" si="42"/>
        <v>9.642982390059613</v>
      </c>
      <c r="P122" s="5"/>
      <c r="R122" s="5"/>
      <c r="T122" s="5"/>
      <c r="V122" s="5"/>
    </row>
    <row r="123" spans="1:23" x14ac:dyDescent="0.45">
      <c r="A123" s="2">
        <v>11</v>
      </c>
      <c r="B123">
        <v>10</v>
      </c>
      <c r="C123">
        <v>0.2</v>
      </c>
      <c r="D123">
        <f>AVERAGE('PARITY Accuracy'!D123, 'Pattern_Matching Accuracy'!D123, 'Reversal Accuracy'!D123, 'Stack Accuracy'!D123, 'Vending_Machine Accuracy'!D123, 'MazeComplete Accuracy'!D123, 'MazeSolve Accuracy'!D123, 'Hamiltonian Accuracy'!D123)</f>
        <v>54.650000000000006</v>
      </c>
      <c r="E123">
        <f>AVERAGE('PARITY Accuracy'!E123, 'Pattern_Matching Accuracy'!E123, 'Reversal Accuracy'!E123, 'Stack Accuracy'!E123, 'Vending_Machine Accuracy'!E123, 'MazeComplete Accuracy'!E123, 'MazeSolve Accuracy'!E123, 'Hamiltonian Accuracy'!E123)</f>
        <v>28.487499999999997</v>
      </c>
      <c r="F123">
        <f>AVERAGE('PARITY Accuracy'!F123, 'Pattern_Matching Accuracy'!F123, 'Reversal Accuracy'!F123, 'Stack Accuracy'!F123, 'Vending_Machine Accuracy'!F123, 'MazeComplete Accuracy'!F123, 'MazeSolve Accuracy'!F123, 'Hamiltonian Accuracy'!F123)</f>
        <v>44.000000000000007</v>
      </c>
      <c r="G123">
        <f>AVERAGE('PARITY Accuracy'!G123, 'Pattern_Matching Accuracy'!G123, 'Reversal Accuracy'!G123, 'Stack Accuracy'!G123, 'Vending_Machine Accuracy'!G123, 'MazeComplete Accuracy'!G123, 'MazeSolve Accuracy'!G123, 'Hamiltonian Accuracy'!G123)</f>
        <v>50.462499999999999</v>
      </c>
      <c r="H123" t="str">
        <f t="shared" si="40"/>
        <v>10 (δ=0.2)</v>
      </c>
      <c r="J123" s="3"/>
      <c r="K123" s="3" t="s">
        <v>25</v>
      </c>
      <c r="L123" s="3" t="s">
        <v>26</v>
      </c>
      <c r="N123">
        <f t="shared" si="41"/>
        <v>44.400000000000006</v>
      </c>
      <c r="O123">
        <f t="shared" si="42"/>
        <v>9.9396184848815832</v>
      </c>
      <c r="P123" s="3" t="s">
        <v>25</v>
      </c>
      <c r="Q123" s="3" t="s">
        <v>26</v>
      </c>
      <c r="R123" s="3" t="s">
        <v>25</v>
      </c>
      <c r="S123" s="3" t="s">
        <v>26</v>
      </c>
      <c r="T123" s="3" t="s">
        <v>25</v>
      </c>
      <c r="U123" s="3" t="s">
        <v>26</v>
      </c>
      <c r="V123" s="3" t="s">
        <v>25</v>
      </c>
      <c r="W123" s="3" t="s">
        <v>26</v>
      </c>
    </row>
    <row r="124" spans="1:23" x14ac:dyDescent="0.45">
      <c r="A124" s="2">
        <v>12</v>
      </c>
      <c r="B124">
        <v>10</v>
      </c>
      <c r="C124">
        <v>0.45</v>
      </c>
      <c r="D124">
        <f>AVERAGE('PARITY Accuracy'!D124, 'Pattern_Matching Accuracy'!D124, 'Reversal Accuracy'!D124, 'Stack Accuracy'!D124, 'Vending_Machine Accuracy'!D124, 'MazeComplete Accuracy'!D124, 'MazeSolve Accuracy'!D124, 'Hamiltonian Accuracy'!D124)</f>
        <v>53.137500000000003</v>
      </c>
      <c r="E124">
        <f>AVERAGE('PARITY Accuracy'!E124, 'Pattern_Matching Accuracy'!E124, 'Reversal Accuracy'!E124, 'Stack Accuracy'!E124, 'Vending_Machine Accuracy'!E124, 'MazeComplete Accuracy'!E124, 'MazeSolve Accuracy'!E124, 'Hamiltonian Accuracy'!E124)</f>
        <v>28.524999999999999</v>
      </c>
      <c r="F124">
        <f>AVERAGE('PARITY Accuracy'!F124, 'Pattern_Matching Accuracy'!F124, 'Reversal Accuracy'!F124, 'Stack Accuracy'!F124, 'Vending_Machine Accuracy'!F124, 'MazeComplete Accuracy'!F124, 'MazeSolve Accuracy'!F124, 'Hamiltonian Accuracy'!F124)</f>
        <v>43.912500000000009</v>
      </c>
      <c r="G124">
        <f>AVERAGE('PARITY Accuracy'!G124, 'Pattern_Matching Accuracy'!G124, 'Reversal Accuracy'!G124, 'Stack Accuracy'!G124, 'Vending_Machine Accuracy'!G124, 'MazeComplete Accuracy'!G124, 'MazeSolve Accuracy'!G124, 'Hamiltonian Accuracy'!G124)</f>
        <v>51.574999999999996</v>
      </c>
      <c r="H124" t="str">
        <f t="shared" si="40"/>
        <v>10 (δ=0.45)</v>
      </c>
      <c r="J124">
        <v>2</v>
      </c>
      <c r="K124">
        <f>AVERAGE(D112:G116)</f>
        <v>1.25E-3</v>
      </c>
      <c r="L124">
        <f>AVERAGE(D112:G112,D117:G117,D122:G122,D127:G127,D132:G132,D137:G137)</f>
        <v>41.227083333333326</v>
      </c>
      <c r="M124">
        <v>0</v>
      </c>
      <c r="N124">
        <f t="shared" si="41"/>
        <v>44.287500000000001</v>
      </c>
      <c r="O124">
        <f t="shared" si="42"/>
        <v>9.7471430109032564</v>
      </c>
      <c r="P124" s="5">
        <f>AVERAGE(D112:D116)</f>
        <v>2.5000000000000001E-3</v>
      </c>
      <c r="Q124">
        <f>AVERAGE(D112,D117,D122,D127,D132,D137)</f>
        <v>48.94166666666667</v>
      </c>
      <c r="R124" s="5">
        <f>AVERAGE(E112:E116)</f>
        <v>2.5000000000000001E-3</v>
      </c>
      <c r="S124">
        <f>AVERAGE(E112,E117,E122,E127,E132,E137)</f>
        <v>30.987500000000001</v>
      </c>
      <c r="T124" s="5">
        <f>AVERAGE(F112:F116)</f>
        <v>0</v>
      </c>
      <c r="U124">
        <f>AVERAGE(F112,F117,F122,F127,F132,F137)</f>
        <v>37.164583333333333</v>
      </c>
      <c r="V124" s="5">
        <f>AVERAGE(G112:G116)</f>
        <v>0</v>
      </c>
      <c r="W124">
        <f>AVERAGE(G112,G117,G122,G127,G132,G137)</f>
        <v>47.814583333333331</v>
      </c>
    </row>
    <row r="125" spans="1:23" x14ac:dyDescent="0.45">
      <c r="A125" s="2">
        <v>13</v>
      </c>
      <c r="B125">
        <v>10</v>
      </c>
      <c r="C125">
        <v>0.65</v>
      </c>
      <c r="D125">
        <f>AVERAGE('PARITY Accuracy'!D125, 'Pattern_Matching Accuracy'!D125, 'Reversal Accuracy'!D125, 'Stack Accuracy'!D125, 'Vending_Machine Accuracy'!D125, 'MazeComplete Accuracy'!D125, 'MazeSolve Accuracy'!D125, 'Hamiltonian Accuracy'!D125)</f>
        <v>55.75</v>
      </c>
      <c r="E125">
        <f>AVERAGE('PARITY Accuracy'!E125, 'Pattern_Matching Accuracy'!E125, 'Reversal Accuracy'!E125, 'Stack Accuracy'!E125, 'Vending_Machine Accuracy'!E125, 'MazeComplete Accuracy'!E125, 'MazeSolve Accuracy'!E125, 'Hamiltonian Accuracy'!E125)</f>
        <v>26.874999999999996</v>
      </c>
      <c r="F125">
        <f>AVERAGE('PARITY Accuracy'!F125, 'Pattern_Matching Accuracy'!F125, 'Reversal Accuracy'!F125, 'Stack Accuracy'!F125, 'Vending_Machine Accuracy'!F125, 'MazeComplete Accuracy'!F125, 'MazeSolve Accuracy'!F125, 'Hamiltonian Accuracy'!F125)</f>
        <v>43.3125</v>
      </c>
      <c r="G125">
        <f>AVERAGE('PARITY Accuracy'!G125, 'Pattern_Matching Accuracy'!G125, 'Reversal Accuracy'!G125, 'Stack Accuracy'!G125, 'Vending_Machine Accuracy'!G125, 'MazeComplete Accuracy'!G125, 'MazeSolve Accuracy'!G125, 'Hamiltonian Accuracy'!G125)</f>
        <v>52.199999999999996</v>
      </c>
      <c r="H125" t="str">
        <f t="shared" si="40"/>
        <v>10 (δ=0.65)</v>
      </c>
      <c r="J125">
        <v>5</v>
      </c>
      <c r="K125">
        <f>AVERAGE(D117:G121)</f>
        <v>30.910625000000003</v>
      </c>
      <c r="L125">
        <f>AVERAGE(D113:G113,D118:G118,D123:G123,D128:G128,D133:G133,D138:G138)</f>
        <v>41.533333333333331</v>
      </c>
      <c r="M125">
        <v>0.2</v>
      </c>
      <c r="N125">
        <f t="shared" si="41"/>
        <v>44.534374999999997</v>
      </c>
      <c r="O125">
        <f t="shared" si="42"/>
        <v>11.156820276040806</v>
      </c>
      <c r="P125" s="5">
        <f>AVERAGE(D117:D121)</f>
        <v>35.450000000000003</v>
      </c>
      <c r="Q125">
        <f t="shared" ref="Q125:Q128" si="48">AVERAGE(D113,D118,D123,D128,D133,D138)</f>
        <v>49.610416666666659</v>
      </c>
      <c r="R125" s="5">
        <f>AVERAGE(E117:E121)</f>
        <v>24.484999999999996</v>
      </c>
      <c r="S125">
        <f t="shared" ref="S125:S128" si="49">AVERAGE(E113,E118,E123,E128,E133,E138)</f>
        <v>31.137499999999999</v>
      </c>
      <c r="T125" s="5">
        <f>AVERAGE(F117:F121)</f>
        <v>30.725000000000001</v>
      </c>
      <c r="U125">
        <f t="shared" ref="U125:U128" si="50">AVERAGE(F113,F118,F123,F128,F133,F138)</f>
        <v>37.275000000000006</v>
      </c>
      <c r="V125" s="5">
        <f>AVERAGE(G117:G121)</f>
        <v>32.982500000000002</v>
      </c>
      <c r="W125">
        <f t="shared" ref="W125:W128" si="51">AVERAGE(G113,G118,G123,G128,G133,G138)</f>
        <v>48.110416666666659</v>
      </c>
    </row>
    <row r="126" spans="1:23" x14ac:dyDescent="0.45">
      <c r="A126" s="2">
        <v>14</v>
      </c>
      <c r="B126">
        <v>10</v>
      </c>
      <c r="C126">
        <v>0.85</v>
      </c>
      <c r="D126">
        <f>AVERAGE('PARITY Accuracy'!D126, 'Pattern_Matching Accuracy'!D126, 'Reversal Accuracy'!D126, 'Stack Accuracy'!D126, 'Vending_Machine Accuracy'!D126, 'MazeComplete Accuracy'!D126, 'MazeSolve Accuracy'!D126, 'Hamiltonian Accuracy'!D126)</f>
        <v>54.787500000000001</v>
      </c>
      <c r="E126">
        <f>AVERAGE('PARITY Accuracy'!E126, 'Pattern_Matching Accuracy'!E126, 'Reversal Accuracy'!E126, 'Stack Accuracy'!E126, 'Vending_Machine Accuracy'!E126, 'MazeComplete Accuracy'!E126, 'MazeSolve Accuracy'!E126, 'Hamiltonian Accuracy'!E126)</f>
        <v>27.3</v>
      </c>
      <c r="F126">
        <f>AVERAGE('PARITY Accuracy'!F126, 'Pattern_Matching Accuracy'!F126, 'Reversal Accuracy'!F126, 'Stack Accuracy'!F126, 'Vending_Machine Accuracy'!F126, 'MazeComplete Accuracy'!F126, 'MazeSolve Accuracy'!F126, 'Hamiltonian Accuracy'!F126)</f>
        <v>44.5</v>
      </c>
      <c r="G126">
        <f>AVERAGE('PARITY Accuracy'!G126, 'Pattern_Matching Accuracy'!G126, 'Reversal Accuracy'!G126, 'Stack Accuracy'!G126, 'Vending_Machine Accuracy'!G126, 'MazeComplete Accuracy'!G126, 'MazeSolve Accuracy'!G126, 'Hamiltonian Accuracy'!G126)</f>
        <v>50.975000000000001</v>
      </c>
      <c r="H126" t="str">
        <f t="shared" si="40"/>
        <v>10 (δ=0.85)</v>
      </c>
      <c r="J126">
        <v>10</v>
      </c>
      <c r="K126">
        <f>AVERAGE(D122:G126)</f>
        <v>44.487499999999997</v>
      </c>
      <c r="L126">
        <f t="shared" ref="L126:L128" si="52">AVERAGE(D114:G114,D119:G119,D124:G124,D129:G129,D134:G134,D139:G139)</f>
        <v>41.092708333333341</v>
      </c>
      <c r="M126">
        <v>0.45</v>
      </c>
      <c r="N126">
        <f t="shared" si="41"/>
        <v>44.390625</v>
      </c>
      <c r="O126">
        <f t="shared" si="42"/>
        <v>10.53031848625079</v>
      </c>
      <c r="P126" s="5">
        <f>AVERAGE(D122:D126)</f>
        <v>54.52</v>
      </c>
      <c r="Q126">
        <f t="shared" si="48"/>
        <v>48.837499999999999</v>
      </c>
      <c r="R126" s="5">
        <f>AVERAGE(E122:E126)</f>
        <v>28.145</v>
      </c>
      <c r="S126">
        <f t="shared" si="49"/>
        <v>30.445833333333336</v>
      </c>
      <c r="T126" s="5">
        <f>AVERAGE(F122:F126)</f>
        <v>43.895000000000003</v>
      </c>
      <c r="U126">
        <f t="shared" si="50"/>
        <v>37.299999999999997</v>
      </c>
      <c r="V126" s="5">
        <f>AVERAGE(G122:G126)</f>
        <v>51.39</v>
      </c>
      <c r="W126">
        <f t="shared" si="51"/>
        <v>47.787500000000001</v>
      </c>
    </row>
    <row r="127" spans="1:23" x14ac:dyDescent="0.45">
      <c r="A127" s="2">
        <v>15</v>
      </c>
      <c r="B127">
        <v>20</v>
      </c>
      <c r="C127">
        <v>0</v>
      </c>
      <c r="D127">
        <f>AVERAGE('PARITY Accuracy'!D127, 'Pattern_Matching Accuracy'!D127, 'Reversal Accuracy'!D127, 'Stack Accuracy'!D127, 'Vending_Machine Accuracy'!D127, 'MazeComplete Accuracy'!D127, 'MazeSolve Accuracy'!D127, 'Hamiltonian Accuracy'!D127)</f>
        <v>63.662499999999994</v>
      </c>
      <c r="E127">
        <f>AVERAGE('PARITY Accuracy'!E127, 'Pattern_Matching Accuracy'!E127, 'Reversal Accuracy'!E127, 'Stack Accuracy'!E127, 'Vending_Machine Accuracy'!E127, 'MazeComplete Accuracy'!E127, 'MazeSolve Accuracy'!E127, 'Hamiltonian Accuracy'!E127)</f>
        <v>35.087500000000006</v>
      </c>
      <c r="F127">
        <f>AVERAGE('PARITY Accuracy'!F127, 'Pattern_Matching Accuracy'!F127, 'Reversal Accuracy'!F127, 'Stack Accuracy'!F127, 'Vending_Machine Accuracy'!F127, 'MazeComplete Accuracy'!F127, 'MazeSolve Accuracy'!F127, 'Hamiltonian Accuracy'!F127)</f>
        <v>49.137500000000003</v>
      </c>
      <c r="G127">
        <f>AVERAGE('PARITY Accuracy'!G127, 'Pattern_Matching Accuracy'!G127, 'Reversal Accuracy'!G127, 'Stack Accuracy'!G127, 'Vending_Machine Accuracy'!G127, 'MazeComplete Accuracy'!G127, 'MazeSolve Accuracy'!G127, 'Hamiltonian Accuracy'!G127)</f>
        <v>63.8</v>
      </c>
      <c r="H127" t="str">
        <f t="shared" si="40"/>
        <v>20 (δ=0)</v>
      </c>
      <c r="J127">
        <v>20</v>
      </c>
      <c r="K127">
        <f>AVERAGE(D127:G131)</f>
        <v>52.701875000000008</v>
      </c>
      <c r="L127">
        <f t="shared" si="52"/>
        <v>41.169270833333329</v>
      </c>
      <c r="M127">
        <v>0.65</v>
      </c>
      <c r="N127">
        <f t="shared" si="41"/>
        <v>52.921875</v>
      </c>
      <c r="O127">
        <f t="shared" si="42"/>
        <v>11.896228968537677</v>
      </c>
      <c r="P127" s="5">
        <f>AVERAGE(D127:D131)</f>
        <v>63.69</v>
      </c>
      <c r="Q127">
        <f t="shared" si="48"/>
        <v>49.614583333333336</v>
      </c>
      <c r="R127" s="5">
        <f>AVERAGE(E127:E131)</f>
        <v>34.8825</v>
      </c>
      <c r="S127">
        <f t="shared" si="49"/>
        <v>30.183333333333337</v>
      </c>
      <c r="T127" s="5">
        <f>AVERAGE(F127:F131)</f>
        <v>48.780000000000008</v>
      </c>
      <c r="U127">
        <f t="shared" si="50"/>
        <v>36.774999999999999</v>
      </c>
      <c r="V127" s="5">
        <f>AVERAGE(G127:G131)</f>
        <v>63.455000000000005</v>
      </c>
      <c r="W127">
        <f t="shared" si="51"/>
        <v>48.104166666666664</v>
      </c>
    </row>
    <row r="128" spans="1:23" x14ac:dyDescent="0.45">
      <c r="A128" s="2">
        <v>16</v>
      </c>
      <c r="B128">
        <v>20</v>
      </c>
      <c r="C128">
        <v>0.2</v>
      </c>
      <c r="D128">
        <f>AVERAGE('PARITY Accuracy'!D128, 'Pattern_Matching Accuracy'!D128, 'Reversal Accuracy'!D128, 'Stack Accuracy'!D128, 'Vending_Machine Accuracy'!D128, 'MazeComplete Accuracy'!D128, 'MazeSolve Accuracy'!D128, 'Hamiltonian Accuracy'!D128)</f>
        <v>64.412499999999994</v>
      </c>
      <c r="E128">
        <f>AVERAGE('PARITY Accuracy'!E128, 'Pattern_Matching Accuracy'!E128, 'Reversal Accuracy'!E128, 'Stack Accuracy'!E128, 'Vending_Machine Accuracy'!E128, 'MazeComplete Accuracy'!E128, 'MazeSolve Accuracy'!E128, 'Hamiltonian Accuracy'!E128)</f>
        <v>35.212499999999999</v>
      </c>
      <c r="F128">
        <f>AVERAGE('PARITY Accuracy'!F128, 'Pattern_Matching Accuracy'!F128, 'Reversal Accuracy'!F128, 'Stack Accuracy'!F128, 'Vending_Machine Accuracy'!F128, 'MazeComplete Accuracy'!F128, 'MazeSolve Accuracy'!F128, 'Hamiltonian Accuracy'!F128)</f>
        <v>48.412500000000001</v>
      </c>
      <c r="G128">
        <f>AVERAGE('PARITY Accuracy'!G128, 'Pattern_Matching Accuracy'!G128, 'Reversal Accuracy'!G128, 'Stack Accuracy'!G128, 'Vending_Machine Accuracy'!G128, 'MazeComplete Accuracy'!G128, 'MazeSolve Accuracy'!G128, 'Hamiltonian Accuracy'!G128)</f>
        <v>64.1875</v>
      </c>
      <c r="H128" t="str">
        <f t="shared" si="40"/>
        <v>20 (δ=0.2)</v>
      </c>
      <c r="J128">
        <v>50</v>
      </c>
      <c r="K128">
        <f>AVERAGE(D132:G136)</f>
        <v>58.507499999999993</v>
      </c>
      <c r="L128">
        <f t="shared" si="52"/>
        <v>40.783854166666664</v>
      </c>
      <c r="M128">
        <v>0.85</v>
      </c>
      <c r="N128">
        <f t="shared" si="41"/>
        <v>53.056249999999999</v>
      </c>
      <c r="O128">
        <f t="shared" si="42"/>
        <v>12.174080753284834</v>
      </c>
      <c r="P128" s="5">
        <f>AVERAGE(D132:D136)</f>
        <v>69.462500000000006</v>
      </c>
      <c r="Q128">
        <f t="shared" si="48"/>
        <v>48.720833333333331</v>
      </c>
      <c r="R128" s="5">
        <f>AVERAGE(E132:E136)</f>
        <v>46.122499999999995</v>
      </c>
      <c r="S128">
        <f t="shared" si="49"/>
        <v>29.727083333333336</v>
      </c>
      <c r="T128" s="5">
        <f>AVERAGE(F132:F136)</f>
        <v>49.715000000000003</v>
      </c>
      <c r="U128">
        <f t="shared" si="50"/>
        <v>37.372916666666669</v>
      </c>
      <c r="V128" s="5">
        <f>AVERAGE(G132:G136)</f>
        <v>68.73</v>
      </c>
      <c r="W128">
        <f t="shared" si="51"/>
        <v>47.314583333333339</v>
      </c>
    </row>
    <row r="129" spans="1:23" x14ac:dyDescent="0.45">
      <c r="A129" s="2">
        <v>17</v>
      </c>
      <c r="B129">
        <v>20</v>
      </c>
      <c r="C129">
        <v>0.45</v>
      </c>
      <c r="D129">
        <f>AVERAGE('PARITY Accuracy'!D129, 'Pattern_Matching Accuracy'!D129, 'Reversal Accuracy'!D129, 'Stack Accuracy'!D129, 'Vending_Machine Accuracy'!D129, 'MazeComplete Accuracy'!D129, 'MazeSolve Accuracy'!D129, 'Hamiltonian Accuracy'!D129)</f>
        <v>63.162499999999994</v>
      </c>
      <c r="E129">
        <f>AVERAGE('PARITY Accuracy'!E129, 'Pattern_Matching Accuracy'!E129, 'Reversal Accuracy'!E129, 'Stack Accuracy'!E129, 'Vending_Machine Accuracy'!E129, 'MazeComplete Accuracy'!E129, 'MazeSolve Accuracy'!E129, 'Hamiltonian Accuracy'!E129)</f>
        <v>35.5625</v>
      </c>
      <c r="F129">
        <f>AVERAGE('PARITY Accuracy'!F129, 'Pattern_Matching Accuracy'!F129, 'Reversal Accuracy'!F129, 'Stack Accuracy'!F129, 'Vending_Machine Accuracy'!F129, 'MazeComplete Accuracy'!F129, 'MazeSolve Accuracy'!F129, 'Hamiltonian Accuracy'!F129)</f>
        <v>49.3</v>
      </c>
      <c r="G129">
        <f>AVERAGE('PARITY Accuracy'!G129, 'Pattern_Matching Accuracy'!G129, 'Reversal Accuracy'!G129, 'Stack Accuracy'!G129, 'Vending_Machine Accuracy'!G129, 'MazeComplete Accuracy'!G129, 'MazeSolve Accuracy'!G129, 'Hamiltonian Accuracy'!G129)</f>
        <v>62.8125</v>
      </c>
      <c r="H129" t="str">
        <f t="shared" si="40"/>
        <v>20 (δ=0.45)</v>
      </c>
      <c r="J129">
        <v>100</v>
      </c>
      <c r="K129">
        <f>AVERAGE(D137:G141)</f>
        <v>60.358750000000001</v>
      </c>
      <c r="L129">
        <f>AVERAGE((L128-L127), (L127-L126), (L126-L125), (L125-L124))</f>
        <v>-0.11080729166666536</v>
      </c>
      <c r="N129">
        <f t="shared" si="41"/>
        <v>52.709374999999994</v>
      </c>
      <c r="O129">
        <f t="shared" si="42"/>
        <v>11.36859838752674</v>
      </c>
      <c r="P129" s="5">
        <f>AVERAGE(D137:D141)</f>
        <v>71.745000000000005</v>
      </c>
      <c r="R129" s="5">
        <f>AVERAGE(E137:E141)</f>
        <v>49.340000000000011</v>
      </c>
      <c r="T129" s="5">
        <f>AVERAGE(F137:F141)</f>
        <v>49.95</v>
      </c>
      <c r="V129" s="5">
        <f>AVERAGE(G137:G141)</f>
        <v>70.400000000000006</v>
      </c>
    </row>
    <row r="130" spans="1:23" x14ac:dyDescent="0.45">
      <c r="A130" s="2">
        <v>18</v>
      </c>
      <c r="B130">
        <v>20</v>
      </c>
      <c r="C130">
        <v>0.65</v>
      </c>
      <c r="D130">
        <f>AVERAGE('PARITY Accuracy'!D130, 'Pattern_Matching Accuracy'!D130, 'Reversal Accuracy'!D130, 'Stack Accuracy'!D130, 'Vending_Machine Accuracy'!D130, 'MazeComplete Accuracy'!D130, 'MazeSolve Accuracy'!D130, 'Hamiltonian Accuracy'!D130)</f>
        <v>64.324999999999989</v>
      </c>
      <c r="E130">
        <f>AVERAGE('PARITY Accuracy'!E130, 'Pattern_Matching Accuracy'!E130, 'Reversal Accuracy'!E130, 'Stack Accuracy'!E130, 'Vending_Machine Accuracy'!E130, 'MazeComplete Accuracy'!E130, 'MazeSolve Accuracy'!E130, 'Hamiltonian Accuracy'!E130)</f>
        <v>34.762499999999996</v>
      </c>
      <c r="F130">
        <f>AVERAGE('PARITY Accuracy'!F130, 'Pattern_Matching Accuracy'!F130, 'Reversal Accuracy'!F130, 'Stack Accuracy'!F130, 'Vending_Machine Accuracy'!F130, 'MazeComplete Accuracy'!F130, 'MazeSolve Accuracy'!F130, 'Hamiltonian Accuracy'!F130)</f>
        <v>48.125</v>
      </c>
      <c r="G130">
        <f>AVERAGE('PARITY Accuracy'!G130, 'Pattern_Matching Accuracy'!G130, 'Reversal Accuracy'!G130, 'Stack Accuracy'!G130, 'Vending_Machine Accuracy'!G130, 'MazeComplete Accuracy'!G130, 'MazeSolve Accuracy'!G130, 'Hamiltonian Accuracy'!G130)</f>
        <v>64.05</v>
      </c>
      <c r="H130" t="str">
        <f t="shared" si="40"/>
        <v>20 (δ=0.65)</v>
      </c>
      <c r="K130">
        <f>AVERAGE(K124:K129)</f>
        <v>41.161249999999995</v>
      </c>
      <c r="L130">
        <f>AVERAGE(L124:L128)</f>
        <v>41.161250000000003</v>
      </c>
      <c r="N130">
        <f t="shared" si="41"/>
        <v>52.815624999999997</v>
      </c>
      <c r="O130">
        <f t="shared" si="42"/>
        <v>12.314566371654116</v>
      </c>
      <c r="P130" s="5">
        <f>AVERAGE(P124:P129)</f>
        <v>49.145000000000003</v>
      </c>
      <c r="Q130">
        <f>AVERAGE(Q124:Q128)</f>
        <v>49.144999999999996</v>
      </c>
      <c r="R130" s="5">
        <f>AVERAGE(R124:R129)</f>
        <v>30.49625</v>
      </c>
      <c r="S130">
        <f>AVERAGE(S124:S128)</f>
        <v>30.496250000000003</v>
      </c>
      <c r="T130" s="5">
        <f>AVERAGE(T124:T129)</f>
        <v>37.177500000000002</v>
      </c>
      <c r="U130">
        <f>AVERAGE(U124:U128)</f>
        <v>37.177499999999995</v>
      </c>
      <c r="V130" s="5">
        <f>AVERAGE(V124:V129)</f>
        <v>47.826249999999995</v>
      </c>
      <c r="W130">
        <f>AVERAGE(W124:W128)</f>
        <v>47.826249999999995</v>
      </c>
    </row>
    <row r="131" spans="1:23" x14ac:dyDescent="0.45">
      <c r="A131" s="2">
        <v>19</v>
      </c>
      <c r="B131">
        <v>20</v>
      </c>
      <c r="C131">
        <v>0.85</v>
      </c>
      <c r="D131">
        <f>AVERAGE('PARITY Accuracy'!D131, 'Pattern_Matching Accuracy'!D131, 'Reversal Accuracy'!D131, 'Stack Accuracy'!D131, 'Vending_Machine Accuracy'!D131, 'MazeComplete Accuracy'!D131, 'MazeSolve Accuracy'!D131, 'Hamiltonian Accuracy'!D131)</f>
        <v>62.887500000000003</v>
      </c>
      <c r="E131">
        <f>AVERAGE('PARITY Accuracy'!E131, 'Pattern_Matching Accuracy'!E131, 'Reversal Accuracy'!E131, 'Stack Accuracy'!E131, 'Vending_Machine Accuracy'!E131, 'MazeComplete Accuracy'!E131, 'MazeSolve Accuracy'!E131, 'Hamiltonian Accuracy'!E131)</f>
        <v>33.787500000000001</v>
      </c>
      <c r="F131">
        <f>AVERAGE('PARITY Accuracy'!F131, 'Pattern_Matching Accuracy'!F131, 'Reversal Accuracy'!F131, 'Stack Accuracy'!F131, 'Vending_Machine Accuracy'!F131, 'MazeComplete Accuracy'!F131, 'MazeSolve Accuracy'!F131, 'Hamiltonian Accuracy'!F131)</f>
        <v>48.924999999999997</v>
      </c>
      <c r="G131">
        <f>AVERAGE('PARITY Accuracy'!G131, 'Pattern_Matching Accuracy'!G131, 'Reversal Accuracy'!G131, 'Stack Accuracy'!G131, 'Vending_Machine Accuracy'!G131, 'MazeComplete Accuracy'!G131, 'MazeSolve Accuracy'!G131, 'Hamiltonian Accuracy'!G131)</f>
        <v>62.425000000000004</v>
      </c>
      <c r="H131" t="str">
        <f t="shared" si="40"/>
        <v>20 (δ=0.85)</v>
      </c>
      <c r="K131">
        <f>_xlfn.STDEV.P(K124:K129)</f>
        <v>20.868266469515589</v>
      </c>
      <c r="L131">
        <f>_xlfn.STDEV.P(L124:L128)</f>
        <v>0.24081941100184889</v>
      </c>
      <c r="N131">
        <f t="shared" si="41"/>
        <v>52.006250000000009</v>
      </c>
      <c r="O131">
        <f t="shared" si="42"/>
        <v>11.920244400283874</v>
      </c>
      <c r="P131" s="5">
        <f>_xlfn.STDEV.P(P124:P129)</f>
        <v>25.055095248604957</v>
      </c>
      <c r="Q131">
        <f>_xlfn.STDEV.P(Q124:Q128)</f>
        <v>0.3880565000386173</v>
      </c>
      <c r="R131" s="5">
        <f>_xlfn.STDEV.P(R124:R129)</f>
        <v>16.279015553645539</v>
      </c>
      <c r="S131">
        <f>_xlfn.STDEV.P(S124:S128)</f>
        <v>0.51857577395529364</v>
      </c>
      <c r="T131" s="5">
        <f>_xlfn.STDEV.P(T124:T129)</f>
        <v>17.90656182101969</v>
      </c>
      <c r="U131">
        <f>_xlfn.STDEV.P(U124:U128)</f>
        <v>0.21207228196484859</v>
      </c>
      <c r="V131" s="5">
        <f>_xlfn.STDEV.P(V124:V129)</f>
        <v>24.870284132122428</v>
      </c>
      <c r="W131">
        <f>_xlfn.STDEV.P(W124:W128)</f>
        <v>0.29032010589844898</v>
      </c>
    </row>
    <row r="132" spans="1:23" ht="14.65" thickBot="1" x14ac:dyDescent="0.5">
      <c r="A132" s="2">
        <v>20</v>
      </c>
      <c r="B132">
        <v>50</v>
      </c>
      <c r="C132">
        <v>0</v>
      </c>
      <c r="D132">
        <f>AVERAGE('PARITY Accuracy'!D132, 'Pattern_Matching Accuracy'!D132, 'Reversal Accuracy'!D132, 'Stack Accuracy'!D132, 'Vending_Machine Accuracy'!D132, 'MazeComplete Accuracy'!D132, 'MazeSolve Accuracy'!D132, 'Hamiltonian Accuracy'!D132)</f>
        <v>69.3</v>
      </c>
      <c r="E132">
        <f>AVERAGE('PARITY Accuracy'!E132, 'Pattern_Matching Accuracy'!E132, 'Reversal Accuracy'!E132, 'Stack Accuracy'!E132, 'Vending_Machine Accuracy'!E132, 'MazeComplete Accuracy'!E132, 'MazeSolve Accuracy'!E132, 'Hamiltonian Accuracy'!E132)</f>
        <v>46.900000000000006</v>
      </c>
      <c r="F132">
        <f>AVERAGE('PARITY Accuracy'!F132, 'Pattern_Matching Accuracy'!F132, 'Reversal Accuracy'!F132, 'Stack Accuracy'!F132, 'Vending_Machine Accuracy'!F132, 'MazeComplete Accuracy'!F132, 'MazeSolve Accuracy'!F132, 'Hamiltonian Accuracy'!F132)</f>
        <v>50.125</v>
      </c>
      <c r="G132">
        <f>AVERAGE('PARITY Accuracy'!G132, 'Pattern_Matching Accuracy'!G132, 'Reversal Accuracy'!G132, 'Stack Accuracy'!G132, 'Vending_Machine Accuracy'!G132, 'MazeComplete Accuracy'!G132, 'MazeSolve Accuracy'!G132, 'Hamiltonian Accuracy'!G132)</f>
        <v>68.262500000000003</v>
      </c>
      <c r="H132" t="str">
        <f t="shared" si="40"/>
        <v>50 (δ=0)</v>
      </c>
      <c r="N132">
        <f t="shared" si="41"/>
        <v>58.646874999999994</v>
      </c>
      <c r="O132">
        <f t="shared" si="42"/>
        <v>10.20490987451022</v>
      </c>
      <c r="P132" s="5"/>
      <c r="R132" s="5"/>
      <c r="T132" s="5"/>
      <c r="V132" s="5"/>
    </row>
    <row r="133" spans="1:23" x14ac:dyDescent="0.45">
      <c r="A133" s="2">
        <v>21</v>
      </c>
      <c r="B133">
        <v>50</v>
      </c>
      <c r="C133">
        <v>0.2</v>
      </c>
      <c r="D133">
        <f>AVERAGE('PARITY Accuracy'!D133, 'Pattern_Matching Accuracy'!D133, 'Reversal Accuracy'!D133, 'Stack Accuracy'!D133, 'Vending_Machine Accuracy'!D133, 'MazeComplete Accuracy'!D133, 'MazeSolve Accuracy'!D133, 'Hamiltonian Accuracy'!D133)</f>
        <v>70.262499999999989</v>
      </c>
      <c r="E133">
        <f>AVERAGE('PARITY Accuracy'!E133, 'Pattern_Matching Accuracy'!E133, 'Reversal Accuracy'!E133, 'Stack Accuracy'!E133, 'Vending_Machine Accuracy'!E133, 'MazeComplete Accuracy'!E133, 'MazeSolve Accuracy'!E133, 'Hamiltonian Accuracy'!E133)</f>
        <v>47.85</v>
      </c>
      <c r="F133">
        <f>AVERAGE('PARITY Accuracy'!F133, 'Pattern_Matching Accuracy'!F133, 'Reversal Accuracy'!F133, 'Stack Accuracy'!F133, 'Vending_Machine Accuracy'!F133, 'MazeComplete Accuracy'!F133, 'MazeSolve Accuracy'!F133, 'Hamiltonian Accuracy'!F133)</f>
        <v>49.55</v>
      </c>
      <c r="G133">
        <f>AVERAGE('PARITY Accuracy'!G133, 'Pattern_Matching Accuracy'!G133, 'Reversal Accuracy'!G133, 'Stack Accuracy'!G133, 'Vending_Machine Accuracy'!G133, 'MazeComplete Accuracy'!G133, 'MazeSolve Accuracy'!G133, 'Hamiltonian Accuracy'!G133)</f>
        <v>69.95</v>
      </c>
      <c r="H133" t="str">
        <f t="shared" si="40"/>
        <v>50 (δ=0.2)</v>
      </c>
      <c r="K133" s="10" cm="1">
        <f t="array" ref="K133">INDEX(LINEST(K124:K129), 1)</f>
        <v>11.22264285714286</v>
      </c>
      <c r="L133" s="11" cm="1">
        <f t="array" ref="L133">INDEX(LINEST(L124:L128), 1)</f>
        <v>-0.12505208333333254</v>
      </c>
      <c r="N133">
        <f t="shared" si="41"/>
        <v>59.403124999999989</v>
      </c>
      <c r="O133">
        <f t="shared" si="42"/>
        <v>10.720556972325451</v>
      </c>
      <c r="P133" s="5" cm="1">
        <f t="array" ref="P133">INDEX(LINEST(P124:P129), 1)</f>
        <v>13.426285714285719</v>
      </c>
      <c r="Q133" s="5" cm="1">
        <f t="array" ref="Q133">INDEX(LINEST(Q124:Q128), 1)</f>
        <v>-4.3750000000000025E-2</v>
      </c>
      <c r="R133" s="5" cm="1">
        <f t="array" ref="R133">INDEX(LINEST(R124:R129), 1)</f>
        <v>9.0953571428571447</v>
      </c>
      <c r="S133" s="5" cm="1">
        <f t="array" ref="S133">INDEX(LINEST(S124:S128), 1)</f>
        <v>-0.34749999999999898</v>
      </c>
      <c r="T133" s="5" cm="1">
        <f t="array" ref="T133">INDEX(LINEST(T124:T129), 1)</f>
        <v>8.903000000000004</v>
      </c>
      <c r="U133" s="5" cm="1">
        <f t="array" ref="U133">INDEX(LINEST(U124:U128), 1)</f>
        <v>-8.3333333333335639E-3</v>
      </c>
      <c r="V133" s="5" cm="1">
        <f t="array" ref="V133">INDEX(LINEST(V124:V129), 1)</f>
        <v>13.465928571428574</v>
      </c>
      <c r="W133" s="5" cm="1">
        <f t="array" ref="W133">INDEX(LINEST(W124:W128), 1)</f>
        <v>-0.10062499999999799</v>
      </c>
    </row>
    <row r="134" spans="1:23" x14ac:dyDescent="0.45">
      <c r="A134" s="2">
        <v>22</v>
      </c>
      <c r="B134">
        <v>50</v>
      </c>
      <c r="C134">
        <v>0.45</v>
      </c>
      <c r="D134">
        <f>AVERAGE('PARITY Accuracy'!D134, 'Pattern_Matching Accuracy'!D134, 'Reversal Accuracy'!D134, 'Stack Accuracy'!D134, 'Vending_Machine Accuracy'!D134, 'MazeComplete Accuracy'!D134, 'MazeSolve Accuracy'!D134, 'Hamiltonian Accuracy'!D134)</f>
        <v>69.674999999999997</v>
      </c>
      <c r="E134">
        <f>AVERAGE('PARITY Accuracy'!E134, 'Pattern_Matching Accuracy'!E134, 'Reversal Accuracy'!E134, 'Stack Accuracy'!E134, 'Vending_Machine Accuracy'!E134, 'MazeComplete Accuracy'!E134, 'MazeSolve Accuracy'!E134, 'Hamiltonian Accuracy'!E134)</f>
        <v>45.45</v>
      </c>
      <c r="F134">
        <f>AVERAGE('PARITY Accuracy'!F134, 'Pattern_Matching Accuracy'!F134, 'Reversal Accuracy'!F134, 'Stack Accuracy'!F134, 'Vending_Machine Accuracy'!F134, 'MazeComplete Accuracy'!F134, 'MazeSolve Accuracy'!F134, 'Hamiltonian Accuracy'!F134)</f>
        <v>49.5625</v>
      </c>
      <c r="G134">
        <f>AVERAGE('PARITY Accuracy'!G134, 'Pattern_Matching Accuracy'!G134, 'Reversal Accuracy'!G134, 'Stack Accuracy'!G134, 'Vending_Machine Accuracy'!G134, 'MazeComplete Accuracy'!G134, 'MazeSolve Accuracy'!G134, 'Hamiltonian Accuracy'!G134)</f>
        <v>68.875</v>
      </c>
      <c r="H134" t="str">
        <f t="shared" si="40"/>
        <v>50 (δ=0.45)</v>
      </c>
      <c r="K134" s="12">
        <f>AVERAGE('Hamiltonian Accuracy'!K134, 'MazeSolve Accuracy'!K134, 'MazeComplete Accuracy'!K134,  'Vending_Machine Accuracy'!K134, 'Stack Accuracy'!K134, 'Reversal Accuracy'!K134, 'Pattern_Matching Accuracy'!K134, 'PARITY Accuracy'!K134)</f>
        <v>11.222642857142858</v>
      </c>
      <c r="L134" s="12">
        <f>AVERAGE('Hamiltonian Accuracy'!L134, 'MazeSolve Accuracy'!L134, 'MazeComplete Accuracy'!L134, 'Vending_Machine_Sum Accuracy'!L134, 'Vending_Machine Accuracy'!L134, 'Stack Accuracy'!L134, 'Reversal Accuracy'!L134, 'Pattern_Matching Accuracy'!L134, 'PARITY Accuracy'!L134)</f>
        <v>-0.15935185185185097</v>
      </c>
      <c r="N134">
        <f t="shared" si="41"/>
        <v>58.390625</v>
      </c>
      <c r="O134">
        <f t="shared" si="42"/>
        <v>10.984703053422741</v>
      </c>
    </row>
    <row r="135" spans="1:23" ht="14.65" thickBot="1" x14ac:dyDescent="0.5">
      <c r="A135" s="2">
        <v>23</v>
      </c>
      <c r="B135">
        <v>50</v>
      </c>
      <c r="C135">
        <v>0.65</v>
      </c>
      <c r="D135">
        <f>AVERAGE('PARITY Accuracy'!D135, 'Pattern_Matching Accuracy'!D135, 'Reversal Accuracy'!D135, 'Stack Accuracy'!D135, 'Vending_Machine Accuracy'!D135, 'MazeComplete Accuracy'!D135, 'MazeSolve Accuracy'!D135, 'Hamiltonian Accuracy'!D135)</f>
        <v>69.675000000000011</v>
      </c>
      <c r="E135">
        <f>AVERAGE('PARITY Accuracy'!E135, 'Pattern_Matching Accuracy'!E135, 'Reversal Accuracy'!E135, 'Stack Accuracy'!E135, 'Vending_Machine Accuracy'!E135, 'MazeComplete Accuracy'!E135, 'MazeSolve Accuracy'!E135, 'Hamiltonian Accuracy'!E135)</f>
        <v>45.762500000000003</v>
      </c>
      <c r="F135">
        <f>AVERAGE('PARITY Accuracy'!F135, 'Pattern_Matching Accuracy'!F135, 'Reversal Accuracy'!F135, 'Stack Accuracy'!F135, 'Vending_Machine Accuracy'!F135, 'MazeComplete Accuracy'!F135, 'MazeSolve Accuracy'!F135, 'Hamiltonian Accuracy'!F135)</f>
        <v>49.487499999999997</v>
      </c>
      <c r="G135">
        <f>AVERAGE('PARITY Accuracy'!G135, 'Pattern_Matching Accuracy'!G135, 'Reversal Accuracy'!G135, 'Stack Accuracy'!G135, 'Vending_Machine Accuracy'!G135, 'MazeComplete Accuracy'!G135, 'MazeSolve Accuracy'!G135, 'Hamiltonian Accuracy'!G135)</f>
        <v>68.575000000000003</v>
      </c>
      <c r="H135" t="str">
        <f t="shared" si="40"/>
        <v>50 (δ=0.65)</v>
      </c>
      <c r="K135" s="13">
        <f>_xlfn.STDEV.P('Hamiltonian Accuracy'!K134, 'MazeSolve Accuracy'!K134, 'MazeComplete Accuracy'!K134, 'Vending_Machine Accuracy'!K134, 'Stack Accuracy'!K134, 'Reversal Accuracy'!K134, 'Pattern_Matching Accuracy'!K134, 'PARITY Accuracy'!K134)</f>
        <v>1.7275846873715923</v>
      </c>
      <c r="L135" s="14">
        <f>_xlfn.STDEV.P('Hamiltonian Accuracy'!L134, 'MazeSolve Accuracy'!L134, 'MazeComplete Accuracy'!L134, 'Vending_Machine_Sum Accuracy'!L134, 'Vending_Machine Accuracy'!L134, 'Stack Accuracy'!L134, 'Reversal Accuracy'!L134, 'Pattern_Matching Accuracy'!L134, 'PARITY Accuracy'!L134)</f>
        <v>0.21619126183567533</v>
      </c>
      <c r="N135">
        <f t="shared" si="41"/>
        <v>58.375</v>
      </c>
      <c r="O135">
        <f t="shared" si="42"/>
        <v>10.837352219292352</v>
      </c>
    </row>
    <row r="136" spans="1:23" x14ac:dyDescent="0.45">
      <c r="A136" s="2">
        <v>24</v>
      </c>
      <c r="B136">
        <v>50</v>
      </c>
      <c r="C136">
        <v>0.85</v>
      </c>
      <c r="D136">
        <f>AVERAGE('PARITY Accuracy'!D136, 'Pattern_Matching Accuracy'!D136, 'Reversal Accuracy'!D136, 'Stack Accuracy'!D136, 'Vending_Machine Accuracy'!D136, 'MazeComplete Accuracy'!D136, 'MazeSolve Accuracy'!D136, 'Hamiltonian Accuracy'!D136)</f>
        <v>68.400000000000006</v>
      </c>
      <c r="E136">
        <f>AVERAGE('PARITY Accuracy'!E136, 'Pattern_Matching Accuracy'!E136, 'Reversal Accuracy'!E136, 'Stack Accuracy'!E136, 'Vending_Machine Accuracy'!E136, 'MazeComplete Accuracy'!E136, 'MazeSolve Accuracy'!E136, 'Hamiltonian Accuracy'!E136)</f>
        <v>44.65</v>
      </c>
      <c r="F136">
        <f>AVERAGE('PARITY Accuracy'!F136, 'Pattern_Matching Accuracy'!F136, 'Reversal Accuracy'!F136, 'Stack Accuracy'!F136, 'Vending_Machine Accuracy'!F136, 'MazeComplete Accuracy'!F136, 'MazeSolve Accuracy'!F136, 'Hamiltonian Accuracy'!F136)</f>
        <v>49.85</v>
      </c>
      <c r="G136">
        <f>AVERAGE('PARITY Accuracy'!G136, 'Pattern_Matching Accuracy'!G136, 'Reversal Accuracy'!G136, 'Stack Accuracy'!G136, 'Vending_Machine Accuracy'!G136, 'MazeComplete Accuracy'!G136, 'MazeSolve Accuracy'!G136, 'Hamiltonian Accuracy'!G136)</f>
        <v>67.987499999999997</v>
      </c>
      <c r="H136" t="str">
        <f t="shared" si="40"/>
        <v>50 (δ=0.85)</v>
      </c>
      <c r="N136">
        <f t="shared" si="41"/>
        <v>57.721874999999997</v>
      </c>
      <c r="O136">
        <f t="shared" si="42"/>
        <v>10.633035105127586</v>
      </c>
    </row>
    <row r="137" spans="1:23" x14ac:dyDescent="0.45">
      <c r="A137" s="2">
        <v>25</v>
      </c>
      <c r="B137">
        <v>100</v>
      </c>
      <c r="C137">
        <v>0</v>
      </c>
      <c r="D137">
        <f>AVERAGE('PARITY Accuracy'!D137, 'Pattern_Matching Accuracy'!D137, 'Reversal Accuracy'!D137, 'Stack Accuracy'!D137, 'Vending_Machine Accuracy'!D137, 'MazeComplete Accuracy'!D137, 'MazeSolve Accuracy'!D137, 'Hamiltonian Accuracy'!D137)</f>
        <v>72.362499999999997</v>
      </c>
      <c r="E137">
        <f>AVERAGE('PARITY Accuracy'!E137, 'Pattern_Matching Accuracy'!E137, 'Reversal Accuracy'!E137, 'Stack Accuracy'!E137, 'Vending_Machine Accuracy'!E137, 'MazeComplete Accuracy'!E137, 'MazeSolve Accuracy'!E137, 'Hamiltonian Accuracy'!E137)</f>
        <v>49.325000000000003</v>
      </c>
      <c r="F137">
        <f>AVERAGE('PARITY Accuracy'!F137, 'Pattern_Matching Accuracy'!F137, 'Reversal Accuracy'!F137, 'Stack Accuracy'!F137, 'Vending_Machine Accuracy'!F137, 'MazeComplete Accuracy'!F137, 'MazeSolve Accuracy'!F137, 'Hamiltonian Accuracy'!F137)</f>
        <v>49.300000000000004</v>
      </c>
      <c r="G137">
        <f>AVERAGE('PARITY Accuracy'!G137, 'Pattern_Matching Accuracy'!G137, 'Reversal Accuracy'!G137, 'Stack Accuracy'!G137, 'Vending_Machine Accuracy'!G137, 'MazeComplete Accuracy'!G137, 'MazeSolve Accuracy'!G137, 'Hamiltonian Accuracy'!G137)</f>
        <v>70.674999999999997</v>
      </c>
      <c r="H137" t="str">
        <f t="shared" si="40"/>
        <v>100 (δ=0)</v>
      </c>
      <c r="N137">
        <f t="shared" si="41"/>
        <v>60.415625000000006</v>
      </c>
      <c r="O137">
        <f t="shared" si="42"/>
        <v>11.119146546469922</v>
      </c>
    </row>
    <row r="138" spans="1:23" x14ac:dyDescent="0.45">
      <c r="A138" s="2">
        <v>26</v>
      </c>
      <c r="B138">
        <v>100</v>
      </c>
      <c r="C138">
        <v>0.2</v>
      </c>
      <c r="D138">
        <f>AVERAGE('PARITY Accuracy'!D138, 'Pattern_Matching Accuracy'!D138, 'Reversal Accuracy'!D138, 'Stack Accuracy'!D138, 'Vending_Machine Accuracy'!D138, 'MazeComplete Accuracy'!D138, 'MazeSolve Accuracy'!D138, 'Hamiltonian Accuracy'!D138)</f>
        <v>72.449999999999989</v>
      </c>
      <c r="E138">
        <f>AVERAGE('PARITY Accuracy'!E138, 'Pattern_Matching Accuracy'!E138, 'Reversal Accuracy'!E138, 'Stack Accuracy'!E138, 'Vending_Machine Accuracy'!E138, 'MazeComplete Accuracy'!E138, 'MazeSolve Accuracy'!E138, 'Hamiltonian Accuracy'!E138)</f>
        <v>50.225000000000001</v>
      </c>
      <c r="F138">
        <f>AVERAGE('PARITY Accuracy'!F138, 'Pattern_Matching Accuracy'!F138, 'Reversal Accuracy'!F138, 'Stack Accuracy'!F138, 'Vending_Machine Accuracy'!F138, 'MazeComplete Accuracy'!F138, 'MazeSolve Accuracy'!F138, 'Hamiltonian Accuracy'!F138)</f>
        <v>50.412500000000009</v>
      </c>
      <c r="G138">
        <f>AVERAGE('PARITY Accuracy'!G138, 'Pattern_Matching Accuracy'!G138, 'Reversal Accuracy'!G138, 'Stack Accuracy'!G138, 'Vending_Machine Accuracy'!G138, 'MazeComplete Accuracy'!G138, 'MazeSolve Accuracy'!G138, 'Hamiltonian Accuracy'!G138)</f>
        <v>71.012500000000003</v>
      </c>
      <c r="H138" t="str">
        <f t="shared" si="40"/>
        <v>100 (δ=0.2)</v>
      </c>
      <c r="N138">
        <f t="shared" si="41"/>
        <v>61.024999999999991</v>
      </c>
      <c r="O138">
        <f t="shared" si="42"/>
        <v>10.718511294718157</v>
      </c>
    </row>
    <row r="139" spans="1:23" x14ac:dyDescent="0.45">
      <c r="A139" s="2">
        <v>27</v>
      </c>
      <c r="B139">
        <v>100</v>
      </c>
      <c r="C139">
        <v>0.45</v>
      </c>
      <c r="D139">
        <f>AVERAGE('PARITY Accuracy'!D139, 'Pattern_Matching Accuracy'!D139, 'Reversal Accuracy'!D139, 'Stack Accuracy'!D139, 'Vending_Machine Accuracy'!D139, 'MazeComplete Accuracy'!D139, 'MazeSolve Accuracy'!D139, 'Hamiltonian Accuracy'!D139)</f>
        <v>72.187499999999986</v>
      </c>
      <c r="E139">
        <f>AVERAGE('PARITY Accuracy'!E139, 'Pattern_Matching Accuracy'!E139, 'Reversal Accuracy'!E139, 'Stack Accuracy'!E139, 'Vending_Machine Accuracy'!E139, 'MazeComplete Accuracy'!E139, 'MazeSolve Accuracy'!E139, 'Hamiltonian Accuracy'!E139)</f>
        <v>49.300000000000004</v>
      </c>
      <c r="F139">
        <f>AVERAGE('PARITY Accuracy'!F139, 'Pattern_Matching Accuracy'!F139, 'Reversal Accuracy'!F139, 'Stack Accuracy'!F139, 'Vending_Machine Accuracy'!F139, 'MazeComplete Accuracy'!F139, 'MazeSolve Accuracy'!F139, 'Hamiltonian Accuracy'!F139)</f>
        <v>50.474999999999994</v>
      </c>
      <c r="G139">
        <f>AVERAGE('PARITY Accuracy'!G139, 'Pattern_Matching Accuracy'!G139, 'Reversal Accuracy'!G139, 'Stack Accuracy'!G139, 'Vending_Machine Accuracy'!G139, 'MazeComplete Accuracy'!G139, 'MazeSolve Accuracy'!G139, 'Hamiltonian Accuracy'!G139)</f>
        <v>70.425000000000011</v>
      </c>
      <c r="H139" t="str">
        <f t="shared" si="40"/>
        <v>100 (δ=0.45)</v>
      </c>
      <c r="N139">
        <f t="shared" si="41"/>
        <v>60.596874999999997</v>
      </c>
      <c r="O139">
        <f t="shared" si="42"/>
        <v>10.735529413907583</v>
      </c>
    </row>
    <row r="140" spans="1:23" x14ac:dyDescent="0.45">
      <c r="A140" s="2">
        <v>28</v>
      </c>
      <c r="B140">
        <v>100</v>
      </c>
      <c r="C140">
        <v>0.65</v>
      </c>
      <c r="D140">
        <f>AVERAGE('PARITY Accuracy'!D140, 'Pattern_Matching Accuracy'!D140, 'Reversal Accuracy'!D140, 'Stack Accuracy'!D140, 'Vending_Machine Accuracy'!D140, 'MazeComplete Accuracy'!D140, 'MazeSolve Accuracy'!D140, 'Hamiltonian Accuracy'!D140)</f>
        <v>71.487500000000011</v>
      </c>
      <c r="E140">
        <f>AVERAGE('PARITY Accuracy'!E140, 'Pattern_Matching Accuracy'!E140, 'Reversal Accuracy'!E140, 'Stack Accuracy'!E140, 'Vending_Machine Accuracy'!E140, 'MazeComplete Accuracy'!E140, 'MazeSolve Accuracy'!E140, 'Hamiltonian Accuracy'!E140)</f>
        <v>49.175000000000004</v>
      </c>
      <c r="F140">
        <f>AVERAGE('PARITY Accuracy'!F140, 'Pattern_Matching Accuracy'!F140, 'Reversal Accuracy'!F140, 'Stack Accuracy'!F140, 'Vending_Machine Accuracy'!F140, 'MazeComplete Accuracy'!F140, 'MazeSolve Accuracy'!F140, 'Hamiltonian Accuracy'!F140)</f>
        <v>49.05</v>
      </c>
      <c r="G140">
        <f>AVERAGE('PARITY Accuracy'!G140, 'Pattern_Matching Accuracy'!G140, 'Reversal Accuracy'!G140, 'Stack Accuracy'!G140, 'Vending_Machine Accuracy'!G140, 'MazeComplete Accuracy'!G140, 'MazeSolve Accuracy'!G140, 'Hamiltonian Accuracy'!G140)</f>
        <v>70.725000000000009</v>
      </c>
      <c r="H140" t="str">
        <f t="shared" si="40"/>
        <v>100 (δ=0.65)</v>
      </c>
      <c r="N140">
        <f t="shared" si="41"/>
        <v>60.109375000000014</v>
      </c>
      <c r="O140">
        <f t="shared" si="42"/>
        <v>11.000267663646841</v>
      </c>
    </row>
    <row r="141" spans="1:23" x14ac:dyDescent="0.45">
      <c r="A141" s="2">
        <v>29</v>
      </c>
      <c r="B141">
        <v>100</v>
      </c>
      <c r="C141">
        <v>0.85</v>
      </c>
      <c r="D141">
        <f>AVERAGE('PARITY Accuracy'!D141, 'Pattern_Matching Accuracy'!D141, 'Reversal Accuracy'!D141, 'Stack Accuracy'!D141, 'Vending_Machine Accuracy'!D141, 'MazeComplete Accuracy'!D141, 'MazeSolve Accuracy'!D141, 'Hamiltonian Accuracy'!D141)</f>
        <v>70.237499999999997</v>
      </c>
      <c r="E141">
        <f>AVERAGE('PARITY Accuracy'!E141, 'Pattern_Matching Accuracy'!E141, 'Reversal Accuracy'!E141, 'Stack Accuracy'!E141, 'Vending_Machine Accuracy'!E141, 'MazeComplete Accuracy'!E141, 'MazeSolve Accuracy'!E141, 'Hamiltonian Accuracy'!E141)</f>
        <v>48.674999999999997</v>
      </c>
      <c r="F141">
        <f>AVERAGE('PARITY Accuracy'!F141, 'Pattern_Matching Accuracy'!F141, 'Reversal Accuracy'!F141, 'Stack Accuracy'!F141, 'Vending_Machine Accuracy'!F141, 'MazeComplete Accuracy'!F141, 'MazeSolve Accuracy'!F141, 'Hamiltonian Accuracy'!F141)</f>
        <v>50.512500000000003</v>
      </c>
      <c r="G141">
        <f>AVERAGE('PARITY Accuracy'!G141, 'Pattern_Matching Accuracy'!G141, 'Reversal Accuracy'!G141, 'Stack Accuracy'!G141, 'Vending_Machine Accuracy'!G141, 'MazeComplete Accuracy'!G141, 'MazeSolve Accuracy'!G141, 'Hamiltonian Accuracy'!G141)</f>
        <v>69.162499999999994</v>
      </c>
      <c r="H141" t="str">
        <f t="shared" si="40"/>
        <v>100 (δ=0.85)</v>
      </c>
      <c r="N141">
        <f t="shared" si="41"/>
        <v>59.646875000000001</v>
      </c>
      <c r="O141">
        <f t="shared" si="42"/>
        <v>10.081261139950437</v>
      </c>
    </row>
    <row r="142" spans="1:23" x14ac:dyDescent="0.45">
      <c r="O142">
        <f>AVERAGE(O112:O141)</f>
        <v>7.9370490978844455</v>
      </c>
    </row>
    <row r="145" spans="1:23" x14ac:dyDescent="0.45">
      <c r="A145" s="2">
        <v>0</v>
      </c>
      <c r="B145" t="s">
        <v>18</v>
      </c>
    </row>
    <row r="147" spans="1:23" x14ac:dyDescent="0.45">
      <c r="B147" s="2" t="s">
        <v>1</v>
      </c>
      <c r="C147" s="2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H147" s="2" t="s">
        <v>14</v>
      </c>
      <c r="J147" s="3"/>
      <c r="K147" s="3" t="s">
        <v>25</v>
      </c>
      <c r="L147" s="3" t="s">
        <v>26</v>
      </c>
      <c r="N147" s="4" t="s">
        <v>27</v>
      </c>
      <c r="O147" s="4" t="s">
        <v>28</v>
      </c>
      <c r="P147" s="3"/>
      <c r="Q147" s="3" t="s">
        <v>3</v>
      </c>
      <c r="R147" s="3"/>
      <c r="S147" s="3" t="s">
        <v>4</v>
      </c>
      <c r="T147" s="3"/>
      <c r="U147" s="3" t="s">
        <v>5</v>
      </c>
      <c r="V147" s="3"/>
      <c r="W147" s="3" t="s">
        <v>6</v>
      </c>
    </row>
    <row r="148" spans="1:23" x14ac:dyDescent="0.45">
      <c r="A148" s="2">
        <v>0</v>
      </c>
      <c r="B148">
        <v>0</v>
      </c>
      <c r="C148">
        <v>0</v>
      </c>
      <c r="D148">
        <f>AVERAGE('PARITY Accuracy'!D148, 'Pattern_Matching Accuracy'!D148, 'Reversal Accuracy'!D148, 'Stack Accuracy'!D148, 'Vending_Machine Accuracy'!D148, 'MazeComplete Accuracy'!D148, 'MazeSolve Accuracy'!D148, 'Hamiltonian Accuracy'!D148)</f>
        <v>55.837499999999991</v>
      </c>
      <c r="E148">
        <f>AVERAGE('PARITY Accuracy'!E148, 'Pattern_Matching Accuracy'!E148, 'Reversal Accuracy'!E148, 'Stack Accuracy'!E148, 'Vending_Machine Accuracy'!E148, 'MazeComplete Accuracy'!E148, 'MazeSolve Accuracy'!E148, 'Hamiltonian Accuracy'!E148)</f>
        <v>46.599999999999994</v>
      </c>
      <c r="F148">
        <f>AVERAGE('PARITY Accuracy'!F148, 'Pattern_Matching Accuracy'!F148, 'Reversal Accuracy'!F148, 'Stack Accuracy'!F148, 'Vending_Machine Accuracy'!F148, 'MazeComplete Accuracy'!F148, 'MazeSolve Accuracy'!F148, 'Hamiltonian Accuracy'!F148)</f>
        <v>45.0625</v>
      </c>
      <c r="G148">
        <f>AVERAGE('PARITY Accuracy'!G148, 'Pattern_Matching Accuracy'!G148, 'Reversal Accuracy'!G148, 'Stack Accuracy'!G148, 'Vending_Machine Accuracy'!G148, 'MazeComplete Accuracy'!G148, 'MazeSolve Accuracy'!G148, 'Hamiltonian Accuracy'!G148)</f>
        <v>56.287500000000001</v>
      </c>
      <c r="H148" t="str">
        <f t="shared" ref="H148:H177" si="53">B148&amp;" (δ="&amp;C148&amp;")"</f>
        <v>0 (δ=0)</v>
      </c>
      <c r="J148">
        <v>2</v>
      </c>
      <c r="K148">
        <f>_xlfn.STDEV.P(D148:G152)</f>
        <v>4.9951543316373099</v>
      </c>
      <c r="L148">
        <f>_xlfn.STDEV.P(D148:G148,D153:G153,D158:G158,D163:G163,D168:G168,D173:G173)</f>
        <v>8.1467787042001252</v>
      </c>
      <c r="M148">
        <v>0</v>
      </c>
      <c r="N148">
        <f>AVERAGE(D148:G148)</f>
        <v>50.946874999999999</v>
      </c>
      <c r="O148">
        <f>_xlfn.STDEV.P(D148:G148)</f>
        <v>5.1468844869371697</v>
      </c>
      <c r="P148" s="5">
        <f>_xlfn.STDEV.P(D148:D152)</f>
        <v>1.610803370992252</v>
      </c>
      <c r="Q148">
        <f>_xlfn.STDEV.P(D148,D153,D158,D163,D168,D173)</f>
        <v>4.7772650423356513</v>
      </c>
      <c r="R148" s="5">
        <f>_xlfn.STDEV.P(E148:E152)</f>
        <v>0.8092280271962885</v>
      </c>
      <c r="S148">
        <f>_xlfn.STDEV.P(E148,E153,E158,E163,E168,E173)</f>
        <v>7.1904863964864179</v>
      </c>
      <c r="T148" s="5">
        <f>_xlfn.STDEV.P(F148:F152)</f>
        <v>1.0860018416190631</v>
      </c>
      <c r="U148">
        <f>_xlfn.STDEV.P(F148,F153,F158,F163,F168,F173)</f>
        <v>1.9807406022327443</v>
      </c>
      <c r="V148" s="5">
        <f>_xlfn.STDEV.P(G148:G152)</f>
        <v>0.77346622421408828</v>
      </c>
      <c r="W148">
        <f>_xlfn.STDEV.P(G148,G153,G158,G163,G168,G173)</f>
        <v>4.7821064047830086</v>
      </c>
    </row>
    <row r="149" spans="1:23" x14ac:dyDescent="0.45">
      <c r="A149" s="2">
        <v>1</v>
      </c>
      <c r="B149">
        <v>0</v>
      </c>
      <c r="C149">
        <v>0.2</v>
      </c>
      <c r="D149">
        <f>AVERAGE('PARITY Accuracy'!D149, 'Pattern_Matching Accuracy'!D149, 'Reversal Accuracy'!D149, 'Stack Accuracy'!D149, 'Vending_Machine Accuracy'!D149, 'MazeComplete Accuracy'!D149, 'MazeSolve Accuracy'!D149, 'Hamiltonian Accuracy'!D149)</f>
        <v>54.825000000000003</v>
      </c>
      <c r="E149">
        <f>AVERAGE('PARITY Accuracy'!E149, 'Pattern_Matching Accuracy'!E149, 'Reversal Accuracy'!E149, 'Stack Accuracy'!E149, 'Vending_Machine Accuracy'!E149, 'MazeComplete Accuracy'!E149, 'MazeSolve Accuracy'!E149, 'Hamiltonian Accuracy'!E149)</f>
        <v>45.550000000000004</v>
      </c>
      <c r="F149">
        <f>AVERAGE('PARITY Accuracy'!F149, 'Pattern_Matching Accuracy'!F149, 'Reversal Accuracy'!F149, 'Stack Accuracy'!F149, 'Vending_Machine Accuracy'!F149, 'MazeComplete Accuracy'!F149, 'MazeSolve Accuracy'!F149, 'Hamiltonian Accuracy'!F149)</f>
        <v>45.924999999999997</v>
      </c>
      <c r="G149">
        <f>AVERAGE('PARITY Accuracy'!G149, 'Pattern_Matching Accuracy'!G149, 'Reversal Accuracy'!G149, 'Stack Accuracy'!G149, 'Vending_Machine Accuracy'!G149, 'MazeComplete Accuracy'!G149, 'MazeSolve Accuracy'!G149, 'Hamiltonian Accuracy'!G149)</f>
        <v>55.212499999999999</v>
      </c>
      <c r="H149" t="str">
        <f t="shared" si="53"/>
        <v>0 (δ=0.2)</v>
      </c>
      <c r="J149">
        <v>5</v>
      </c>
      <c r="K149">
        <f>_xlfn.STDEV.P(D153:G157)</f>
        <v>5.4550938064803232</v>
      </c>
      <c r="L149">
        <f>_xlfn.STDEV.P(D149:G149,D154:G154,D159:G159,D164:G164,D169:G169,D174:G174)</f>
        <v>7.3571012647033038</v>
      </c>
      <c r="M149">
        <v>0.2</v>
      </c>
      <c r="N149">
        <f t="shared" ref="N149:N177" si="54">AVERAGE(D149:G149)</f>
        <v>50.378125000000004</v>
      </c>
      <c r="O149">
        <f t="shared" ref="O149:O177" si="55">_xlfn.STDEV.P(D149:G149)</f>
        <v>4.644539594714959</v>
      </c>
      <c r="P149" s="5">
        <f>_xlfn.STDEV.P(D153:D157)</f>
        <v>1.6562268866311762</v>
      </c>
      <c r="Q149">
        <f t="shared" ref="Q149:Q152" si="56">_xlfn.STDEV.P(D149,D154,D159,D164,D169,D174)</f>
        <v>4.5595467039864106</v>
      </c>
      <c r="R149" s="5">
        <f>_xlfn.STDEV.P(E153:E157)</f>
        <v>0.92393858020974251</v>
      </c>
      <c r="S149">
        <f t="shared" ref="S149:S152" si="57">_xlfn.STDEV.P(E149,E154,E159,E164,E169,E174)</f>
        <v>6.5156768749600946</v>
      </c>
      <c r="T149" s="5">
        <f>_xlfn.STDEV.P(F153:F157)</f>
        <v>0.27506817336798178</v>
      </c>
      <c r="U149">
        <f t="shared" ref="U149:U152" si="58">_xlfn.STDEV.P(F149,F154,F159,F164,F169,F174)</f>
        <v>1.5529150456122471</v>
      </c>
      <c r="V149" s="5">
        <f>_xlfn.STDEV.P(G153:G157)</f>
        <v>1.1440989904724128</v>
      </c>
      <c r="W149">
        <f t="shared" ref="W149:W152" si="59">_xlfn.STDEV.P(G149,G154,G159,G164,G169,G174)</f>
        <v>4.438887204925976</v>
      </c>
    </row>
    <row r="150" spans="1:23" x14ac:dyDescent="0.45">
      <c r="A150" s="2">
        <v>2</v>
      </c>
      <c r="B150">
        <v>0</v>
      </c>
      <c r="C150">
        <v>0.45</v>
      </c>
      <c r="D150">
        <f>AVERAGE('PARITY Accuracy'!D150, 'Pattern_Matching Accuracy'!D150, 'Reversal Accuracy'!D150, 'Stack Accuracy'!D150, 'Vending_Machine Accuracy'!D150, 'MazeComplete Accuracy'!D150, 'MazeSolve Accuracy'!D150, 'Hamiltonian Accuracy'!D150)</f>
        <v>54.037500000000001</v>
      </c>
      <c r="E150">
        <f>AVERAGE('PARITY Accuracy'!E150, 'Pattern_Matching Accuracy'!E150, 'Reversal Accuracy'!E150, 'Stack Accuracy'!E150, 'Vending_Machine Accuracy'!E150, 'MazeComplete Accuracy'!E150, 'MazeSolve Accuracy'!E150, 'Hamiltonian Accuracy'!E150)</f>
        <v>45.525000000000006</v>
      </c>
      <c r="F150">
        <f>AVERAGE('PARITY Accuracy'!F150, 'Pattern_Matching Accuracy'!F150, 'Reversal Accuracy'!F150, 'Stack Accuracy'!F150, 'Vending_Machine Accuracy'!F150, 'MazeComplete Accuracy'!F150, 'MazeSolve Accuracy'!F150, 'Hamiltonian Accuracy'!F150)</f>
        <v>43.375</v>
      </c>
      <c r="G150">
        <f>AVERAGE('PARITY Accuracy'!G150, 'Pattern_Matching Accuracy'!G150, 'Reversal Accuracy'!G150, 'Stack Accuracy'!G150, 'Vending_Machine Accuracy'!G150, 'MazeComplete Accuracy'!G150, 'MazeSolve Accuracy'!G150, 'Hamiltonian Accuracy'!G150)</f>
        <v>55.337499999999999</v>
      </c>
      <c r="H150" t="str">
        <f t="shared" si="53"/>
        <v>0 (δ=0.45)</v>
      </c>
      <c r="J150">
        <v>10</v>
      </c>
      <c r="K150">
        <f>_xlfn.STDEV.P(D158:G162)</f>
        <v>4.882110199493658</v>
      </c>
      <c r="L150">
        <f t="shared" ref="L150:L152" si="60">_xlfn.STDEV.P(D150:G150,D155:G155,D160:G160,D165:G165,D170:G170,D175:G175)</f>
        <v>7.1101991852851167</v>
      </c>
      <c r="M150">
        <v>0.45</v>
      </c>
      <c r="N150">
        <f t="shared" si="54"/>
        <v>49.568750000000001</v>
      </c>
      <c r="O150">
        <f t="shared" si="55"/>
        <v>5.1952539940314706</v>
      </c>
      <c r="P150" s="5">
        <f>_xlfn.STDEV.P(D158:D162)</f>
        <v>2.0911360548754341</v>
      </c>
      <c r="Q150">
        <f t="shared" si="56"/>
        <v>4.6411523503208665</v>
      </c>
      <c r="R150" s="5">
        <f>_xlfn.STDEV.P(E158:E162)</f>
        <v>0.95110462095397263</v>
      </c>
      <c r="S150">
        <f t="shared" si="57"/>
        <v>6.269832769012968</v>
      </c>
      <c r="T150" s="5">
        <f>_xlfn.STDEV.P(F158:F162)</f>
        <v>0.50631018160807484</v>
      </c>
      <c r="U150">
        <f t="shared" si="58"/>
        <v>2.5841967643093011</v>
      </c>
      <c r="V150" s="5">
        <f>_xlfn.STDEV.P(G158:G162)</f>
        <v>2.4381422230870795</v>
      </c>
      <c r="W150">
        <f t="shared" si="59"/>
        <v>4.0296298423883403</v>
      </c>
    </row>
    <row r="151" spans="1:23" x14ac:dyDescent="0.45">
      <c r="A151" s="2">
        <v>3</v>
      </c>
      <c r="B151">
        <v>0</v>
      </c>
      <c r="C151">
        <v>0.65</v>
      </c>
      <c r="D151">
        <f>AVERAGE('PARITY Accuracy'!D151, 'Pattern_Matching Accuracy'!D151, 'Reversal Accuracy'!D151, 'Stack Accuracy'!D151, 'Vending_Machine Accuracy'!D151, 'MazeComplete Accuracy'!D151, 'MazeSolve Accuracy'!D151, 'Hamiltonian Accuracy'!D151)</f>
        <v>53.05</v>
      </c>
      <c r="E151">
        <f>AVERAGE('PARITY Accuracy'!E151, 'Pattern_Matching Accuracy'!E151, 'Reversal Accuracy'!E151, 'Stack Accuracy'!E151, 'Vending_Machine Accuracy'!E151, 'MazeComplete Accuracy'!E151, 'MazeSolve Accuracy'!E151, 'Hamiltonian Accuracy'!E151)</f>
        <v>44.612499999999997</v>
      </c>
      <c r="F151">
        <f>AVERAGE('PARITY Accuracy'!F151, 'Pattern_Matching Accuracy'!F151, 'Reversal Accuracy'!F151, 'Stack Accuracy'!F151, 'Vending_Machine Accuracy'!F151, 'MazeComplete Accuracy'!F151, 'MazeSolve Accuracy'!F151, 'Hamiltonian Accuracy'!F151)</f>
        <v>44.324999999999996</v>
      </c>
      <c r="G151">
        <f>AVERAGE('PARITY Accuracy'!G151, 'Pattern_Matching Accuracy'!G151, 'Reversal Accuracy'!G151, 'Stack Accuracy'!G151, 'Vending_Machine Accuracy'!G151, 'MazeComplete Accuracy'!G151, 'MazeSolve Accuracy'!G151, 'Hamiltonian Accuracy'!G151)</f>
        <v>55.237500000000004</v>
      </c>
      <c r="H151" t="str">
        <f t="shared" si="53"/>
        <v>0 (δ=0.65)</v>
      </c>
      <c r="J151">
        <v>20</v>
      </c>
      <c r="K151">
        <f>_xlfn.STDEV.P(D163:G167)</f>
        <v>5.2549254796690512</v>
      </c>
      <c r="L151">
        <f t="shared" si="60"/>
        <v>6.9739843749513222</v>
      </c>
      <c r="M151">
        <v>0.65</v>
      </c>
      <c r="N151">
        <f t="shared" si="54"/>
        <v>49.306249999999999</v>
      </c>
      <c r="O151">
        <f t="shared" si="55"/>
        <v>4.8999880420772479</v>
      </c>
      <c r="P151" s="5">
        <f>_xlfn.STDEV.P(D163:D167)</f>
        <v>1.6078712635033927</v>
      </c>
      <c r="Q151">
        <f t="shared" si="56"/>
        <v>4.4436386530822558</v>
      </c>
      <c r="R151" s="5">
        <f>_xlfn.STDEV.P(E163:E167)</f>
        <v>0.97754155921884311</v>
      </c>
      <c r="S151">
        <f t="shared" si="57"/>
        <v>6.5428674587931104</v>
      </c>
      <c r="T151" s="5">
        <f>_xlfn.STDEV.P(F163:F167)</f>
        <v>0.80352349063359774</v>
      </c>
      <c r="U151">
        <f t="shared" si="58"/>
        <v>1.9571272882013147</v>
      </c>
      <c r="V151" s="5">
        <f>_xlfn.STDEV.P(G163:G167)</f>
        <v>1.7769777713860135</v>
      </c>
      <c r="W151">
        <f t="shared" si="59"/>
        <v>3.957499912262231</v>
      </c>
    </row>
    <row r="152" spans="1:23" x14ac:dyDescent="0.45">
      <c r="A152" s="2">
        <v>4</v>
      </c>
      <c r="B152">
        <v>0</v>
      </c>
      <c r="C152">
        <v>0.85</v>
      </c>
      <c r="D152">
        <f>AVERAGE('PARITY Accuracy'!D152, 'Pattern_Matching Accuracy'!D152, 'Reversal Accuracy'!D152, 'Stack Accuracy'!D152, 'Vending_Machine Accuracy'!D152, 'MazeComplete Accuracy'!D152, 'MazeSolve Accuracy'!D152, 'Hamiltonian Accuracy'!D152)</f>
        <v>51.124999999999993</v>
      </c>
      <c r="E152">
        <f>AVERAGE('PARITY Accuracy'!E152, 'Pattern_Matching Accuracy'!E152, 'Reversal Accuracy'!E152, 'Stack Accuracy'!E152, 'Vending_Machine Accuracy'!E152, 'MazeComplete Accuracy'!E152, 'MazeSolve Accuracy'!E152, 'Hamiltonian Accuracy'!E152)</f>
        <v>44.300000000000004</v>
      </c>
      <c r="F152">
        <f>AVERAGE('PARITY Accuracy'!F152, 'Pattern_Matching Accuracy'!F152, 'Reversal Accuracy'!F152, 'Stack Accuracy'!F152, 'Vending_Machine Accuracy'!F152, 'MazeComplete Accuracy'!F152, 'MazeSolve Accuracy'!F152, 'Hamiltonian Accuracy'!F152)</f>
        <v>42.95</v>
      </c>
      <c r="G152">
        <f>AVERAGE('PARITY Accuracy'!G152, 'Pattern_Matching Accuracy'!G152, 'Reversal Accuracy'!G152, 'Stack Accuracy'!G152, 'Vending_Machine Accuracy'!G152, 'MazeComplete Accuracy'!G152, 'MazeSolve Accuracy'!G152, 'Hamiltonian Accuracy'!G152)</f>
        <v>53.862500000000004</v>
      </c>
      <c r="H152" t="str">
        <f t="shared" si="53"/>
        <v>0 (δ=0.85)</v>
      </c>
      <c r="J152">
        <v>50</v>
      </c>
      <c r="K152">
        <f>_xlfn.STDEV.P(D169:G172)</f>
        <v>6.7793710944691066</v>
      </c>
      <c r="L152">
        <f t="shared" si="60"/>
        <v>6.4421367597108761</v>
      </c>
      <c r="M152">
        <v>0.85</v>
      </c>
      <c r="N152">
        <f t="shared" si="54"/>
        <v>48.059375000000003</v>
      </c>
      <c r="O152">
        <f t="shared" si="55"/>
        <v>4.5637958348150267</v>
      </c>
      <c r="P152" s="5">
        <f>_xlfn.STDEV.P(D168:D172)</f>
        <v>2.0559122062967607</v>
      </c>
      <c r="Q152">
        <f t="shared" si="56"/>
        <v>4.6549858462906943</v>
      </c>
      <c r="R152" s="5">
        <f>_xlfn.STDEV.P(E168:E172)</f>
        <v>1.945465882507325</v>
      </c>
      <c r="S152">
        <f t="shared" si="57"/>
        <v>6.2348051404104403</v>
      </c>
      <c r="T152" s="5">
        <f>_xlfn.STDEV.P(F168:F172)</f>
        <v>0.33194502556899114</v>
      </c>
      <c r="U152">
        <f t="shared" si="58"/>
        <v>2.6664851826264964</v>
      </c>
      <c r="V152" s="5">
        <f>_xlfn.STDEV.P(G168:G172)</f>
        <v>1.9946647588003317</v>
      </c>
      <c r="W152">
        <f t="shared" si="59"/>
        <v>3.8345520028420519</v>
      </c>
    </row>
    <row r="153" spans="1:23" x14ac:dyDescent="0.45">
      <c r="A153" s="2">
        <v>5</v>
      </c>
      <c r="B153">
        <v>5</v>
      </c>
      <c r="C153">
        <v>0</v>
      </c>
      <c r="D153">
        <f>AVERAGE('PARITY Accuracy'!D153, 'Pattern_Matching Accuracy'!D153, 'Reversal Accuracy'!D153, 'Stack Accuracy'!D153, 'Vending_Machine Accuracy'!D153, 'MazeComplete Accuracy'!D153, 'MazeSolve Accuracy'!D153, 'Hamiltonian Accuracy'!D153)</f>
        <v>66.337499999999991</v>
      </c>
      <c r="E153">
        <f>AVERAGE('PARITY Accuracy'!E153, 'Pattern_Matching Accuracy'!E153, 'Reversal Accuracy'!E153, 'Stack Accuracy'!E153, 'Vending_Machine Accuracy'!E153, 'MazeComplete Accuracy'!E153, 'MazeSolve Accuracy'!E153, 'Hamiltonian Accuracy'!E153)</f>
        <v>59.487499999999997</v>
      </c>
      <c r="F153">
        <f>AVERAGE('PARITY Accuracy'!F153, 'Pattern_Matching Accuracy'!F153, 'Reversal Accuracy'!F153, 'Stack Accuracy'!F153, 'Vending_Machine Accuracy'!F153, 'MazeComplete Accuracy'!F153, 'MazeSolve Accuracy'!F153, 'Hamiltonian Accuracy'!F153)</f>
        <v>49.924999999999997</v>
      </c>
      <c r="G153">
        <f>AVERAGE('PARITY Accuracy'!G153, 'Pattern_Matching Accuracy'!G153, 'Reversal Accuracy'!G153, 'Stack Accuracy'!G153, 'Vending_Machine Accuracy'!G153, 'MazeComplete Accuracy'!G153, 'MazeSolve Accuracy'!G153, 'Hamiltonian Accuracy'!G153)</f>
        <v>63.649999999999991</v>
      </c>
      <c r="H153" t="str">
        <f t="shared" si="53"/>
        <v>5 (δ=0)</v>
      </c>
      <c r="J153">
        <v>100</v>
      </c>
      <c r="K153">
        <f>_xlfn.STDEV.P(D173:G177)</f>
        <v>7.6573835895494238</v>
      </c>
      <c r="N153">
        <f t="shared" si="54"/>
        <v>59.849999999999994</v>
      </c>
      <c r="O153">
        <f t="shared" si="55"/>
        <v>6.2282559256183543</v>
      </c>
      <c r="P153" s="5">
        <f>_xlfn.STDEV.P(D173:D177)</f>
        <v>1.7286917018369683</v>
      </c>
      <c r="R153" s="5">
        <f>_xlfn.STDEV.P(E173:E177)</f>
        <v>1.6779265478560133</v>
      </c>
      <c r="T153" s="5">
        <f>_xlfn.STDEV.P(F173:F177)</f>
        <v>0.29186897745392637</v>
      </c>
      <c r="V153" s="5">
        <f>_xlfn.STDEV.P(G173:G177)</f>
        <v>1.7872290004361513</v>
      </c>
    </row>
    <row r="154" spans="1:23" x14ac:dyDescent="0.45">
      <c r="A154" s="2">
        <v>6</v>
      </c>
      <c r="B154">
        <v>5</v>
      </c>
      <c r="C154">
        <v>0.2</v>
      </c>
      <c r="D154">
        <f>AVERAGE('PARITY Accuracy'!D154, 'Pattern_Matching Accuracy'!D154, 'Reversal Accuracy'!D154, 'Stack Accuracy'!D154, 'Vending_Machine Accuracy'!D154, 'MazeComplete Accuracy'!D154, 'MazeSolve Accuracy'!D154, 'Hamiltonian Accuracy'!D154)</f>
        <v>64.849999999999994</v>
      </c>
      <c r="E154">
        <f>AVERAGE('PARITY Accuracy'!E154, 'Pattern_Matching Accuracy'!E154, 'Reversal Accuracy'!E154, 'Stack Accuracy'!E154, 'Vending_Machine Accuracy'!E154, 'MazeComplete Accuracy'!E154, 'MazeSolve Accuracy'!E154, 'Hamiltonian Accuracy'!E154)</f>
        <v>57.25</v>
      </c>
      <c r="F154">
        <f>AVERAGE('PARITY Accuracy'!F154, 'Pattern_Matching Accuracy'!F154, 'Reversal Accuracy'!F154, 'Stack Accuracy'!F154, 'Vending_Machine Accuracy'!F154, 'MazeComplete Accuracy'!F154, 'MazeSolve Accuracy'!F154, 'Hamiltonian Accuracy'!F154)</f>
        <v>50.287499999999994</v>
      </c>
      <c r="G154">
        <f>AVERAGE('PARITY Accuracy'!G154, 'Pattern_Matching Accuracy'!G154, 'Reversal Accuracy'!G154, 'Stack Accuracy'!G154, 'Vending_Machine Accuracy'!G154, 'MazeComplete Accuracy'!G154, 'MazeSolve Accuracy'!G154, 'Hamiltonian Accuracy'!G154)</f>
        <v>62.1875</v>
      </c>
      <c r="H154" t="str">
        <f t="shared" si="53"/>
        <v>5 (δ=0.2)</v>
      </c>
      <c r="K154">
        <f>AVERAGE(K148:K153)</f>
        <v>5.8373397502164792</v>
      </c>
      <c r="N154">
        <f t="shared" si="54"/>
        <v>58.643749999999997</v>
      </c>
      <c r="O154">
        <f t="shared" si="55"/>
        <v>5.5417767063009684</v>
      </c>
      <c r="P154" s="5">
        <f>AVERAGE(P148:P153)</f>
        <v>1.7917735806893307</v>
      </c>
      <c r="Q154">
        <f>AVERAGE(Q148:Q152)</f>
        <v>4.6153177192031762</v>
      </c>
      <c r="R154" s="5">
        <f>AVERAGE(R148:R153)</f>
        <v>1.214200869657031</v>
      </c>
      <c r="S154">
        <f>AVERAGE(S148:S152)</f>
        <v>6.5507337279326068</v>
      </c>
      <c r="T154" s="5">
        <f>AVERAGE(T148:T153)</f>
        <v>0.54911961504193918</v>
      </c>
      <c r="U154">
        <f>AVERAGE(U148:U152)</f>
        <v>2.1482929765964207</v>
      </c>
      <c r="V154" s="5">
        <f>AVERAGE(V148:V153)</f>
        <v>1.6524298280660128</v>
      </c>
      <c r="W154">
        <f>AVERAGE(W148:W152)</f>
        <v>4.2085350734403217</v>
      </c>
    </row>
    <row r="155" spans="1:23" ht="14.65" thickBot="1" x14ac:dyDescent="0.5">
      <c r="A155" s="2">
        <v>7</v>
      </c>
      <c r="B155">
        <v>5</v>
      </c>
      <c r="C155">
        <v>0.45</v>
      </c>
      <c r="D155">
        <f>AVERAGE('PARITY Accuracy'!D155, 'Pattern_Matching Accuracy'!D155, 'Reversal Accuracy'!D155, 'Stack Accuracy'!D155, 'Vending_Machine Accuracy'!D155, 'MazeComplete Accuracy'!D155, 'MazeSolve Accuracy'!D155, 'Hamiltonian Accuracy'!D155)</f>
        <v>64.0625</v>
      </c>
      <c r="E155">
        <f>AVERAGE('PARITY Accuracy'!E155, 'Pattern_Matching Accuracy'!E155, 'Reversal Accuracy'!E155, 'Stack Accuracy'!E155, 'Vending_Machine Accuracy'!E155, 'MazeComplete Accuracy'!E155, 'MazeSolve Accuracy'!E155, 'Hamiltonian Accuracy'!E155)</f>
        <v>57.487499999999997</v>
      </c>
      <c r="F155">
        <f>AVERAGE('PARITY Accuracy'!F155, 'Pattern_Matching Accuracy'!F155, 'Reversal Accuracy'!F155, 'Stack Accuracy'!F155, 'Vending_Machine Accuracy'!F155, 'MazeComplete Accuracy'!F155, 'MazeSolve Accuracy'!F155, 'Hamiltonian Accuracy'!F155)</f>
        <v>50.337499999999999</v>
      </c>
      <c r="G155">
        <f>AVERAGE('PARITY Accuracy'!G155, 'Pattern_Matching Accuracy'!G155, 'Reversal Accuracy'!G155, 'Stack Accuracy'!G155, 'Vending_Machine Accuracy'!G155, 'MazeComplete Accuracy'!G155, 'MazeSolve Accuracy'!G155, 'Hamiltonian Accuracy'!G155)</f>
        <v>61.612499999999997</v>
      </c>
      <c r="H155" t="str">
        <f t="shared" si="53"/>
        <v>5 (δ=0.45)</v>
      </c>
      <c r="N155">
        <f t="shared" si="54"/>
        <v>58.375</v>
      </c>
      <c r="O155">
        <f t="shared" si="55"/>
        <v>5.2013970479093405</v>
      </c>
      <c r="P155" s="5">
        <f>_xlfn.STDEV.P(P148:P153)</f>
        <v>0.20343287724390594</v>
      </c>
      <c r="Q155">
        <f>_xlfn.STDEV.P(Q148:Q152)</f>
        <v>0.11050070753063347</v>
      </c>
      <c r="R155" s="5">
        <f>_xlfn.STDEV.P(R148:R153)</f>
        <v>0.43268011446962024</v>
      </c>
      <c r="S155">
        <f>_xlfn.STDEV.P(S148:S152)</f>
        <v>0.343304692420001</v>
      </c>
      <c r="T155" s="5">
        <f>_xlfn.STDEV.P(T148:T153)</f>
        <v>0.30089959295894475</v>
      </c>
      <c r="U155">
        <f>_xlfn.STDEV.P(U148:U152)</f>
        <v>0.41895781978863411</v>
      </c>
      <c r="V155" s="5">
        <f>_xlfn.STDEV.P(V148:V153)</f>
        <v>0.54759001998246204</v>
      </c>
      <c r="W155">
        <f>_xlfn.STDEV.P(W148:W152)</f>
        <v>0.35126492781312224</v>
      </c>
    </row>
    <row r="156" spans="1:23" x14ac:dyDescent="0.45">
      <c r="A156" s="2">
        <v>8</v>
      </c>
      <c r="B156">
        <v>5</v>
      </c>
      <c r="C156">
        <v>0.65</v>
      </c>
      <c r="D156">
        <f>AVERAGE('PARITY Accuracy'!D156, 'Pattern_Matching Accuracy'!D156, 'Reversal Accuracy'!D156, 'Stack Accuracy'!D156, 'Vending_Machine Accuracy'!D156, 'MazeComplete Accuracy'!D156, 'MazeSolve Accuracy'!D156, 'Hamiltonian Accuracy'!D156)</f>
        <v>63.449999999999996</v>
      </c>
      <c r="E156">
        <f>AVERAGE('PARITY Accuracy'!E156, 'Pattern_Matching Accuracy'!E156, 'Reversal Accuracy'!E156, 'Stack Accuracy'!E156, 'Vending_Machine Accuracy'!E156, 'MazeComplete Accuracy'!E156, 'MazeSolve Accuracy'!E156, 'Hamiltonian Accuracy'!E156)</f>
        <v>57.824999999999989</v>
      </c>
      <c r="F156">
        <f>AVERAGE('PARITY Accuracy'!F156, 'Pattern_Matching Accuracy'!F156, 'Reversal Accuracy'!F156, 'Stack Accuracy'!F156, 'Vending_Machine Accuracy'!F156, 'MazeComplete Accuracy'!F156, 'MazeSolve Accuracy'!F156, 'Hamiltonian Accuracy'!F156)</f>
        <v>49.662500000000009</v>
      </c>
      <c r="G156">
        <f>AVERAGE('PARITY Accuracy'!G156, 'Pattern_Matching Accuracy'!G156, 'Reversal Accuracy'!G156, 'Stack Accuracy'!G156, 'Vending_Machine Accuracy'!G156, 'MazeComplete Accuracy'!G156, 'MazeSolve Accuracy'!G156, 'Hamiltonian Accuracy'!G156)</f>
        <v>61.4375</v>
      </c>
      <c r="H156" t="str">
        <f t="shared" si="53"/>
        <v>5 (δ=0.65)</v>
      </c>
      <c r="K156" s="10" cm="1">
        <f t="array" ref="K156">INDEX(LINEST(K148:K153),1)</f>
        <v>0.50447981239149464</v>
      </c>
      <c r="L156" s="11" cm="1">
        <f t="array" ref="L156">INDEX(LINEST(L148:L152),1)</f>
        <v>-0.37924007787304786</v>
      </c>
      <c r="N156">
        <f t="shared" si="54"/>
        <v>58.09375</v>
      </c>
      <c r="O156">
        <f t="shared" si="55"/>
        <v>5.2684979180502625</v>
      </c>
      <c r="P156" s="5"/>
      <c r="R156" s="5"/>
      <c r="T156" s="5"/>
      <c r="V156" s="5"/>
    </row>
    <row r="157" spans="1:23" x14ac:dyDescent="0.45">
      <c r="A157" s="2">
        <v>9</v>
      </c>
      <c r="B157">
        <v>5</v>
      </c>
      <c r="C157">
        <v>0.85</v>
      </c>
      <c r="D157">
        <f>AVERAGE('PARITY Accuracy'!D157, 'Pattern_Matching Accuracy'!D157, 'Reversal Accuracy'!D157, 'Stack Accuracy'!D157, 'Vending_Machine Accuracy'!D157, 'MazeComplete Accuracy'!D157, 'MazeSolve Accuracy'!D157, 'Hamiltonian Accuracy'!D157)</f>
        <v>61.312499999999993</v>
      </c>
      <c r="E157">
        <f>AVERAGE('PARITY Accuracy'!E157, 'Pattern_Matching Accuracy'!E157, 'Reversal Accuracy'!E157, 'Stack Accuracy'!E157, 'Vending_Machine Accuracy'!E157, 'MazeComplete Accuracy'!E157, 'MazeSolve Accuracy'!E157, 'Hamiltonian Accuracy'!E157)</f>
        <v>56.787500000000009</v>
      </c>
      <c r="F157">
        <f>AVERAGE('PARITY Accuracy'!F157, 'Pattern_Matching Accuracy'!F157, 'Reversal Accuracy'!F157, 'Stack Accuracy'!F157, 'Vending_Machine Accuracy'!F157, 'MazeComplete Accuracy'!F157, 'MazeSolve Accuracy'!F157, 'Hamiltonian Accuracy'!F157)</f>
        <v>49.75</v>
      </c>
      <c r="G157">
        <f>AVERAGE('PARITY Accuracy'!G157, 'Pattern_Matching Accuracy'!G157, 'Reversal Accuracy'!G157, 'Stack Accuracy'!G157, 'Vending_Machine Accuracy'!G157, 'MazeComplete Accuracy'!G157, 'MazeSolve Accuracy'!G157, 'Hamiltonian Accuracy'!G157)</f>
        <v>60.125</v>
      </c>
      <c r="H157" t="str">
        <f t="shared" si="53"/>
        <v>5 (δ=0.85)</v>
      </c>
      <c r="K157" s="12">
        <f>AVERAGE('Hamiltonian Accuracy'!K156, 'MazeSolve Accuracy'!K156, 'MazeComplete Accuracy'!K156, , 'Vending_Machine Accuracy'!K156, 'Stack Accuracy'!K156, 'Reversal Accuracy'!K156, 'Pattern_Matching Accuracy'!K156, 'PARITY Accuracy'!K156)</f>
        <v>-0.74133978810466938</v>
      </c>
      <c r="L157" s="12">
        <f>AVERAGE('Hamiltonian Accuracy'!L156, 'MazeSolve Accuracy'!L156, 'MazeComplete Accuracy'!L156, 'Vending_Machine_Sum Accuracy'!L156, 'Vending_Machine Accuracy'!L156, 'Stack Accuracy'!L156, 'Reversal Accuracy'!L156, 'Pattern_Matching Accuracy'!L156, 'PARITY Accuracy'!L156)</f>
        <v>-0.15292025061797754</v>
      </c>
      <c r="N157">
        <f t="shared" si="54"/>
        <v>56.993749999999999</v>
      </c>
      <c r="O157">
        <f t="shared" si="55"/>
        <v>4.4991882948483033</v>
      </c>
      <c r="P157" s="5"/>
      <c r="R157" s="5"/>
      <c r="T157" s="5"/>
      <c r="V157" s="5"/>
    </row>
    <row r="158" spans="1:23" ht="14.65" thickBot="1" x14ac:dyDescent="0.5">
      <c r="A158" s="2">
        <v>10</v>
      </c>
      <c r="B158">
        <v>10</v>
      </c>
      <c r="C158">
        <v>0</v>
      </c>
      <c r="D158">
        <f>AVERAGE('PARITY Accuracy'!D158, 'Pattern_Matching Accuracy'!D158, 'Reversal Accuracy'!D158, 'Stack Accuracy'!D158, 'Vending_Machine Accuracy'!D158, 'MazeComplete Accuracy'!D158, 'MazeSolve Accuracy'!D158, 'Hamiltonian Accuracy'!D158)</f>
        <v>64.3</v>
      </c>
      <c r="E158">
        <f>AVERAGE('PARITY Accuracy'!E158, 'Pattern_Matching Accuracy'!E158, 'Reversal Accuracy'!E158, 'Stack Accuracy'!E158, 'Vending_Machine Accuracy'!E158, 'MazeComplete Accuracy'!E158, 'MazeSolve Accuracy'!E158, 'Hamiltonian Accuracy'!E158)</f>
        <v>59.8125</v>
      </c>
      <c r="F158">
        <f>AVERAGE('PARITY Accuracy'!F158, 'Pattern_Matching Accuracy'!F158, 'Reversal Accuracy'!F158, 'Stack Accuracy'!F158, 'Vending_Machine Accuracy'!F158, 'MazeComplete Accuracy'!F158, 'MazeSolve Accuracy'!F158, 'Hamiltonian Accuracy'!F158)</f>
        <v>50.75</v>
      </c>
      <c r="G158">
        <f>AVERAGE('PARITY Accuracy'!G158, 'Pattern_Matching Accuracy'!G158, 'Reversal Accuracy'!G158, 'Stack Accuracy'!G158, 'Vending_Machine Accuracy'!G158, 'MazeComplete Accuracy'!G158, 'MazeSolve Accuracy'!G158, 'Hamiltonian Accuracy'!G158)</f>
        <v>65.512500000000003</v>
      </c>
      <c r="H158" t="str">
        <f t="shared" si="53"/>
        <v>10 (δ=0)</v>
      </c>
      <c r="K158" s="13">
        <f>_xlfn.STDEV.P('Hamiltonian Accuracy'!K156, 'MazeSolve Accuracy'!K156, 'MazeComplete Accuracy'!K156, 'Vending_Machine Accuracy'!K156, 'Stack Accuracy'!K156, 'Reversal Accuracy'!K156, 'Pattern_Matching Accuracy'!K156, 'PARITY Accuracy'!K156)</f>
        <v>1.1058116729454113</v>
      </c>
      <c r="L158" s="14" t="s">
        <v>28</v>
      </c>
      <c r="N158">
        <f t="shared" si="54"/>
        <v>60.09375</v>
      </c>
      <c r="O158">
        <f t="shared" si="55"/>
        <v>5.7974165852127619</v>
      </c>
      <c r="P158" s="5"/>
      <c r="R158" s="5"/>
      <c r="T158" s="5"/>
      <c r="V158" s="5"/>
    </row>
    <row r="159" spans="1:23" x14ac:dyDescent="0.45">
      <c r="A159" s="2">
        <v>11</v>
      </c>
      <c r="B159">
        <v>10</v>
      </c>
      <c r="C159">
        <v>0.2</v>
      </c>
      <c r="D159">
        <f>AVERAGE('PARITY Accuracy'!D159, 'Pattern_Matching Accuracy'!D159, 'Reversal Accuracy'!D159, 'Stack Accuracy'!D159, 'Vending_Machine Accuracy'!D159, 'MazeComplete Accuracy'!D159, 'MazeSolve Accuracy'!D159, 'Hamiltonian Accuracy'!D159)</f>
        <v>62.224999999999994</v>
      </c>
      <c r="E159">
        <f>AVERAGE('PARITY Accuracy'!E159, 'Pattern_Matching Accuracy'!E159, 'Reversal Accuracy'!E159, 'Stack Accuracy'!E159, 'Vending_Machine Accuracy'!E159, 'MazeComplete Accuracy'!E159, 'MazeSolve Accuracy'!E159, 'Hamiltonian Accuracy'!E159)</f>
        <v>58.287499999999994</v>
      </c>
      <c r="F159">
        <f>AVERAGE('PARITY Accuracy'!F159, 'Pattern_Matching Accuracy'!F159, 'Reversal Accuracy'!F159, 'Stack Accuracy'!F159, 'Vending_Machine Accuracy'!F159, 'MazeComplete Accuracy'!F159, 'MazeSolve Accuracy'!F159, 'Hamiltonian Accuracy'!F159)</f>
        <v>50.587499999999999</v>
      </c>
      <c r="G159">
        <f>AVERAGE('PARITY Accuracy'!G159, 'Pattern_Matching Accuracy'!G159, 'Reversal Accuracy'!G159, 'Stack Accuracy'!G159, 'Vending_Machine Accuracy'!G159, 'MazeComplete Accuracy'!G159, 'MazeSolve Accuracy'!G159, 'Hamiltonian Accuracy'!G159)</f>
        <v>62.674999999999997</v>
      </c>
      <c r="H159" t="str">
        <f t="shared" si="53"/>
        <v>10 (δ=0.2)</v>
      </c>
      <c r="J159" s="3"/>
      <c r="K159" s="3" t="s">
        <v>25</v>
      </c>
      <c r="L159" s="3" t="s">
        <v>26</v>
      </c>
      <c r="N159">
        <f t="shared" si="54"/>
        <v>58.443749999999994</v>
      </c>
      <c r="O159">
        <f t="shared" si="55"/>
        <v>4.8462977170722796</v>
      </c>
      <c r="P159" s="3" t="s">
        <v>25</v>
      </c>
      <c r="Q159" s="3" t="s">
        <v>26</v>
      </c>
      <c r="R159" s="3" t="s">
        <v>25</v>
      </c>
      <c r="S159" s="3" t="s">
        <v>26</v>
      </c>
      <c r="T159" s="3" t="s">
        <v>25</v>
      </c>
      <c r="U159" s="3" t="s">
        <v>26</v>
      </c>
      <c r="V159" s="3" t="s">
        <v>25</v>
      </c>
      <c r="W159" s="3" t="s">
        <v>26</v>
      </c>
    </row>
    <row r="160" spans="1:23" x14ac:dyDescent="0.45">
      <c r="A160" s="2">
        <v>12</v>
      </c>
      <c r="B160">
        <v>10</v>
      </c>
      <c r="C160">
        <v>0.45</v>
      </c>
      <c r="D160">
        <f>AVERAGE('PARITY Accuracy'!D160, 'Pattern_Matching Accuracy'!D160, 'Reversal Accuracy'!D160, 'Stack Accuracy'!D160, 'Vending_Machine Accuracy'!D160, 'MazeComplete Accuracy'!D160, 'MazeSolve Accuracy'!D160, 'Hamiltonian Accuracy'!D160)</f>
        <v>61.099999999999994</v>
      </c>
      <c r="E160">
        <f>AVERAGE('PARITY Accuracy'!E160, 'Pattern_Matching Accuracy'!E160, 'Reversal Accuracy'!E160, 'Stack Accuracy'!E160, 'Vending_Machine Accuracy'!E160, 'MazeComplete Accuracy'!E160, 'MazeSolve Accuracy'!E160, 'Hamiltonian Accuracy'!E160)</f>
        <v>58.912500000000009</v>
      </c>
      <c r="F160">
        <f>AVERAGE('PARITY Accuracy'!F160, 'Pattern_Matching Accuracy'!F160, 'Reversal Accuracy'!F160, 'Stack Accuracy'!F160, 'Vending_Machine Accuracy'!F160, 'MazeComplete Accuracy'!F160, 'MazeSolve Accuracy'!F160, 'Hamiltonian Accuracy'!F160)</f>
        <v>49.79999999999999</v>
      </c>
      <c r="G160">
        <f>AVERAGE('PARITY Accuracy'!G160, 'Pattern_Matching Accuracy'!G160, 'Reversal Accuracy'!G160, 'Stack Accuracy'!G160, 'Vending_Machine Accuracy'!G160, 'MazeComplete Accuracy'!G160, 'MazeSolve Accuracy'!G160, 'Hamiltonian Accuracy'!G160)</f>
        <v>61.574999999999996</v>
      </c>
      <c r="H160" t="str">
        <f t="shared" si="53"/>
        <v>10 (δ=0.45)</v>
      </c>
      <c r="J160">
        <v>2</v>
      </c>
      <c r="K160">
        <f>AVERAGE(D148:G152)</f>
        <v>49.651874999999997</v>
      </c>
      <c r="L160">
        <f>AVERAGE(D148:G148,D153:G153,D158:G158,D163:G163,D168:G168,D173:G173)</f>
        <v>60.034375000000004</v>
      </c>
      <c r="M160">
        <v>0</v>
      </c>
      <c r="N160">
        <f t="shared" si="54"/>
        <v>57.846874999999997</v>
      </c>
      <c r="O160">
        <f t="shared" si="55"/>
        <v>4.753143491088295</v>
      </c>
      <c r="P160" s="5">
        <f>AVERAGE(D148:D152)</f>
        <v>53.774999999999999</v>
      </c>
      <c r="Q160">
        <f>AVERAGE(D148,D153,D158,D163,D168,D173)</f>
        <v>64.947916666666671</v>
      </c>
      <c r="R160" s="5">
        <f>AVERAGE(E148:E152)</f>
        <v>45.31750000000001</v>
      </c>
      <c r="S160">
        <f>AVERAGE(E148,E153,E158,E163,E168,E173)</f>
        <v>60.639583333333327</v>
      </c>
      <c r="T160" s="5">
        <f>AVERAGE(F148:F152)</f>
        <v>44.327500000000001</v>
      </c>
      <c r="U160">
        <f>AVERAGE(F148,F153,F158,F163,F168,F173)</f>
        <v>49.387499999999996</v>
      </c>
      <c r="V160" s="5">
        <f>AVERAGE(G148:G152)</f>
        <v>55.1875</v>
      </c>
      <c r="W160">
        <f>AVERAGE(G148,G153,G158,G163,G168,G173)</f>
        <v>65.162499999999994</v>
      </c>
    </row>
    <row r="161" spans="1:23" x14ac:dyDescent="0.45">
      <c r="A161" s="2">
        <v>13</v>
      </c>
      <c r="B161">
        <v>10</v>
      </c>
      <c r="C161">
        <v>0.65</v>
      </c>
      <c r="D161">
        <f>AVERAGE('PARITY Accuracy'!D161, 'Pattern_Matching Accuracy'!D161, 'Reversal Accuracy'!D161, 'Stack Accuracy'!D161, 'Vending_Machine Accuracy'!D161, 'MazeComplete Accuracy'!D161, 'MazeSolve Accuracy'!D161, 'Hamiltonian Accuracy'!D161)</f>
        <v>59.8125</v>
      </c>
      <c r="E161">
        <f>AVERAGE('PARITY Accuracy'!E161, 'Pattern_Matching Accuracy'!E161, 'Reversal Accuracy'!E161, 'Stack Accuracy'!E161, 'Vending_Machine Accuracy'!E161, 'MazeComplete Accuracy'!E161, 'MazeSolve Accuracy'!E161, 'Hamiltonian Accuracy'!E161)</f>
        <v>58.012500000000003</v>
      </c>
      <c r="F161">
        <f>AVERAGE('PARITY Accuracy'!F161, 'Pattern_Matching Accuracy'!F161, 'Reversal Accuracy'!F161, 'Stack Accuracy'!F161, 'Vending_Machine Accuracy'!F161, 'MazeComplete Accuracy'!F161, 'MazeSolve Accuracy'!F161, 'Hamiltonian Accuracy'!F161)</f>
        <v>49.4</v>
      </c>
      <c r="G161">
        <f>AVERAGE('PARITY Accuracy'!G161, 'Pattern_Matching Accuracy'!G161, 'Reversal Accuracy'!G161, 'Stack Accuracy'!G161, 'Vending_Machine Accuracy'!G161, 'MazeComplete Accuracy'!G161, 'MazeSolve Accuracy'!G161, 'Hamiltonian Accuracy'!G161)</f>
        <v>59.862499999999997</v>
      </c>
      <c r="H161" t="str">
        <f t="shared" si="53"/>
        <v>10 (δ=0.65)</v>
      </c>
      <c r="J161">
        <v>5</v>
      </c>
      <c r="K161">
        <f>AVERAGE(D153:G157)</f>
        <v>58.391249999999999</v>
      </c>
      <c r="L161">
        <f>AVERAGE(D149:G149,D154:G154,D159:G159,D164:G164,D169:G169,D174:G174)</f>
        <v>58.605208333333316</v>
      </c>
      <c r="M161">
        <v>0.2</v>
      </c>
      <c r="N161">
        <f t="shared" si="54"/>
        <v>56.771874999999994</v>
      </c>
      <c r="O161">
        <f t="shared" si="55"/>
        <v>4.3209100513520298</v>
      </c>
      <c r="P161" s="5">
        <f>AVERAGE(D153:D157)</f>
        <v>64.002499999999998</v>
      </c>
      <c r="Q161">
        <f t="shared" ref="Q161:Q164" si="61">AVERAGE(D149,D154,D159,D164,D169,D174)</f>
        <v>63.368749999999999</v>
      </c>
      <c r="R161" s="5">
        <f>AVERAGE(E153:E157)</f>
        <v>57.767499999999998</v>
      </c>
      <c r="S161">
        <f t="shared" ref="S161:S164" si="62">AVERAGE(E149,E154,E159,E164,E169,E174)</f>
        <v>58.533333333333331</v>
      </c>
      <c r="T161" s="5">
        <f>AVERAGE(F153:F157)</f>
        <v>49.992499999999993</v>
      </c>
      <c r="U161">
        <f t="shared" ref="U161:U164" si="63">AVERAGE(F149,F154,F159,F164,F169,F174)</f>
        <v>49.279166666666661</v>
      </c>
      <c r="V161" s="5">
        <f>AVERAGE(G153:G157)</f>
        <v>61.802499999999995</v>
      </c>
      <c r="W161">
        <f t="shared" ref="W161:W164" si="64">AVERAGE(G149,G154,G159,G164,G169,G174)</f>
        <v>63.239583333333336</v>
      </c>
    </row>
    <row r="162" spans="1:23" x14ac:dyDescent="0.45">
      <c r="A162" s="2">
        <v>14</v>
      </c>
      <c r="B162">
        <v>10</v>
      </c>
      <c r="C162">
        <v>0.85</v>
      </c>
      <c r="D162">
        <f>AVERAGE('PARITY Accuracy'!D162, 'Pattern_Matching Accuracy'!D162, 'Reversal Accuracy'!D162, 'Stack Accuracy'!D162, 'Vending_Machine Accuracy'!D162, 'MazeComplete Accuracy'!D162, 'MazeSolve Accuracy'!D162, 'Hamiltonian Accuracy'!D162)</f>
        <v>58.15</v>
      </c>
      <c r="E162">
        <f>AVERAGE('PARITY Accuracy'!E162, 'Pattern_Matching Accuracy'!E162, 'Reversal Accuracy'!E162, 'Stack Accuracy'!E162, 'Vending_Machine Accuracy'!E162, 'MazeComplete Accuracy'!E162, 'MazeSolve Accuracy'!E162, 'Hamiltonian Accuracy'!E162)</f>
        <v>56.95</v>
      </c>
      <c r="F162">
        <f>AVERAGE('PARITY Accuracy'!F162, 'Pattern_Matching Accuracy'!F162, 'Reversal Accuracy'!F162, 'Stack Accuracy'!F162, 'Vending_Machine Accuracy'!F162, 'MazeComplete Accuracy'!F162, 'MazeSolve Accuracy'!F162, 'Hamiltonian Accuracy'!F162)</f>
        <v>50.375</v>
      </c>
      <c r="G162">
        <f>AVERAGE('PARITY Accuracy'!G162, 'Pattern_Matching Accuracy'!G162, 'Reversal Accuracy'!G162, 'Stack Accuracy'!G162, 'Vending_Machine Accuracy'!G162, 'MazeComplete Accuracy'!G162, 'MazeSolve Accuracy'!G162, 'Hamiltonian Accuracy'!G162)</f>
        <v>58.4</v>
      </c>
      <c r="H162" t="str">
        <f t="shared" si="53"/>
        <v>10 (δ=0.85)</v>
      </c>
      <c r="J162">
        <v>10</v>
      </c>
      <c r="K162">
        <f>AVERAGE(D158:G162)</f>
        <v>57.825000000000003</v>
      </c>
      <c r="L162">
        <f t="shared" ref="L162:L164" si="65">AVERAGE(D150:G150,D155:G155,D160:G160,D165:G165,D170:G170,D175:G175)</f>
        <v>58.104687499999983</v>
      </c>
      <c r="M162">
        <v>0.45</v>
      </c>
      <c r="N162">
        <f t="shared" si="54"/>
        <v>55.96875</v>
      </c>
      <c r="O162">
        <f t="shared" si="55"/>
        <v>3.2757334579449529</v>
      </c>
      <c r="P162" s="5">
        <f>AVERAGE(D158:D162)</f>
        <v>61.117499999999993</v>
      </c>
      <c r="Q162">
        <f t="shared" si="61"/>
        <v>62.495833333333337</v>
      </c>
      <c r="R162" s="5">
        <f>AVERAGE(E158:E162)</f>
        <v>58.394999999999996</v>
      </c>
      <c r="S162">
        <f t="shared" si="62"/>
        <v>58.397916666666667</v>
      </c>
      <c r="T162" s="5">
        <f>AVERAGE(F158:F162)</f>
        <v>50.182499999999997</v>
      </c>
      <c r="U162">
        <f t="shared" si="63"/>
        <v>49.125</v>
      </c>
      <c r="V162" s="5">
        <f>AVERAGE(G158:G162)</f>
        <v>61.604999999999997</v>
      </c>
      <c r="W162">
        <f t="shared" si="64"/>
        <v>62.4</v>
      </c>
    </row>
    <row r="163" spans="1:23" x14ac:dyDescent="0.45">
      <c r="A163" s="2">
        <v>15</v>
      </c>
      <c r="B163">
        <v>20</v>
      </c>
      <c r="C163">
        <v>0</v>
      </c>
      <c r="D163">
        <f>AVERAGE('PARITY Accuracy'!D163, 'Pattern_Matching Accuracy'!D163, 'Reversal Accuracy'!D163, 'Stack Accuracy'!D163, 'Vending_Machine Accuracy'!D163, 'MazeComplete Accuracy'!D163, 'MazeSolve Accuracy'!D163, 'Hamiltonian Accuracy'!D163)</f>
        <v>63.925000000000004</v>
      </c>
      <c r="E163">
        <f>AVERAGE('PARITY Accuracy'!E163, 'Pattern_Matching Accuracy'!E163, 'Reversal Accuracy'!E163, 'Stack Accuracy'!E163, 'Vending_Machine Accuracy'!E163, 'MazeComplete Accuracy'!E163, 'MazeSolve Accuracy'!E163, 'Hamiltonian Accuracy'!E163)</f>
        <v>62.425000000000011</v>
      </c>
      <c r="F163">
        <f>AVERAGE('PARITY Accuracy'!F163, 'Pattern_Matching Accuracy'!F163, 'Reversal Accuracy'!F163, 'Stack Accuracy'!F163, 'Vending_Machine Accuracy'!F163, 'MazeComplete Accuracy'!F163, 'MazeSolve Accuracy'!F163, 'Hamiltonian Accuracy'!F163)</f>
        <v>50.887500000000003</v>
      </c>
      <c r="G163">
        <f>AVERAGE('PARITY Accuracy'!G163, 'Pattern_Matching Accuracy'!G163, 'Reversal Accuracy'!G163, 'Stack Accuracy'!G163, 'Vending_Machine Accuracy'!G163, 'MazeComplete Accuracy'!G163, 'MazeSolve Accuracy'!G163, 'Hamiltonian Accuracy'!G163)</f>
        <v>64.825000000000003</v>
      </c>
      <c r="H163" t="str">
        <f t="shared" si="53"/>
        <v>20 (δ=0)</v>
      </c>
      <c r="J163">
        <v>20</v>
      </c>
      <c r="K163">
        <f>AVERAGE(D163:G167)</f>
        <v>58.586874999999999</v>
      </c>
      <c r="L163">
        <f t="shared" si="65"/>
        <v>57.472395833333337</v>
      </c>
      <c r="M163">
        <v>0.65</v>
      </c>
      <c r="N163">
        <f t="shared" si="54"/>
        <v>60.515625</v>
      </c>
      <c r="O163">
        <f t="shared" si="55"/>
        <v>5.6245234173105736</v>
      </c>
      <c r="P163" s="5">
        <f>AVERAGE(D163:D167)</f>
        <v>61.487499999999997</v>
      </c>
      <c r="Q163">
        <f t="shared" si="61"/>
        <v>61.46875</v>
      </c>
      <c r="R163" s="5">
        <f>AVERAGE(E163:E167)</f>
        <v>61.077500000000001</v>
      </c>
      <c r="S163">
        <f t="shared" si="62"/>
        <v>58.037499999999994</v>
      </c>
      <c r="T163" s="5">
        <f>AVERAGE(F163:F167)</f>
        <v>49.81</v>
      </c>
      <c r="U163">
        <f t="shared" si="63"/>
        <v>48.641666666666673</v>
      </c>
      <c r="V163" s="5">
        <f>AVERAGE(G163:G167)</f>
        <v>61.972500000000004</v>
      </c>
      <c r="W163">
        <f t="shared" si="64"/>
        <v>61.741666666666674</v>
      </c>
    </row>
    <row r="164" spans="1:23" x14ac:dyDescent="0.45">
      <c r="A164" s="2">
        <v>16</v>
      </c>
      <c r="B164">
        <v>20</v>
      </c>
      <c r="C164">
        <v>0.2</v>
      </c>
      <c r="D164">
        <f>AVERAGE('PARITY Accuracy'!D164, 'Pattern_Matching Accuracy'!D164, 'Reversal Accuracy'!D164, 'Stack Accuracy'!D164, 'Vending_Machine Accuracy'!D164, 'MazeComplete Accuracy'!D164, 'MazeSolve Accuracy'!D164, 'Hamiltonian Accuracy'!D164)</f>
        <v>62.149999999999991</v>
      </c>
      <c r="E164">
        <f>AVERAGE('PARITY Accuracy'!E164, 'Pattern_Matching Accuracy'!E164, 'Reversal Accuracy'!E164, 'Stack Accuracy'!E164, 'Vending_Machine Accuracy'!E164, 'MazeComplete Accuracy'!E164, 'MazeSolve Accuracy'!E164, 'Hamiltonian Accuracy'!E164)</f>
        <v>61.487499999999997</v>
      </c>
      <c r="F164">
        <f>AVERAGE('PARITY Accuracy'!F164, 'Pattern_Matching Accuracy'!F164, 'Reversal Accuracy'!F164, 'Stack Accuracy'!F164, 'Vending_Machine Accuracy'!F164, 'MazeComplete Accuracy'!F164, 'MazeSolve Accuracy'!F164, 'Hamiltonian Accuracy'!F164)</f>
        <v>49.362500000000004</v>
      </c>
      <c r="G164">
        <f>AVERAGE('PARITY Accuracy'!G164, 'Pattern_Matching Accuracy'!G164, 'Reversal Accuracy'!G164, 'Stack Accuracy'!G164, 'Vending_Machine Accuracy'!G164, 'MazeComplete Accuracy'!G164, 'MazeSolve Accuracy'!G164, 'Hamiltonian Accuracy'!G164)</f>
        <v>62.849999999999994</v>
      </c>
      <c r="H164" t="str">
        <f t="shared" si="53"/>
        <v>20 (δ=0.2)</v>
      </c>
      <c r="J164">
        <v>50</v>
      </c>
      <c r="K164">
        <f>AVERAGE(D168:G172)</f>
        <v>61.895624999999995</v>
      </c>
      <c r="L164">
        <f t="shared" si="65"/>
        <v>56.466145833333314</v>
      </c>
      <c r="M164">
        <v>0.85</v>
      </c>
      <c r="N164">
        <f t="shared" si="54"/>
        <v>58.962499999999999</v>
      </c>
      <c r="O164">
        <f t="shared" si="55"/>
        <v>5.5634619954664881</v>
      </c>
      <c r="P164" s="5">
        <f>AVERAGE(D168:D172)</f>
        <v>65.297500000000014</v>
      </c>
      <c r="Q164">
        <f t="shared" si="61"/>
        <v>59.681249999999999</v>
      </c>
      <c r="R164" s="5">
        <f>AVERAGE(E168:E172)</f>
        <v>66.135000000000005</v>
      </c>
      <c r="S164">
        <f t="shared" si="62"/>
        <v>57.145833333333343</v>
      </c>
      <c r="T164" s="5">
        <f>AVERAGE(F168:F172)</f>
        <v>49.8125</v>
      </c>
      <c r="U164">
        <f t="shared" si="63"/>
        <v>48.806249999999999</v>
      </c>
      <c r="V164" s="5">
        <f>AVERAGE(G168:G172)</f>
        <v>66.337500000000006</v>
      </c>
      <c r="W164">
        <f t="shared" si="64"/>
        <v>60.23125000000001</v>
      </c>
    </row>
    <row r="165" spans="1:23" x14ac:dyDescent="0.45">
      <c r="A165" s="2">
        <v>17</v>
      </c>
      <c r="B165">
        <v>20</v>
      </c>
      <c r="C165">
        <v>0.45</v>
      </c>
      <c r="D165">
        <f>AVERAGE('PARITY Accuracy'!D165, 'Pattern_Matching Accuracy'!D165, 'Reversal Accuracy'!D165, 'Stack Accuracy'!D165, 'Vending_Machine Accuracy'!D165, 'MazeComplete Accuracy'!D165, 'MazeSolve Accuracy'!D165, 'Hamiltonian Accuracy'!D165)</f>
        <v>61.25</v>
      </c>
      <c r="E165">
        <f>AVERAGE('PARITY Accuracy'!E165, 'Pattern_Matching Accuracy'!E165, 'Reversal Accuracy'!E165, 'Stack Accuracy'!E165, 'Vending_Machine Accuracy'!E165, 'MazeComplete Accuracy'!E165, 'MazeSolve Accuracy'!E165, 'Hamiltonian Accuracy'!E165)</f>
        <v>61.462499999999999</v>
      </c>
      <c r="F165">
        <f>AVERAGE('PARITY Accuracy'!F165, 'Pattern_Matching Accuracy'!F165, 'Reversal Accuracy'!F165, 'Stack Accuracy'!F165, 'Vending_Machine Accuracy'!F165, 'MazeComplete Accuracy'!F165, 'MazeSolve Accuracy'!F165, 'Hamiltonian Accuracy'!F165)</f>
        <v>50.674999999999997</v>
      </c>
      <c r="G165">
        <f>AVERAGE('PARITY Accuracy'!G165, 'Pattern_Matching Accuracy'!G165, 'Reversal Accuracy'!G165, 'Stack Accuracy'!G165, 'Vending_Machine Accuracy'!G165, 'MazeComplete Accuracy'!G165, 'MazeSolve Accuracy'!G165, 'Hamiltonian Accuracy'!G165)</f>
        <v>61.6</v>
      </c>
      <c r="H165" t="str">
        <f t="shared" si="53"/>
        <v>20 (δ=0.45)</v>
      </c>
      <c r="J165">
        <v>100</v>
      </c>
      <c r="K165">
        <f>AVERAGE(D173:G177)</f>
        <v>62.468749999999986</v>
      </c>
      <c r="L165">
        <f>AVERAGE((L164-L163), (L163-L162), (L162-L161), (L161-L160))</f>
        <v>-0.89205729166667247</v>
      </c>
      <c r="N165">
        <f t="shared" si="54"/>
        <v>58.746874999999996</v>
      </c>
      <c r="O165">
        <f t="shared" si="55"/>
        <v>4.6619669182518884</v>
      </c>
      <c r="P165" s="5">
        <f>AVERAGE(D173:D177)</f>
        <v>68.675000000000011</v>
      </c>
      <c r="R165" s="5">
        <f>AVERAGE(E173:E177)</f>
        <v>62.612499999999997</v>
      </c>
      <c r="T165" s="5">
        <f>AVERAGE(F173:F177)</f>
        <v>50.162500000000001</v>
      </c>
      <c r="V165" s="5">
        <f>AVERAGE(G173:G177)</f>
        <v>68.424999999999997</v>
      </c>
    </row>
    <row r="166" spans="1:23" x14ac:dyDescent="0.45">
      <c r="A166" s="2">
        <v>18</v>
      </c>
      <c r="B166">
        <v>20</v>
      </c>
      <c r="C166">
        <v>0.65</v>
      </c>
      <c r="D166">
        <f>AVERAGE('PARITY Accuracy'!D166, 'Pattern_Matching Accuracy'!D166, 'Reversal Accuracy'!D166, 'Stack Accuracy'!D166, 'Vending_Machine Accuracy'!D166, 'MazeComplete Accuracy'!D166, 'MazeSolve Accuracy'!D166, 'Hamiltonian Accuracy'!D166)</f>
        <v>61.15</v>
      </c>
      <c r="E166">
        <f>AVERAGE('PARITY Accuracy'!E166, 'Pattern_Matching Accuracy'!E166, 'Reversal Accuracy'!E166, 'Stack Accuracy'!E166, 'Vending_Machine Accuracy'!E166, 'MazeComplete Accuracy'!E166, 'MazeSolve Accuracy'!E166, 'Hamiltonian Accuracy'!E166)</f>
        <v>60.424999999999997</v>
      </c>
      <c r="F166">
        <f>AVERAGE('PARITY Accuracy'!F166, 'Pattern_Matching Accuracy'!F166, 'Reversal Accuracy'!F166, 'Stack Accuracy'!F166, 'Vending_Machine Accuracy'!F166, 'MazeComplete Accuracy'!F166, 'MazeSolve Accuracy'!F166, 'Hamiltonian Accuracy'!F166)</f>
        <v>49.037500000000001</v>
      </c>
      <c r="G166">
        <f>AVERAGE('PARITY Accuracy'!G166, 'Pattern_Matching Accuracy'!G166, 'Reversal Accuracy'!G166, 'Stack Accuracy'!G166, 'Vending_Machine Accuracy'!G166, 'MazeComplete Accuracy'!G166, 'MazeSolve Accuracy'!G166, 'Hamiltonian Accuracy'!G166)</f>
        <v>61.037500000000001</v>
      </c>
      <c r="H166" t="str">
        <f t="shared" si="53"/>
        <v>20 (δ=0.65)</v>
      </c>
      <c r="K166">
        <f>AVERAGE(K160:K165)</f>
        <v>58.136562500000004</v>
      </c>
      <c r="L166">
        <f>AVERAGE(L160:L164)</f>
        <v>58.136562499999989</v>
      </c>
      <c r="N166">
        <f t="shared" si="54"/>
        <v>57.912499999999994</v>
      </c>
      <c r="O166">
        <f t="shared" si="55"/>
        <v>5.1314060573102172</v>
      </c>
      <c r="P166" s="5">
        <f>AVERAGE(P160:P165)</f>
        <v>62.392500000000005</v>
      </c>
      <c r="Q166">
        <f>AVERAGE(Q160:Q164)</f>
        <v>62.392499999999998</v>
      </c>
      <c r="R166" s="5">
        <f>AVERAGE(R160:R165)</f>
        <v>58.550833333333337</v>
      </c>
      <c r="S166">
        <f>AVERAGE(S160:S164)</f>
        <v>58.55083333333333</v>
      </c>
      <c r="T166" s="5">
        <f>AVERAGE(T160:T165)</f>
        <v>49.047916666666673</v>
      </c>
      <c r="U166">
        <f>AVERAGE(U160:U164)</f>
        <v>49.047916666666666</v>
      </c>
      <c r="V166" s="5">
        <f>AVERAGE(V160:V165)</f>
        <v>62.555</v>
      </c>
      <c r="W166">
        <f>AVERAGE(W160:W164)</f>
        <v>62.555000000000007</v>
      </c>
    </row>
    <row r="167" spans="1:23" x14ac:dyDescent="0.45">
      <c r="A167" s="2">
        <v>19</v>
      </c>
      <c r="B167">
        <v>20</v>
      </c>
      <c r="C167">
        <v>0.85</v>
      </c>
      <c r="D167">
        <f>AVERAGE('PARITY Accuracy'!D167, 'Pattern_Matching Accuracy'!D167, 'Reversal Accuracy'!D167, 'Stack Accuracy'!D167, 'Vending_Machine Accuracy'!D167, 'MazeComplete Accuracy'!D167, 'MazeSolve Accuracy'!D167, 'Hamiltonian Accuracy'!D167)</f>
        <v>58.962500000000006</v>
      </c>
      <c r="E167">
        <f>AVERAGE('PARITY Accuracy'!E167, 'Pattern_Matching Accuracy'!E167, 'Reversal Accuracy'!E167, 'Stack Accuracy'!E167, 'Vending_Machine Accuracy'!E167, 'MazeComplete Accuracy'!E167, 'MazeSolve Accuracy'!E167, 'Hamiltonian Accuracy'!E167)</f>
        <v>59.587499999999999</v>
      </c>
      <c r="F167">
        <f>AVERAGE('PARITY Accuracy'!F167, 'Pattern_Matching Accuracy'!F167, 'Reversal Accuracy'!F167, 'Stack Accuracy'!F167, 'Vending_Machine Accuracy'!F167, 'MazeComplete Accuracy'!F167, 'MazeSolve Accuracy'!F167, 'Hamiltonian Accuracy'!F167)</f>
        <v>49.087499999999991</v>
      </c>
      <c r="G167">
        <f>AVERAGE('PARITY Accuracy'!G167, 'Pattern_Matching Accuracy'!G167, 'Reversal Accuracy'!G167, 'Stack Accuracy'!G167, 'Vending_Machine Accuracy'!G167, 'MazeComplete Accuracy'!G167, 'MazeSolve Accuracy'!G167, 'Hamiltonian Accuracy'!G167)</f>
        <v>59.55</v>
      </c>
      <c r="H167" t="str">
        <f t="shared" si="53"/>
        <v>20 (δ=0.85)</v>
      </c>
      <c r="K167">
        <f>_xlfn.STDEV.P(K160:K165)</f>
        <v>4.1883377698962585</v>
      </c>
      <c r="L167">
        <f>_xlfn.STDEV.P(L160:L164)</f>
        <v>1.1877496722180891</v>
      </c>
      <c r="N167">
        <f t="shared" si="54"/>
        <v>56.796875</v>
      </c>
      <c r="O167">
        <f t="shared" si="55"/>
        <v>4.4579053289493524</v>
      </c>
      <c r="P167" s="5">
        <f>_xlfn.STDEV.P(P160:P165)</f>
        <v>4.6044704273854027</v>
      </c>
      <c r="Q167">
        <f>_xlfn.STDEV.P(Q160:Q164)</f>
        <v>1.7718965435688159</v>
      </c>
      <c r="R167" s="5">
        <f>_xlfn.STDEV.P(R160:R165)</f>
        <v>6.5340106472892492</v>
      </c>
      <c r="S167">
        <f>_xlfn.STDEV.P(S160:S164)</f>
        <v>1.1510084648303425</v>
      </c>
      <c r="T167" s="5">
        <f>_xlfn.STDEV.P(T160:T165)</f>
        <v>2.1161878149293725</v>
      </c>
      <c r="U167">
        <f>_xlfn.STDEV.P(U160:U164)</f>
        <v>0.282197478136614</v>
      </c>
      <c r="V167" s="5">
        <f>_xlfn.STDEV.P(V160:V165)</f>
        <v>4.180357341185081</v>
      </c>
      <c r="W167">
        <f>_xlfn.STDEV.P(W160:W164)</f>
        <v>1.6342007688095612</v>
      </c>
    </row>
    <row r="168" spans="1:23" ht="14.65" thickBot="1" x14ac:dyDescent="0.5">
      <c r="A168" s="2">
        <v>20</v>
      </c>
      <c r="B168">
        <v>50</v>
      </c>
      <c r="C168">
        <v>0</v>
      </c>
      <c r="D168">
        <f>AVERAGE('PARITY Accuracy'!D168, 'Pattern_Matching Accuracy'!D168, 'Reversal Accuracy'!D168, 'Stack Accuracy'!D168, 'Vending_Machine Accuracy'!D168, 'MazeComplete Accuracy'!D168, 'MazeSolve Accuracy'!D168, 'Hamiltonian Accuracy'!D168)</f>
        <v>67.850000000000009</v>
      </c>
      <c r="E168">
        <f>AVERAGE('PARITY Accuracy'!E168, 'Pattern_Matching Accuracy'!E168, 'Reversal Accuracy'!E168, 'Stack Accuracy'!E168, 'Vending_Machine Accuracy'!E168, 'MazeComplete Accuracy'!E168, 'MazeSolve Accuracy'!E168, 'Hamiltonian Accuracy'!E168)</f>
        <v>69.575000000000003</v>
      </c>
      <c r="F168">
        <f>AVERAGE('PARITY Accuracy'!F168, 'Pattern_Matching Accuracy'!F168, 'Reversal Accuracy'!F168, 'Stack Accuracy'!F168, 'Vending_Machine Accuracy'!F168, 'MazeComplete Accuracy'!F168, 'MazeSolve Accuracy'!F168, 'Hamiltonian Accuracy'!F168)</f>
        <v>49.774999999999999</v>
      </c>
      <c r="G168">
        <f>AVERAGE('PARITY Accuracy'!G168, 'Pattern_Matching Accuracy'!G168, 'Reversal Accuracy'!G168, 'Stack Accuracy'!G168, 'Vending_Machine Accuracy'!G168, 'MazeComplete Accuracy'!G168, 'MazeSolve Accuracy'!G168, 'Hamiltonian Accuracy'!G168)</f>
        <v>69.325000000000003</v>
      </c>
      <c r="H168" t="str">
        <f t="shared" si="53"/>
        <v>50 (δ=0)</v>
      </c>
      <c r="N168">
        <f t="shared" si="54"/>
        <v>64.131250000000009</v>
      </c>
      <c r="O168">
        <f t="shared" si="55"/>
        <v>8.3147529841541488</v>
      </c>
      <c r="P168" s="5"/>
      <c r="R168" s="5"/>
      <c r="T168" s="5"/>
      <c r="V168" s="5"/>
    </row>
    <row r="169" spans="1:23" x14ac:dyDescent="0.45">
      <c r="A169" s="2">
        <v>21</v>
      </c>
      <c r="B169">
        <v>50</v>
      </c>
      <c r="C169">
        <v>0.2</v>
      </c>
      <c r="D169">
        <f>AVERAGE('PARITY Accuracy'!D169, 'Pattern_Matching Accuracy'!D169, 'Reversal Accuracy'!D169, 'Stack Accuracy'!D169, 'Vending_Machine Accuracy'!D169, 'MazeComplete Accuracy'!D169, 'MazeSolve Accuracy'!D169, 'Hamiltonian Accuracy'!D169)</f>
        <v>67</v>
      </c>
      <c r="E169">
        <f>AVERAGE('PARITY Accuracy'!E169, 'Pattern_Matching Accuracy'!E169, 'Reversal Accuracy'!E169, 'Stack Accuracy'!E169, 'Vending_Machine Accuracy'!E169, 'MazeComplete Accuracy'!E169, 'MazeSolve Accuracy'!E169, 'Hamiltonian Accuracy'!E169)</f>
        <v>66.425000000000011</v>
      </c>
      <c r="F169">
        <f>AVERAGE('PARITY Accuracy'!F169, 'Pattern_Matching Accuracy'!F169, 'Reversal Accuracy'!F169, 'Stack Accuracy'!F169, 'Vending_Machine Accuracy'!F169, 'MazeComplete Accuracy'!F169, 'MazeSolve Accuracy'!F169, 'Hamiltonian Accuracy'!F169)</f>
        <v>49.637499999999996</v>
      </c>
      <c r="G169">
        <f>AVERAGE('PARITY Accuracy'!G169, 'Pattern_Matching Accuracy'!G169, 'Reversal Accuracy'!G169, 'Stack Accuracy'!G169, 'Vending_Machine Accuracy'!G169, 'MazeComplete Accuracy'!G169, 'MazeSolve Accuracy'!G169, 'Hamiltonian Accuracy'!G169)</f>
        <v>67.287499999999994</v>
      </c>
      <c r="H169" t="str">
        <f t="shared" si="53"/>
        <v>50 (δ=0.2)</v>
      </c>
      <c r="K169" s="10" cm="1">
        <f t="array" ref="K169">INDEX(LINEST(K160:K165), 1)</f>
        <v>2.1531249999999984</v>
      </c>
      <c r="L169" s="11" cm="1">
        <f t="array" ref="L169">INDEX(LINEST(L160:L164), 1)</f>
        <v>-0.82692708333333576</v>
      </c>
      <c r="N169">
        <f t="shared" si="54"/>
        <v>62.587499999999999</v>
      </c>
      <c r="O169">
        <f t="shared" si="55"/>
        <v>7.4831320732030502</v>
      </c>
      <c r="P169" s="5" cm="1">
        <f t="array" ref="P169">INDEX(LINEST(P160:P165), 1)</f>
        <v>2.250142857142861</v>
      </c>
      <c r="Q169" s="5" cm="1">
        <f t="array" ref="Q169">INDEX(LINEST(Q160:Q164), 1)</f>
        <v>-1.2433333333333343</v>
      </c>
      <c r="R169" s="5" cm="1">
        <f t="array" ref="R169">INDEX(LINEST(R160:R165), 1)</f>
        <v>3.2645714285714273</v>
      </c>
      <c r="S169" s="5" cm="1">
        <f t="array" ref="S169">INDEX(LINEST(S160:S164), 1)</f>
        <v>-0.74833333333333052</v>
      </c>
      <c r="T169" s="5" cm="1">
        <f t="array" ref="T169">INDEX(LINEST(T160:T165), 1)</f>
        <v>0.80750000000000099</v>
      </c>
      <c r="U169" s="5" cm="1">
        <f t="array" ref="U169">INDEX(LINEST(U160:U164), 1)</f>
        <v>-0.17999999999999827</v>
      </c>
      <c r="V169" s="5" cm="1">
        <f t="array" ref="V169">INDEX(LINEST(V160:V165), 1)</f>
        <v>2.2902857142857149</v>
      </c>
      <c r="W169" s="5" cm="1">
        <f t="array" ref="W169">INDEX(LINEST(W160:W164), 1)</f>
        <v>-1.1360416666666628</v>
      </c>
    </row>
    <row r="170" spans="1:23" x14ac:dyDescent="0.45">
      <c r="A170" s="2">
        <v>22</v>
      </c>
      <c r="B170">
        <v>50</v>
      </c>
      <c r="C170">
        <v>0.45</v>
      </c>
      <c r="D170">
        <f>AVERAGE('PARITY Accuracy'!D170, 'Pattern_Matching Accuracy'!D170, 'Reversal Accuracy'!D170, 'Stack Accuracy'!D170, 'Vending_Machine Accuracy'!D170, 'MazeComplete Accuracy'!D170, 'MazeSolve Accuracy'!D170, 'Hamiltonian Accuracy'!D170)</f>
        <v>65.487499999999997</v>
      </c>
      <c r="E170">
        <f>AVERAGE('PARITY Accuracy'!E170, 'Pattern_Matching Accuracy'!E170, 'Reversal Accuracy'!E170, 'Stack Accuracy'!E170, 'Vending_Machine Accuracy'!E170, 'MazeComplete Accuracy'!E170, 'MazeSolve Accuracy'!E170, 'Hamiltonian Accuracy'!E170)</f>
        <v>65.449999999999989</v>
      </c>
      <c r="F170">
        <f>AVERAGE('PARITY Accuracy'!F170, 'Pattern_Matching Accuracy'!F170, 'Reversal Accuracy'!F170, 'Stack Accuracy'!F170, 'Vending_Machine Accuracy'!F170, 'MazeComplete Accuracy'!F170, 'MazeSolve Accuracy'!F170, 'Hamiltonian Accuracy'!F170)</f>
        <v>50.324999999999996</v>
      </c>
      <c r="G170">
        <f>AVERAGE('PARITY Accuracy'!G170, 'Pattern_Matching Accuracy'!G170, 'Reversal Accuracy'!G170, 'Stack Accuracy'!G170, 'Vending_Machine Accuracy'!G170, 'MazeComplete Accuracy'!G170, 'MazeSolve Accuracy'!G170, 'Hamiltonian Accuracy'!G170)</f>
        <v>66.537500000000009</v>
      </c>
      <c r="H170" t="str">
        <f t="shared" si="53"/>
        <v>50 (δ=0.45)</v>
      </c>
      <c r="K170" s="12">
        <f>AVERAGE('Hamiltonian Accuracy'!K170, 'MazeSolve Accuracy'!K170, 'MazeComplete Accuracy'!K170,  'Vending_Machine Accuracy'!K170, 'Stack Accuracy'!K170, 'Reversal Accuracy'!K170, 'Pattern_Matching Accuracy'!K170, 'PARITY Accuracy'!K170)</f>
        <v>2.1531250000000002</v>
      </c>
      <c r="L170" s="12">
        <f>AVERAGE('Hamiltonian Accuracy'!L170, 'MazeSolve Accuracy'!L170, 'MazeComplete Accuracy'!L170, 'Vending_Machine_Sum Accuracy'!L170, 'Vending_Machine Accuracy'!L170, 'Stack Accuracy'!L170, 'Reversal Accuracy'!L170, 'Pattern_Matching Accuracy'!L170, 'PARITY Accuracy'!L170)</f>
        <v>-0.72893518518518485</v>
      </c>
      <c r="N170">
        <f t="shared" si="54"/>
        <v>61.95</v>
      </c>
      <c r="O170">
        <f t="shared" si="55"/>
        <v>6.7258770338893097</v>
      </c>
    </row>
    <row r="171" spans="1:23" ht="14.65" thickBot="1" x14ac:dyDescent="0.5">
      <c r="A171" s="2">
        <v>23</v>
      </c>
      <c r="B171">
        <v>50</v>
      </c>
      <c r="C171">
        <v>0.65</v>
      </c>
      <c r="D171">
        <f>AVERAGE('PARITY Accuracy'!D171, 'Pattern_Matching Accuracy'!D171, 'Reversal Accuracy'!D171, 'Stack Accuracy'!D171, 'Vending_Machine Accuracy'!D171, 'MazeComplete Accuracy'!D171, 'MazeSolve Accuracy'!D171, 'Hamiltonian Accuracy'!D171)</f>
        <v>64.025000000000006</v>
      </c>
      <c r="E171">
        <f>AVERAGE('PARITY Accuracy'!E171, 'Pattern_Matching Accuracy'!E171, 'Reversal Accuracy'!E171, 'Stack Accuracy'!E171, 'Vending_Machine Accuracy'!E171, 'MazeComplete Accuracy'!E171, 'MazeSolve Accuracy'!E171, 'Hamiltonian Accuracy'!E171)</f>
        <v>65.587500000000006</v>
      </c>
      <c r="F171">
        <f>AVERAGE('PARITY Accuracy'!F171, 'Pattern_Matching Accuracy'!F171, 'Reversal Accuracy'!F171, 'Stack Accuracy'!F171, 'Vending_Machine Accuracy'!F171, 'MazeComplete Accuracy'!F171, 'MazeSolve Accuracy'!F171, 'Hamiltonian Accuracy'!F171)</f>
        <v>49.337500000000006</v>
      </c>
      <c r="G171">
        <f>AVERAGE('PARITY Accuracy'!G171, 'Pattern_Matching Accuracy'!G171, 'Reversal Accuracy'!G171, 'Stack Accuracy'!G171, 'Vending_Machine Accuracy'!G171, 'MazeComplete Accuracy'!G171, 'MazeSolve Accuracy'!G171, 'Hamiltonian Accuracy'!G171)</f>
        <v>65.125000000000014</v>
      </c>
      <c r="H171" t="str">
        <f t="shared" si="53"/>
        <v>50 (δ=0.65)</v>
      </c>
      <c r="K171" s="13">
        <f>_xlfn.STDEV.P('Hamiltonian Accuracy'!K170, 'MazeSolve Accuracy'!K170, 'MazeComplete Accuracy'!K170, 'Vending_Machine Accuracy'!K170, 'Stack Accuracy'!K170, 'Reversal Accuracy'!K170, 'Pattern_Matching Accuracy'!K170, 'PARITY Accuracy'!K170)</f>
        <v>1.9160583922303163</v>
      </c>
      <c r="L171" s="14">
        <f>_xlfn.STDEV.P('Hamiltonian Accuracy'!L170, 'MazeSolve Accuracy'!L170, 'MazeComplete Accuracy'!L170, 'Vending_Machine_Sum Accuracy'!L170, 'Vending_Machine Accuracy'!L170, 'Stack Accuracy'!L170, 'Reversal Accuracy'!L170, 'Pattern_Matching Accuracy'!L170, 'PARITY Accuracy'!L170)</f>
        <v>0.86451690086387778</v>
      </c>
      <c r="N171">
        <f t="shared" si="54"/>
        <v>61.018750000000011</v>
      </c>
      <c r="O171">
        <f t="shared" si="55"/>
        <v>6.768011270860808</v>
      </c>
    </row>
    <row r="172" spans="1:23" x14ac:dyDescent="0.45">
      <c r="A172" s="2">
        <v>24</v>
      </c>
      <c r="B172">
        <v>50</v>
      </c>
      <c r="C172">
        <v>0.85</v>
      </c>
      <c r="D172">
        <f>AVERAGE('PARITY Accuracy'!D172, 'Pattern_Matching Accuracy'!D172, 'Reversal Accuracy'!D172, 'Stack Accuracy'!D172, 'Vending_Machine Accuracy'!D172, 'MazeComplete Accuracy'!D172, 'MazeSolve Accuracy'!D172, 'Hamiltonian Accuracy'!D172)</f>
        <v>62.124999999999993</v>
      </c>
      <c r="E172">
        <f>AVERAGE('PARITY Accuracy'!E172, 'Pattern_Matching Accuracy'!E172, 'Reversal Accuracy'!E172, 'Stack Accuracy'!E172, 'Vending_Machine Accuracy'!E172, 'MazeComplete Accuracy'!E172, 'MazeSolve Accuracy'!E172, 'Hamiltonian Accuracy'!E172)</f>
        <v>63.637500000000003</v>
      </c>
      <c r="F172">
        <f>AVERAGE('PARITY Accuracy'!F172, 'Pattern_Matching Accuracy'!F172, 'Reversal Accuracy'!F172, 'Stack Accuracy'!F172, 'Vending_Machine Accuracy'!F172, 'MazeComplete Accuracy'!F172, 'MazeSolve Accuracy'!F172, 'Hamiltonian Accuracy'!F172)</f>
        <v>49.987499999999997</v>
      </c>
      <c r="G172">
        <f>AVERAGE('PARITY Accuracy'!G172, 'Pattern_Matching Accuracy'!G172, 'Reversal Accuracy'!G172, 'Stack Accuracy'!G172, 'Vending_Machine Accuracy'!G172, 'MazeComplete Accuracy'!G172, 'MazeSolve Accuracy'!G172, 'Hamiltonian Accuracy'!G172)</f>
        <v>63.412500000000009</v>
      </c>
      <c r="H172" t="str">
        <f t="shared" si="53"/>
        <v>50 (δ=0.85)</v>
      </c>
      <c r="N172">
        <f t="shared" si="54"/>
        <v>59.790625000000006</v>
      </c>
      <c r="O172">
        <f t="shared" si="55"/>
        <v>5.6891781521477274</v>
      </c>
    </row>
    <row r="173" spans="1:23" x14ac:dyDescent="0.45">
      <c r="A173" s="2">
        <v>25</v>
      </c>
      <c r="B173">
        <v>100</v>
      </c>
      <c r="C173">
        <v>0</v>
      </c>
      <c r="D173">
        <f>AVERAGE('PARITY Accuracy'!D173, 'Pattern_Matching Accuracy'!D173, 'Reversal Accuracy'!D173, 'Stack Accuracy'!D173, 'Vending_Machine Accuracy'!D173, 'MazeComplete Accuracy'!D173, 'MazeSolve Accuracy'!D173, 'Hamiltonian Accuracy'!D173)</f>
        <v>71.4375</v>
      </c>
      <c r="E173">
        <f>AVERAGE('PARITY Accuracy'!E173, 'Pattern_Matching Accuracy'!E173, 'Reversal Accuracy'!E173, 'Stack Accuracy'!E173, 'Vending_Machine Accuracy'!E173, 'MazeComplete Accuracy'!E173, 'MazeSolve Accuracy'!E173, 'Hamiltonian Accuracy'!E173)</f>
        <v>65.9375</v>
      </c>
      <c r="F173">
        <f>AVERAGE('PARITY Accuracy'!F173, 'Pattern_Matching Accuracy'!F173, 'Reversal Accuracy'!F173, 'Stack Accuracy'!F173, 'Vending_Machine Accuracy'!F173, 'MazeComplete Accuracy'!F173, 'MazeSolve Accuracy'!F173, 'Hamiltonian Accuracy'!F173)</f>
        <v>49.925000000000004</v>
      </c>
      <c r="G173">
        <f>AVERAGE('PARITY Accuracy'!G173, 'Pattern_Matching Accuracy'!G173, 'Reversal Accuracy'!G173, 'Stack Accuracy'!G173, 'Vending_Machine Accuracy'!G173, 'MazeComplete Accuracy'!G173, 'MazeSolve Accuracy'!G173, 'Hamiltonian Accuracy'!G173)</f>
        <v>71.375</v>
      </c>
      <c r="H173" t="str">
        <f t="shared" si="53"/>
        <v>100 (δ=0)</v>
      </c>
      <c r="N173">
        <f t="shared" si="54"/>
        <v>64.668750000000003</v>
      </c>
      <c r="O173">
        <f t="shared" si="55"/>
        <v>8.8002507954318645</v>
      </c>
    </row>
    <row r="174" spans="1:23" x14ac:dyDescent="0.45">
      <c r="A174" s="2">
        <v>26</v>
      </c>
      <c r="B174">
        <v>100</v>
      </c>
      <c r="C174">
        <v>0.2</v>
      </c>
      <c r="D174">
        <f>AVERAGE('PARITY Accuracy'!D174, 'Pattern_Matching Accuracy'!D174, 'Reversal Accuracy'!D174, 'Stack Accuracy'!D174, 'Vending_Machine Accuracy'!D174, 'MazeComplete Accuracy'!D174, 'MazeSolve Accuracy'!D174, 'Hamiltonian Accuracy'!D174)</f>
        <v>69.162500000000009</v>
      </c>
      <c r="E174">
        <f>AVERAGE('PARITY Accuracy'!E174, 'Pattern_Matching Accuracy'!E174, 'Reversal Accuracy'!E174, 'Stack Accuracy'!E174, 'Vending_Machine Accuracy'!E174, 'MazeComplete Accuracy'!E174, 'MazeSolve Accuracy'!E174, 'Hamiltonian Accuracy'!E174)</f>
        <v>62.2</v>
      </c>
      <c r="F174">
        <f>AVERAGE('PARITY Accuracy'!F174, 'Pattern_Matching Accuracy'!F174, 'Reversal Accuracy'!F174, 'Stack Accuracy'!F174, 'Vending_Machine Accuracy'!F174, 'MazeComplete Accuracy'!F174, 'MazeSolve Accuracy'!F174, 'Hamiltonian Accuracy'!F174)</f>
        <v>49.874999999999993</v>
      </c>
      <c r="G174">
        <f>AVERAGE('PARITY Accuracy'!G174, 'Pattern_Matching Accuracy'!G174, 'Reversal Accuracy'!G174, 'Stack Accuracy'!G174, 'Vending_Machine Accuracy'!G174, 'MazeComplete Accuracy'!G174, 'MazeSolve Accuracy'!G174, 'Hamiltonian Accuracy'!G174)</f>
        <v>69.224999999999994</v>
      </c>
      <c r="H174" t="str">
        <f t="shared" si="53"/>
        <v>100 (δ=0.2)</v>
      </c>
      <c r="N174">
        <f t="shared" si="54"/>
        <v>62.615625000000001</v>
      </c>
      <c r="O174">
        <f t="shared" si="55"/>
        <v>7.8905272271170146</v>
      </c>
    </row>
    <row r="175" spans="1:23" x14ac:dyDescent="0.45">
      <c r="A175" s="2">
        <v>27</v>
      </c>
      <c r="B175">
        <v>100</v>
      </c>
      <c r="C175">
        <v>0.45</v>
      </c>
      <c r="D175">
        <f>AVERAGE('PARITY Accuracy'!D175, 'Pattern_Matching Accuracy'!D175, 'Reversal Accuracy'!D175, 'Stack Accuracy'!D175, 'Vending_Machine Accuracy'!D175, 'MazeComplete Accuracy'!D175, 'MazeSolve Accuracy'!D175, 'Hamiltonian Accuracy'!D175)</f>
        <v>69.037500000000009</v>
      </c>
      <c r="E175">
        <f>AVERAGE('PARITY Accuracy'!E175, 'Pattern_Matching Accuracy'!E175, 'Reversal Accuracy'!E175, 'Stack Accuracy'!E175, 'Vending_Machine Accuracy'!E175, 'MazeComplete Accuracy'!E175, 'MazeSolve Accuracy'!E175, 'Hamiltonian Accuracy'!E175)</f>
        <v>61.55</v>
      </c>
      <c r="F175">
        <f>AVERAGE('PARITY Accuracy'!F175, 'Pattern_Matching Accuracy'!F175, 'Reversal Accuracy'!F175, 'Stack Accuracy'!F175, 'Vending_Machine Accuracy'!F175, 'MazeComplete Accuracy'!F175, 'MazeSolve Accuracy'!F175, 'Hamiltonian Accuracy'!F175)</f>
        <v>50.237500000000004</v>
      </c>
      <c r="G175">
        <f>AVERAGE('PARITY Accuracy'!G175, 'Pattern_Matching Accuracy'!G175, 'Reversal Accuracy'!G175, 'Stack Accuracy'!G175, 'Vending_Machine Accuracy'!G175, 'MazeComplete Accuracy'!G175, 'MazeSolve Accuracy'!G175, 'Hamiltonian Accuracy'!G175)</f>
        <v>67.737499999999997</v>
      </c>
      <c r="H175" t="str">
        <f t="shared" si="53"/>
        <v>100 (δ=0.45)</v>
      </c>
      <c r="N175">
        <f t="shared" si="54"/>
        <v>62.140625</v>
      </c>
      <c r="O175">
        <f t="shared" si="55"/>
        <v>7.4317749762001721</v>
      </c>
    </row>
    <row r="176" spans="1:23" x14ac:dyDescent="0.45">
      <c r="A176" s="2">
        <v>28</v>
      </c>
      <c r="B176">
        <v>100</v>
      </c>
      <c r="C176">
        <v>0.65</v>
      </c>
      <c r="D176">
        <f>AVERAGE('PARITY Accuracy'!D176, 'Pattern_Matching Accuracy'!D176, 'Reversal Accuracy'!D176, 'Stack Accuracy'!D176, 'Vending_Machine Accuracy'!D176, 'MazeComplete Accuracy'!D176, 'MazeSolve Accuracy'!D176, 'Hamiltonian Accuracy'!D176)</f>
        <v>67.325000000000003</v>
      </c>
      <c r="E176">
        <f>AVERAGE('PARITY Accuracy'!E176, 'Pattern_Matching Accuracy'!E176, 'Reversal Accuracy'!E176, 'Stack Accuracy'!E176, 'Vending_Machine Accuracy'!E176, 'MazeComplete Accuracy'!E176, 'MazeSolve Accuracy'!E176, 'Hamiltonian Accuracy'!E176)</f>
        <v>61.762500000000003</v>
      </c>
      <c r="F176">
        <f>AVERAGE('PARITY Accuracy'!F176, 'Pattern_Matching Accuracy'!F176, 'Reversal Accuracy'!F176, 'Stack Accuracy'!F176, 'Vending_Machine Accuracy'!F176, 'MazeComplete Accuracy'!F176, 'MazeSolve Accuracy'!F176, 'Hamiltonian Accuracy'!F176)</f>
        <v>50.087499999999999</v>
      </c>
      <c r="G176">
        <f>AVERAGE('PARITY Accuracy'!G176, 'Pattern_Matching Accuracy'!G176, 'Reversal Accuracy'!G176, 'Stack Accuracy'!G176, 'Vending_Machine Accuracy'!G176, 'MazeComplete Accuracy'!G176, 'MazeSolve Accuracy'!G176, 'Hamiltonian Accuracy'!G176)</f>
        <v>67.75</v>
      </c>
      <c r="H176" t="str">
        <f t="shared" si="53"/>
        <v>100 (δ=0.65)</v>
      </c>
      <c r="N176">
        <f t="shared" si="54"/>
        <v>61.731250000000003</v>
      </c>
      <c r="O176">
        <f t="shared" si="55"/>
        <v>7.1255400014665478</v>
      </c>
    </row>
    <row r="177" spans="1:23" x14ac:dyDescent="0.45">
      <c r="A177" s="2">
        <v>29</v>
      </c>
      <c r="B177">
        <v>100</v>
      </c>
      <c r="C177">
        <v>0.85</v>
      </c>
      <c r="D177">
        <f>AVERAGE('PARITY Accuracy'!D177, 'Pattern_Matching Accuracy'!D177, 'Reversal Accuracy'!D177, 'Stack Accuracy'!D177, 'Vending_Machine Accuracy'!D177, 'MazeComplete Accuracy'!D177, 'MazeSolve Accuracy'!D177, 'Hamiltonian Accuracy'!D177)</f>
        <v>66.412500000000009</v>
      </c>
      <c r="E177">
        <f>AVERAGE('PARITY Accuracy'!E177, 'Pattern_Matching Accuracy'!E177, 'Reversal Accuracy'!E177, 'Stack Accuracy'!E177, 'Vending_Machine Accuracy'!E177, 'MazeComplete Accuracy'!E177, 'MazeSolve Accuracy'!E177, 'Hamiltonian Accuracy'!E177)</f>
        <v>61.612500000000004</v>
      </c>
      <c r="F177">
        <f>AVERAGE('PARITY Accuracy'!F177, 'Pattern_Matching Accuracy'!F177, 'Reversal Accuracy'!F177, 'Stack Accuracy'!F177, 'Vending_Machine Accuracy'!F177, 'MazeComplete Accuracy'!F177, 'MazeSolve Accuracy'!F177, 'Hamiltonian Accuracy'!F177)</f>
        <v>50.6875</v>
      </c>
      <c r="G177">
        <f>AVERAGE('PARITY Accuracy'!G177, 'Pattern_Matching Accuracy'!G177, 'Reversal Accuracy'!G177, 'Stack Accuracy'!G177, 'Vending_Machine Accuracy'!G177, 'MazeComplete Accuracy'!G177, 'MazeSolve Accuracy'!G177, 'Hamiltonian Accuracy'!G177)</f>
        <v>66.037499999999994</v>
      </c>
      <c r="H177" t="str">
        <f t="shared" si="53"/>
        <v>100 (δ=0.85)</v>
      </c>
      <c r="N177">
        <f t="shared" si="54"/>
        <v>61.1875</v>
      </c>
      <c r="O177">
        <f t="shared" si="55"/>
        <v>6.3492863772238186</v>
      </c>
    </row>
    <row r="178" spans="1:23" x14ac:dyDescent="0.45">
      <c r="O178">
        <f>AVERAGE(O148:O177)</f>
        <v>5.7400224585652122</v>
      </c>
    </row>
    <row r="181" spans="1:23" x14ac:dyDescent="0.45">
      <c r="A181" s="2">
        <v>0</v>
      </c>
      <c r="B181" t="s">
        <v>19</v>
      </c>
    </row>
    <row r="183" spans="1:23" x14ac:dyDescent="0.45">
      <c r="B183" s="2" t="s">
        <v>1</v>
      </c>
      <c r="C183" s="2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2" t="s">
        <v>14</v>
      </c>
      <c r="J183" s="3"/>
      <c r="K183" s="3" t="s">
        <v>25</v>
      </c>
      <c r="L183" s="3" t="s">
        <v>26</v>
      </c>
      <c r="N183" s="4" t="s">
        <v>27</v>
      </c>
      <c r="O183" s="4" t="s">
        <v>28</v>
      </c>
      <c r="P183" s="3"/>
      <c r="Q183" s="3" t="s">
        <v>3</v>
      </c>
      <c r="R183" s="3"/>
      <c r="S183" s="3" t="s">
        <v>4</v>
      </c>
      <c r="T183" s="3"/>
      <c r="U183" s="3" t="s">
        <v>5</v>
      </c>
      <c r="V183" s="3"/>
      <c r="W183" s="3" t="s">
        <v>6</v>
      </c>
    </row>
    <row r="184" spans="1:23" x14ac:dyDescent="0.45">
      <c r="A184" s="2">
        <v>0</v>
      </c>
      <c r="B184">
        <v>0</v>
      </c>
      <c r="C184">
        <v>0</v>
      </c>
      <c r="D184">
        <f>AVERAGE('PARITY Accuracy'!D184, 'Pattern_Matching Accuracy'!D184, 'Reversal Accuracy'!D184, 'Stack Accuracy'!D184, 'Vending_Machine Accuracy'!D184, 'MazeComplete Accuracy'!D184, 'MazeSolve Accuracy'!D184, 'Hamiltonian Accuracy'!D184)</f>
        <v>52.55</v>
      </c>
      <c r="E184">
        <f>AVERAGE('PARITY Accuracy'!E184, 'Pattern_Matching Accuracy'!E184, 'Reversal Accuracy'!E184, 'Stack Accuracy'!E184, 'Vending_Machine Accuracy'!E184, 'MazeComplete Accuracy'!E184, 'MazeSolve Accuracy'!E184, 'Hamiltonian Accuracy'!E184)</f>
        <v>53.75</v>
      </c>
      <c r="F184">
        <f>AVERAGE('PARITY Accuracy'!F184, 'Pattern_Matching Accuracy'!F184, 'Reversal Accuracy'!F184, 'Stack Accuracy'!F184, 'Vending_Machine Accuracy'!F184, 'MazeComplete Accuracy'!F184, 'MazeSolve Accuracy'!F184, 'Hamiltonian Accuracy'!F184)</f>
        <v>45.6875</v>
      </c>
      <c r="G184">
        <f>AVERAGE('PARITY Accuracy'!G184, 'Pattern_Matching Accuracy'!G184, 'Reversal Accuracy'!G184, 'Stack Accuracy'!G184, 'Vending_Machine Accuracy'!G184, 'MazeComplete Accuracy'!G184, 'MazeSolve Accuracy'!G184, 'Hamiltonian Accuracy'!G184)</f>
        <v>52.537500000000001</v>
      </c>
      <c r="H184" t="str">
        <f t="shared" ref="H184:H213" si="66">B184&amp;" (δ="&amp;C184&amp;")"</f>
        <v>0 (δ=0)</v>
      </c>
      <c r="J184">
        <v>2</v>
      </c>
      <c r="K184">
        <f>_xlfn.STDEV.P(D184:G188)</f>
        <v>3.0671877387926538</v>
      </c>
      <c r="L184">
        <f>_xlfn.STDEV.P(D184:G184,D189:G189,D194:G194,D199:G199,D204:G204,D209:G209)</f>
        <v>10.508879155382427</v>
      </c>
      <c r="M184">
        <v>0</v>
      </c>
      <c r="N184">
        <f>AVERAGE(D184:G184)</f>
        <v>51.131250000000001</v>
      </c>
      <c r="O184">
        <f>_xlfn.STDEV.P(D184:G184)</f>
        <v>3.181299115534407</v>
      </c>
      <c r="P184" s="5">
        <f>_xlfn.STDEV.P(D184:D188)</f>
        <v>1.5901139896246406</v>
      </c>
      <c r="Q184">
        <f>_xlfn.STDEV.P(D184,D189,D194,D199,D204,D209)</f>
        <v>7.2886243653305405</v>
      </c>
      <c r="R184" s="5">
        <f>_xlfn.STDEV.P(E184:E188)</f>
        <v>1.8505978763632027</v>
      </c>
      <c r="S184">
        <f>_xlfn.STDEV.P(E184,E189,E194,E199,E204,E209)</f>
        <v>8.4261652260483544</v>
      </c>
      <c r="T184" s="5">
        <f>_xlfn.STDEV.P(F184:F188)</f>
        <v>0.69437921915909706</v>
      </c>
      <c r="U184">
        <f>_xlfn.STDEV.P(F184,F189,F194,F199,F204,F209)</f>
        <v>4.2272591141371434</v>
      </c>
      <c r="V184" s="5">
        <f>_xlfn.STDEV.P(G184:G188)</f>
        <v>1.5750277775328276</v>
      </c>
      <c r="W184">
        <f>_xlfn.STDEV.P(G184,G189,G194,G199,G204,G209)</f>
        <v>7.0988460647761862</v>
      </c>
    </row>
    <row r="185" spans="1:23" x14ac:dyDescent="0.45">
      <c r="A185" s="2">
        <v>1</v>
      </c>
      <c r="B185">
        <v>0</v>
      </c>
      <c r="C185">
        <v>0.2</v>
      </c>
      <c r="D185">
        <f>AVERAGE('PARITY Accuracy'!D185, 'Pattern_Matching Accuracy'!D185, 'Reversal Accuracy'!D185, 'Stack Accuracy'!D185, 'Vending_Machine Accuracy'!D185, 'MazeComplete Accuracy'!D185, 'MazeSolve Accuracy'!D185, 'Hamiltonian Accuracy'!D185)</f>
        <v>51.824999999999996</v>
      </c>
      <c r="E185">
        <f>AVERAGE('PARITY Accuracy'!E185, 'Pattern_Matching Accuracy'!E185, 'Reversal Accuracy'!E185, 'Stack Accuracy'!E185, 'Vending_Machine Accuracy'!E185, 'MazeComplete Accuracy'!E185, 'MazeSolve Accuracy'!E185, 'Hamiltonian Accuracy'!E185)</f>
        <v>51.95</v>
      </c>
      <c r="F185">
        <f>AVERAGE('PARITY Accuracy'!F185, 'Pattern_Matching Accuracy'!F185, 'Reversal Accuracy'!F185, 'Stack Accuracy'!F185, 'Vending_Machine Accuracy'!F185, 'MazeComplete Accuracy'!F185, 'MazeSolve Accuracy'!F185, 'Hamiltonian Accuracy'!F185)</f>
        <v>45.212499999999999</v>
      </c>
      <c r="G185">
        <f>AVERAGE('PARITY Accuracy'!G185, 'Pattern_Matching Accuracy'!G185, 'Reversal Accuracy'!G185, 'Stack Accuracy'!G185, 'Vending_Machine Accuracy'!G185, 'MazeComplete Accuracy'!G185, 'MazeSolve Accuracy'!G185, 'Hamiltonian Accuracy'!G185)</f>
        <v>51.462499999999999</v>
      </c>
      <c r="H185" t="str">
        <f t="shared" si="66"/>
        <v>0 (δ=0.2)</v>
      </c>
      <c r="J185">
        <v>5</v>
      </c>
      <c r="K185">
        <f>_xlfn.STDEV.P(D189:G193)</f>
        <v>8.46366680910036</v>
      </c>
      <c r="L185">
        <f>_xlfn.STDEV.P(D185:G185,D190:G190,D195:G195,D200:G200,D205:G205,D210:G210)</f>
        <v>9.6567264129542156</v>
      </c>
      <c r="M185">
        <v>0.2</v>
      </c>
      <c r="N185">
        <f t="shared" ref="N185:N213" si="67">AVERAGE(D185:G185)</f>
        <v>50.112500000000004</v>
      </c>
      <c r="O185">
        <f t="shared" ref="O185:O213" si="68">_xlfn.STDEV.P(D185:G185)</f>
        <v>2.8346764586104003</v>
      </c>
      <c r="P185" s="5">
        <f>_xlfn.STDEV.P(D189:D193)</f>
        <v>4.093055093692243</v>
      </c>
      <c r="Q185">
        <f t="shared" ref="Q185:Q188" si="69">_xlfn.STDEV.P(D185,D190,D195,D200,D205,D210)</f>
        <v>6.2436551127257509</v>
      </c>
      <c r="R185" s="5">
        <f>_xlfn.STDEV.P(E189:E193)</f>
        <v>3.6608998210822445</v>
      </c>
      <c r="S185">
        <f t="shared" ref="S185:S188" si="70">_xlfn.STDEV.P(E185,E190,E195,E200,E205,E210)</f>
        <v>7.8441215604779755</v>
      </c>
      <c r="T185" s="5">
        <f>_xlfn.STDEV.P(F189:F193)</f>
        <v>1.7574128712399963</v>
      </c>
      <c r="U185">
        <f t="shared" ref="U185:U188" si="71">_xlfn.STDEV.P(F185,F190,F195,F200,F205,F210)</f>
        <v>4.7950911675958796</v>
      </c>
      <c r="V185" s="5">
        <f>_xlfn.STDEV.P(G189:G193)</f>
        <v>4.1577378464737329</v>
      </c>
      <c r="W185">
        <f t="shared" ref="W185:W188" si="72">_xlfn.STDEV.P(G185,G190,G195,G200,G205,G210)</f>
        <v>6.3816751171104542</v>
      </c>
    </row>
    <row r="186" spans="1:23" x14ac:dyDescent="0.45">
      <c r="A186" s="2">
        <v>2</v>
      </c>
      <c r="B186">
        <v>0</v>
      </c>
      <c r="C186">
        <v>0.45</v>
      </c>
      <c r="D186">
        <f>AVERAGE('PARITY Accuracy'!D186, 'Pattern_Matching Accuracy'!D186, 'Reversal Accuracy'!D186, 'Stack Accuracy'!D186, 'Vending_Machine Accuracy'!D186, 'MazeComplete Accuracy'!D186, 'MazeSolve Accuracy'!D186, 'Hamiltonian Accuracy'!D186)</f>
        <v>51.087499999999999</v>
      </c>
      <c r="E186">
        <f>AVERAGE('PARITY Accuracy'!E186, 'Pattern_Matching Accuracy'!E186, 'Reversal Accuracy'!E186, 'Stack Accuracy'!E186, 'Vending_Machine Accuracy'!E186, 'MazeComplete Accuracy'!E186, 'MazeSolve Accuracy'!E186, 'Hamiltonian Accuracy'!E186)</f>
        <v>52.012499999999996</v>
      </c>
      <c r="F186">
        <f>AVERAGE('PARITY Accuracy'!F186, 'Pattern_Matching Accuracy'!F186, 'Reversal Accuracy'!F186, 'Stack Accuracy'!F186, 'Vending_Machine Accuracy'!F186, 'MazeComplete Accuracy'!F186, 'MazeSolve Accuracy'!F186, 'Hamiltonian Accuracy'!F186)</f>
        <v>44.575000000000003</v>
      </c>
      <c r="G186">
        <f>AVERAGE('PARITY Accuracy'!G186, 'Pattern_Matching Accuracy'!G186, 'Reversal Accuracy'!G186, 'Stack Accuracy'!G186, 'Vending_Machine Accuracy'!G186, 'MazeComplete Accuracy'!G186, 'MazeSolve Accuracy'!G186, 'Hamiltonian Accuracy'!G186)</f>
        <v>51.512500000000003</v>
      </c>
      <c r="H186" t="str">
        <f t="shared" si="66"/>
        <v>0 (δ=0.45)</v>
      </c>
      <c r="J186">
        <v>10</v>
      </c>
      <c r="K186">
        <f>_xlfn.STDEV.P(D194:G198)</f>
        <v>8.7764346227554029</v>
      </c>
      <c r="L186">
        <f t="shared" ref="L186:L188" si="73">_xlfn.STDEV.P(D186:G186,D191:G191,D196:G196,D201:G201,D206:G206,D211:G211)</f>
        <v>8.7027746706619347</v>
      </c>
      <c r="M186">
        <v>0.45</v>
      </c>
      <c r="N186">
        <f t="shared" si="67"/>
        <v>49.796875</v>
      </c>
      <c r="O186">
        <f t="shared" si="68"/>
        <v>3.0325754189920797</v>
      </c>
      <c r="P186" s="5">
        <f>_xlfn.STDEV.P(D194:D198)</f>
        <v>4.8732278830360487</v>
      </c>
      <c r="Q186">
        <f t="shared" si="69"/>
        <v>6.0074451059821072</v>
      </c>
      <c r="R186" s="5">
        <f>_xlfn.STDEV.P(E194:E198)</f>
        <v>4.1818700960216368</v>
      </c>
      <c r="S186">
        <f t="shared" si="70"/>
        <v>7.7238441354785845</v>
      </c>
      <c r="T186" s="5">
        <f>_xlfn.STDEV.P(F194:F198)</f>
        <v>1.7769109431820191</v>
      </c>
      <c r="U186">
        <f t="shared" si="71"/>
        <v>4.4779882170704841</v>
      </c>
      <c r="V186" s="5">
        <f>_xlfn.STDEV.P(G194:G198)</f>
        <v>4.4607006176160322</v>
      </c>
      <c r="W186">
        <f t="shared" si="72"/>
        <v>6.0635240400877741</v>
      </c>
    </row>
    <row r="187" spans="1:23" x14ac:dyDescent="0.45">
      <c r="A187" s="2">
        <v>3</v>
      </c>
      <c r="B187">
        <v>0</v>
      </c>
      <c r="C187">
        <v>0.65</v>
      </c>
      <c r="D187">
        <f>AVERAGE('PARITY Accuracy'!D187, 'Pattern_Matching Accuracy'!D187, 'Reversal Accuracy'!D187, 'Stack Accuracy'!D187, 'Vending_Machine Accuracy'!D187, 'MazeComplete Accuracy'!D187, 'MazeSolve Accuracy'!D187, 'Hamiltonian Accuracy'!D187)</f>
        <v>49.8125</v>
      </c>
      <c r="E187">
        <f>AVERAGE('PARITY Accuracy'!E187, 'Pattern_Matching Accuracy'!E187, 'Reversal Accuracy'!E187, 'Stack Accuracy'!E187, 'Vending_Machine Accuracy'!E187, 'MazeComplete Accuracy'!E187, 'MazeSolve Accuracy'!E187, 'Hamiltonian Accuracy'!E187)</f>
        <v>50.537500000000001</v>
      </c>
      <c r="F187">
        <f>AVERAGE('PARITY Accuracy'!F187, 'Pattern_Matching Accuracy'!F187, 'Reversal Accuracy'!F187, 'Stack Accuracy'!F187, 'Vending_Machine Accuracy'!F187, 'MazeComplete Accuracy'!F187, 'MazeSolve Accuracy'!F187, 'Hamiltonian Accuracy'!F187)</f>
        <v>44.462499999999999</v>
      </c>
      <c r="G187">
        <f>AVERAGE('PARITY Accuracy'!G187, 'Pattern_Matching Accuracy'!G187, 'Reversal Accuracy'!G187, 'Stack Accuracy'!G187, 'Vending_Machine Accuracy'!G187, 'MazeComplete Accuracy'!G187, 'MazeSolve Accuracy'!G187, 'Hamiltonian Accuracy'!G187)</f>
        <v>49.824999999999996</v>
      </c>
      <c r="H187" t="str">
        <f t="shared" si="66"/>
        <v>0 (δ=0.65)</v>
      </c>
      <c r="J187">
        <v>20</v>
      </c>
      <c r="K187">
        <f>_xlfn.STDEV.P(D199:G203)</f>
        <v>9.1362814412767719</v>
      </c>
      <c r="L187">
        <f t="shared" si="73"/>
        <v>8.8297752267855625</v>
      </c>
      <c r="M187">
        <v>0.65</v>
      </c>
      <c r="N187">
        <f t="shared" si="67"/>
        <v>48.659374999999997</v>
      </c>
      <c r="O187">
        <f t="shared" si="68"/>
        <v>2.4407730428851844</v>
      </c>
      <c r="P187" s="5">
        <f>_xlfn.STDEV.P(D199:D203)</f>
        <v>5.2389944168704794</v>
      </c>
      <c r="Q187">
        <f t="shared" si="69"/>
        <v>5.972482108363498</v>
      </c>
      <c r="R187" s="5">
        <f>_xlfn.STDEV.P(E199:E203)</f>
        <v>4.5051422008633653</v>
      </c>
      <c r="S187">
        <f t="shared" si="70"/>
        <v>7.9347187275115072</v>
      </c>
      <c r="T187" s="5">
        <f>_xlfn.STDEV.P(F199:F203)</f>
        <v>2.2284523777725189</v>
      </c>
      <c r="U187">
        <f t="shared" si="71"/>
        <v>4.884577930845249</v>
      </c>
      <c r="V187" s="5">
        <f>_xlfn.STDEV.P(G199:G203)</f>
        <v>4.7577147875844785</v>
      </c>
      <c r="W187">
        <f t="shared" si="72"/>
        <v>6.0755333127818432</v>
      </c>
    </row>
    <row r="188" spans="1:23" x14ac:dyDescent="0.45">
      <c r="A188" s="2">
        <v>4</v>
      </c>
      <c r="B188">
        <v>0</v>
      </c>
      <c r="C188">
        <v>0.85</v>
      </c>
      <c r="D188">
        <f>AVERAGE('PARITY Accuracy'!D188, 'Pattern_Matching Accuracy'!D188, 'Reversal Accuracy'!D188, 'Stack Accuracy'!D188, 'Vending_Machine Accuracy'!D188, 'MazeComplete Accuracy'!D188, 'MazeSolve Accuracy'!D188, 'Hamiltonian Accuracy'!D188)</f>
        <v>48.050000000000004</v>
      </c>
      <c r="E188">
        <f>AVERAGE('PARITY Accuracy'!E188, 'Pattern_Matching Accuracy'!E188, 'Reversal Accuracy'!E188, 'Stack Accuracy'!E188, 'Vending_Machine Accuracy'!E188, 'MazeComplete Accuracy'!E188, 'MazeSolve Accuracy'!E188, 'Hamiltonian Accuracy'!E188)</f>
        <v>48.2</v>
      </c>
      <c r="F188">
        <f>AVERAGE('PARITY Accuracy'!F188, 'Pattern_Matching Accuracy'!F188, 'Reversal Accuracy'!F188, 'Stack Accuracy'!F188, 'Vending_Machine Accuracy'!F188, 'MazeComplete Accuracy'!F188, 'MazeSolve Accuracy'!F188, 'Hamiltonian Accuracy'!F188)</f>
        <v>43.650000000000006</v>
      </c>
      <c r="G188">
        <f>AVERAGE('PARITY Accuracy'!G188, 'Pattern_Matching Accuracy'!G188, 'Reversal Accuracy'!G188, 'Stack Accuracy'!G188, 'Vending_Machine Accuracy'!G188, 'MazeComplete Accuracy'!G188, 'MazeSolve Accuracy'!G188, 'Hamiltonian Accuracy'!G188)</f>
        <v>48.050000000000004</v>
      </c>
      <c r="H188" t="str">
        <f t="shared" si="66"/>
        <v>0 (δ=0.85)</v>
      </c>
      <c r="J188">
        <v>50</v>
      </c>
      <c r="K188">
        <f>_xlfn.STDEV.P(D204:G208)</f>
        <v>8.7894679630919264</v>
      </c>
      <c r="L188">
        <f t="shared" si="73"/>
        <v>8.0283191981345059</v>
      </c>
      <c r="M188">
        <v>0.85</v>
      </c>
      <c r="N188">
        <f t="shared" si="67"/>
        <v>46.987500000000004</v>
      </c>
      <c r="O188">
        <f t="shared" si="68"/>
        <v>1.9278793401040422</v>
      </c>
      <c r="P188" s="5">
        <f>_xlfn.STDEV.P(D204:D208)</f>
        <v>5.0600247034970094</v>
      </c>
      <c r="Q188">
        <f t="shared" si="69"/>
        <v>5.5230231506143541</v>
      </c>
      <c r="R188" s="5">
        <f>_xlfn.STDEV.P(E204:E208)</f>
        <v>4.2195793629223282</v>
      </c>
      <c r="S188">
        <f t="shared" si="70"/>
        <v>7.7447476741633494</v>
      </c>
      <c r="T188" s="5">
        <f>_xlfn.STDEV.P(F204:F208)</f>
        <v>2.7028741184154326</v>
      </c>
      <c r="U188">
        <f t="shared" si="71"/>
        <v>5.431973564511833</v>
      </c>
      <c r="V188" s="5">
        <f>_xlfn.STDEV.P(G204:G208)</f>
        <v>4.8824653352584093</v>
      </c>
      <c r="W188">
        <f t="shared" si="72"/>
        <v>5.9222164589330495</v>
      </c>
    </row>
    <row r="189" spans="1:23" x14ac:dyDescent="0.45">
      <c r="A189" s="2">
        <v>5</v>
      </c>
      <c r="B189">
        <v>5</v>
      </c>
      <c r="C189">
        <v>0</v>
      </c>
      <c r="D189">
        <f>AVERAGE('PARITY Accuracy'!D189, 'Pattern_Matching Accuracy'!D189, 'Reversal Accuracy'!D189, 'Stack Accuracy'!D189, 'Vending_Machine Accuracy'!D189, 'MazeComplete Accuracy'!D189, 'MazeSolve Accuracy'!D189, 'Hamiltonian Accuracy'!D189)</f>
        <v>69.012500000000003</v>
      </c>
      <c r="E189">
        <f>AVERAGE('PARITY Accuracy'!E189, 'Pattern_Matching Accuracy'!E189, 'Reversal Accuracy'!E189, 'Stack Accuracy'!E189, 'Vending_Machine Accuracy'!E189, 'MazeComplete Accuracy'!E189, 'MazeSolve Accuracy'!E189, 'Hamiltonian Accuracy'!E189)</f>
        <v>69.825000000000003</v>
      </c>
      <c r="F189">
        <f>AVERAGE('PARITY Accuracy'!F189, 'Pattern_Matching Accuracy'!F189, 'Reversal Accuracy'!F189, 'Stack Accuracy'!F189, 'Vending_Machine Accuracy'!F189, 'MazeComplete Accuracy'!F189, 'MazeSolve Accuracy'!F189, 'Hamiltonian Accuracy'!F189)</f>
        <v>48.212499999999999</v>
      </c>
      <c r="G189">
        <f>AVERAGE('PARITY Accuracy'!G189, 'Pattern_Matching Accuracy'!G189, 'Reversal Accuracy'!G189, 'Stack Accuracy'!G189, 'Vending_Machine Accuracy'!G189, 'MazeComplete Accuracy'!G189, 'MazeSolve Accuracy'!G189, 'Hamiltonian Accuracy'!G189)</f>
        <v>68.912500000000009</v>
      </c>
      <c r="H189" t="str">
        <f t="shared" si="66"/>
        <v>5 (δ=0)</v>
      </c>
      <c r="J189">
        <v>100</v>
      </c>
      <c r="K189">
        <f>_xlfn.STDEV.P(D209:G213)</f>
        <v>7.2609399400146319</v>
      </c>
      <c r="N189">
        <f t="shared" si="67"/>
        <v>63.990625000000009</v>
      </c>
      <c r="O189">
        <f t="shared" si="68"/>
        <v>9.1163759546694401</v>
      </c>
      <c r="P189" s="5">
        <f>_xlfn.STDEV.P(D209:D213)</f>
        <v>4.6477723158519737</v>
      </c>
      <c r="R189" s="5">
        <f>_xlfn.STDEV.P(E209:E213)</f>
        <v>3.8817356298439529</v>
      </c>
      <c r="T189" s="5">
        <f>_xlfn.STDEV.P(F209:F213)</f>
        <v>2.2760766683044751</v>
      </c>
      <c r="V189" s="5">
        <f>_xlfn.STDEV.P(G209:G213)</f>
        <v>4.7707600023475933</v>
      </c>
    </row>
    <row r="190" spans="1:23" x14ac:dyDescent="0.45">
      <c r="A190" s="2">
        <v>6</v>
      </c>
      <c r="B190">
        <v>5</v>
      </c>
      <c r="C190">
        <v>0.2</v>
      </c>
      <c r="D190">
        <f>AVERAGE('PARITY Accuracy'!D190, 'Pattern_Matching Accuracy'!D190, 'Reversal Accuracy'!D190, 'Stack Accuracy'!D190, 'Vending_Machine Accuracy'!D190, 'MazeComplete Accuracy'!D190, 'MazeSolve Accuracy'!D190, 'Hamiltonian Accuracy'!D190)</f>
        <v>64.412500000000009</v>
      </c>
      <c r="E190">
        <f>AVERAGE('PARITY Accuracy'!E190, 'Pattern_Matching Accuracy'!E190, 'Reversal Accuracy'!E190, 'Stack Accuracy'!E190, 'Vending_Machine Accuracy'!E190, 'MazeComplete Accuracy'!E190, 'MazeSolve Accuracy'!E190, 'Hamiltonian Accuracy'!E190)</f>
        <v>66.150000000000006</v>
      </c>
      <c r="F190">
        <f>AVERAGE('PARITY Accuracy'!F190, 'Pattern_Matching Accuracy'!F190, 'Reversal Accuracy'!F190, 'Stack Accuracy'!F190, 'Vending_Machine Accuracy'!F190, 'MazeComplete Accuracy'!F190, 'MazeSolve Accuracy'!F190, 'Hamiltonian Accuracy'!F190)</f>
        <v>45.837499999999999</v>
      </c>
      <c r="G190">
        <f>AVERAGE('PARITY Accuracy'!G190, 'Pattern_Matching Accuracy'!G190, 'Reversal Accuracy'!G190, 'Stack Accuracy'!G190, 'Vending_Machine Accuracy'!G190, 'MazeComplete Accuracy'!G190, 'MazeSolve Accuracy'!G190, 'Hamiltonian Accuracy'!G190)</f>
        <v>63.388750000000002</v>
      </c>
      <c r="H190" t="str">
        <f t="shared" si="66"/>
        <v>5 (δ=0.2)</v>
      </c>
      <c r="K190">
        <f>AVERAGE(K184:K189)</f>
        <v>7.5823297525052915</v>
      </c>
      <c r="N190">
        <f t="shared" si="67"/>
        <v>59.947187499999998</v>
      </c>
      <c r="O190">
        <f t="shared" si="68"/>
        <v>8.2058139818953766</v>
      </c>
      <c r="P190" s="5">
        <f>AVERAGE(P184:P189)</f>
        <v>4.2505314004287325</v>
      </c>
      <c r="Q190">
        <f>AVERAGE(Q184:Q188)</f>
        <v>6.20704596860325</v>
      </c>
      <c r="R190" s="5">
        <f>AVERAGE(R184:R189)</f>
        <v>3.716637497849455</v>
      </c>
      <c r="S190">
        <f>AVERAGE(S184:S188)</f>
        <v>7.934719464735954</v>
      </c>
      <c r="T190" s="5">
        <f>AVERAGE(T184:T189)</f>
        <v>1.9060176996789231</v>
      </c>
      <c r="U190">
        <f>AVERAGE(U184:U188)</f>
        <v>4.7633779988321177</v>
      </c>
      <c r="V190" s="5">
        <f>AVERAGE(V184:V189)</f>
        <v>4.1007343944688452</v>
      </c>
      <c r="W190">
        <f>AVERAGE(W184:W188)</f>
        <v>6.3083589987378614</v>
      </c>
    </row>
    <row r="191" spans="1:23" ht="14.65" thickBot="1" x14ac:dyDescent="0.5">
      <c r="A191" s="2">
        <v>7</v>
      </c>
      <c r="B191">
        <v>5</v>
      </c>
      <c r="C191">
        <v>0.45</v>
      </c>
      <c r="D191">
        <f>AVERAGE('PARITY Accuracy'!D191, 'Pattern_Matching Accuracy'!D191, 'Reversal Accuracy'!D191, 'Stack Accuracy'!D191, 'Vending_Machine Accuracy'!D191, 'MazeComplete Accuracy'!D191, 'MazeSolve Accuracy'!D191, 'Hamiltonian Accuracy'!D191)</f>
        <v>62.362499999999997</v>
      </c>
      <c r="E191">
        <f>AVERAGE('PARITY Accuracy'!E191, 'Pattern_Matching Accuracy'!E191, 'Reversal Accuracy'!E191, 'Stack Accuracy'!E191, 'Vending_Machine Accuracy'!E191, 'MazeComplete Accuracy'!E191, 'MazeSolve Accuracy'!E191, 'Hamiltonian Accuracy'!E191)</f>
        <v>63.1875</v>
      </c>
      <c r="F191">
        <f>AVERAGE('PARITY Accuracy'!F191, 'Pattern_Matching Accuracy'!F191, 'Reversal Accuracy'!F191, 'Stack Accuracy'!F191, 'Vending_Machine Accuracy'!F191, 'MazeComplete Accuracy'!F191, 'MazeSolve Accuracy'!F191, 'Hamiltonian Accuracy'!F191)</f>
        <v>45.537500000000001</v>
      </c>
      <c r="G191">
        <f>AVERAGE('PARITY Accuracy'!G191, 'Pattern_Matching Accuracy'!G191, 'Reversal Accuracy'!G191, 'Stack Accuracy'!G191, 'Vending_Machine Accuracy'!G191, 'MazeComplete Accuracy'!G191, 'MazeSolve Accuracy'!G191, 'Hamiltonian Accuracy'!G191)</f>
        <v>62.537500000000001</v>
      </c>
      <c r="H191" t="str">
        <f t="shared" si="66"/>
        <v>5 (δ=0.45)</v>
      </c>
      <c r="N191">
        <f t="shared" si="67"/>
        <v>58.40625</v>
      </c>
      <c r="O191">
        <f t="shared" si="68"/>
        <v>7.4361317018662429</v>
      </c>
      <c r="P191" s="5">
        <f>_xlfn.STDEV.P(P184:P189)</f>
        <v>1.2436846722418717</v>
      </c>
      <c r="Q191">
        <f>_xlfn.STDEV.P(Q184:Q188)</f>
        <v>0.58888029040199785</v>
      </c>
      <c r="R191" s="5">
        <f>_xlfn.STDEV.P(R184:R189)</f>
        <v>0.87593754604957474</v>
      </c>
      <c r="S191">
        <f>_xlfn.STDEV.P(S184:S188)</f>
        <v>0.25701540898209652</v>
      </c>
      <c r="T191" s="5">
        <f>_xlfn.STDEV.P(T184:T189)</f>
        <v>0.63017294862389583</v>
      </c>
      <c r="U191">
        <f>_xlfn.STDEV.P(U184:U188)</f>
        <v>0.40782004980141451</v>
      </c>
      <c r="V191" s="5">
        <f>_xlfn.STDEV.P(V184:V189)</f>
        <v>1.1549660749794841</v>
      </c>
      <c r="W191">
        <f>_xlfn.STDEV.P(W184:W188)</f>
        <v>0.4227299546642263</v>
      </c>
    </row>
    <row r="192" spans="1:23" x14ac:dyDescent="0.45">
      <c r="A192" s="2">
        <v>8</v>
      </c>
      <c r="B192">
        <v>5</v>
      </c>
      <c r="C192">
        <v>0.65</v>
      </c>
      <c r="D192">
        <f>AVERAGE('PARITY Accuracy'!D192, 'Pattern_Matching Accuracy'!D192, 'Reversal Accuracy'!D192, 'Stack Accuracy'!D192, 'Vending_Machine Accuracy'!D192, 'MazeComplete Accuracy'!D192, 'MazeSolve Accuracy'!D192, 'Hamiltonian Accuracy'!D192)</f>
        <v>60.587499999999991</v>
      </c>
      <c r="E192">
        <f>AVERAGE('PARITY Accuracy'!E192, 'Pattern_Matching Accuracy'!E192, 'Reversal Accuracy'!E192, 'Stack Accuracy'!E192, 'Vending_Machine Accuracy'!E192, 'MazeComplete Accuracy'!E192, 'MazeSolve Accuracy'!E192, 'Hamiltonian Accuracy'!E192)</f>
        <v>62.350000000000009</v>
      </c>
      <c r="F192">
        <f>AVERAGE('PARITY Accuracy'!F192, 'Pattern_Matching Accuracy'!F192, 'Reversal Accuracy'!F192, 'Stack Accuracy'!F192, 'Vending_Machine Accuracy'!F192, 'MazeComplete Accuracy'!F192, 'MazeSolve Accuracy'!F192, 'Hamiltonian Accuracy'!F192)</f>
        <v>43.887499999999996</v>
      </c>
      <c r="G192">
        <f>AVERAGE('PARITY Accuracy'!G192, 'Pattern_Matching Accuracy'!G192, 'Reversal Accuracy'!G192, 'Stack Accuracy'!G192, 'Vending_Machine Accuracy'!G192, 'MazeComplete Accuracy'!G192, 'MazeSolve Accuracy'!G192, 'Hamiltonian Accuracy'!G192)</f>
        <v>60.35</v>
      </c>
      <c r="H192" t="str">
        <f t="shared" si="66"/>
        <v>5 (δ=0.65)</v>
      </c>
      <c r="K192" s="10" cm="1">
        <f t="array" ref="K192">INDEX(LINEST(K184:K189),1)</f>
        <v>0.63731460818874175</v>
      </c>
      <c r="L192" s="11" cm="1">
        <f t="array" ref="L192">INDEX(LINEST(L184:L188),1)</f>
        <v>-0.57880711006644969</v>
      </c>
      <c r="N192">
        <f t="shared" si="67"/>
        <v>56.793749999999996</v>
      </c>
      <c r="O192">
        <f t="shared" si="68"/>
        <v>7.491372642079722</v>
      </c>
      <c r="P192" s="5"/>
      <c r="R192" s="5"/>
      <c r="T192" s="5"/>
      <c r="V192" s="5"/>
    </row>
    <row r="193" spans="1:23" x14ac:dyDescent="0.45">
      <c r="A193" s="2">
        <v>9</v>
      </c>
      <c r="B193">
        <v>5</v>
      </c>
      <c r="C193">
        <v>0.85</v>
      </c>
      <c r="D193">
        <f>AVERAGE('PARITY Accuracy'!D193, 'Pattern_Matching Accuracy'!D193, 'Reversal Accuracy'!D193, 'Stack Accuracy'!D193, 'Vending_Machine Accuracy'!D193, 'MazeComplete Accuracy'!D193, 'MazeSolve Accuracy'!D193, 'Hamiltonian Accuracy'!D193)</f>
        <v>56.662500000000001</v>
      </c>
      <c r="E193">
        <f>AVERAGE('PARITY Accuracy'!E193, 'Pattern_Matching Accuracy'!E193, 'Reversal Accuracy'!E193, 'Stack Accuracy'!E193, 'Vending_Machine Accuracy'!E193, 'MazeComplete Accuracy'!E193, 'MazeSolve Accuracy'!E193, 'Hamiltonian Accuracy'!E193)</f>
        <v>58.987499999999997</v>
      </c>
      <c r="F193">
        <f>AVERAGE('PARITY Accuracy'!F193, 'Pattern_Matching Accuracy'!F193, 'Reversal Accuracy'!F193, 'Stack Accuracy'!F193, 'Vending_Machine Accuracy'!F193, 'MazeComplete Accuracy'!F193, 'MazeSolve Accuracy'!F193, 'Hamiltonian Accuracy'!F193)</f>
        <v>43.149999999999991</v>
      </c>
      <c r="G193">
        <f>AVERAGE('PARITY Accuracy'!G193, 'Pattern_Matching Accuracy'!G193, 'Reversal Accuracy'!G193, 'Stack Accuracy'!G193, 'Vending_Machine Accuracy'!G193, 'MazeComplete Accuracy'!G193, 'MazeSolve Accuracy'!G193, 'Hamiltonian Accuracy'!G193)</f>
        <v>56.162499999999994</v>
      </c>
      <c r="H193" t="str">
        <f t="shared" si="66"/>
        <v>5 (δ=0.85)</v>
      </c>
      <c r="K193" s="12">
        <f>AVERAGE('Hamiltonian Accuracy'!K192, 'MazeSolve Accuracy'!K192, 'MazeComplete Accuracy'!K192, , 'Vending_Machine Accuracy'!K192, 'Stack Accuracy'!K192, 'Reversal Accuracy'!K192, 'Pattern_Matching Accuracy'!K192, 'PARITY Accuracy'!K192)</f>
        <v>0.97059589444123717</v>
      </c>
      <c r="L193" s="12">
        <f>AVERAGE('Hamiltonian Accuracy'!L192, 'MazeSolve Accuracy'!L192, 'MazeComplete Accuracy'!L192, 'Vending_Machine_Sum Accuracy'!L192, 'Vending_Machine Accuracy'!L192, 'Stack Accuracy'!L192, 'Reversal Accuracy'!L192, 'Pattern_Matching Accuracy'!L192, 'PARITY Accuracy'!L192)</f>
        <v>-1.4139342412880765E-2</v>
      </c>
      <c r="N193">
        <f t="shared" si="67"/>
        <v>53.740625000000001</v>
      </c>
      <c r="O193">
        <f t="shared" si="68"/>
        <v>6.2067275433093041</v>
      </c>
      <c r="P193" s="5"/>
      <c r="R193" s="5"/>
      <c r="T193" s="5"/>
      <c r="V193" s="5"/>
    </row>
    <row r="194" spans="1:23" ht="14.65" thickBot="1" x14ac:dyDescent="0.5">
      <c r="A194" s="2">
        <v>10</v>
      </c>
      <c r="B194">
        <v>10</v>
      </c>
      <c r="C194">
        <v>0</v>
      </c>
      <c r="D194">
        <f>AVERAGE('PARITY Accuracy'!D194, 'Pattern_Matching Accuracy'!D194, 'Reversal Accuracy'!D194, 'Stack Accuracy'!D194, 'Vending_Machine Accuracy'!D194, 'MazeComplete Accuracy'!D194, 'MazeSolve Accuracy'!D194, 'Hamiltonian Accuracy'!D194)</f>
        <v>70.212500000000006</v>
      </c>
      <c r="E194">
        <f>AVERAGE('PARITY Accuracy'!E194, 'Pattern_Matching Accuracy'!E194, 'Reversal Accuracy'!E194, 'Stack Accuracy'!E194, 'Vending_Machine Accuracy'!E194, 'MazeComplete Accuracy'!E194, 'MazeSolve Accuracy'!E194, 'Hamiltonian Accuracy'!E194)</f>
        <v>68.162499999999994</v>
      </c>
      <c r="F194">
        <f>AVERAGE('PARITY Accuracy'!F194, 'Pattern_Matching Accuracy'!F194, 'Reversal Accuracy'!F194, 'Stack Accuracy'!F194, 'Vending_Machine Accuracy'!F194, 'MazeComplete Accuracy'!F194, 'MazeSolve Accuracy'!F194, 'Hamiltonian Accuracy'!F194)</f>
        <v>47.000000000000007</v>
      </c>
      <c r="G194">
        <f>AVERAGE('PARITY Accuracy'!G194, 'Pattern_Matching Accuracy'!G194, 'Reversal Accuracy'!G194, 'Stack Accuracy'!G194, 'Vending_Machine Accuracy'!G194, 'MazeComplete Accuracy'!G194, 'MazeSolve Accuracy'!G194, 'Hamiltonian Accuracy'!G194)</f>
        <v>69.387500000000003</v>
      </c>
      <c r="H194" t="str">
        <f t="shared" si="66"/>
        <v>10 (δ=0)</v>
      </c>
      <c r="K194" s="13">
        <f>_xlfn.STDEV.P('Hamiltonian Accuracy'!K192, 'MazeSolve Accuracy'!K192, 'MazeComplete Accuracy'!K192, 'Vending_Machine Accuracy'!K192, 'Stack Accuracy'!K192, 'Reversal Accuracy'!K192, 'Pattern_Matching Accuracy'!K192, 'PARITY Accuracy'!K192)</f>
        <v>1.4231687803543362</v>
      </c>
      <c r="L194" s="14" t="s">
        <v>28</v>
      </c>
      <c r="N194">
        <f t="shared" si="67"/>
        <v>63.690624999999997</v>
      </c>
      <c r="O194">
        <f t="shared" si="68"/>
        <v>9.6639001855811575</v>
      </c>
      <c r="P194" s="5"/>
      <c r="R194" s="5"/>
      <c r="T194" s="5"/>
      <c r="V194" s="5"/>
    </row>
    <row r="195" spans="1:23" x14ac:dyDescent="0.45">
      <c r="A195" s="2">
        <v>11</v>
      </c>
      <c r="B195">
        <v>10</v>
      </c>
      <c r="C195">
        <v>0.2</v>
      </c>
      <c r="D195">
        <f>AVERAGE('PARITY Accuracy'!D195, 'Pattern_Matching Accuracy'!D195, 'Reversal Accuracy'!D195, 'Stack Accuracy'!D195, 'Vending_Machine Accuracy'!D195, 'MazeComplete Accuracy'!D195, 'MazeSolve Accuracy'!D195, 'Hamiltonian Accuracy'!D195)</f>
        <v>65.6875</v>
      </c>
      <c r="E195">
        <f>AVERAGE('PARITY Accuracy'!E195, 'Pattern_Matching Accuracy'!E195, 'Reversal Accuracy'!E195, 'Stack Accuracy'!E195, 'Vending_Machine Accuracy'!E195, 'MazeComplete Accuracy'!E195, 'MazeSolve Accuracy'!E195, 'Hamiltonian Accuracy'!E195)</f>
        <v>63.037500000000001</v>
      </c>
      <c r="F195">
        <f>AVERAGE('PARITY Accuracy'!F195, 'Pattern_Matching Accuracy'!F195, 'Reversal Accuracy'!F195, 'Stack Accuracy'!F195, 'Vending_Machine Accuracy'!F195, 'MazeComplete Accuracy'!F195, 'MazeSolve Accuracy'!F195, 'Hamiltonian Accuracy'!F195)</f>
        <v>44.762500000000003</v>
      </c>
      <c r="G195">
        <f>AVERAGE('PARITY Accuracy'!G195, 'Pattern_Matching Accuracy'!G195, 'Reversal Accuracy'!G195, 'Stack Accuracy'!G195, 'Vending_Machine Accuracy'!G195, 'MazeComplete Accuracy'!G195, 'MazeSolve Accuracy'!G195, 'Hamiltonian Accuracy'!G195)</f>
        <v>65.425000000000011</v>
      </c>
      <c r="H195" t="str">
        <f t="shared" si="66"/>
        <v>10 (δ=0.2)</v>
      </c>
      <c r="J195" s="3"/>
      <c r="K195" s="3" t="s">
        <v>25</v>
      </c>
      <c r="L195" s="3" t="s">
        <v>26</v>
      </c>
      <c r="N195">
        <f t="shared" si="67"/>
        <v>59.728125000000006</v>
      </c>
      <c r="O195">
        <f t="shared" si="68"/>
        <v>8.7018737879766288</v>
      </c>
      <c r="P195" s="3" t="s">
        <v>25</v>
      </c>
      <c r="Q195" s="3" t="s">
        <v>26</v>
      </c>
      <c r="R195" s="3" t="s">
        <v>25</v>
      </c>
      <c r="S195" s="3" t="s">
        <v>26</v>
      </c>
      <c r="T195" s="3" t="s">
        <v>25</v>
      </c>
      <c r="U195" s="3" t="s">
        <v>26</v>
      </c>
      <c r="V195" s="3" t="s">
        <v>25</v>
      </c>
      <c r="W195" s="3" t="s">
        <v>26</v>
      </c>
    </row>
    <row r="196" spans="1:23" x14ac:dyDescent="0.45">
      <c r="A196" s="2">
        <v>12</v>
      </c>
      <c r="B196">
        <v>10</v>
      </c>
      <c r="C196">
        <v>0.45</v>
      </c>
      <c r="D196">
        <f>AVERAGE('PARITY Accuracy'!D196, 'Pattern_Matching Accuracy'!D196, 'Reversal Accuracy'!D196, 'Stack Accuracy'!D196, 'Vending_Machine Accuracy'!D196, 'MazeComplete Accuracy'!D196, 'MazeSolve Accuracy'!D196, 'Hamiltonian Accuracy'!D196)</f>
        <v>62.287499999999994</v>
      </c>
      <c r="E196">
        <f>AVERAGE('PARITY Accuracy'!E196, 'Pattern_Matching Accuracy'!E196, 'Reversal Accuracy'!E196, 'Stack Accuracy'!E196, 'Vending_Machine Accuracy'!E196, 'MazeComplete Accuracy'!E196, 'MazeSolve Accuracy'!E196, 'Hamiltonian Accuracy'!E196)</f>
        <v>60.099999999999994</v>
      </c>
      <c r="F196">
        <f>AVERAGE('PARITY Accuracy'!F196, 'Pattern_Matching Accuracy'!F196, 'Reversal Accuracy'!F196, 'Stack Accuracy'!F196, 'Vending_Machine Accuracy'!F196, 'MazeComplete Accuracy'!F196, 'MazeSolve Accuracy'!F196, 'Hamiltonian Accuracy'!F196)</f>
        <v>45.162500000000009</v>
      </c>
      <c r="G196">
        <f>AVERAGE('PARITY Accuracy'!G196, 'Pattern_Matching Accuracy'!G196, 'Reversal Accuracy'!G196, 'Stack Accuracy'!G196, 'Vending_Machine Accuracy'!G196, 'MazeComplete Accuracy'!G196, 'MazeSolve Accuracy'!G196, 'Hamiltonian Accuracy'!G196)</f>
        <v>62.449999999999996</v>
      </c>
      <c r="H196" t="str">
        <f t="shared" si="66"/>
        <v>10 (δ=0.45)</v>
      </c>
      <c r="J196">
        <v>2</v>
      </c>
      <c r="K196">
        <f>AVERAGE(D184:G188)</f>
        <v>49.337499999999999</v>
      </c>
      <c r="L196">
        <f>AVERAGE(D184:G184,D189:G189,D194:G194,D199:G199,D204:G204,D209:G209)</f>
        <v>57.666041666666651</v>
      </c>
      <c r="M196">
        <v>0</v>
      </c>
      <c r="N196">
        <f t="shared" si="67"/>
        <v>57.5</v>
      </c>
      <c r="O196">
        <f t="shared" si="68"/>
        <v>7.1832541807317085</v>
      </c>
      <c r="P196" s="5">
        <f>AVERAGE(D184:D188)</f>
        <v>50.665000000000006</v>
      </c>
      <c r="Q196">
        <f>AVERAGE(D184,D189,D194,D199,D204,D209)</f>
        <v>63.266666666666673</v>
      </c>
      <c r="R196" s="5">
        <f>AVERAGE(E184:E188)</f>
        <v>51.29</v>
      </c>
      <c r="S196">
        <f>AVERAGE(E184,E189,E194,E199,E204,E209)</f>
        <v>60.525000000000006</v>
      </c>
      <c r="T196" s="5">
        <f>AVERAGE(F184:F188)</f>
        <v>44.717500000000008</v>
      </c>
      <c r="U196">
        <f>AVERAGE(F184,F189,F194,F199,F204,F209)</f>
        <v>44.107916666666661</v>
      </c>
      <c r="V196" s="5">
        <f>AVERAGE(G184:G188)</f>
        <v>50.677499999999995</v>
      </c>
      <c r="W196">
        <f>AVERAGE(G184,G189,G194,G199,G204,G209)</f>
        <v>62.764583333333341</v>
      </c>
    </row>
    <row r="197" spans="1:23" x14ac:dyDescent="0.45">
      <c r="A197" s="2">
        <v>13</v>
      </c>
      <c r="B197">
        <v>10</v>
      </c>
      <c r="C197">
        <v>0.65</v>
      </c>
      <c r="D197">
        <f>AVERAGE('PARITY Accuracy'!D197, 'Pattern_Matching Accuracy'!D197, 'Reversal Accuracy'!D197, 'Stack Accuracy'!D197, 'Vending_Machine Accuracy'!D197, 'MazeComplete Accuracy'!D197, 'MazeSolve Accuracy'!D197, 'Hamiltonian Accuracy'!D197)</f>
        <v>60.562499999999993</v>
      </c>
      <c r="E197">
        <f>AVERAGE('PARITY Accuracy'!E197, 'Pattern_Matching Accuracy'!E197, 'Reversal Accuracy'!E197, 'Stack Accuracy'!E197, 'Vending_Machine Accuracy'!E197, 'MazeComplete Accuracy'!E197, 'MazeSolve Accuracy'!E197, 'Hamiltonian Accuracy'!E197)</f>
        <v>59.037499999999994</v>
      </c>
      <c r="F197">
        <f>AVERAGE('PARITY Accuracy'!F197, 'Pattern_Matching Accuracy'!F197, 'Reversal Accuracy'!F197, 'Stack Accuracy'!F197, 'Vending_Machine Accuracy'!F197, 'MazeComplete Accuracy'!F197, 'MazeSolve Accuracy'!F197, 'Hamiltonian Accuracy'!F197)</f>
        <v>42.574999999999996</v>
      </c>
      <c r="G197">
        <f>AVERAGE('PARITY Accuracy'!G197, 'Pattern_Matching Accuracy'!G197, 'Reversal Accuracy'!G197, 'Stack Accuracy'!G197, 'Vending_Machine Accuracy'!G197, 'MazeComplete Accuracy'!G197, 'MazeSolve Accuracy'!G197, 'Hamiltonian Accuracy'!G197)</f>
        <v>60.45</v>
      </c>
      <c r="H197" t="str">
        <f t="shared" si="66"/>
        <v>10 (δ=0.65)</v>
      </c>
      <c r="J197">
        <v>5</v>
      </c>
      <c r="K197">
        <f>AVERAGE(D189:G193)</f>
        <v>58.575687500000015</v>
      </c>
      <c r="L197">
        <f>AVERAGE(D185:G185,D190:G190,D195:G195,D200:G200,D205:G205,D210:G210)</f>
        <v>54.14890625000001</v>
      </c>
      <c r="M197">
        <v>0.2</v>
      </c>
      <c r="N197">
        <f t="shared" si="67"/>
        <v>55.65625</v>
      </c>
      <c r="O197">
        <f t="shared" si="68"/>
        <v>7.5763329066573819</v>
      </c>
      <c r="P197" s="5">
        <f>AVERAGE(D189:D193)</f>
        <v>62.607500000000002</v>
      </c>
      <c r="Q197">
        <f t="shared" ref="Q197:Q200" si="74">AVERAGE(D185,D190,D195,D200,D205,D210)</f>
        <v>59.35</v>
      </c>
      <c r="R197" s="5">
        <f>AVERAGE(E189:E193)</f>
        <v>64.100000000000009</v>
      </c>
      <c r="S197">
        <f t="shared" ref="S197:S200" si="75">AVERAGE(E185,E190,E195,E200,E205,E210)</f>
        <v>56.69166666666667</v>
      </c>
      <c r="T197" s="5">
        <f>AVERAGE(F189:F193)</f>
        <v>45.325000000000003</v>
      </c>
      <c r="U197">
        <f t="shared" ref="U197:U200" si="76">AVERAGE(F185,F190,F195,F200,F205,F210)</f>
        <v>41.754166666666663</v>
      </c>
      <c r="V197" s="5">
        <f>AVERAGE(G189:G193)</f>
        <v>62.270249999999997</v>
      </c>
      <c r="W197">
        <f t="shared" ref="W197:W200" si="77">AVERAGE(G185,G190,G195,G200,G205,G210)</f>
        <v>58.799791666666671</v>
      </c>
    </row>
    <row r="198" spans="1:23" x14ac:dyDescent="0.45">
      <c r="A198" s="2">
        <v>14</v>
      </c>
      <c r="B198">
        <v>10</v>
      </c>
      <c r="C198">
        <v>0.85</v>
      </c>
      <c r="D198">
        <f>AVERAGE('PARITY Accuracy'!D198, 'Pattern_Matching Accuracy'!D198, 'Reversal Accuracy'!D198, 'Stack Accuracy'!D198, 'Vending_Machine Accuracy'!D198, 'MazeComplete Accuracy'!D198, 'MazeSolve Accuracy'!D198, 'Hamiltonian Accuracy'!D198)</f>
        <v>55.712500000000006</v>
      </c>
      <c r="E198">
        <f>AVERAGE('PARITY Accuracy'!E198, 'Pattern_Matching Accuracy'!E198, 'Reversal Accuracy'!E198, 'Stack Accuracy'!E198, 'Vending_Machine Accuracy'!E198, 'MazeComplete Accuracy'!E198, 'MazeSolve Accuracy'!E198, 'Hamiltonian Accuracy'!E198)</f>
        <v>55.749999999999993</v>
      </c>
      <c r="F198">
        <f>AVERAGE('PARITY Accuracy'!F198, 'Pattern_Matching Accuracy'!F198, 'Reversal Accuracy'!F198, 'Stack Accuracy'!F198, 'Vending_Machine Accuracy'!F198, 'MazeComplete Accuracy'!F198, 'MazeSolve Accuracy'!F198, 'Hamiltonian Accuracy'!F198)</f>
        <v>42.162500000000001</v>
      </c>
      <c r="G198">
        <f>AVERAGE('PARITY Accuracy'!G198, 'Pattern_Matching Accuracy'!G198, 'Reversal Accuracy'!G198, 'Stack Accuracy'!G198, 'Vending_Machine Accuracy'!G198, 'MazeComplete Accuracy'!G198, 'MazeSolve Accuracy'!G198, 'Hamiltonian Accuracy'!G198)</f>
        <v>56.199999999999989</v>
      </c>
      <c r="H198" t="str">
        <f t="shared" si="66"/>
        <v>10 (δ=0.85)</v>
      </c>
      <c r="J198">
        <v>10</v>
      </c>
      <c r="K198">
        <f>AVERAGE(D194:G198)</f>
        <v>57.806249999999999</v>
      </c>
      <c r="L198">
        <f t="shared" ref="L198:L200" si="78">AVERAGE(D186:G186,D191:G191,D196:G196,D201:G201,D206:G206,D211:G211)</f>
        <v>52.420520833333342</v>
      </c>
      <c r="M198">
        <v>0.45</v>
      </c>
      <c r="N198">
        <f t="shared" si="67"/>
        <v>52.456249999999997</v>
      </c>
      <c r="O198">
        <f t="shared" si="68"/>
        <v>5.9461942923604738</v>
      </c>
      <c r="P198" s="5">
        <f>AVERAGE(D194:D198)</f>
        <v>62.892499999999998</v>
      </c>
      <c r="Q198">
        <f t="shared" si="74"/>
        <v>56.677083333333336</v>
      </c>
      <c r="R198" s="5">
        <f>AVERAGE(E194:E198)</f>
        <v>61.217499999999994</v>
      </c>
      <c r="S198">
        <f t="shared" si="75"/>
        <v>54.261249999999997</v>
      </c>
      <c r="T198" s="5">
        <f>AVERAGE(F194:F198)</f>
        <v>44.332499999999996</v>
      </c>
      <c r="U198">
        <f t="shared" si="76"/>
        <v>41.94583333333334</v>
      </c>
      <c r="V198" s="5">
        <f>AVERAGE(G194:G198)</f>
        <v>62.782499999999992</v>
      </c>
      <c r="W198">
        <f t="shared" si="77"/>
        <v>56.797916666666673</v>
      </c>
    </row>
    <row r="199" spans="1:23" x14ac:dyDescent="0.45">
      <c r="A199" s="2">
        <v>15</v>
      </c>
      <c r="B199">
        <v>20</v>
      </c>
      <c r="C199">
        <v>0</v>
      </c>
      <c r="D199">
        <f>AVERAGE('PARITY Accuracy'!D199, 'Pattern_Matching Accuracy'!D199, 'Reversal Accuracy'!D199, 'Stack Accuracy'!D199, 'Vending_Machine Accuracy'!D199, 'MazeComplete Accuracy'!D199, 'MazeSolve Accuracy'!D199, 'Hamiltonian Accuracy'!D199)</f>
        <v>70.000000000000014</v>
      </c>
      <c r="E199">
        <f>AVERAGE('PARITY Accuracy'!E199, 'Pattern_Matching Accuracy'!E199, 'Reversal Accuracy'!E199, 'Stack Accuracy'!E199, 'Vending_Machine Accuracy'!E199, 'MazeComplete Accuracy'!E199, 'MazeSolve Accuracy'!E199, 'Hamiltonian Accuracy'!E199)</f>
        <v>68.625</v>
      </c>
      <c r="F199">
        <f>AVERAGE('PARITY Accuracy'!F199, 'Pattern_Matching Accuracy'!F199, 'Reversal Accuracy'!F199, 'Stack Accuracy'!F199, 'Vending_Machine Accuracy'!F199, 'MazeComplete Accuracy'!F199, 'MazeSolve Accuracy'!F199, 'Hamiltonian Accuracy'!F199)</f>
        <v>46.499999999999993</v>
      </c>
      <c r="G199">
        <f>AVERAGE('PARITY Accuracy'!G199, 'Pattern_Matching Accuracy'!G199, 'Reversal Accuracy'!G199, 'Stack Accuracy'!G199, 'Vending_Machine Accuracy'!G199, 'MazeComplete Accuracy'!G199, 'MazeSolve Accuracy'!G199, 'Hamiltonian Accuracy'!G199)</f>
        <v>69.099999999999994</v>
      </c>
      <c r="H199" t="str">
        <f t="shared" si="66"/>
        <v>20 (δ=0)</v>
      </c>
      <c r="J199">
        <v>20</v>
      </c>
      <c r="K199">
        <f>AVERAGE(D199:G203)</f>
        <v>57.293437500000003</v>
      </c>
      <c r="L199">
        <f t="shared" si="78"/>
        <v>50.420833333333327</v>
      </c>
      <c r="M199">
        <v>0.65</v>
      </c>
      <c r="N199">
        <f t="shared" si="67"/>
        <v>63.556249999999999</v>
      </c>
      <c r="O199">
        <f t="shared" si="68"/>
        <v>9.8598043686221466</v>
      </c>
      <c r="P199" s="5">
        <f>AVERAGE(D199:D203)</f>
        <v>62.212499999999999</v>
      </c>
      <c r="Q199">
        <f t="shared" si="74"/>
        <v>54.747916666666661</v>
      </c>
      <c r="R199" s="5">
        <f>AVERAGE(E199:E203)</f>
        <v>61.541250000000005</v>
      </c>
      <c r="S199">
        <f t="shared" si="75"/>
        <v>52.652083333333337</v>
      </c>
      <c r="T199" s="5">
        <f>AVERAGE(F199:F203)</f>
        <v>43.375</v>
      </c>
      <c r="U199">
        <f t="shared" si="76"/>
        <v>39.818749999999994</v>
      </c>
      <c r="V199" s="5">
        <f>AVERAGE(G199:G203)</f>
        <v>62.044999999999995</v>
      </c>
      <c r="W199">
        <f t="shared" si="77"/>
        <v>54.464583333333337</v>
      </c>
    </row>
    <row r="200" spans="1:23" x14ac:dyDescent="0.45">
      <c r="A200" s="2">
        <v>16</v>
      </c>
      <c r="B200">
        <v>20</v>
      </c>
      <c r="C200">
        <v>0.2</v>
      </c>
      <c r="D200">
        <f>AVERAGE('PARITY Accuracy'!D200, 'Pattern_Matching Accuracy'!D200, 'Reversal Accuracy'!D200, 'Stack Accuracy'!D200, 'Vending_Machine Accuracy'!D200, 'MazeComplete Accuracy'!D200, 'MazeSolve Accuracy'!D200, 'Hamiltonian Accuracy'!D200)</f>
        <v>65.137500000000003</v>
      </c>
      <c r="E200">
        <f>AVERAGE('PARITY Accuracy'!E200, 'Pattern_Matching Accuracy'!E200, 'Reversal Accuracy'!E200, 'Stack Accuracy'!E200, 'Vending_Machine Accuracy'!E200, 'MazeComplete Accuracy'!E200, 'MazeSolve Accuracy'!E200, 'Hamiltonian Accuracy'!E200)</f>
        <v>63.8125</v>
      </c>
      <c r="F200">
        <f>AVERAGE('PARITY Accuracy'!F200, 'Pattern_Matching Accuracy'!F200, 'Reversal Accuracy'!F200, 'Stack Accuracy'!F200, 'Vending_Machine Accuracy'!F200, 'MazeComplete Accuracy'!F200, 'MazeSolve Accuracy'!F200, 'Hamiltonian Accuracy'!F200)</f>
        <v>44.2</v>
      </c>
      <c r="G200">
        <f>AVERAGE('PARITY Accuracy'!G200, 'Pattern_Matching Accuracy'!G200, 'Reversal Accuracy'!G200, 'Stack Accuracy'!G200, 'Vending_Machine Accuracy'!G200, 'MazeComplete Accuracy'!G200, 'MazeSolve Accuracy'!G200, 'Hamiltonian Accuracy'!G200)</f>
        <v>64.712500000000006</v>
      </c>
      <c r="H200" t="str">
        <f t="shared" si="66"/>
        <v>20 (δ=0.2)</v>
      </c>
      <c r="J200">
        <v>50</v>
      </c>
      <c r="K200">
        <f>AVERAGE(D204:G208)</f>
        <v>48.591062499999992</v>
      </c>
      <c r="L200">
        <f t="shared" si="78"/>
        <v>47.380937499999995</v>
      </c>
      <c r="M200">
        <v>0.85</v>
      </c>
      <c r="N200">
        <f t="shared" si="67"/>
        <v>59.465624999999996</v>
      </c>
      <c r="O200">
        <f t="shared" si="68"/>
        <v>8.8265861490655126</v>
      </c>
      <c r="P200" s="5">
        <f>AVERAGE(D204:D208)</f>
        <v>55.68249999999999</v>
      </c>
      <c r="Q200">
        <f t="shared" si="74"/>
        <v>50.679166666666667</v>
      </c>
      <c r="R200" s="5">
        <f>AVERAGE(E204:E208)</f>
        <v>46.032499999999992</v>
      </c>
      <c r="S200">
        <f t="shared" si="75"/>
        <v>49.603124999999999</v>
      </c>
      <c r="T200" s="5">
        <f>AVERAGE(F204:F208)</f>
        <v>37.177</v>
      </c>
      <c r="U200">
        <f t="shared" si="76"/>
        <v>38.633333333333333</v>
      </c>
      <c r="V200" s="5">
        <f>AVERAGE(G204:G208)</f>
        <v>55.472249999999995</v>
      </c>
      <c r="W200">
        <f t="shared" si="77"/>
        <v>50.608125000000001</v>
      </c>
    </row>
    <row r="201" spans="1:23" x14ac:dyDescent="0.45">
      <c r="A201" s="2">
        <v>17</v>
      </c>
      <c r="B201">
        <v>20</v>
      </c>
      <c r="C201">
        <v>0.45</v>
      </c>
      <c r="D201">
        <f>AVERAGE('PARITY Accuracy'!D201, 'Pattern_Matching Accuracy'!D201, 'Reversal Accuracy'!D201, 'Stack Accuracy'!D201, 'Vending_Machine Accuracy'!D201, 'MazeComplete Accuracy'!D201, 'MazeSolve Accuracy'!D201, 'Hamiltonian Accuracy'!D201)</f>
        <v>61.887500000000003</v>
      </c>
      <c r="E201">
        <f>AVERAGE('PARITY Accuracy'!E201, 'Pattern_Matching Accuracy'!E201, 'Reversal Accuracy'!E201, 'Stack Accuracy'!E201, 'Vending_Machine Accuracy'!E201, 'MazeComplete Accuracy'!E201, 'MazeSolve Accuracy'!E201, 'Hamiltonian Accuracy'!E201)</f>
        <v>61.187499999999993</v>
      </c>
      <c r="F201">
        <f>AVERAGE('PARITY Accuracy'!F201, 'Pattern_Matching Accuracy'!F201, 'Reversal Accuracy'!F201, 'Stack Accuracy'!F201, 'Vending_Machine Accuracy'!F201, 'MazeComplete Accuracy'!F201, 'MazeSolve Accuracy'!F201, 'Hamiltonian Accuracy'!F201)</f>
        <v>44.425000000000004</v>
      </c>
      <c r="G201">
        <f>AVERAGE('PARITY Accuracy'!G201, 'Pattern_Matching Accuracy'!G201, 'Reversal Accuracy'!G201, 'Stack Accuracy'!G201, 'Vending_Machine Accuracy'!G201, 'MazeComplete Accuracy'!G201, 'MazeSolve Accuracy'!G201, 'Hamiltonian Accuracy'!G201)</f>
        <v>62.087499999999999</v>
      </c>
      <c r="H201" t="str">
        <f t="shared" si="66"/>
        <v>20 (δ=0.45)</v>
      </c>
      <c r="J201">
        <v>100</v>
      </c>
      <c r="K201">
        <f>AVERAGE(D209:G213)</f>
        <v>42.84075</v>
      </c>
      <c r="N201">
        <f t="shared" si="67"/>
        <v>57.396875000000001</v>
      </c>
      <c r="O201">
        <f t="shared" si="68"/>
        <v>7.496766881254521</v>
      </c>
      <c r="P201" s="5">
        <f>AVERAGE(D209:D213)</f>
        <v>47.604999999999997</v>
      </c>
      <c r="R201" s="5">
        <f>AVERAGE(E209:E213)</f>
        <v>44.298500000000004</v>
      </c>
      <c r="T201" s="5">
        <f>AVERAGE(F209:F213)</f>
        <v>32.585000000000001</v>
      </c>
      <c r="V201" s="5">
        <f>AVERAGE(G209:G213)</f>
        <v>46.874499999999998</v>
      </c>
    </row>
    <row r="202" spans="1:23" x14ac:dyDescent="0.45">
      <c r="A202" s="2">
        <v>18</v>
      </c>
      <c r="B202">
        <v>20</v>
      </c>
      <c r="C202">
        <v>0.65</v>
      </c>
      <c r="D202">
        <f>AVERAGE('PARITY Accuracy'!D202, 'Pattern_Matching Accuracy'!D202, 'Reversal Accuracy'!D202, 'Stack Accuracy'!D202, 'Vending_Machine Accuracy'!D202, 'MazeComplete Accuracy'!D202, 'MazeSolve Accuracy'!D202, 'Hamiltonian Accuracy'!D202)</f>
        <v>59.662499999999994</v>
      </c>
      <c r="E202">
        <f>AVERAGE('PARITY Accuracy'!E202, 'Pattern_Matching Accuracy'!E202, 'Reversal Accuracy'!E202, 'Stack Accuracy'!E202, 'Vending_Machine Accuracy'!E202, 'MazeComplete Accuracy'!E202, 'MazeSolve Accuracy'!E202, 'Hamiltonian Accuracy'!E202)</f>
        <v>58.70000000000001</v>
      </c>
      <c r="F202">
        <f>AVERAGE('PARITY Accuracy'!F202, 'Pattern_Matching Accuracy'!F202, 'Reversal Accuracy'!F202, 'Stack Accuracy'!F202, 'Vending_Machine Accuracy'!F202, 'MazeComplete Accuracy'!F202, 'MazeSolve Accuracy'!F202, 'Hamiltonian Accuracy'!F202)</f>
        <v>41.5</v>
      </c>
      <c r="G202">
        <f>AVERAGE('PARITY Accuracy'!G202, 'Pattern_Matching Accuracy'!G202, 'Reversal Accuracy'!G202, 'Stack Accuracy'!G202, 'Vending_Machine Accuracy'!G202, 'MazeComplete Accuracy'!G202, 'MazeSolve Accuracy'!G202, 'Hamiltonian Accuracy'!G202)</f>
        <v>59.237499999999997</v>
      </c>
      <c r="H202" t="str">
        <f t="shared" si="66"/>
        <v>20 (δ=0.65)</v>
      </c>
      <c r="K202">
        <f>AVERAGE(K196:K201)</f>
        <v>52.407447916666676</v>
      </c>
      <c r="L202">
        <f>AVERAGE(L196:L200)</f>
        <v>52.407447916666662</v>
      </c>
      <c r="N202">
        <f t="shared" si="67"/>
        <v>54.775000000000006</v>
      </c>
      <c r="O202">
        <f t="shared" si="68"/>
        <v>7.6719100050117186</v>
      </c>
      <c r="P202" s="5">
        <f>AVERAGE(P196:P201)</f>
        <v>56.944166666666668</v>
      </c>
      <c r="Q202">
        <f>AVERAGE(Q196:Q200)</f>
        <v>56.944166666666675</v>
      </c>
      <c r="R202" s="5">
        <f>AVERAGE(R196:R201)</f>
        <v>54.746624999999995</v>
      </c>
      <c r="S202">
        <f>AVERAGE(S196:S200)</f>
        <v>54.746624999999995</v>
      </c>
      <c r="T202" s="5">
        <f>AVERAGE(T196:T201)</f>
        <v>41.252000000000002</v>
      </c>
      <c r="U202">
        <f>AVERAGE(U196:U200)</f>
        <v>41.251999999999995</v>
      </c>
      <c r="V202" s="5">
        <f>AVERAGE(V196:V201)</f>
        <v>56.686999999999991</v>
      </c>
      <c r="W202">
        <f>AVERAGE(W196:W200)</f>
        <v>56.687000000000012</v>
      </c>
    </row>
    <row r="203" spans="1:23" x14ac:dyDescent="0.45">
      <c r="A203" s="2">
        <v>19</v>
      </c>
      <c r="B203">
        <v>20</v>
      </c>
      <c r="C203">
        <v>0.85</v>
      </c>
      <c r="D203">
        <f>AVERAGE('PARITY Accuracy'!D203, 'Pattern_Matching Accuracy'!D203, 'Reversal Accuracy'!D203, 'Stack Accuracy'!D203, 'Vending_Machine Accuracy'!D203, 'MazeComplete Accuracy'!D203, 'MazeSolve Accuracy'!D203, 'Hamiltonian Accuracy'!D203)</f>
        <v>54.375</v>
      </c>
      <c r="E203">
        <f>AVERAGE('PARITY Accuracy'!E203, 'Pattern_Matching Accuracy'!E203, 'Reversal Accuracy'!E203, 'Stack Accuracy'!E203, 'Vending_Machine Accuracy'!E203, 'MazeComplete Accuracy'!E203, 'MazeSolve Accuracy'!E203, 'Hamiltonian Accuracy'!E203)</f>
        <v>55.381249999999994</v>
      </c>
      <c r="F203">
        <f>AVERAGE('PARITY Accuracy'!F203, 'Pattern_Matching Accuracy'!F203, 'Reversal Accuracy'!F203, 'Stack Accuracy'!F203, 'Vending_Machine Accuracy'!F203, 'MazeComplete Accuracy'!F203, 'MazeSolve Accuracy'!F203, 'Hamiltonian Accuracy'!F203)</f>
        <v>40.25</v>
      </c>
      <c r="G203">
        <f>AVERAGE('PARITY Accuracy'!G203, 'Pattern_Matching Accuracy'!G203, 'Reversal Accuracy'!G203, 'Stack Accuracy'!G203, 'Vending_Machine Accuracy'!G203, 'MazeComplete Accuracy'!G203, 'MazeSolve Accuracy'!G203, 'Hamiltonian Accuracy'!G203)</f>
        <v>55.087499999999991</v>
      </c>
      <c r="H203" t="str">
        <f t="shared" si="66"/>
        <v>20 (δ=0.85)</v>
      </c>
      <c r="K203">
        <f>_xlfn.STDEV.P(K196:K201)</f>
        <v>5.8676830263910702</v>
      </c>
      <c r="L203">
        <f>_xlfn.STDEV.P(L196:L200)</f>
        <v>3.4611587865047877</v>
      </c>
      <c r="N203">
        <f t="shared" si="67"/>
        <v>51.2734375</v>
      </c>
      <c r="O203">
        <f t="shared" si="68"/>
        <v>6.3748933431641568</v>
      </c>
      <c r="P203" s="5">
        <f>_xlfn.STDEV.P(P196:P201)</f>
        <v>6.1026103818137791</v>
      </c>
      <c r="Q203">
        <f>_xlfn.STDEV.P(Q196:Q200)</f>
        <v>4.2404507507391784</v>
      </c>
      <c r="R203" s="5">
        <f>_xlfn.STDEV.P(R196:R201)</f>
        <v>7.8800626368994529</v>
      </c>
      <c r="S203">
        <f>_xlfn.STDEV.P(S196:S200)</f>
        <v>3.6946201607126627</v>
      </c>
      <c r="T203" s="5">
        <f>_xlfn.STDEV.P(T196:T201)</f>
        <v>4.7314223108208777</v>
      </c>
      <c r="U203">
        <f>_xlfn.STDEV.P(U196:U200)</f>
        <v>1.8868734316912252</v>
      </c>
      <c r="V203" s="5">
        <f>_xlfn.STDEV.P(V196:V201)</f>
        <v>6.203639105060355</v>
      </c>
      <c r="W203">
        <f>_xlfn.STDEV.P(W196:W200)</f>
        <v>4.0817904751026735</v>
      </c>
    </row>
    <row r="204" spans="1:23" ht="14.65" thickBot="1" x14ac:dyDescent="0.5">
      <c r="A204" s="2">
        <v>20</v>
      </c>
      <c r="B204">
        <v>50</v>
      </c>
      <c r="C204">
        <v>0</v>
      </c>
      <c r="D204">
        <f>AVERAGE('PARITY Accuracy'!D204, 'Pattern_Matching Accuracy'!D204, 'Reversal Accuracy'!D204, 'Stack Accuracy'!D204, 'Vending_Machine Accuracy'!D204, 'MazeComplete Accuracy'!D204, 'MazeSolve Accuracy'!D204, 'Hamiltonian Accuracy'!D204)</f>
        <v>63.349999999999994</v>
      </c>
      <c r="E204">
        <f>AVERAGE('PARITY Accuracy'!E204, 'Pattern_Matching Accuracy'!E204, 'Reversal Accuracy'!E204, 'Stack Accuracy'!E204, 'Vending_Machine Accuracy'!E204, 'MazeComplete Accuracy'!E204, 'MazeSolve Accuracy'!E204, 'Hamiltonian Accuracy'!E204)</f>
        <v>52.6</v>
      </c>
      <c r="F204">
        <f>AVERAGE('PARITY Accuracy'!F204, 'Pattern_Matching Accuracy'!F204, 'Reversal Accuracy'!F204, 'Stack Accuracy'!F204, 'Vending_Machine Accuracy'!F204, 'MazeComplete Accuracy'!F204, 'MazeSolve Accuracy'!F204, 'Hamiltonian Accuracy'!F204)</f>
        <v>41.234999999999999</v>
      </c>
      <c r="G204">
        <f>AVERAGE('PARITY Accuracy'!G204, 'Pattern_Matching Accuracy'!G204, 'Reversal Accuracy'!G204, 'Stack Accuracy'!G204, 'Vending_Machine Accuracy'!G204, 'MazeComplete Accuracy'!G204, 'MazeSolve Accuracy'!G204, 'Hamiltonian Accuracy'!G204)</f>
        <v>62.599999999999994</v>
      </c>
      <c r="H204" t="str">
        <f t="shared" si="66"/>
        <v>50 (δ=0)</v>
      </c>
      <c r="N204">
        <f t="shared" si="67"/>
        <v>54.946249999999999</v>
      </c>
      <c r="O204">
        <f t="shared" si="68"/>
        <v>8.9820121458112165</v>
      </c>
      <c r="P204" s="5"/>
      <c r="R204" s="5"/>
      <c r="T204" s="5"/>
      <c r="V204" s="5"/>
    </row>
    <row r="205" spans="1:23" x14ac:dyDescent="0.45">
      <c r="A205" s="2">
        <v>21</v>
      </c>
      <c r="B205">
        <v>50</v>
      </c>
      <c r="C205">
        <v>0.2</v>
      </c>
      <c r="D205">
        <f>AVERAGE('PARITY Accuracy'!D205, 'Pattern_Matching Accuracy'!D205, 'Reversal Accuracy'!D205, 'Stack Accuracy'!D205, 'Vending_Machine Accuracy'!D205, 'MazeComplete Accuracy'!D205, 'MazeSolve Accuracy'!D205, 'Hamiltonian Accuracy'!D205)</f>
        <v>58.475000000000001</v>
      </c>
      <c r="E205">
        <f>AVERAGE('PARITY Accuracy'!E205, 'Pattern_Matching Accuracy'!E205, 'Reversal Accuracy'!E205, 'Stack Accuracy'!E205, 'Vending_Machine Accuracy'!E205, 'MazeComplete Accuracy'!E205, 'MazeSolve Accuracy'!E205, 'Hamiltonian Accuracy'!E205)</f>
        <v>48.287499999999994</v>
      </c>
      <c r="F205">
        <f>AVERAGE('PARITY Accuracy'!F205, 'Pattern_Matching Accuracy'!F205, 'Reversal Accuracy'!F205, 'Stack Accuracy'!F205, 'Vending_Machine Accuracy'!F205, 'MazeComplete Accuracy'!F205, 'MazeSolve Accuracy'!F205, 'Hamiltonian Accuracy'!F205)</f>
        <v>37.474999999999994</v>
      </c>
      <c r="G205">
        <f>AVERAGE('PARITY Accuracy'!G205, 'Pattern_Matching Accuracy'!G205, 'Reversal Accuracy'!G205, 'Stack Accuracy'!G205, 'Vending_Machine Accuracy'!G205, 'MazeComplete Accuracy'!G205, 'MazeSolve Accuracy'!G205, 'Hamiltonian Accuracy'!G205)</f>
        <v>58.525000000000006</v>
      </c>
      <c r="H205" t="str">
        <f t="shared" si="66"/>
        <v>50 (δ=0.2)</v>
      </c>
      <c r="K205" s="10" cm="1">
        <f t="array" ref="K205">INDEX(LINEST(K196:K201), 1)</f>
        <v>-1.79858392857143</v>
      </c>
      <c r="L205" s="11" cm="1">
        <f t="array" ref="L205">INDEX(LINEST(L196:L200), 1)</f>
        <v>-2.4298281249999993</v>
      </c>
      <c r="N205">
        <f t="shared" si="67"/>
        <v>50.690624999999997</v>
      </c>
      <c r="O205">
        <f t="shared" si="68"/>
        <v>8.6948501954821236</v>
      </c>
      <c r="P205" s="5" cm="1">
        <f t="array" ref="P205">INDEX(LINEST(P196:P201), 1)</f>
        <v>-1.0501428571428597</v>
      </c>
      <c r="Q205" s="5" cm="1">
        <f t="array" ref="Q205">INDEX(LINEST(Q196:Q200), 1)</f>
        <v>-2.977708333333335</v>
      </c>
      <c r="R205" s="5" cm="1">
        <f t="array" ref="R205">INDEX(LINEST(R196:R201), 1)</f>
        <v>-2.5381785714285714</v>
      </c>
      <c r="S205" s="5" cm="1">
        <f t="array" ref="S205">INDEX(LINEST(S196:S200), 1)</f>
        <v>-2.5883333333333343</v>
      </c>
      <c r="T205" s="5" cm="1">
        <f t="array" ref="T205">INDEX(LINEST(T196:T201), 1)</f>
        <v>-2.4589714285714304</v>
      </c>
      <c r="U205" s="5" cm="1">
        <f t="array" ref="U205">INDEX(LINEST(U196:U200), 1)</f>
        <v>-1.2884583333333324</v>
      </c>
      <c r="V205" s="5" cm="1">
        <f t="array" ref="V205">INDEX(LINEST(V196:V201), 1)</f>
        <v>-1.1470428571428564</v>
      </c>
      <c r="W205" s="5" cm="1">
        <f t="array" ref="W205">INDEX(LINEST(W196:W200), 1)</f>
        <v>-2.8648125000000015</v>
      </c>
    </row>
    <row r="206" spans="1:23" x14ac:dyDescent="0.45">
      <c r="A206" s="2">
        <v>22</v>
      </c>
      <c r="B206">
        <v>50</v>
      </c>
      <c r="C206">
        <v>0.45</v>
      </c>
      <c r="D206">
        <f>AVERAGE('PARITY Accuracy'!D206, 'Pattern_Matching Accuracy'!D206, 'Reversal Accuracy'!D206, 'Stack Accuracy'!D206, 'Vending_Machine Accuracy'!D206, 'MazeComplete Accuracy'!D206, 'MazeSolve Accuracy'!D206, 'Hamiltonian Accuracy'!D206)</f>
        <v>55.387499999999996</v>
      </c>
      <c r="E206">
        <f>AVERAGE('PARITY Accuracy'!E206, 'Pattern_Matching Accuracy'!E206, 'Reversal Accuracy'!E206, 'Stack Accuracy'!E206, 'Vending_Machine Accuracy'!E206, 'MazeComplete Accuracy'!E206, 'MazeSolve Accuracy'!E206, 'Hamiltonian Accuracy'!E206)</f>
        <v>45.575000000000003</v>
      </c>
      <c r="F206">
        <f>AVERAGE('PARITY Accuracy'!F206, 'Pattern_Matching Accuracy'!F206, 'Reversal Accuracy'!F206, 'Stack Accuracy'!F206, 'Vending_Machine Accuracy'!F206, 'MazeComplete Accuracy'!F206, 'MazeSolve Accuracy'!F206, 'Hamiltonian Accuracy'!F206)</f>
        <v>38.537500000000001</v>
      </c>
      <c r="G206">
        <f>AVERAGE('PARITY Accuracy'!G206, 'Pattern_Matching Accuracy'!G206, 'Reversal Accuracy'!G206, 'Stack Accuracy'!G206, 'Vending_Machine Accuracy'!G206, 'MazeComplete Accuracy'!G206, 'MazeSolve Accuracy'!G206, 'Hamiltonian Accuracy'!G206)</f>
        <v>55.274999999999999</v>
      </c>
      <c r="H206" t="str">
        <f t="shared" si="66"/>
        <v>50 (δ=0.45)</v>
      </c>
      <c r="K206" s="12">
        <f>AVERAGE('Hamiltonian Accuracy'!K206, 'MazeSolve Accuracy'!K206, 'MazeComplete Accuracy'!K206, 'Vending_Machine_Sum Accuracy'!K206, 'Vending_Machine Accuracy'!K206, 'Stack Accuracy'!K206, 'Reversal Accuracy'!K206, 'Pattern_Matching Accuracy'!K206, 'PARITY Accuracy'!K206)</f>
        <v>0.51366984126984094</v>
      </c>
      <c r="L206" s="12">
        <f>AVERAGE('Hamiltonian Accuracy'!L206, 'MazeSolve Accuracy'!L206, 'MazeComplete Accuracy'!L206, 'Vending_Machine_Sum Accuracy'!L206, 'Vending_Machine Accuracy'!L206, 'Stack Accuracy'!L206, 'Reversal Accuracy'!L206, 'Pattern_Matching Accuracy'!L206, 'PARITY Accuracy'!L206)</f>
        <v>-2.1046985867446377</v>
      </c>
      <c r="N206">
        <f t="shared" si="67"/>
        <v>48.693750000000001</v>
      </c>
      <c r="O206">
        <f t="shared" si="68"/>
        <v>7.0886380259186446</v>
      </c>
    </row>
    <row r="207" spans="1:23" ht="14.65" thickBot="1" x14ac:dyDescent="0.5">
      <c r="A207" s="2">
        <v>23</v>
      </c>
      <c r="B207">
        <v>50</v>
      </c>
      <c r="C207">
        <v>0.65</v>
      </c>
      <c r="D207">
        <f>AVERAGE('PARITY Accuracy'!D207, 'Pattern_Matching Accuracy'!D207, 'Reversal Accuracy'!D207, 'Stack Accuracy'!D207, 'Vending_Machine Accuracy'!D207, 'MazeComplete Accuracy'!D207, 'MazeSolve Accuracy'!D207, 'Hamiltonian Accuracy'!D207)</f>
        <v>52.8</v>
      </c>
      <c r="E207">
        <f>AVERAGE('PARITY Accuracy'!E207, 'Pattern_Matching Accuracy'!E207, 'Reversal Accuracy'!E207, 'Stack Accuracy'!E207, 'Vending_Machine Accuracy'!E207, 'MazeComplete Accuracy'!E207, 'MazeSolve Accuracy'!E207, 'Hamiltonian Accuracy'!E207)</f>
        <v>43.525000000000006</v>
      </c>
      <c r="F207">
        <f>AVERAGE('PARITY Accuracy'!F207, 'Pattern_Matching Accuracy'!F207, 'Reversal Accuracy'!F207, 'Stack Accuracy'!F207, 'Vending_Machine Accuracy'!F207, 'MazeComplete Accuracy'!F207, 'MazeSolve Accuracy'!F207, 'Hamiltonian Accuracy'!F207)</f>
        <v>35.262499999999996</v>
      </c>
      <c r="G207">
        <f>AVERAGE('PARITY Accuracy'!G207, 'Pattern_Matching Accuracy'!G207, 'Reversal Accuracy'!G207, 'Stack Accuracy'!G207, 'Vending_Machine Accuracy'!G207, 'MazeComplete Accuracy'!G207, 'MazeSolve Accuracy'!G207, 'Hamiltonian Accuracy'!G207)</f>
        <v>52.625</v>
      </c>
      <c r="H207" t="str">
        <f t="shared" si="66"/>
        <v>50 (δ=0.65)</v>
      </c>
      <c r="K207" s="13">
        <f>_xlfn.STDEV.P('Hamiltonian Accuracy'!K206, 'MazeSolve Accuracy'!K206, 'MazeComplete Accuracy'!K206, 'Vending_Machine_Sum Accuracy'!K206, 'Vending_Machine Accuracy'!K206, 'Stack Accuracy'!K206, 'Reversal Accuracy'!K206, 'Pattern_Matching Accuracy'!K206, 'PARITY Accuracy'!K206)</f>
        <v>2.7978666247671899</v>
      </c>
      <c r="L207" s="14">
        <f>_xlfn.STDEV.P('Hamiltonian Accuracy'!L206, 'MazeSolve Accuracy'!L206, 'MazeComplete Accuracy'!L206, 'Vending_Machine_Sum Accuracy'!L206, 'Vending_Machine Accuracy'!L206, 'Stack Accuracy'!L206, 'Reversal Accuracy'!L206, 'Pattern_Matching Accuracy'!L206, 'PARITY Accuracy'!L206)</f>
        <v>2.5329391372295307</v>
      </c>
      <c r="N207">
        <f t="shared" si="67"/>
        <v>46.053125000000001</v>
      </c>
      <c r="O207">
        <f t="shared" si="68"/>
        <v>7.2721878961475364</v>
      </c>
    </row>
    <row r="208" spans="1:23" x14ac:dyDescent="0.45">
      <c r="A208" s="2">
        <v>24</v>
      </c>
      <c r="B208">
        <v>50</v>
      </c>
      <c r="C208">
        <v>0.85</v>
      </c>
      <c r="D208">
        <f>AVERAGE('PARITY Accuracy'!D208, 'Pattern_Matching Accuracy'!D208, 'Reversal Accuracy'!D208, 'Stack Accuracy'!D208, 'Vending_Machine Accuracy'!D208, 'MazeComplete Accuracy'!D208, 'MazeSolve Accuracy'!D208, 'Hamiltonian Accuracy'!D208)</f>
        <v>48.4</v>
      </c>
      <c r="E208">
        <f>AVERAGE('PARITY Accuracy'!E208, 'Pattern_Matching Accuracy'!E208, 'Reversal Accuracy'!E208, 'Stack Accuracy'!E208, 'Vending_Machine Accuracy'!E208, 'MazeComplete Accuracy'!E208, 'MazeSolve Accuracy'!E208, 'Hamiltonian Accuracy'!E208)</f>
        <v>40.174999999999997</v>
      </c>
      <c r="F208">
        <f>AVERAGE('PARITY Accuracy'!F208, 'Pattern_Matching Accuracy'!F208, 'Reversal Accuracy'!F208, 'Stack Accuracy'!F208, 'Vending_Machine Accuracy'!F208, 'MazeComplete Accuracy'!F208, 'MazeSolve Accuracy'!F208, 'Hamiltonian Accuracy'!F208)</f>
        <v>33.375</v>
      </c>
      <c r="G208">
        <f>AVERAGE('PARITY Accuracy'!G208, 'Pattern_Matching Accuracy'!G208, 'Reversal Accuracy'!G208, 'Stack Accuracy'!G208, 'Vending_Machine Accuracy'!G208, 'MazeComplete Accuracy'!G208, 'MazeSolve Accuracy'!G208, 'Hamiltonian Accuracy'!G208)</f>
        <v>48.336249999999993</v>
      </c>
      <c r="H208" t="str">
        <f t="shared" si="66"/>
        <v>50 (δ=0.85)</v>
      </c>
      <c r="N208">
        <f t="shared" si="67"/>
        <v>42.571562499999999</v>
      </c>
      <c r="O208">
        <f t="shared" si="68"/>
        <v>6.275399973246226</v>
      </c>
    </row>
    <row r="209" spans="1:23" x14ac:dyDescent="0.45">
      <c r="A209" s="2">
        <v>25</v>
      </c>
      <c r="B209">
        <v>100</v>
      </c>
      <c r="C209">
        <v>0</v>
      </c>
      <c r="D209">
        <f>AVERAGE('PARITY Accuracy'!D209, 'Pattern_Matching Accuracy'!D209, 'Reversal Accuracy'!D209, 'Stack Accuracy'!D209, 'Vending_Machine Accuracy'!D209, 'MazeComplete Accuracy'!D209, 'MazeSolve Accuracy'!D209, 'Hamiltonian Accuracy'!D209)</f>
        <v>54.475000000000001</v>
      </c>
      <c r="E209">
        <f>AVERAGE('PARITY Accuracy'!E209, 'Pattern_Matching Accuracy'!E209, 'Reversal Accuracy'!E209, 'Stack Accuracy'!E209, 'Vending_Machine Accuracy'!E209, 'MazeComplete Accuracy'!E209, 'MazeSolve Accuracy'!E209, 'Hamiltonian Accuracy'!E209)</f>
        <v>50.187500000000007</v>
      </c>
      <c r="F209">
        <f>AVERAGE('PARITY Accuracy'!F209, 'Pattern_Matching Accuracy'!F209, 'Reversal Accuracy'!F209, 'Stack Accuracy'!F209, 'Vending_Machine Accuracy'!F209, 'MazeComplete Accuracy'!F209, 'MazeSolve Accuracy'!F209, 'Hamiltonian Accuracy'!F209)</f>
        <v>36.012500000000003</v>
      </c>
      <c r="G209">
        <f>AVERAGE('PARITY Accuracy'!G209, 'Pattern_Matching Accuracy'!G209, 'Reversal Accuracy'!G209, 'Stack Accuracy'!G209, 'Vending_Machine Accuracy'!G209, 'MazeComplete Accuracy'!G209, 'MazeSolve Accuracy'!G209, 'Hamiltonian Accuracy'!G209)</f>
        <v>54.05</v>
      </c>
      <c r="H209" t="str">
        <f t="shared" si="66"/>
        <v>100 (δ=0)</v>
      </c>
      <c r="N209">
        <f t="shared" si="67"/>
        <v>48.681250000000006</v>
      </c>
      <c r="O209">
        <f t="shared" si="68"/>
        <v>7.5026167310145686</v>
      </c>
    </row>
    <row r="210" spans="1:23" x14ac:dyDescent="0.45">
      <c r="A210" s="2">
        <v>26</v>
      </c>
      <c r="B210">
        <v>100</v>
      </c>
      <c r="C210">
        <v>0.2</v>
      </c>
      <c r="D210">
        <f>AVERAGE('PARITY Accuracy'!D210, 'Pattern_Matching Accuracy'!D210, 'Reversal Accuracy'!D210, 'Stack Accuracy'!D210, 'Vending_Machine Accuracy'!D210, 'MazeComplete Accuracy'!D210, 'MazeSolve Accuracy'!D210, 'Hamiltonian Accuracy'!D210)</f>
        <v>50.5625</v>
      </c>
      <c r="E210">
        <f>AVERAGE('PARITY Accuracy'!E210, 'Pattern_Matching Accuracy'!E210, 'Reversal Accuracy'!E210, 'Stack Accuracy'!E210, 'Vending_Machine Accuracy'!E210, 'MazeComplete Accuracy'!E210, 'MazeSolve Accuracy'!E210, 'Hamiltonian Accuracy'!E210)</f>
        <v>46.912500000000001</v>
      </c>
      <c r="F210">
        <f>AVERAGE('PARITY Accuracy'!F210, 'Pattern_Matching Accuracy'!F210, 'Reversal Accuracy'!F210, 'Stack Accuracy'!F210, 'Vending_Machine Accuracy'!F210, 'MazeComplete Accuracy'!F210, 'MazeSolve Accuracy'!F210, 'Hamiltonian Accuracy'!F210)</f>
        <v>33.037499999999994</v>
      </c>
      <c r="G210">
        <f>AVERAGE('PARITY Accuracy'!G210, 'Pattern_Matching Accuracy'!G210, 'Reversal Accuracy'!G210, 'Stack Accuracy'!G210, 'Vending_Machine Accuracy'!G210, 'MazeComplete Accuracy'!G210, 'MazeSolve Accuracy'!G210, 'Hamiltonian Accuracy'!G210)</f>
        <v>49.284999999999997</v>
      </c>
      <c r="H210" t="str">
        <f t="shared" si="66"/>
        <v>100 (δ=0.2)</v>
      </c>
      <c r="N210">
        <f t="shared" si="67"/>
        <v>44.949374999999996</v>
      </c>
      <c r="O210">
        <f t="shared" si="68"/>
        <v>7.0009185502243287</v>
      </c>
    </row>
    <row r="211" spans="1:23" x14ac:dyDescent="0.45">
      <c r="A211" s="2">
        <v>27</v>
      </c>
      <c r="B211">
        <v>100</v>
      </c>
      <c r="C211">
        <v>0.45</v>
      </c>
      <c r="D211">
        <f>AVERAGE('PARITY Accuracy'!D211, 'Pattern_Matching Accuracy'!D211, 'Reversal Accuracy'!D211, 'Stack Accuracy'!D211, 'Vending_Machine Accuracy'!D211, 'MazeComplete Accuracy'!D211, 'MazeSolve Accuracy'!D211, 'Hamiltonian Accuracy'!D211)</f>
        <v>47.05</v>
      </c>
      <c r="E211">
        <f>AVERAGE('PARITY Accuracy'!E211, 'Pattern_Matching Accuracy'!E211, 'Reversal Accuracy'!E211, 'Stack Accuracy'!E211, 'Vending_Machine Accuracy'!E211, 'MazeComplete Accuracy'!E211, 'MazeSolve Accuracy'!E211, 'Hamiltonian Accuracy'!E211)</f>
        <v>43.505000000000003</v>
      </c>
      <c r="F211">
        <f>AVERAGE('PARITY Accuracy'!F211, 'Pattern_Matching Accuracy'!F211, 'Reversal Accuracy'!F211, 'Stack Accuracy'!F211, 'Vending_Machine Accuracy'!F211, 'MazeComplete Accuracy'!F211, 'MazeSolve Accuracy'!F211, 'Hamiltonian Accuracy'!F211)</f>
        <v>33.4375</v>
      </c>
      <c r="G211">
        <f>AVERAGE('PARITY Accuracy'!G211, 'Pattern_Matching Accuracy'!G211, 'Reversal Accuracy'!G211, 'Stack Accuracy'!G211, 'Vending_Machine Accuracy'!G211, 'MazeComplete Accuracy'!G211, 'MazeSolve Accuracy'!G211, 'Hamiltonian Accuracy'!G211)</f>
        <v>46.925000000000004</v>
      </c>
      <c r="H211" t="str">
        <f t="shared" si="66"/>
        <v>100 (δ=0.45)</v>
      </c>
      <c r="N211">
        <f t="shared" si="67"/>
        <v>42.729375000000005</v>
      </c>
      <c r="O211">
        <f t="shared" si="68"/>
        <v>5.5500361414926607</v>
      </c>
    </row>
    <row r="212" spans="1:23" x14ac:dyDescent="0.45">
      <c r="A212" s="2">
        <v>28</v>
      </c>
      <c r="B212">
        <v>100</v>
      </c>
      <c r="C212">
        <v>0.65</v>
      </c>
      <c r="D212">
        <f>AVERAGE('PARITY Accuracy'!D212, 'Pattern_Matching Accuracy'!D212, 'Reversal Accuracy'!D212, 'Stack Accuracy'!D212, 'Vending_Machine Accuracy'!D212, 'MazeComplete Accuracy'!D212, 'MazeSolve Accuracy'!D212, 'Hamiltonian Accuracy'!D212)</f>
        <v>45.0625</v>
      </c>
      <c r="E212">
        <f>AVERAGE('PARITY Accuracy'!E212, 'Pattern_Matching Accuracy'!E212, 'Reversal Accuracy'!E212, 'Stack Accuracy'!E212, 'Vending_Machine Accuracy'!E212, 'MazeComplete Accuracy'!E212, 'MazeSolve Accuracy'!E212, 'Hamiltonian Accuracy'!E212)</f>
        <v>41.762500000000003</v>
      </c>
      <c r="F212">
        <f>AVERAGE('PARITY Accuracy'!F212, 'Pattern_Matching Accuracy'!F212, 'Reversal Accuracy'!F212, 'Stack Accuracy'!F212, 'Vending_Machine Accuracy'!F212, 'MazeComplete Accuracy'!F212, 'MazeSolve Accuracy'!F212, 'Hamiltonian Accuracy'!F212)</f>
        <v>31.225000000000001</v>
      </c>
      <c r="G212">
        <f>AVERAGE('PARITY Accuracy'!G212, 'Pattern_Matching Accuracy'!G212, 'Reversal Accuracy'!G212, 'Stack Accuracy'!G212, 'Vending_Machine Accuracy'!G212, 'MazeComplete Accuracy'!G212, 'MazeSolve Accuracy'!G212, 'Hamiltonian Accuracy'!G212)</f>
        <v>44.3</v>
      </c>
      <c r="H212" t="str">
        <f t="shared" si="66"/>
        <v>100 (δ=0.65)</v>
      </c>
      <c r="N212">
        <f t="shared" si="67"/>
        <v>40.587500000000006</v>
      </c>
      <c r="O212">
        <f t="shared" si="68"/>
        <v>5.5417802306659052</v>
      </c>
    </row>
    <row r="213" spans="1:23" x14ac:dyDescent="0.45">
      <c r="A213" s="2">
        <v>29</v>
      </c>
      <c r="B213">
        <v>100</v>
      </c>
      <c r="C213">
        <v>0.85</v>
      </c>
      <c r="D213">
        <f>AVERAGE('PARITY Accuracy'!D213, 'Pattern_Matching Accuracy'!D213, 'Reversal Accuracy'!D213, 'Stack Accuracy'!D213, 'Vending_Machine Accuracy'!D213, 'MazeComplete Accuracy'!D213, 'MazeSolve Accuracy'!D213, 'Hamiltonian Accuracy'!D213)</f>
        <v>40.874999999999993</v>
      </c>
      <c r="E213">
        <f>AVERAGE('PARITY Accuracy'!E213, 'Pattern_Matching Accuracy'!E213, 'Reversal Accuracy'!E213, 'Stack Accuracy'!E213, 'Vending_Machine Accuracy'!E213, 'MazeComplete Accuracy'!E213, 'MazeSolve Accuracy'!E213, 'Hamiltonian Accuracy'!E213)</f>
        <v>39.124999999999993</v>
      </c>
      <c r="F213">
        <f>AVERAGE('PARITY Accuracy'!F213, 'Pattern_Matching Accuracy'!F213, 'Reversal Accuracy'!F213, 'Stack Accuracy'!F213, 'Vending_Machine Accuracy'!F213, 'MazeComplete Accuracy'!F213, 'MazeSolve Accuracy'!F213, 'Hamiltonian Accuracy'!F213)</f>
        <v>29.212500000000002</v>
      </c>
      <c r="G213">
        <f>AVERAGE('PARITY Accuracy'!G213, 'Pattern_Matching Accuracy'!G213, 'Reversal Accuracy'!G213, 'Stack Accuracy'!G213, 'Vending_Machine Accuracy'!G213, 'MazeComplete Accuracy'!G213, 'MazeSolve Accuracy'!G213, 'Hamiltonian Accuracy'!G213)</f>
        <v>39.8125</v>
      </c>
      <c r="H213" t="str">
        <f t="shared" si="66"/>
        <v>100 (δ=0.85)</v>
      </c>
      <c r="N213">
        <f t="shared" si="67"/>
        <v>37.256249999999994</v>
      </c>
      <c r="O213">
        <f t="shared" si="68"/>
        <v>4.6857204955588374</v>
      </c>
    </row>
    <row r="214" spans="1:23" x14ac:dyDescent="0.45">
      <c r="D214">
        <f>AVERAGE(D184:D213)</f>
        <v>56.944166666666661</v>
      </c>
      <c r="E214">
        <f>AVERAGE(E184:E213)</f>
        <v>54.746624999999995</v>
      </c>
      <c r="F214">
        <f>AVERAGE(F184:F213)</f>
        <v>41.252000000000002</v>
      </c>
      <c r="O214">
        <f>AVERAGE(O184:O213)</f>
        <v>6.6589767228644545</v>
      </c>
    </row>
    <row r="217" spans="1:23" x14ac:dyDescent="0.45">
      <c r="A217" s="2">
        <v>0</v>
      </c>
      <c r="B217" t="s">
        <v>20</v>
      </c>
    </row>
    <row r="218" spans="1:23" x14ac:dyDescent="0.45">
      <c r="P218" t="s">
        <v>29</v>
      </c>
    </row>
    <row r="219" spans="1:23" x14ac:dyDescent="0.45">
      <c r="B219" s="2" t="s">
        <v>1</v>
      </c>
      <c r="C219" s="2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H219" s="2" t="s">
        <v>14</v>
      </c>
      <c r="J219" s="3"/>
      <c r="K219" s="3" t="s">
        <v>25</v>
      </c>
      <c r="L219" s="3" t="s">
        <v>26</v>
      </c>
      <c r="N219" s="4" t="s">
        <v>27</v>
      </c>
      <c r="O219" s="4" t="s">
        <v>28</v>
      </c>
      <c r="P219" s="3"/>
      <c r="Q219" s="3" t="s">
        <v>3</v>
      </c>
      <c r="R219" s="3"/>
      <c r="S219" s="3" t="s">
        <v>4</v>
      </c>
      <c r="T219" s="3"/>
      <c r="U219" s="3" t="s">
        <v>5</v>
      </c>
      <c r="V219" s="3"/>
      <c r="W219" s="3" t="s">
        <v>6</v>
      </c>
    </row>
    <row r="220" spans="1:23" x14ac:dyDescent="0.45">
      <c r="A220" s="2">
        <v>0</v>
      </c>
      <c r="B220">
        <v>0</v>
      </c>
      <c r="C220">
        <v>0</v>
      </c>
      <c r="D220">
        <f>AVERAGE('PARITY Accuracy'!D220, 'Pattern_Matching Accuracy'!D220, 'Reversal Accuracy'!D220, 'Stack Accuracy'!D220, 'Vending_Machine Accuracy'!D220, 'Vending_Machine_Sum Accuracy'!D220, 'MazeComplete Accuracy'!D220, 'MazeSolve Accuracy'!D220, 'Hamiltonian Accuracy'!D220)</f>
        <v>12.987777777777778</v>
      </c>
      <c r="E220">
        <f>AVERAGE('PARITY Accuracy'!E220, 'Pattern_Matching Accuracy'!E220, 'Reversal Accuracy'!E220, 'Stack Accuracy'!E220, 'Vending_Machine Accuracy'!E220, 'Vending_Machine_Sum Accuracy'!E220, 'MazeComplete Accuracy'!E220, 'MazeSolve Accuracy'!E220, 'Hamiltonian Accuracy'!E220)</f>
        <v>11.845555555555556</v>
      </c>
      <c r="F220">
        <f>AVERAGE('PARITY Accuracy'!F220, 'Pattern_Matching Accuracy'!F220, 'Reversal Accuracy'!F220, 'Stack Accuracy'!F220, 'Vending_Machine Accuracy'!F220, 'Vending_Machine_Sum Accuracy'!F220, 'MazeComplete Accuracy'!F220, 'MazeSolve Accuracy'!F220, 'Hamiltonian Accuracy'!F220)</f>
        <v>12.600000000000001</v>
      </c>
      <c r="G220">
        <f>AVERAGE('PARITY Accuracy'!G220, 'Pattern_Matching Accuracy'!G220, 'Reversal Accuracy'!G220, 'Stack Accuracy'!G220, 'Vending_Machine Accuracy'!G220, 'Vending_Machine_Sum Accuracy'!G220, 'MazeComplete Accuracy'!G220, 'MazeSolve Accuracy'!G220, 'Hamiltonian Accuracy'!G220)</f>
        <v>11.911111111111113</v>
      </c>
      <c r="H220" t="str">
        <f t="shared" ref="H220:H249" si="79">B220&amp;" (δ="&amp;C220&amp;")"</f>
        <v>0 (δ=0)</v>
      </c>
      <c r="J220">
        <v>2</v>
      </c>
      <c r="K220">
        <f>_xlfn.STDEV.P(D220:G224)</f>
        <v>0.54637400702774597</v>
      </c>
      <c r="L220" cm="1">
        <f t="array" ref="L220">_xlfn.STDEV.P(D220:G220,D225:G225,D230:G230,IFERROR(IF(D235:G235&gt;0,D235:G235),""),IFERROR(IF(D240:G240&gt;0,D240:G240), ""), IFERROR(IF(D245:G245&gt;0,D245:G245), ""))</f>
        <v>7.3691615112522877</v>
      </c>
      <c r="M220">
        <v>0</v>
      </c>
      <c r="N220">
        <f>AVERAGE(D220:G220)</f>
        <v>12.336111111111112</v>
      </c>
      <c r="O220">
        <f>_xlfn.STDEV.P(D220:G220)</f>
        <v>0.47842881999569031</v>
      </c>
      <c r="P220" s="5">
        <f>_xlfn.STDEV.P(D220:D224)</f>
        <v>0.36564868789996163</v>
      </c>
      <c r="Q220">
        <f>_xlfn.STDEV.P(D220,D225,D230,D235,D240,D245)</f>
        <v>7.4483379651485118</v>
      </c>
      <c r="R220" s="5">
        <f>_xlfn.STDEV.P(E220:E224)</f>
        <v>0.66829667397380099</v>
      </c>
      <c r="S220">
        <f>_xlfn.STDEV.P(E220,E225,E230,E235,E240,E245)</f>
        <v>7.0742479642191691</v>
      </c>
      <c r="T220" s="5">
        <f>_xlfn.STDEV.P(F220:F224)</f>
        <v>0.35093216255574106</v>
      </c>
      <c r="U220">
        <f>_xlfn.STDEV.P(F220,F225,F230,F235,F240,F245)</f>
        <v>6.5571778830624421</v>
      </c>
      <c r="V220" s="5">
        <f>_xlfn.STDEV.P(G220:G224)</f>
        <v>0.6159846077923028</v>
      </c>
      <c r="W220">
        <f>_xlfn.STDEV.P(G220,G225,G230,G235,G240,G245)</f>
        <v>8.1591558458544515</v>
      </c>
    </row>
    <row r="221" spans="1:23" x14ac:dyDescent="0.45">
      <c r="A221" s="2">
        <v>1</v>
      </c>
      <c r="B221">
        <v>0</v>
      </c>
      <c r="C221">
        <v>0.2</v>
      </c>
      <c r="D221">
        <f>AVERAGE('PARITY Accuracy'!D221, 'Pattern_Matching Accuracy'!D221, 'Reversal Accuracy'!D221, 'Stack Accuracy'!D221, 'Vending_Machine Accuracy'!D221, 'Vending_Machine_Sum Accuracy'!D221, 'MazeComplete Accuracy'!D221, 'MazeSolve Accuracy'!D221, 'Hamiltonian Accuracy'!D221)</f>
        <v>12.699999999999998</v>
      </c>
      <c r="E221">
        <f>AVERAGE('PARITY Accuracy'!E221, 'Pattern_Matching Accuracy'!E221, 'Reversal Accuracy'!E221, 'Stack Accuracy'!E221, 'Vending_Machine Accuracy'!E221, 'Vending_Machine_Sum Accuracy'!E221, 'MazeComplete Accuracy'!E221, 'MazeSolve Accuracy'!E221, 'Hamiltonian Accuracy'!E221)</f>
        <v>13.077777777777778</v>
      </c>
      <c r="F221">
        <f>AVERAGE('PARITY Accuracy'!F221, 'Pattern_Matching Accuracy'!F221, 'Reversal Accuracy'!F221, 'Stack Accuracy'!F221, 'Vending_Machine Accuracy'!F221, 'Vending_Machine_Sum Accuracy'!F221, 'MazeComplete Accuracy'!F221, 'MazeSolve Accuracy'!F221, 'Hamiltonian Accuracy'!F221)</f>
        <v>12.68888888888889</v>
      </c>
      <c r="G221">
        <f>AVERAGE('PARITY Accuracy'!G221, 'Pattern_Matching Accuracy'!G221, 'Reversal Accuracy'!G221, 'Stack Accuracy'!G221, 'Vending_Machine Accuracy'!G221, 'Vending_Machine_Sum Accuracy'!G221, 'MazeComplete Accuracy'!G221, 'MazeSolve Accuracy'!G221, 'Hamiltonian Accuracy'!G221)</f>
        <v>12.777777777777779</v>
      </c>
      <c r="H221" t="str">
        <f t="shared" si="79"/>
        <v>0 (δ=0.2)</v>
      </c>
      <c r="J221">
        <v>5</v>
      </c>
      <c r="K221">
        <f>_xlfn.STDEV.P(D225:G229)</f>
        <v>2.2900010782249876</v>
      </c>
      <c r="L221" cm="1">
        <f t="array" ref="L221">_xlfn.STDEV.P(D221:G221,D226:G226,D231:G231,IFERROR(IF(D236:G236&gt;0,D236:G236),""),IFERROR(IF(D241:G241&gt;0,D241:G241), ""), IFERROR(IF(D246:G246&gt;0,D246:G246), ""))</f>
        <v>6.5897699219784283</v>
      </c>
      <c r="M221">
        <v>0.2</v>
      </c>
      <c r="N221">
        <f t="shared" ref="N221:N244" si="80">AVERAGE(D221:G221)</f>
        <v>12.811111111111112</v>
      </c>
      <c r="O221">
        <f t="shared" ref="O221:O244" si="81">_xlfn.STDEV.P(D221:G221)</f>
        <v>0.15772299518420441</v>
      </c>
      <c r="P221" s="5">
        <f>_xlfn.STDEV.P(D225:D229)</f>
        <v>0.48927257671055779</v>
      </c>
      <c r="Q221">
        <f t="shared" ref="Q221:Q224" si="82">_xlfn.STDEV.P(D221,D226,D231,D236,D241,D246)</f>
        <v>6.7238981687978088</v>
      </c>
      <c r="R221" s="5">
        <f>_xlfn.STDEV.P(E225:E229)</f>
        <v>0.42389143730120882</v>
      </c>
      <c r="S221">
        <f t="shared" ref="S221:S224" si="83">_xlfn.STDEV.P(E221,E226,E231,E236,E241,E246)</f>
        <v>6.1637433413785319</v>
      </c>
      <c r="T221" s="5">
        <f>_xlfn.STDEV.P(F225:F229)</f>
        <v>1.0238634168170559</v>
      </c>
      <c r="U221">
        <f t="shared" ref="U221:U224" si="84">_xlfn.STDEV.P(F221,F226,F231,F236,F241,F246)</f>
        <v>6.1629765958716902</v>
      </c>
      <c r="V221" s="5">
        <f>_xlfn.STDEV.P(G225:G229)</f>
        <v>0.50796130891833036</v>
      </c>
      <c r="W221">
        <f t="shared" ref="W221:W224" si="85">_xlfn.STDEV.P(G221,G226,G231,G236,G241,G246)</f>
        <v>7.1255435621601215</v>
      </c>
    </row>
    <row r="222" spans="1:23" x14ac:dyDescent="0.45">
      <c r="A222" s="2">
        <v>2</v>
      </c>
      <c r="B222">
        <v>0</v>
      </c>
      <c r="C222">
        <v>0.45</v>
      </c>
      <c r="D222">
        <f>AVERAGE('PARITY Accuracy'!D222, 'Pattern_Matching Accuracy'!D222, 'Reversal Accuracy'!D222, 'Stack Accuracy'!D222, 'Vending_Machine Accuracy'!D222, 'Vending_Machine_Sum Accuracy'!D222, 'MazeComplete Accuracy'!D222, 'MazeSolve Accuracy'!D222, 'Hamiltonian Accuracy'!D222)</f>
        <v>13.444444444444446</v>
      </c>
      <c r="E222">
        <f>AVERAGE('PARITY Accuracy'!E222, 'Pattern_Matching Accuracy'!E222, 'Reversal Accuracy'!E222, 'Stack Accuracy'!E222, 'Vending_Machine Accuracy'!E222, 'Vending_Machine_Sum Accuracy'!E222, 'MazeComplete Accuracy'!E222, 'MazeSolve Accuracy'!E222, 'Hamiltonian Accuracy'!E222)</f>
        <v>13.211111111111112</v>
      </c>
      <c r="F222">
        <f>AVERAGE('PARITY Accuracy'!F222, 'Pattern_Matching Accuracy'!F222, 'Reversal Accuracy'!F222, 'Stack Accuracy'!F222, 'Vending_Machine Accuracy'!F222, 'Vending_Machine_Sum Accuracy'!F222, 'MazeComplete Accuracy'!F222, 'MazeSolve Accuracy'!F222, 'Hamiltonian Accuracy'!F222)</f>
        <v>13.155555555555557</v>
      </c>
      <c r="G222">
        <f>AVERAGE('PARITY Accuracy'!G222, 'Pattern_Matching Accuracy'!G222, 'Reversal Accuracy'!G222, 'Stack Accuracy'!G222, 'Vending_Machine Accuracy'!G222, 'Vending_Machine_Sum Accuracy'!G222, 'MazeComplete Accuracy'!G222, 'MazeSolve Accuracy'!G222, 'Hamiltonian Accuracy'!G222)</f>
        <v>12.555555555555557</v>
      </c>
      <c r="H222" t="str">
        <f t="shared" si="79"/>
        <v>0 (δ=0.45)</v>
      </c>
      <c r="J222">
        <v>10</v>
      </c>
      <c r="K222">
        <f>_xlfn.STDEV.P(D230:G234)</f>
        <v>1.6661972487088483</v>
      </c>
      <c r="L222" cm="1">
        <f t="array" ref="L222">_xlfn.STDEV.P(D222:G222,D227:G227,D232:G232,IFERROR(IF(D237:G237&gt;0,D237:G237),""),IFERROR(IF(D242:G242&gt;0,D242:G242), ""), IFERROR(IF(D247:G247&gt;0,D247:G247), ""))</f>
        <v>6.1655064307793239</v>
      </c>
      <c r="M222">
        <v>0.45</v>
      </c>
      <c r="N222">
        <f t="shared" si="80"/>
        <v>13.091666666666669</v>
      </c>
      <c r="O222">
        <f t="shared" si="81"/>
        <v>0.32795428392640191</v>
      </c>
      <c r="P222" s="5">
        <f>_xlfn.STDEV.P(D230:D234)</f>
        <v>0.84357850337595885</v>
      </c>
      <c r="Q222">
        <f t="shared" si="82"/>
        <v>6.2926802797282297</v>
      </c>
      <c r="R222" s="5">
        <f>_xlfn.STDEV.P(E230:E234)</f>
        <v>0.81232481492212938</v>
      </c>
      <c r="S222">
        <f t="shared" si="83"/>
        <v>5.7862802734219683</v>
      </c>
      <c r="T222" s="5">
        <f>_xlfn.STDEV.P(F230:F234)</f>
        <v>0.7748325187411581</v>
      </c>
      <c r="U222">
        <f t="shared" si="84"/>
        <v>5.5460786453306037</v>
      </c>
      <c r="V222" s="5">
        <f>_xlfn.STDEV.P(G230:G234)</f>
        <v>0.31887146681018463</v>
      </c>
      <c r="W222">
        <f t="shared" si="85"/>
        <v>6.7812241920769711</v>
      </c>
    </row>
    <row r="223" spans="1:23" x14ac:dyDescent="0.45">
      <c r="A223" s="2">
        <v>3</v>
      </c>
      <c r="B223">
        <v>0</v>
      </c>
      <c r="C223">
        <v>0.65</v>
      </c>
      <c r="D223">
        <f>AVERAGE('PARITY Accuracy'!D223, 'Pattern_Matching Accuracy'!D223, 'Reversal Accuracy'!D223, 'Stack Accuracy'!D223, 'Vending_Machine Accuracy'!D223, 'Vending_Machine_Sum Accuracy'!D223, 'MazeComplete Accuracy'!D223, 'MazeSolve Accuracy'!D223, 'Hamiltonian Accuracy'!D223)</f>
        <v>13.411111111111111</v>
      </c>
      <c r="E223">
        <f>AVERAGE('PARITY Accuracy'!E223, 'Pattern_Matching Accuracy'!E223, 'Reversal Accuracy'!E223, 'Stack Accuracy'!E223, 'Vending_Machine Accuracy'!E223, 'Vending_Machine_Sum Accuracy'!E223, 'MazeComplete Accuracy'!E223, 'MazeSolve Accuracy'!E223, 'Hamiltonian Accuracy'!E223)</f>
        <v>13.922222222222224</v>
      </c>
      <c r="F223">
        <f>AVERAGE('PARITY Accuracy'!F223, 'Pattern_Matching Accuracy'!F223, 'Reversal Accuracy'!F223, 'Stack Accuracy'!F223, 'Vending_Machine Accuracy'!F223, 'Vending_Machine_Sum Accuracy'!F223, 'MazeComplete Accuracy'!F223, 'MazeSolve Accuracy'!F223, 'Hamiltonian Accuracy'!F223)</f>
        <v>12.968888888888888</v>
      </c>
      <c r="G223">
        <f>AVERAGE('PARITY Accuracy'!G223, 'Pattern_Matching Accuracy'!G223, 'Reversal Accuracy'!G223, 'Stack Accuracy'!G223, 'Vending_Machine Accuracy'!G223, 'Vending_Machine_Sum Accuracy'!G223, 'MazeComplete Accuracy'!G223, 'MazeSolve Accuracy'!G223, 'Hamiltonian Accuracy'!G223)</f>
        <v>12.855555555555556</v>
      </c>
      <c r="H223" t="str">
        <f t="shared" si="79"/>
        <v>0 (δ=0.65)</v>
      </c>
      <c r="J223">
        <v>20</v>
      </c>
      <c r="K223">
        <f>_xlfn.STDEV.P(D235:G239)</f>
        <v>1.1172734338226824</v>
      </c>
      <c r="L223" cm="1">
        <f t="array" ref="L223">_xlfn.STDEV.P(D223:G223,D228:G228,D233:G233,IFERROR(IF(D238:G238&gt;0,D238:G238),""),IFERROR(IF(D243:G243&gt;0,D243:G243), ""), IFERROR(IF(D248:G248&gt;0,D248:G248), ""))</f>
        <v>5.7227324178571823</v>
      </c>
      <c r="M223">
        <v>0.65</v>
      </c>
      <c r="N223">
        <f t="shared" si="80"/>
        <v>13.289444444444445</v>
      </c>
      <c r="O223">
        <f t="shared" si="81"/>
        <v>0.42018624618314465</v>
      </c>
      <c r="P223" s="5">
        <f>_xlfn.STDEV.P(D235:D239)</f>
        <v>0.8638913969238351</v>
      </c>
      <c r="Q223">
        <f t="shared" si="82"/>
        <v>5.9938247256864017</v>
      </c>
      <c r="R223" s="5">
        <f>_xlfn.STDEV.P(E235:E239)</f>
        <v>0.94774440477911848</v>
      </c>
      <c r="S223">
        <f t="shared" si="83"/>
        <v>5.2266183436127926</v>
      </c>
      <c r="T223" s="5">
        <f>_xlfn.STDEV.P(F235:F239)</f>
        <v>1.2718102195563223</v>
      </c>
      <c r="U223">
        <f t="shared" si="84"/>
        <v>5.0887059242541186</v>
      </c>
      <c r="V223" s="5">
        <f>_xlfn.STDEV.P(G235:G239)</f>
        <v>0.91369281922385626</v>
      </c>
      <c r="W223">
        <f t="shared" si="85"/>
        <v>6.2568815154205248</v>
      </c>
    </row>
    <row r="224" spans="1:23" x14ac:dyDescent="0.45">
      <c r="A224" s="2">
        <v>4</v>
      </c>
      <c r="B224">
        <v>0</v>
      </c>
      <c r="C224">
        <v>0.85</v>
      </c>
      <c r="D224">
        <f>AVERAGE('PARITY Accuracy'!D224, 'Pattern_Matching Accuracy'!D224, 'Reversal Accuracy'!D224, 'Stack Accuracy'!D224, 'Vending_Machine Accuracy'!D224, 'Vending_Machine_Sum Accuracy'!D224, 'MazeComplete Accuracy'!D224, 'MazeSolve Accuracy'!D224, 'Hamiltonian Accuracy'!D224)</f>
        <v>13.733333333333333</v>
      </c>
      <c r="E224">
        <f>AVERAGE('PARITY Accuracy'!E224, 'Pattern_Matching Accuracy'!E224, 'Reversal Accuracy'!E224, 'Stack Accuracy'!E224, 'Vending_Machine Accuracy'!E224, 'Vending_Machine_Sum Accuracy'!E224, 'MazeComplete Accuracy'!E224, 'MazeSolve Accuracy'!E224, 'Hamiltonian Accuracy'!E224)</f>
        <v>13.02222222222222</v>
      </c>
      <c r="F224">
        <f>AVERAGE('PARITY Accuracy'!F224, 'Pattern_Matching Accuracy'!F224, 'Reversal Accuracy'!F224, 'Stack Accuracy'!F224, 'Vending_Machine Accuracy'!F224, 'Vending_Machine_Sum Accuracy'!F224, 'MazeComplete Accuracy'!F224, 'MazeSolve Accuracy'!F224, 'Hamiltonian Accuracy'!F224)</f>
        <v>13.577777777777778</v>
      </c>
      <c r="G224">
        <f>AVERAGE('PARITY Accuracy'!G224, 'Pattern_Matching Accuracy'!G224, 'Reversal Accuracy'!G224, 'Stack Accuracy'!G224, 'Vending_Machine Accuracy'!G224, 'Vending_Machine_Sum Accuracy'!G224, 'MazeComplete Accuracy'!G224, 'MazeSolve Accuracy'!G224, 'Hamiltonian Accuracy'!G224)</f>
        <v>13.822222222222225</v>
      </c>
      <c r="H224" t="str">
        <f t="shared" si="79"/>
        <v>0 (δ=0.85)</v>
      </c>
      <c r="J224">
        <v>50</v>
      </c>
      <c r="K224">
        <f>_xlfn.STDEV.P(D240:G244)</f>
        <v>2.6153068876864225</v>
      </c>
      <c r="L224" cm="1">
        <f t="array" ref="L224">_xlfn.STDEV.P(D224:G224,D229:G229,D234:G234,IFERROR(IF(D239:G239&gt;0,D239:G239),""),IFERROR(IF(D244:G244&gt;0,D244:G244), ""), IFERROR(IF(D249:G249&gt;0,D249:G249), ""))</f>
        <v>5.4221313069879864</v>
      </c>
      <c r="M224">
        <v>0.85</v>
      </c>
      <c r="N224">
        <f t="shared" si="80"/>
        <v>13.538888888888888</v>
      </c>
      <c r="O224">
        <f t="shared" si="81"/>
        <v>0.31086299630084074</v>
      </c>
      <c r="P224" s="5">
        <f>_xlfn.STDEV.P(D240:D244)</f>
        <v>1.7947330349293367</v>
      </c>
      <c r="Q224">
        <f t="shared" si="82"/>
        <v>5.4413751899199232</v>
      </c>
      <c r="R224" s="5">
        <f>_xlfn.STDEV.P(E240:E244)</f>
        <v>2.4832500100160861</v>
      </c>
      <c r="S224">
        <f t="shared" si="83"/>
        <v>5.3285273498126102</v>
      </c>
      <c r="T224" s="5">
        <f>_xlfn.STDEV.P(F240:F244)</f>
        <v>1.7883387697960234</v>
      </c>
      <c r="U224">
        <f t="shared" si="84"/>
        <v>5.2411337537494145</v>
      </c>
      <c r="V224" s="5">
        <f>_xlfn.STDEV.P(G240:G244)</f>
        <v>1.908958587525903</v>
      </c>
      <c r="W224">
        <f t="shared" si="85"/>
        <v>5.5743766529170919</v>
      </c>
    </row>
    <row r="225" spans="1:23" x14ac:dyDescent="0.45">
      <c r="A225" s="2">
        <v>5</v>
      </c>
      <c r="B225">
        <v>5</v>
      </c>
      <c r="C225">
        <v>0</v>
      </c>
      <c r="D225">
        <f>AVERAGE('PARITY Accuracy'!D225, 'Pattern_Matching Accuracy'!D225, 'Reversal Accuracy'!D225, 'Stack Accuracy'!D225, 'Vending_Machine Accuracy'!D225, 'Vending_Machine_Sum Accuracy'!D225, 'MazeComplete Accuracy'!D225, 'MazeSolve Accuracy'!D225, 'Hamiltonian Accuracy'!D225)</f>
        <v>25.511111111111113</v>
      </c>
      <c r="E225">
        <f>AVERAGE('PARITY Accuracy'!E225, 'Pattern_Matching Accuracy'!E225, 'Reversal Accuracy'!E225, 'Stack Accuracy'!E225, 'Vending_Machine Accuracy'!E225, 'Vending_Machine_Sum Accuracy'!E225, 'MazeComplete Accuracy'!E225, 'MazeSolve Accuracy'!E225, 'Hamiltonian Accuracy'!E225)</f>
        <v>26.466666666666661</v>
      </c>
      <c r="F225">
        <f>AVERAGE('PARITY Accuracy'!F225, 'Pattern_Matching Accuracy'!F225, 'Reversal Accuracy'!F225, 'Stack Accuracy'!F225, 'Vending_Machine Accuracy'!F225, 'Vending_Machine_Sum Accuracy'!F225, 'MazeComplete Accuracy'!F225, 'MazeSolve Accuracy'!F225, 'Hamiltonian Accuracy'!F225)</f>
        <v>24.988888888888891</v>
      </c>
      <c r="G225">
        <f>AVERAGE('PARITY Accuracy'!G225, 'Pattern_Matching Accuracy'!G225, 'Reversal Accuracy'!G225, 'Stack Accuracy'!G225, 'Vending_Machine Accuracy'!G225, 'Vending_Machine_Sum Accuracy'!G225, 'MazeComplete Accuracy'!G225, 'MazeSolve Accuracy'!G225, 'Hamiltonian Accuracy'!G225)</f>
        <v>21.044444444444441</v>
      </c>
      <c r="H225" t="str">
        <f t="shared" si="79"/>
        <v>5 (δ=0)</v>
      </c>
      <c r="J225">
        <v>100</v>
      </c>
      <c r="K225">
        <f>_xlfn.STDEV.P(D245:F249)</f>
        <v>2.966037041467577</v>
      </c>
      <c r="N225">
        <f t="shared" si="80"/>
        <v>24.502777777777776</v>
      </c>
      <c r="O225">
        <f t="shared" si="81"/>
        <v>2.0657909584347154</v>
      </c>
      <c r="P225" s="5">
        <f>_xlfn.STDEV.P(D245:D249)</f>
        <v>2.9811556297665871</v>
      </c>
      <c r="R225" s="5">
        <f>_xlfn.STDEV.P(E245:E249)</f>
        <v>2.4193505244176583</v>
      </c>
      <c r="T225" s="5">
        <f>_xlfn.STDEV.P(F245:F249)</f>
        <v>1.9054774846332985</v>
      </c>
      <c r="V225" s="5">
        <f>_xlfn.STDEV.P(G245:G249)</f>
        <v>2.7540676986757036</v>
      </c>
    </row>
    <row r="226" spans="1:23" x14ac:dyDescent="0.45">
      <c r="A226" s="2">
        <v>6</v>
      </c>
      <c r="B226">
        <v>5</v>
      </c>
      <c r="C226">
        <v>0.2</v>
      </c>
      <c r="D226">
        <f>AVERAGE('PARITY Accuracy'!D226, 'Pattern_Matching Accuracy'!D226, 'Reversal Accuracy'!D226, 'Stack Accuracy'!D226, 'Vending_Machine Accuracy'!D226, 'Vending_Machine_Sum Accuracy'!D226, 'MazeComplete Accuracy'!D226, 'MazeSolve Accuracy'!D226, 'Hamiltonian Accuracy'!D226)</f>
        <v>24.911111111111111</v>
      </c>
      <c r="E226">
        <f>AVERAGE('PARITY Accuracy'!E226, 'Pattern_Matching Accuracy'!E226, 'Reversal Accuracy'!E226, 'Stack Accuracy'!E226, 'Vending_Machine Accuracy'!E226, 'Vending_Machine_Sum Accuracy'!E226, 'MazeComplete Accuracy'!E226, 'MazeSolve Accuracy'!E226, 'Hamiltonian Accuracy'!E226)</f>
        <v>26.722222222222225</v>
      </c>
      <c r="F226">
        <f>AVERAGE('PARITY Accuracy'!F226, 'Pattern_Matching Accuracy'!F226, 'Reversal Accuracy'!F226, 'Stack Accuracy'!F226, 'Vending_Machine Accuracy'!F226, 'Vending_Machine_Sum Accuracy'!F226, 'MazeComplete Accuracy'!F226, 'MazeSolve Accuracy'!F226, 'Hamiltonian Accuracy'!F226)</f>
        <v>23.688888888888886</v>
      </c>
      <c r="G226">
        <f>AVERAGE('PARITY Accuracy'!G226, 'Pattern_Matching Accuracy'!G226, 'Reversal Accuracy'!G226, 'Stack Accuracy'!G226, 'Vending_Machine Accuracy'!G226, 'Vending_Machine_Sum Accuracy'!G226, 'MazeComplete Accuracy'!G226, 'MazeSolve Accuracy'!G226, 'Hamiltonian Accuracy'!G226)</f>
        <v>20.31111111111111</v>
      </c>
      <c r="H226" t="str">
        <f t="shared" si="79"/>
        <v>5 (δ=0.2)</v>
      </c>
      <c r="K226">
        <f>AVERAGE(K220:K225)</f>
        <v>1.8668649494897107</v>
      </c>
      <c r="N226">
        <f t="shared" si="80"/>
        <v>23.908333333333331</v>
      </c>
      <c r="O226">
        <f t="shared" si="81"/>
        <v>2.3404966102765576</v>
      </c>
      <c r="P226" s="5">
        <f>AVERAGE(P220:P225)</f>
        <v>1.2230466382677063</v>
      </c>
      <c r="Q226">
        <f>AVERAGE(Q220:Q224)</f>
        <v>6.3800232658561757</v>
      </c>
      <c r="R226" s="5">
        <f>AVERAGE(R220:R225)</f>
        <v>1.292476310901667</v>
      </c>
      <c r="S226">
        <f>AVERAGE(S220:S224)</f>
        <v>5.9158834544890144</v>
      </c>
      <c r="T226" s="5">
        <f>AVERAGE(T220:T225)</f>
        <v>1.1858757620165998</v>
      </c>
      <c r="U226">
        <f>AVERAGE(U220:U224)</f>
        <v>5.7192145604536533</v>
      </c>
      <c r="V226" s="5">
        <f>AVERAGE(V220:V225)</f>
        <v>1.1699227481577135</v>
      </c>
      <c r="W226">
        <f>AVERAGE(W220:W224)</f>
        <v>6.7794363536858331</v>
      </c>
    </row>
    <row r="227" spans="1:23" ht="14.65" thickBot="1" x14ac:dyDescent="0.5">
      <c r="A227" s="2">
        <v>7</v>
      </c>
      <c r="B227">
        <v>5</v>
      </c>
      <c r="C227">
        <v>0.45</v>
      </c>
      <c r="D227">
        <f>AVERAGE('PARITY Accuracy'!D227, 'Pattern_Matching Accuracy'!D227, 'Reversal Accuracy'!D227, 'Stack Accuracy'!D227, 'Vending_Machine Accuracy'!D227, 'Vending_Machine_Sum Accuracy'!D227, 'MazeComplete Accuracy'!D227, 'MazeSolve Accuracy'!D227, 'Hamiltonian Accuracy'!D227)</f>
        <v>24.366666666666664</v>
      </c>
      <c r="E227">
        <f>AVERAGE('PARITY Accuracy'!E227, 'Pattern_Matching Accuracy'!E227, 'Reversal Accuracy'!E227, 'Stack Accuracy'!E227, 'Vending_Machine Accuracy'!E227, 'Vending_Machine_Sum Accuracy'!E227, 'MazeComplete Accuracy'!E227, 'MazeSolve Accuracy'!E227, 'Hamiltonian Accuracy'!E227)</f>
        <v>26.43333333333333</v>
      </c>
      <c r="F227">
        <f>AVERAGE('PARITY Accuracy'!F227, 'Pattern_Matching Accuracy'!F227, 'Reversal Accuracy'!F227, 'Stack Accuracy'!F227, 'Vending_Machine Accuracy'!F227, 'Vending_Machine_Sum Accuracy'!F227, 'MazeComplete Accuracy'!F227, 'MazeSolve Accuracy'!F227, 'Hamiltonian Accuracy'!F227)</f>
        <v>23.388888888888889</v>
      </c>
      <c r="G227">
        <f>AVERAGE('PARITY Accuracy'!G227, 'Pattern_Matching Accuracy'!G227, 'Reversal Accuracy'!G227, 'Stack Accuracy'!G227, 'Vending_Machine Accuracy'!G227, 'Vending_Machine_Sum Accuracy'!G227, 'MazeComplete Accuracy'!G227, 'MazeSolve Accuracy'!G227, 'Hamiltonian Accuracy'!G227)</f>
        <v>19.633333333333333</v>
      </c>
      <c r="H227" t="str">
        <f t="shared" si="79"/>
        <v>5 (δ=0.45)</v>
      </c>
      <c r="N227">
        <f t="shared" si="80"/>
        <v>23.455555555555556</v>
      </c>
      <c r="O227">
        <f t="shared" si="81"/>
        <v>2.4653149449467473</v>
      </c>
      <c r="P227" s="5">
        <f>_xlfn.STDEV.P(P220:P225)</f>
        <v>0.90960767491714545</v>
      </c>
      <c r="Q227">
        <f>_xlfn.STDEV.P(Q220:Q224)</f>
        <v>0.67784726387453176</v>
      </c>
      <c r="R227" s="5">
        <f>_xlfn.STDEV.P(R220:R225)</f>
        <v>0.83478669367121583</v>
      </c>
      <c r="S227">
        <f>_xlfn.STDEV.P(S220:S224)</f>
        <v>0.66934496819590084</v>
      </c>
      <c r="T227" s="5">
        <f>_xlfn.STDEV.P(T220:T225)</f>
        <v>0.54474893422693693</v>
      </c>
      <c r="U227">
        <f>_xlfn.STDEV.P(U220:U224)</f>
        <v>0.55770704088841994</v>
      </c>
      <c r="V227" s="5">
        <f>_xlfn.STDEV.P(V220:V225)</f>
        <v>0.87470677624736737</v>
      </c>
      <c r="W227">
        <f>_xlfn.STDEV.P(W220:W224)</f>
        <v>0.86586970320080892</v>
      </c>
    </row>
    <row r="228" spans="1:23" x14ac:dyDescent="0.45">
      <c r="A228" s="2">
        <v>8</v>
      </c>
      <c r="B228">
        <v>5</v>
      </c>
      <c r="C228">
        <v>0.65</v>
      </c>
      <c r="D228">
        <f>AVERAGE('PARITY Accuracy'!D228, 'Pattern_Matching Accuracy'!D228, 'Reversal Accuracy'!D228, 'Stack Accuracy'!D228, 'Vending_Machine Accuracy'!D228, 'Vending_Machine_Sum Accuracy'!D228, 'MazeComplete Accuracy'!D228, 'MazeSolve Accuracy'!D228, 'Hamiltonian Accuracy'!D228)</f>
        <v>24.088888888888889</v>
      </c>
      <c r="E228">
        <f>AVERAGE('PARITY Accuracy'!E228, 'Pattern_Matching Accuracy'!E228, 'Reversal Accuracy'!E228, 'Stack Accuracy'!E228, 'Vending_Machine Accuracy'!E228, 'Vending_Machine_Sum Accuracy'!E228, 'MazeComplete Accuracy'!E228, 'MazeSolve Accuracy'!E228, 'Hamiltonian Accuracy'!E228)</f>
        <v>25.688888888888886</v>
      </c>
      <c r="F228">
        <f>AVERAGE('PARITY Accuracy'!F228, 'Pattern_Matching Accuracy'!F228, 'Reversal Accuracy'!F228, 'Stack Accuracy'!F228, 'Vending_Machine Accuracy'!F228, 'Vending_Machine_Sum Accuracy'!F228, 'MazeComplete Accuracy'!F228, 'MazeSolve Accuracy'!F228, 'Hamiltonian Accuracy'!F228)</f>
        <v>22.277777777777779</v>
      </c>
      <c r="G228">
        <f>AVERAGE('PARITY Accuracy'!G228, 'Pattern_Matching Accuracy'!G228, 'Reversal Accuracy'!G228, 'Stack Accuracy'!G228, 'Vending_Machine Accuracy'!G228, 'Vending_Machine_Sum Accuracy'!G228, 'MazeComplete Accuracy'!G228, 'MazeSolve Accuracy'!G228, 'Hamiltonian Accuracy'!G228)</f>
        <v>20.499999999999996</v>
      </c>
      <c r="H228" t="str">
        <f t="shared" si="79"/>
        <v>5 (δ=0.65)</v>
      </c>
      <c r="K228" s="10" cm="1">
        <f t="array" ref="K228">INDEX(LINEST(K220:K225),1)</f>
        <v>0.35786596530563702</v>
      </c>
      <c r="L228" s="11" cm="1">
        <f t="array" ref="L228">INDEX(LINEST(L220:L224),1)</f>
        <v>-0.47610979126498482</v>
      </c>
      <c r="N228">
        <f t="shared" si="80"/>
        <v>23.138888888888886</v>
      </c>
      <c r="O228">
        <f t="shared" si="81"/>
        <v>1.943595052575269</v>
      </c>
      <c r="P228" s="5"/>
      <c r="R228" s="5"/>
      <c r="T228" s="5"/>
      <c r="V228" s="5"/>
    </row>
    <row r="229" spans="1:23" x14ac:dyDescent="0.45">
      <c r="A229" s="2">
        <v>9</v>
      </c>
      <c r="B229">
        <v>5</v>
      </c>
      <c r="C229">
        <v>0.85</v>
      </c>
      <c r="D229">
        <f>AVERAGE('PARITY Accuracy'!D229, 'Pattern_Matching Accuracy'!D229, 'Reversal Accuracy'!D229, 'Stack Accuracy'!D229, 'Vending_Machine Accuracy'!D229, 'Vending_Machine_Sum Accuracy'!D229, 'MazeComplete Accuracy'!D229, 'MazeSolve Accuracy'!D229, 'Hamiltonian Accuracy'!D229)</f>
        <v>24.6</v>
      </c>
      <c r="E229">
        <f>AVERAGE('PARITY Accuracy'!E229, 'Pattern_Matching Accuracy'!E229, 'Reversal Accuracy'!E229, 'Stack Accuracy'!E229, 'Vending_Machine Accuracy'!E229, 'Vending_Machine_Sum Accuracy'!E229, 'MazeComplete Accuracy'!E229, 'MazeSolve Accuracy'!E229, 'Hamiltonian Accuracy'!E229)</f>
        <v>25.711111111111109</v>
      </c>
      <c r="F229">
        <f>AVERAGE('PARITY Accuracy'!F229, 'Pattern_Matching Accuracy'!F229, 'Reversal Accuracy'!F229, 'Stack Accuracy'!F229, 'Vending_Machine Accuracy'!F229, 'Vending_Machine_Sum Accuracy'!F229, 'MazeComplete Accuracy'!F229, 'MazeSolve Accuracy'!F229, 'Hamiltonian Accuracy'!F229)</f>
        <v>22.211111111111112</v>
      </c>
      <c r="G229">
        <f>AVERAGE('PARITY Accuracy'!G229, 'Pattern_Matching Accuracy'!G229, 'Reversal Accuracy'!G229, 'Stack Accuracy'!G229, 'Vending_Machine Accuracy'!G229, 'Vending_Machine_Sum Accuracy'!G229, 'MazeComplete Accuracy'!G229, 'MazeSolve Accuracy'!G229, 'Hamiltonian Accuracy'!G229)</f>
        <v>19.788888888888888</v>
      </c>
      <c r="H229" t="str">
        <f t="shared" si="79"/>
        <v>5 (δ=0.85)</v>
      </c>
      <c r="K229" s="12">
        <f>AVERAGE('Hamiltonian Accuracy'!K228, 'MazeSolve Accuracy'!K228, 'MazeComplete Accuracy'!K228, , 'Vending_Machine Accuracy'!K228, 'Stack Accuracy'!K228, 'Reversal Accuracy'!K228, 'Pattern_Matching Accuracy'!K228, 'PARITY Accuracy'!K228)</f>
        <v>0.47369906739808582</v>
      </c>
      <c r="L229" s="12">
        <f>AVERAGE('Hamiltonian Accuracy'!L228, 'MazeSolve Accuracy'!L228, 'MazeComplete Accuracy'!L228, 'Vending_Machine_Sum Accuracy'!L228, 'Vending_Machine Accuracy'!L228, 'Stack Accuracy'!L228, 'Reversal Accuracy'!L228, 'Pattern_Matching Accuracy'!L228, 'PARITY Accuracy'!L228)</f>
        <v>-0.22845661641164938</v>
      </c>
      <c r="N229">
        <f t="shared" si="80"/>
        <v>23.077777777777779</v>
      </c>
      <c r="O229">
        <f t="shared" si="81"/>
        <v>2.2814198524624696</v>
      </c>
      <c r="P229" s="5"/>
      <c r="R229" s="5"/>
      <c r="T229" s="5"/>
      <c r="V229" s="5"/>
    </row>
    <row r="230" spans="1:23" ht="14.65" thickBot="1" x14ac:dyDescent="0.5">
      <c r="A230" s="2">
        <v>10</v>
      </c>
      <c r="B230">
        <v>10</v>
      </c>
      <c r="C230">
        <v>0</v>
      </c>
      <c r="D230">
        <f>AVERAGE('PARITY Accuracy'!D230, 'Pattern_Matching Accuracy'!D230, 'Reversal Accuracy'!D230, 'Stack Accuracy'!D230, 'Vending_Machine Accuracy'!D230, 'Vending_Machine_Sum Accuracy'!D230, 'MazeComplete Accuracy'!D230, 'MazeSolve Accuracy'!D230, 'Hamiltonian Accuracy'!D230)</f>
        <v>29.311111111111106</v>
      </c>
      <c r="E230">
        <f>AVERAGE('PARITY Accuracy'!E230, 'Pattern_Matching Accuracy'!E230, 'Reversal Accuracy'!E230, 'Stack Accuracy'!E230, 'Vending_Machine Accuracy'!E230, 'Vending_Machine_Sum Accuracy'!E230, 'MazeComplete Accuracy'!E230, 'MazeSolve Accuracy'!E230, 'Hamiltonian Accuracy'!E230)</f>
        <v>28.022222222222222</v>
      </c>
      <c r="F230">
        <f>AVERAGE('PARITY Accuracy'!F230, 'Pattern_Matching Accuracy'!F230, 'Reversal Accuracy'!F230, 'Stack Accuracy'!F230, 'Vending_Machine Accuracy'!F230, 'Vending_Machine_Sum Accuracy'!F230, 'MazeComplete Accuracy'!F230, 'MazeSolve Accuracy'!F230, 'Hamiltonian Accuracy'!F230)</f>
        <v>28.288888888888888</v>
      </c>
      <c r="G230">
        <f>AVERAGE('PARITY Accuracy'!G230, 'Pattern_Matching Accuracy'!G230, 'Reversal Accuracy'!G230, 'Stack Accuracy'!G230, 'Vending_Machine Accuracy'!G230, 'Vending_Machine_Sum Accuracy'!G230, 'MazeComplete Accuracy'!G230, 'MazeSolve Accuracy'!G230, 'Hamiltonian Accuracy'!G230)</f>
        <v>25.088888888888889</v>
      </c>
      <c r="H230" t="str">
        <f t="shared" si="79"/>
        <v>10 (δ=0)</v>
      </c>
      <c r="K230" s="13">
        <f>_xlfn.STDEV.P('Hamiltonian Accuracy'!K228, 'MazeSolve Accuracy'!K228, 'MazeComplete Accuracy'!K228, 'Vending_Machine Accuracy'!K228, 'Stack Accuracy'!K228, 'Reversal Accuracy'!K228, 'Pattern_Matching Accuracy'!K228, 'PARITY Accuracy'!K228)</f>
        <v>0.45536835625034167</v>
      </c>
      <c r="L230" s="14" t="s">
        <v>28</v>
      </c>
      <c r="N230">
        <f t="shared" si="80"/>
        <v>27.677777777777777</v>
      </c>
      <c r="O230">
        <f t="shared" si="81"/>
        <v>1.5702087617751825</v>
      </c>
      <c r="P230" s="5" t="s">
        <v>30</v>
      </c>
      <c r="R230" s="5"/>
      <c r="T230" s="5"/>
      <c r="V230" s="5"/>
    </row>
    <row r="231" spans="1:23" x14ac:dyDescent="0.45">
      <c r="A231" s="2">
        <v>11</v>
      </c>
      <c r="B231">
        <v>10</v>
      </c>
      <c r="C231">
        <v>0.2</v>
      </c>
      <c r="D231">
        <f>AVERAGE('PARITY Accuracy'!D231, 'Pattern_Matching Accuracy'!D231, 'Reversal Accuracy'!D231, 'Stack Accuracy'!D231, 'Vending_Machine Accuracy'!D231, 'Vending_Machine_Sum Accuracy'!D231, 'MazeComplete Accuracy'!D231, 'MazeSolve Accuracy'!D231, 'Hamiltonian Accuracy'!D231)</f>
        <v>28.722222222222221</v>
      </c>
      <c r="E231">
        <f>AVERAGE('PARITY Accuracy'!E231, 'Pattern_Matching Accuracy'!E231, 'Reversal Accuracy'!E231, 'Stack Accuracy'!E231, 'Vending_Machine Accuracy'!E231, 'Vending_Machine_Sum Accuracy'!E231, 'MazeComplete Accuracy'!E231, 'MazeSolve Accuracy'!E231, 'Hamiltonian Accuracy'!E231)</f>
        <v>29.188888888888886</v>
      </c>
      <c r="F231">
        <f>AVERAGE('PARITY Accuracy'!F231, 'Pattern_Matching Accuracy'!F231, 'Reversal Accuracy'!F231, 'Stack Accuracy'!F231, 'Vending_Machine Accuracy'!F231, 'Vending_Machine_Sum Accuracy'!F231, 'MazeComplete Accuracy'!F231, 'MazeSolve Accuracy'!F231, 'Hamiltonian Accuracy'!F231)</f>
        <v>27.677777777777777</v>
      </c>
      <c r="G231">
        <f>AVERAGE('PARITY Accuracy'!G231, 'Pattern_Matching Accuracy'!G231, 'Reversal Accuracy'!G231, 'Stack Accuracy'!G231, 'Vending_Machine Accuracy'!G231, 'Vending_Machine_Sum Accuracy'!G231, 'MazeComplete Accuracy'!G231, 'MazeSolve Accuracy'!G231, 'Hamiltonian Accuracy'!G231)</f>
        <v>24.511111111111109</v>
      </c>
      <c r="H231" t="str">
        <f t="shared" si="79"/>
        <v>10 (δ=0.2)</v>
      </c>
      <c r="J231" s="3"/>
      <c r="K231" s="3" t="s">
        <v>25</v>
      </c>
      <c r="L231" s="3" t="s">
        <v>26</v>
      </c>
      <c r="N231">
        <f t="shared" si="80"/>
        <v>27.524999999999999</v>
      </c>
      <c r="O231">
        <f t="shared" si="81"/>
        <v>1.824056918513046</v>
      </c>
      <c r="P231" s="3" t="s">
        <v>25</v>
      </c>
      <c r="Q231" s="3" t="s">
        <v>26</v>
      </c>
      <c r="R231" s="3" t="s">
        <v>25</v>
      </c>
      <c r="S231" s="3" t="s">
        <v>26</v>
      </c>
      <c r="T231" s="3" t="s">
        <v>25</v>
      </c>
      <c r="U231" s="3" t="s">
        <v>26</v>
      </c>
      <c r="V231" s="3" t="s">
        <v>25</v>
      </c>
      <c r="W231" s="3" t="s">
        <v>26</v>
      </c>
    </row>
    <row r="232" spans="1:23" x14ac:dyDescent="0.45">
      <c r="A232" s="2">
        <v>12</v>
      </c>
      <c r="B232">
        <v>10</v>
      </c>
      <c r="C232">
        <v>0.45</v>
      </c>
      <c r="D232">
        <f>AVERAGE('PARITY Accuracy'!D232, 'Pattern_Matching Accuracy'!D232, 'Reversal Accuracy'!D232, 'Stack Accuracy'!D232, 'Vending_Machine Accuracy'!D232, 'Vending_Machine_Sum Accuracy'!D232, 'MazeComplete Accuracy'!D232, 'MazeSolve Accuracy'!D232, 'Hamiltonian Accuracy'!D232)</f>
        <v>27.2</v>
      </c>
      <c r="E232">
        <f>AVERAGE('PARITY Accuracy'!E232, 'Pattern_Matching Accuracy'!E232, 'Reversal Accuracy'!E232, 'Stack Accuracy'!E232, 'Vending_Machine Accuracy'!E232, 'Vending_Machine_Sum Accuracy'!E232, 'MazeComplete Accuracy'!E232, 'MazeSolve Accuracy'!E232, 'Hamiltonian Accuracy'!E232)</f>
        <v>29.144444444444439</v>
      </c>
      <c r="F232">
        <f>AVERAGE('PARITY Accuracy'!F232, 'Pattern_Matching Accuracy'!F232, 'Reversal Accuracy'!F232, 'Stack Accuracy'!F232, 'Vending_Machine Accuracy'!F232, 'Vending_Machine_Sum Accuracy'!F232, 'MazeComplete Accuracy'!F232, 'MazeSolve Accuracy'!F232, 'Hamiltonian Accuracy'!F232)</f>
        <v>27.733333333333334</v>
      </c>
      <c r="G232">
        <f>AVERAGE('PARITY Accuracy'!G232, 'Pattern_Matching Accuracy'!G232, 'Reversal Accuracy'!G232, 'Stack Accuracy'!G232, 'Vending_Machine Accuracy'!G232, 'Vending_Machine_Sum Accuracy'!G232, 'MazeComplete Accuracy'!G232, 'MazeSolve Accuracy'!G232, 'Hamiltonian Accuracy'!G232)</f>
        <v>24.455555555555556</v>
      </c>
      <c r="H232" t="str">
        <f t="shared" si="79"/>
        <v>10 (δ=0.45)</v>
      </c>
      <c r="J232">
        <v>2</v>
      </c>
      <c r="K232">
        <f>AVERAGE(D220:G224)</f>
        <v>13.013444444444442</v>
      </c>
      <c r="L232">
        <f>(SUM(SUM(D220:G220),SUM(D225:G225),SUM(D230:G230),SUM(D235:G235),SUMIF(D240:G240,"&lt;&gt;0"),IFERROR(SUMIF(D245:G245,"&lt;&gt;0"),0)))/SUM(COUNTA(D220:G220),COUNTA(D225:G225),COUNTA(D230:G230),COUNTIF(D235:G235,"&lt;&gt;0"),COUNTIF(D240:G240,"&lt;&gt;0"),IFERROR(COUNTIF(D245:G245,"&lt;&gt;0"), 0))</f>
        <v>26.800902777777779</v>
      </c>
      <c r="M232">
        <v>0</v>
      </c>
      <c r="N232">
        <f t="shared" si="80"/>
        <v>27.133333333333333</v>
      </c>
      <c r="O232">
        <f t="shared" si="81"/>
        <v>1.7014336728799835</v>
      </c>
      <c r="P232" s="5">
        <f>AVERAGE(D220:D224)</f>
        <v>13.255333333333335</v>
      </c>
      <c r="Q232">
        <f>AVERAGE(D220,D225,D230,D235,D240,D245)</f>
        <v>28.01351851851852</v>
      </c>
      <c r="R232" s="5">
        <f>AVERAGE(E220:E224)</f>
        <v>13.015777777777776</v>
      </c>
      <c r="S232">
        <f>AVERAGE(E220,E225,E230,E235,E240,E245)</f>
        <v>26.719444444444445</v>
      </c>
      <c r="T232" s="5">
        <f>AVERAGE(F220:F224)</f>
        <v>12.998222222222225</v>
      </c>
      <c r="U232">
        <f>AVERAGE(F220,F225,F230,F235,F240,F245)</f>
        <v>26.163888888888891</v>
      </c>
      <c r="V232" s="5">
        <f>AVERAGE(G220:G224)</f>
        <v>12.784444444444444</v>
      </c>
      <c r="W232">
        <f>AVERAGE(G220,G225,G230,G235,G240)</f>
        <v>25.021444444444445</v>
      </c>
    </row>
    <row r="233" spans="1:23" x14ac:dyDescent="0.45">
      <c r="A233" s="2">
        <v>13</v>
      </c>
      <c r="B233">
        <v>10</v>
      </c>
      <c r="C233">
        <v>0.65</v>
      </c>
      <c r="D233">
        <f>AVERAGE('PARITY Accuracy'!D233, 'Pattern_Matching Accuracy'!D233, 'Reversal Accuracy'!D233, 'Stack Accuracy'!D233, 'Vending_Machine Accuracy'!D233, 'Vending_Machine_Sum Accuracy'!D233, 'MazeComplete Accuracy'!D233, 'MazeSolve Accuracy'!D233, 'Hamiltonian Accuracy'!D233)</f>
        <v>28.044444444444441</v>
      </c>
      <c r="E233">
        <f>AVERAGE('PARITY Accuracy'!E233, 'Pattern_Matching Accuracy'!E233, 'Reversal Accuracy'!E233, 'Stack Accuracy'!E233, 'Vending_Machine Accuracy'!E233, 'Vending_Machine_Sum Accuracy'!E233, 'MazeComplete Accuracy'!E233, 'MazeSolve Accuracy'!E233, 'Hamiltonian Accuracy'!E233)</f>
        <v>28.255555555555553</v>
      </c>
      <c r="F233">
        <f>AVERAGE('PARITY Accuracy'!F233, 'Pattern_Matching Accuracy'!F233, 'Reversal Accuracy'!F233, 'Stack Accuracy'!F233, 'Vending_Machine Accuracy'!F233, 'Vending_Machine_Sum Accuracy'!F233, 'MazeComplete Accuracy'!F233, 'MazeSolve Accuracy'!F233, 'Hamiltonian Accuracy'!F233)</f>
        <v>25.977777777777774</v>
      </c>
      <c r="G233">
        <f>AVERAGE('PARITY Accuracy'!G233, 'Pattern_Matching Accuracy'!G233, 'Reversal Accuracy'!G233, 'Stack Accuracy'!G233, 'Vending_Machine Accuracy'!G233, 'Vending_Machine_Sum Accuracy'!G233, 'MazeComplete Accuracy'!G233, 'MazeSolve Accuracy'!G233, 'Hamiltonian Accuracy'!G233)</f>
        <v>24.62222222222222</v>
      </c>
      <c r="H233" t="str">
        <f t="shared" si="79"/>
        <v>10 (δ=0.65)</v>
      </c>
      <c r="J233">
        <v>5</v>
      </c>
      <c r="K233">
        <f>AVERAGE(D225:G229)</f>
        <v>23.616666666666667</v>
      </c>
      <c r="L233">
        <f t="shared" ref="L233:L236" si="86">(SUM(SUM(D221:G221),SUM(D226:G226),SUM(D231:G231),SUM(D236:G236),SUMIF(D241:G241,"&lt;&gt;0"),IFERROR(SUMIF(D246:G246,"&lt;&gt;0"),0)))/SUM(COUNTA(D221:G221),COUNTA(D226:G226),COUNTA(D231:G231),COUNTIF(D236:G236,"&lt;&gt;0"),COUNTIF(D241:G241,"&lt;&gt;0"),IFERROR(COUNTIF(D246:G246,"&lt;&gt;0"), 0))</f>
        <v>25.79511904761905</v>
      </c>
      <c r="M233">
        <v>0.2</v>
      </c>
      <c r="N233">
        <f t="shared" si="80"/>
        <v>26.724999999999998</v>
      </c>
      <c r="O233">
        <f t="shared" si="81"/>
        <v>1.505286466317628</v>
      </c>
      <c r="P233" s="5">
        <f>AVERAGE(D225:D229)</f>
        <v>24.695555555555558</v>
      </c>
      <c r="Q233">
        <f t="shared" ref="Q233:Q236" si="87">AVERAGE(D221,D226,D231,D236,D241,D246)</f>
        <v>26.59333333333333</v>
      </c>
      <c r="R233" s="5">
        <f>AVERAGE(E225:E229)</f>
        <v>26.204444444444437</v>
      </c>
      <c r="S233">
        <f t="shared" ref="S233:S236" si="88">AVERAGE(E221,E226,E231,E236,E241,E246)</f>
        <v>26.300105820105816</v>
      </c>
      <c r="T233" s="5">
        <f>AVERAGE(F225:F229)</f>
        <v>23.31111111111111</v>
      </c>
      <c r="U233">
        <f t="shared" ref="U233:U236" si="89">AVERAGE(F221,F226,F231,F236,F241,F246)</f>
        <v>25.124074074074073</v>
      </c>
      <c r="V233" s="5">
        <f>AVERAGE(G225:G229)</f>
        <v>20.255555555555553</v>
      </c>
      <c r="W233">
        <f>AVERAGE(G221,G226,G231,G236,G241)</f>
        <v>24.488888888888887</v>
      </c>
    </row>
    <row r="234" spans="1:23" x14ac:dyDescent="0.45">
      <c r="A234" s="2">
        <v>14</v>
      </c>
      <c r="B234">
        <v>10</v>
      </c>
      <c r="C234">
        <v>0.85</v>
      </c>
      <c r="D234">
        <f>AVERAGE('PARITY Accuracy'!D234, 'Pattern_Matching Accuracy'!D234, 'Reversal Accuracy'!D234, 'Stack Accuracy'!D234, 'Vending_Machine Accuracy'!D234, 'Vending_Machine_Sum Accuracy'!D234, 'MazeComplete Accuracy'!D234, 'MazeSolve Accuracy'!D234, 'Hamiltonian Accuracy'!D234)</f>
        <v>27.155555555555555</v>
      </c>
      <c r="E234">
        <f>AVERAGE('PARITY Accuracy'!E234, 'Pattern_Matching Accuracy'!E234, 'Reversal Accuracy'!E234, 'Stack Accuracy'!E234, 'Vending_Machine Accuracy'!E234, 'Vending_Machine_Sum Accuracy'!E234, 'MazeComplete Accuracy'!E234, 'MazeSolve Accuracy'!E234, 'Hamiltonian Accuracy'!E234)</f>
        <v>26.988888888888884</v>
      </c>
      <c r="F234">
        <f>AVERAGE('PARITY Accuracy'!F234, 'Pattern_Matching Accuracy'!F234, 'Reversal Accuracy'!F234, 'Stack Accuracy'!F234, 'Vending_Machine Accuracy'!F234, 'Vending_Machine_Sum Accuracy'!F234, 'MazeComplete Accuracy'!F234, 'MazeSolve Accuracy'!F234, 'Hamiltonian Accuracy'!F234)</f>
        <v>27.366666666666664</v>
      </c>
      <c r="G234">
        <f>AVERAGE('PARITY Accuracy'!G234, 'Pattern_Matching Accuracy'!G234, 'Reversal Accuracy'!G234, 'Stack Accuracy'!G234, 'Vending_Machine Accuracy'!G234, 'Vending_Machine_Sum Accuracy'!G234, 'MazeComplete Accuracy'!G234, 'MazeSolve Accuracy'!G234, 'Hamiltonian Accuracy'!G234)</f>
        <v>24.1</v>
      </c>
      <c r="H234" t="str">
        <f t="shared" si="79"/>
        <v>10 (δ=0.85)</v>
      </c>
      <c r="J234">
        <v>10</v>
      </c>
      <c r="K234">
        <f>AVERAGE(D230:G234)</f>
        <v>27.092777777777776</v>
      </c>
      <c r="L234">
        <f t="shared" si="86"/>
        <v>25.191726190476189</v>
      </c>
      <c r="M234">
        <v>0.45</v>
      </c>
      <c r="N234">
        <f t="shared" si="80"/>
        <v>26.402777777777779</v>
      </c>
      <c r="O234">
        <f t="shared" si="81"/>
        <v>1.3362323807289798</v>
      </c>
      <c r="P234" s="5">
        <f>AVERAGE(D230:D234)</f>
        <v>28.086666666666666</v>
      </c>
      <c r="Q234">
        <f t="shared" si="87"/>
        <v>26.136666666666667</v>
      </c>
      <c r="R234" s="5">
        <f>AVERAGE(E230:E234)</f>
        <v>28.32</v>
      </c>
      <c r="S234">
        <f t="shared" si="88"/>
        <v>25.702275132275133</v>
      </c>
      <c r="T234" s="5">
        <f>AVERAGE(F230:F234)</f>
        <v>27.408888888888889</v>
      </c>
      <c r="U234">
        <f t="shared" si="89"/>
        <v>24.368518518518517</v>
      </c>
      <c r="V234" s="5">
        <f>AVERAGE(G230:G234)</f>
        <v>24.555555555555554</v>
      </c>
      <c r="W234">
        <f>AVERAGE(G222,G227,G232,G237,G242)</f>
        <v>23.751333333333331</v>
      </c>
    </row>
    <row r="235" spans="1:23" x14ac:dyDescent="0.45">
      <c r="A235" s="2">
        <v>15</v>
      </c>
      <c r="B235">
        <v>20</v>
      </c>
      <c r="C235">
        <v>0</v>
      </c>
      <c r="D235">
        <f>(SUM(SUMIF('PARITY Accuracy'!D235,"&lt;&gt;0"), SUMIF('Pattern_Matching Accuracy'!D235,"&lt;&gt;0"), SUMIF('Reversal Accuracy'!D235,"&lt;&gt;0"), SUMIF('Stack Accuracy'!D235,"&lt;&gt;0"), SUMIF('Vending_Machine Accuracy'!D235,"&lt;&gt;0"), SUMIF('Vending_Machine_Sum Accuracy'!D235,"&lt;&gt;0"), SUMIF('MazeComplete Accuracy'!D235,"&lt;&gt;0"), SUMIF('MazeSolve Accuracy'!D235,"&lt;&gt;0"), SUMIF('Hamiltonian Accuracy'!D235,"&lt;&gt;0")))/SUM(IF('PARITY Accuracy'!D235&lt;&gt;0,1,0), IF('Pattern_Matching Accuracy'!D235&lt;&gt;0,1,0), IF('Reversal Accuracy'!D235&lt;&gt;0,1,0), IF('Stack Accuracy'!D235&lt;&gt;0,1,0), IF('Vending_Machine Accuracy'!D235&lt;&gt;0,1,0), IF('Vending_Machine_Sum Accuracy'!D235&lt;&gt;0,1,0), IF('MazeComplete Accuracy'!D235&lt;&gt;0,1,0), IF('MazeSolve Accuracy'!D235&lt;&gt;0,1,0), IF('Hamiltonian Accuracy'!D235&lt;&gt;0,1,0))</f>
        <v>31.304444444444446</v>
      </c>
      <c r="E235">
        <f>(SUM(SUMIF('PARITY Accuracy'!E235,"&lt;&gt;0"), SUMIF('Pattern_Matching Accuracy'!E235,"&lt;&gt;0"), SUMIF('Reversal Accuracy'!E235,"&lt;&gt;0"), SUMIF('Stack Accuracy'!E235,"&lt;&gt;0"), SUMIF('Vending_Machine Accuracy'!E235,"&lt;&gt;0"), SUMIF('Vending_Machine_Sum Accuracy'!E235,"&lt;&gt;0"), SUMIF('MazeComplete Accuracy'!E235,"&lt;&gt;0"), SUMIF('MazeSolve Accuracy'!E235,"&lt;&gt;0"), SUMIF('Hamiltonian Accuracy'!E235,"&lt;&gt;0")))/SUM(IF('PARITY Accuracy'!E235&lt;&gt;0,1,0), IF('Pattern_Matching Accuracy'!E235&lt;&gt;0,1,0), IF('Reversal Accuracy'!E235&lt;&gt;0,1,0), IF('Stack Accuracy'!E235&lt;&gt;0,1,0), IF('Vending_Machine Accuracy'!E235&lt;&gt;0,1,0), IF('Vending_Machine_Sum Accuracy'!E235&lt;&gt;0,1,0), IF('MazeComplete Accuracy'!E235&lt;&gt;0,1,0), IF('MazeSolve Accuracy'!E235&lt;&gt;0,1,0), IF('Hamiltonian Accuracy'!E235&lt;&gt;0,1,0))</f>
        <v>30.242222222222225</v>
      </c>
      <c r="F235">
        <f>(SUM(SUMIF('PARITY Accuracy'!F235,"&lt;&gt;0"), SUMIF('Pattern_Matching Accuracy'!F235,"&lt;&gt;0"), SUMIF('Reversal Accuracy'!F235,"&lt;&gt;0"), SUMIF('Stack Accuracy'!F235,"&lt;&gt;0"), SUMIF('Vending_Machine Accuracy'!F235,"&lt;&gt;0"), SUMIF('Vending_Machine_Sum Accuracy'!F235,"&lt;&gt;0"), SUMIF('MazeComplete Accuracy'!F235,"&lt;&gt;0"), SUMIF('MazeSolve Accuracy'!F235,"&lt;&gt;0"), SUMIF('Hamiltonian Accuracy'!F235,"&lt;&gt;0")))/SUM(IF('PARITY Accuracy'!F235&lt;&gt;0,1,0), IF('Pattern_Matching Accuracy'!F235&lt;&gt;0,1,0), IF('Reversal Accuracy'!F235&lt;&gt;0,1,0), IF('Stack Accuracy'!F235&lt;&gt;0,1,0), IF('Vending_Machine Accuracy'!F235&lt;&gt;0,1,0), IF('Vending_Machine_Sum Accuracy'!F235&lt;&gt;0,1,0), IF('MazeComplete Accuracy'!F235&lt;&gt;0,1,0), IF('MazeSolve Accuracy'!F235&lt;&gt;0,1,0), IF('Hamiltonian Accuracy'!F235&lt;&gt;0,1,0))</f>
        <v>30.988888888888887</v>
      </c>
      <c r="G235">
        <f>(SUM(SUMIF('PARITY Accuracy'!G235,"&lt;&gt;0"), SUMIF('Pattern_Matching Accuracy'!G235,"&lt;&gt;0"), SUMIF('Reversal Accuracy'!G235,"&lt;&gt;0"), SUMIF('Stack Accuracy'!G235,"&lt;&gt;0"), SUMIF('Vending_Machine Accuracy'!G235,"&lt;&gt;0"), SUMIF('Vending_Machine_Sum Accuracy'!G235,"&lt;&gt;0"), SUMIF('MazeComplete Accuracy'!G235,"&lt;&gt;0"), SUMIF('MazeSolve Accuracy'!G235,"&lt;&gt;0"), SUMIF('Hamiltonian Accuracy'!G235,"&lt;&gt;0")))/SUM(IF('PARITY Accuracy'!G235&lt;&gt;0,1,0), IF('Pattern_Matching Accuracy'!G235&lt;&gt;0,1,0), IF('Reversal Accuracy'!G235&lt;&gt;0,1,0), IF('Stack Accuracy'!G235&lt;&gt;0,1,0), IF('Vending_Machine Accuracy'!G235&lt;&gt;0,1,0), IF('Vending_Machine_Sum Accuracy'!G235&lt;&gt;0,1,0), IF('MazeComplete Accuracy'!G235&lt;&gt;0,1,0), IF('MazeSolve Accuracy'!G235&lt;&gt;0,1,0), IF('Hamiltonian Accuracy'!G235&lt;&gt;0,1,0))</f>
        <v>30.587777777777781</v>
      </c>
      <c r="H235" t="str">
        <f t="shared" si="79"/>
        <v>20 (δ=0)</v>
      </c>
      <c r="J235">
        <v>20</v>
      </c>
      <c r="K235">
        <f>AVERAGE(D235:G239)</f>
        <v>29.58711111111112</v>
      </c>
      <c r="L235">
        <f t="shared" si="86"/>
        <v>24.537094576719571</v>
      </c>
      <c r="M235">
        <v>0.65</v>
      </c>
      <c r="N235">
        <f t="shared" si="80"/>
        <v>30.780833333333334</v>
      </c>
      <c r="O235">
        <f t="shared" si="81"/>
        <v>0.40150594217886432</v>
      </c>
      <c r="P235" s="5">
        <f>AVERAGE(D235:D239)</f>
        <v>29.935333333333336</v>
      </c>
      <c r="Q235">
        <f t="shared" si="87"/>
        <v>25.588518518518516</v>
      </c>
      <c r="R235" s="5">
        <f>AVERAGE(E235:E239)</f>
        <v>30.113111111111113</v>
      </c>
      <c r="S235">
        <f t="shared" si="88"/>
        <v>24.914767195767197</v>
      </c>
      <c r="T235" s="5">
        <f>AVERAGE(F235:F239)</f>
        <v>28.908888888888885</v>
      </c>
      <c r="U235">
        <f t="shared" si="89"/>
        <v>23.352222222222224</v>
      </c>
      <c r="V235" s="5">
        <f>AVERAGE(G235:G239)</f>
        <v>29.391111111111108</v>
      </c>
      <c r="W235">
        <f>AVERAGE(G223,G228,G233,G238,G243)</f>
        <v>23.838111111111107</v>
      </c>
    </row>
    <row r="236" spans="1:23" x14ac:dyDescent="0.45">
      <c r="A236" s="2">
        <v>16</v>
      </c>
      <c r="B236">
        <v>20</v>
      </c>
      <c r="C236">
        <v>0.2</v>
      </c>
      <c r="D236">
        <f>(SUM(SUMIF('PARITY Accuracy'!D236,"&lt;&gt;0"), SUMIF('Pattern_Matching Accuracy'!D236,"&lt;&gt;0"), SUMIF('Reversal Accuracy'!D236,"&lt;&gt;0"), SUMIF('Stack Accuracy'!D236,"&lt;&gt;0"), SUMIF('Vending_Machine Accuracy'!D236,"&lt;&gt;0"), SUMIF('Vending_Machine_Sum Accuracy'!D236,"&lt;&gt;0"), SUMIF('MazeComplete Accuracy'!D236,"&lt;&gt;0"), SUMIF('MazeSolve Accuracy'!D236,"&lt;&gt;0"), SUMIF('Hamiltonian Accuracy'!D236,"&lt;&gt;0")))/SUM(IF('PARITY Accuracy'!D236&lt;&gt;0,1,0), IF('Pattern_Matching Accuracy'!D236&lt;&gt;0,1,0), IF('Reversal Accuracy'!D236&lt;&gt;0,1,0), IF('Stack Accuracy'!D236&lt;&gt;0,1,0), IF('Vending_Machine Accuracy'!D236&lt;&gt;0,1,0), IF('Vending_Machine_Sum Accuracy'!D236&lt;&gt;0,1,0), IF('MazeComplete Accuracy'!D236&lt;&gt;0,1,0), IF('MazeSolve Accuracy'!D236&lt;&gt;0,1,0), IF('Hamiltonian Accuracy'!D236&lt;&gt;0,1,0))</f>
        <v>30.426666666666669</v>
      </c>
      <c r="E236">
        <f>(SUM(SUMIF('PARITY Accuracy'!E236,"&lt;&gt;0"), SUMIF('Pattern_Matching Accuracy'!E236,"&lt;&gt;0"), SUMIF('Reversal Accuracy'!E236,"&lt;&gt;0"), SUMIF('Stack Accuracy'!E236,"&lt;&gt;0"), SUMIF('Vending_Machine Accuracy'!E236,"&lt;&gt;0"), SUMIF('Vending_Machine_Sum Accuracy'!E236,"&lt;&gt;0"), SUMIF('MazeComplete Accuracy'!E236,"&lt;&gt;0"), SUMIF('MazeSolve Accuracy'!E236,"&lt;&gt;0"), SUMIF('Hamiltonian Accuracy'!E236,"&lt;&gt;0")))/SUM(IF('PARITY Accuracy'!E236&lt;&gt;0,1,0), IF('Pattern_Matching Accuracy'!E236&lt;&gt;0,1,0), IF('Reversal Accuracy'!E236&lt;&gt;0,1,0), IF('Stack Accuracy'!E236&lt;&gt;0,1,0), IF('Vending_Machine Accuracy'!E236&lt;&gt;0,1,0), IF('Vending_Machine_Sum Accuracy'!E236&lt;&gt;0,1,0), IF('MazeComplete Accuracy'!E236&lt;&gt;0,1,0), IF('MazeSolve Accuracy'!E236&lt;&gt;0,1,0), IF('Hamiltonian Accuracy'!E236&lt;&gt;0,1,0))</f>
        <v>31.788888888888891</v>
      </c>
      <c r="F236">
        <f>(SUM(SUMIF('PARITY Accuracy'!F236,"&lt;&gt;0"), SUMIF('Pattern_Matching Accuracy'!F236,"&lt;&gt;0"), SUMIF('Reversal Accuracy'!F236,"&lt;&gt;0"), SUMIF('Stack Accuracy'!F236,"&lt;&gt;0"), SUMIF('Vending_Machine Accuracy'!F236,"&lt;&gt;0"), SUMIF('Vending_Machine_Sum Accuracy'!F236,"&lt;&gt;0"), SUMIF('MazeComplete Accuracy'!F236,"&lt;&gt;0"), SUMIF('MazeSolve Accuracy'!F236,"&lt;&gt;0"), SUMIF('Hamiltonian Accuracy'!F236,"&lt;&gt;0")))/SUM(IF('PARITY Accuracy'!F236&lt;&gt;0,1,0), IF('Pattern_Matching Accuracy'!F236&lt;&gt;0,1,0), IF('Reversal Accuracy'!F236&lt;&gt;0,1,0), IF('Stack Accuracy'!F236&lt;&gt;0,1,0), IF('Vending_Machine Accuracy'!F236&lt;&gt;0,1,0), IF('Vending_Machine_Sum Accuracy'!F236&lt;&gt;0,1,0), IF('MazeComplete Accuracy'!F236&lt;&gt;0,1,0), IF('MazeSolve Accuracy'!F236&lt;&gt;0,1,0), IF('Hamiltonian Accuracy'!F236&lt;&gt;0,1,0))</f>
        <v>29.655555555555559</v>
      </c>
      <c r="G236">
        <f>(SUM(SUMIF('PARITY Accuracy'!G236,"&lt;&gt;0"), SUMIF('Pattern_Matching Accuracy'!G236,"&lt;&gt;0"), SUMIF('Reversal Accuracy'!G236,"&lt;&gt;0"), SUMIF('Stack Accuracy'!G236,"&lt;&gt;0"), SUMIF('Vending_Machine Accuracy'!G236,"&lt;&gt;0"), SUMIF('Vending_Machine_Sum Accuracy'!G236,"&lt;&gt;0"), SUMIF('MazeComplete Accuracy'!G236,"&lt;&gt;0"), SUMIF('MazeSolve Accuracy'!G236,"&lt;&gt;0"), SUMIF('Hamiltonian Accuracy'!G236,"&lt;&gt;0")))/SUM(IF('PARITY Accuracy'!G236&lt;&gt;0,1,0), IF('Pattern_Matching Accuracy'!G236&lt;&gt;0,1,0), IF('Reversal Accuracy'!G236&lt;&gt;0,1,0), IF('Stack Accuracy'!G236&lt;&gt;0,1,0), IF('Vending_Machine Accuracy'!G236&lt;&gt;0,1,0), IF('Vending_Machine_Sum Accuracy'!G236&lt;&gt;0,1,0), IF('MazeComplete Accuracy'!G236&lt;&gt;0,1,0), IF('MazeSolve Accuracy'!G236&lt;&gt;0,1,0), IF('Hamiltonian Accuracy'!G236&lt;&gt;0,1,0))</f>
        <v>30.12777777777778</v>
      </c>
      <c r="H236" t="str">
        <f t="shared" si="79"/>
        <v>20 (δ=0.2)</v>
      </c>
      <c r="J236">
        <v>50</v>
      </c>
      <c r="K236">
        <f>AVERAGE(D240:G244)</f>
        <v>31.657095238095241</v>
      </c>
      <c r="L236">
        <f t="shared" si="86"/>
        <v>23.992903439153441</v>
      </c>
      <c r="M236">
        <v>0.85</v>
      </c>
      <c r="N236">
        <f t="shared" si="80"/>
        <v>30.499722222222225</v>
      </c>
      <c r="O236">
        <f t="shared" si="81"/>
        <v>0.79344940599671709</v>
      </c>
      <c r="P236" s="5">
        <f>AVERAGE(D240:D244)</f>
        <v>33.159999999999997</v>
      </c>
      <c r="Q236">
        <f t="shared" si="87"/>
        <v>24.812037037037033</v>
      </c>
      <c r="R236" s="5">
        <f>AVERAGE(E240:E244)</f>
        <v>29.785714285714285</v>
      </c>
      <c r="S236">
        <f t="shared" si="88"/>
        <v>24.043280423280422</v>
      </c>
      <c r="T236" s="5">
        <f>AVERAGE(F240:F244)</f>
        <v>30.213333333333331</v>
      </c>
      <c r="U236">
        <f t="shared" si="89"/>
        <v>23.586111111111109</v>
      </c>
      <c r="V236" s="5">
        <f>AVERAGE(G240:G244)</f>
        <v>33.469333333333331</v>
      </c>
      <c r="W236">
        <f>AVERAGE(G224,G229,G234,G239,G244)</f>
        <v>23.356222222222222</v>
      </c>
    </row>
    <row r="237" spans="1:23" x14ac:dyDescent="0.45">
      <c r="A237" s="2">
        <v>17</v>
      </c>
      <c r="B237">
        <v>20</v>
      </c>
      <c r="C237">
        <v>0.45</v>
      </c>
      <c r="D237">
        <f>(SUM(SUMIF('PARITY Accuracy'!D237,"&lt;&gt;0"), SUMIF('Pattern_Matching Accuracy'!D237,"&lt;&gt;0"), SUMIF('Reversal Accuracy'!D237,"&lt;&gt;0"), SUMIF('Stack Accuracy'!D237,"&lt;&gt;0"), SUMIF('Vending_Machine Accuracy'!D237,"&lt;&gt;0"), SUMIF('Vending_Machine_Sum Accuracy'!D237,"&lt;&gt;0"), SUMIF('MazeComplete Accuracy'!D237,"&lt;&gt;0"), SUMIF('MazeSolve Accuracy'!D237,"&lt;&gt;0"), SUMIF('Hamiltonian Accuracy'!D237,"&lt;&gt;0")))/SUM(IF('PARITY Accuracy'!D237&lt;&gt;0,1,0), IF('Pattern_Matching Accuracy'!D237&lt;&gt;0,1,0), IF('Reversal Accuracy'!D237&lt;&gt;0,1,0), IF('Stack Accuracy'!D237&lt;&gt;0,1,0), IF('Vending_Machine Accuracy'!D237&lt;&gt;0,1,0), IF('Vending_Machine_Sum Accuracy'!D237&lt;&gt;0,1,0), IF('MazeComplete Accuracy'!D237&lt;&gt;0,1,0), IF('MazeSolve Accuracy'!D237&lt;&gt;0,1,0), IF('Hamiltonian Accuracy'!D237&lt;&gt;0,1,0))</f>
        <v>29.775555555555552</v>
      </c>
      <c r="E237">
        <f>(SUM(SUMIF('PARITY Accuracy'!E237,"&lt;&gt;0"), SUMIF('Pattern_Matching Accuracy'!E237,"&lt;&gt;0"), SUMIF('Reversal Accuracy'!E237,"&lt;&gt;0"), SUMIF('Stack Accuracy'!E237,"&lt;&gt;0"), SUMIF('Vending_Machine Accuracy'!E237,"&lt;&gt;0"), SUMIF('Vending_Machine_Sum Accuracy'!E237,"&lt;&gt;0"), SUMIF('MazeComplete Accuracy'!E237,"&lt;&gt;0"), SUMIF('MazeSolve Accuracy'!E237,"&lt;&gt;0"), SUMIF('Hamiltonian Accuracy'!E237,"&lt;&gt;0")))/SUM(IF('PARITY Accuracy'!E237&lt;&gt;0,1,0), IF('Pattern_Matching Accuracy'!E237&lt;&gt;0,1,0), IF('Reversal Accuracy'!E237&lt;&gt;0,1,0), IF('Stack Accuracy'!E237&lt;&gt;0,1,0), IF('Vending_Machine Accuracy'!E237&lt;&gt;0,1,0), IF('Vending_Machine_Sum Accuracy'!E237&lt;&gt;0,1,0), IF('MazeComplete Accuracy'!E237&lt;&gt;0,1,0), IF('MazeSolve Accuracy'!E237&lt;&gt;0,1,0), IF('Hamiltonian Accuracy'!E237&lt;&gt;0,1,0))</f>
        <v>30.133333333333333</v>
      </c>
      <c r="F237">
        <f>(SUM(SUMIF('PARITY Accuracy'!F237,"&lt;&gt;0"), SUMIF('Pattern_Matching Accuracy'!F237,"&lt;&gt;0"), SUMIF('Reversal Accuracy'!F237,"&lt;&gt;0"), SUMIF('Stack Accuracy'!F237,"&lt;&gt;0"), SUMIF('Vending_Machine Accuracy'!F237,"&lt;&gt;0"), SUMIF('Vending_Machine_Sum Accuracy'!F237,"&lt;&gt;0"), SUMIF('MazeComplete Accuracy'!F237,"&lt;&gt;0"), SUMIF('MazeSolve Accuracy'!F237,"&lt;&gt;0"), SUMIF('Hamiltonian Accuracy'!F237,"&lt;&gt;0")))/SUM(IF('PARITY Accuracy'!F237&lt;&gt;0,1,0), IF('Pattern_Matching Accuracy'!F237&lt;&gt;0,1,0), IF('Reversal Accuracy'!F237&lt;&gt;0,1,0), IF('Stack Accuracy'!F237&lt;&gt;0,1,0), IF('Vending_Machine Accuracy'!F237&lt;&gt;0,1,0), IF('Vending_Machine_Sum Accuracy'!F237&lt;&gt;0,1,0), IF('MazeComplete Accuracy'!F237&lt;&gt;0,1,0), IF('MazeSolve Accuracy'!F237&lt;&gt;0,1,0), IF('Hamiltonian Accuracy'!F237&lt;&gt;0,1,0))</f>
        <v>28.56666666666667</v>
      </c>
      <c r="G237">
        <f>(SUM(SUMIF('PARITY Accuracy'!G237,"&lt;&gt;0"), SUMIF('Pattern_Matching Accuracy'!G237,"&lt;&gt;0"), SUMIF('Reversal Accuracy'!G237,"&lt;&gt;0"), SUMIF('Stack Accuracy'!G237,"&lt;&gt;0"), SUMIF('Vending_Machine Accuracy'!G237,"&lt;&gt;0"), SUMIF('Vending_Machine_Sum Accuracy'!G237,"&lt;&gt;0"), SUMIF('MazeComplete Accuracy'!G237,"&lt;&gt;0"), SUMIF('MazeSolve Accuracy'!G237,"&lt;&gt;0"), SUMIF('Hamiltonian Accuracy'!G237,"&lt;&gt;0")))/SUM(IF('PARITY Accuracy'!G237&lt;&gt;0,1,0), IF('Pattern_Matching Accuracy'!G237&lt;&gt;0,1,0), IF('Reversal Accuracy'!G237&lt;&gt;0,1,0), IF('Stack Accuracy'!G237&lt;&gt;0,1,0), IF('Vending_Machine Accuracy'!G237&lt;&gt;0,1,0), IF('Vending_Machine_Sum Accuracy'!G237&lt;&gt;0,1,0), IF('MazeComplete Accuracy'!G237&lt;&gt;0,1,0), IF('MazeSolve Accuracy'!G237&lt;&gt;0,1,0), IF('Hamiltonian Accuracy'!G237&lt;&gt;0,1,0))</f>
        <v>29.212222222222223</v>
      </c>
      <c r="H237" t="str">
        <f t="shared" si="79"/>
        <v>20 (δ=0.45)</v>
      </c>
      <c r="J237">
        <v>100</v>
      </c>
      <c r="K237">
        <f>SUM(D249:F249)/3</f>
        <v>22.74</v>
      </c>
      <c r="N237">
        <f t="shared" si="80"/>
        <v>29.421944444444446</v>
      </c>
      <c r="O237">
        <f t="shared" si="81"/>
        <v>0.59300051787290076</v>
      </c>
      <c r="P237" s="5">
        <f>AVERAGE(D245:D249)</f>
        <v>28.24</v>
      </c>
      <c r="R237" s="5">
        <f>AVERAGE(E245:E249)</f>
        <v>25.776799999999998</v>
      </c>
      <c r="T237" s="5">
        <f>AVERAGE(F245:F249)</f>
        <v>24.273333333333333</v>
      </c>
      <c r="V237" s="5"/>
    </row>
    <row r="238" spans="1:23" x14ac:dyDescent="0.45">
      <c r="A238" s="2">
        <v>18</v>
      </c>
      <c r="B238">
        <v>20</v>
      </c>
      <c r="C238">
        <v>0.65</v>
      </c>
      <c r="D238">
        <f>(SUM(SUMIF('PARITY Accuracy'!D238,"&lt;&gt;0"), SUMIF('Pattern_Matching Accuracy'!D238,"&lt;&gt;0"), SUMIF('Reversal Accuracy'!D238,"&lt;&gt;0"), SUMIF('Stack Accuracy'!D238,"&lt;&gt;0"), SUMIF('Vending_Machine Accuracy'!D238,"&lt;&gt;0"), SUMIF('Vending_Machine_Sum Accuracy'!D238,"&lt;&gt;0"), SUMIF('MazeComplete Accuracy'!D238,"&lt;&gt;0"), SUMIF('MazeSolve Accuracy'!D238,"&lt;&gt;0"), SUMIF('Hamiltonian Accuracy'!D238,"&lt;&gt;0")))/SUM(IF('PARITY Accuracy'!D238&lt;&gt;0,1,0), IF('Pattern_Matching Accuracy'!D238&lt;&gt;0,1,0), IF('Reversal Accuracy'!D238&lt;&gt;0,1,0), IF('Stack Accuracy'!D238&lt;&gt;0,1,0), IF('Vending_Machine Accuracy'!D238&lt;&gt;0,1,0), IF('Vending_Machine_Sum Accuracy'!D238&lt;&gt;0,1,0), IF('MazeComplete Accuracy'!D238&lt;&gt;0,1,0), IF('MazeSolve Accuracy'!D238&lt;&gt;0,1,0), IF('Hamiltonian Accuracy'!D238&lt;&gt;0,1,0))</f>
        <v>29.353333333333335</v>
      </c>
      <c r="E238">
        <f>(SUM(SUMIF('PARITY Accuracy'!E238,"&lt;&gt;0"), SUMIF('Pattern_Matching Accuracy'!E238,"&lt;&gt;0"), SUMIF('Reversal Accuracy'!E238,"&lt;&gt;0"), SUMIF('Stack Accuracy'!E238,"&lt;&gt;0"), SUMIF('Vending_Machine Accuracy'!E238,"&lt;&gt;0"), SUMIF('Vending_Machine_Sum Accuracy'!E238,"&lt;&gt;0"), SUMIF('MazeComplete Accuracy'!E238,"&lt;&gt;0"), SUMIF('MazeSolve Accuracy'!E238,"&lt;&gt;0"), SUMIF('Hamiltonian Accuracy'!E238,"&lt;&gt;0")))/SUM(IF('PARITY Accuracy'!E238&lt;&gt;0,1,0), IF('Pattern_Matching Accuracy'!E238&lt;&gt;0,1,0), IF('Reversal Accuracy'!E238&lt;&gt;0,1,0), IF('Stack Accuracy'!E238&lt;&gt;0,1,0), IF('Vending_Machine Accuracy'!E238&lt;&gt;0,1,0), IF('Vending_Machine_Sum Accuracy'!E238&lt;&gt;0,1,0), IF('MazeComplete Accuracy'!E238&lt;&gt;0,1,0), IF('MazeSolve Accuracy'!E238&lt;&gt;0,1,0), IF('Hamiltonian Accuracy'!E238&lt;&gt;0,1,0))</f>
        <v>29.212222222222223</v>
      </c>
      <c r="F238">
        <f>(SUM(SUMIF('PARITY Accuracy'!F238,"&lt;&gt;0"), SUMIF('Pattern_Matching Accuracy'!F238,"&lt;&gt;0"), SUMIF('Reversal Accuracy'!F238,"&lt;&gt;0"), SUMIF('Stack Accuracy'!F238,"&lt;&gt;0"), SUMIF('Vending_Machine Accuracy'!F238,"&lt;&gt;0"), SUMIF('Vending_Machine_Sum Accuracy'!F238,"&lt;&gt;0"), SUMIF('MazeComplete Accuracy'!F238,"&lt;&gt;0"), SUMIF('MazeSolve Accuracy'!F238,"&lt;&gt;0"), SUMIF('Hamiltonian Accuracy'!F238,"&lt;&gt;0")))/SUM(IF('PARITY Accuracy'!F238&lt;&gt;0,1,0), IF('Pattern_Matching Accuracy'!F238&lt;&gt;0,1,0), IF('Reversal Accuracy'!F238&lt;&gt;0,1,0), IF('Stack Accuracy'!F238&lt;&gt;0,1,0), IF('Vending_Machine Accuracy'!F238&lt;&gt;0,1,0), IF('Vending_Machine_Sum Accuracy'!F238&lt;&gt;0,1,0), IF('MazeComplete Accuracy'!F238&lt;&gt;0,1,0), IF('MazeSolve Accuracy'!F238&lt;&gt;0,1,0), IF('Hamiltonian Accuracy'!F238&lt;&gt;0,1,0))</f>
        <v>27.655555555555555</v>
      </c>
      <c r="G238">
        <f>(SUM(SUMIF('PARITY Accuracy'!G238,"&lt;&gt;0"), SUMIF('Pattern_Matching Accuracy'!G238,"&lt;&gt;0"), SUMIF('Reversal Accuracy'!G238,"&lt;&gt;0"), SUMIF('Stack Accuracy'!G238,"&lt;&gt;0"), SUMIF('Vending_Machine Accuracy'!G238,"&lt;&gt;0"), SUMIF('Vending_Machine_Sum Accuracy'!G238,"&lt;&gt;0"), SUMIF('MazeComplete Accuracy'!G238,"&lt;&gt;0"), SUMIF('MazeSolve Accuracy'!G238,"&lt;&gt;0"), SUMIF('Hamiltonian Accuracy'!G238,"&lt;&gt;0")))/SUM(IF('PARITY Accuracy'!G238&lt;&gt;0,1,0), IF('Pattern_Matching Accuracy'!G238&lt;&gt;0,1,0), IF('Reversal Accuracy'!G238&lt;&gt;0,1,0), IF('Stack Accuracy'!G238&lt;&gt;0,1,0), IF('Vending_Machine Accuracy'!G238&lt;&gt;0,1,0), IF('Vending_Machine_Sum Accuracy'!G238&lt;&gt;0,1,0), IF('MazeComplete Accuracy'!G238&lt;&gt;0,1,0), IF('MazeSolve Accuracy'!G238&lt;&gt;0,1,0), IF('Hamiltonian Accuracy'!G238&lt;&gt;0,1,0))</f>
        <v>29.074444444444445</v>
      </c>
      <c r="H238" t="str">
        <f t="shared" si="79"/>
        <v>20 (δ=0.65)</v>
      </c>
      <c r="K238">
        <f>AVERAGE(K232:K237)</f>
        <v>24.617849206349206</v>
      </c>
      <c r="L238">
        <f>AVERAGE(L232:L236)</f>
        <v>25.263549206349204</v>
      </c>
      <c r="N238">
        <f t="shared" si="80"/>
        <v>28.823888888888888</v>
      </c>
      <c r="O238">
        <f t="shared" si="81"/>
        <v>0.68170650974748648</v>
      </c>
      <c r="P238" s="5">
        <f>AVERAGE(P232:P237)</f>
        <v>26.228814814814815</v>
      </c>
      <c r="Q238">
        <f>AVERAGE(Q232:Q236)</f>
        <v>26.228814814814815</v>
      </c>
      <c r="R238" s="5">
        <f>AVERAGE(R232:R237)</f>
        <v>25.535974603174605</v>
      </c>
      <c r="S238">
        <f>AVERAGE(S232:S236)</f>
        <v>25.535974603174601</v>
      </c>
      <c r="T238" s="5">
        <f>AVERAGE(T232:T237)</f>
        <v>24.518962962962963</v>
      </c>
      <c r="U238">
        <f>AVERAGE(U232:U236)</f>
        <v>24.518962962962963</v>
      </c>
      <c r="V238" s="5">
        <f>AVERAGE(V232:V237)</f>
        <v>24.091199999999997</v>
      </c>
      <c r="W238">
        <f>AVERAGE(W232:W236)</f>
        <v>24.091199999999997</v>
      </c>
    </row>
    <row r="239" spans="1:23" x14ac:dyDescent="0.45">
      <c r="A239" s="2">
        <v>19</v>
      </c>
      <c r="B239">
        <v>20</v>
      </c>
      <c r="C239">
        <v>0.85</v>
      </c>
      <c r="D239">
        <f>(SUM(SUMIF('PARITY Accuracy'!D239,"&lt;&gt;0"), SUMIF('Pattern_Matching Accuracy'!D239,"&lt;&gt;0"), SUMIF('Reversal Accuracy'!D239,"&lt;&gt;0"), SUMIF('Stack Accuracy'!D239,"&lt;&gt;0"), SUMIF('Vending_Machine Accuracy'!D239,"&lt;&gt;0"), SUMIF('Vending_Machine_Sum Accuracy'!D239,"&lt;&gt;0"), SUMIF('MazeComplete Accuracy'!D239,"&lt;&gt;0"), SUMIF('MazeSolve Accuracy'!D239,"&lt;&gt;0"), SUMIF('Hamiltonian Accuracy'!D239,"&lt;&gt;0")))/SUM(IF('PARITY Accuracy'!D239&lt;&gt;0,1,0), IF('Pattern_Matching Accuracy'!D239&lt;&gt;0,1,0), IF('Reversal Accuracy'!D239&lt;&gt;0,1,0), IF('Stack Accuracy'!D239&lt;&gt;0,1,0), IF('Vending_Machine Accuracy'!D239&lt;&gt;0,1,0), IF('Vending_Machine_Sum Accuracy'!D239&lt;&gt;0,1,0), IF('MazeComplete Accuracy'!D239&lt;&gt;0,1,0), IF('MazeSolve Accuracy'!D239&lt;&gt;0,1,0), IF('Hamiltonian Accuracy'!D239&lt;&gt;0,1,0))</f>
        <v>28.816666666666663</v>
      </c>
      <c r="E239">
        <f>(SUM(SUMIF('PARITY Accuracy'!E239,"&lt;&gt;0"), SUMIF('Pattern_Matching Accuracy'!E239,"&lt;&gt;0"), SUMIF('Reversal Accuracy'!E239,"&lt;&gt;0"), SUMIF('Stack Accuracy'!E239,"&lt;&gt;0"), SUMIF('Vending_Machine Accuracy'!E239,"&lt;&gt;0"), SUMIF('Vending_Machine_Sum Accuracy'!E239,"&lt;&gt;0"), SUMIF('MazeComplete Accuracy'!E239,"&lt;&gt;0"), SUMIF('MazeSolve Accuracy'!E239,"&lt;&gt;0"), SUMIF('Hamiltonian Accuracy'!E239,"&lt;&gt;0")))/SUM(IF('PARITY Accuracy'!E239&lt;&gt;0,1,0), IF('Pattern_Matching Accuracy'!E239&lt;&gt;0,1,0), IF('Reversal Accuracy'!E239&lt;&gt;0,1,0), IF('Stack Accuracy'!E239&lt;&gt;0,1,0), IF('Vending_Machine Accuracy'!E239&lt;&gt;0,1,0), IF('Vending_Machine_Sum Accuracy'!E239&lt;&gt;0,1,0), IF('MazeComplete Accuracy'!E239&lt;&gt;0,1,0), IF('MazeSolve Accuracy'!E239&lt;&gt;0,1,0), IF('Hamiltonian Accuracy'!E239&lt;&gt;0,1,0))</f>
        <v>29.188888888888886</v>
      </c>
      <c r="F239">
        <f>(SUM(SUMIF('PARITY Accuracy'!F239,"&lt;&gt;0"), SUMIF('Pattern_Matching Accuracy'!F239,"&lt;&gt;0"), SUMIF('Reversal Accuracy'!F239,"&lt;&gt;0"), SUMIF('Stack Accuracy'!F239,"&lt;&gt;0"), SUMIF('Vending_Machine Accuracy'!F239,"&lt;&gt;0"), SUMIF('Vending_Machine_Sum Accuracy'!F239,"&lt;&gt;0"), SUMIF('MazeComplete Accuracy'!F239,"&lt;&gt;0"), SUMIF('MazeSolve Accuracy'!F239,"&lt;&gt;0"), SUMIF('Hamiltonian Accuracy'!F239,"&lt;&gt;0")))/SUM(IF('PARITY Accuracy'!F239&lt;&gt;0,1,0), IF('Pattern_Matching Accuracy'!F239&lt;&gt;0,1,0), IF('Reversal Accuracy'!F239&lt;&gt;0,1,0), IF('Stack Accuracy'!F239&lt;&gt;0,1,0), IF('Vending_Machine Accuracy'!F239&lt;&gt;0,1,0), IF('Vending_Machine_Sum Accuracy'!F239&lt;&gt;0,1,0), IF('MazeComplete Accuracy'!F239&lt;&gt;0,1,0), IF('MazeSolve Accuracy'!F239&lt;&gt;0,1,0), IF('Hamiltonian Accuracy'!F239&lt;&gt;0,1,0))</f>
        <v>27.677777777777777</v>
      </c>
      <c r="G239">
        <f>(SUM(SUMIF('PARITY Accuracy'!G239,"&lt;&gt;0"), SUMIF('Pattern_Matching Accuracy'!G239,"&lt;&gt;0"), SUMIF('Reversal Accuracy'!G239,"&lt;&gt;0"), SUMIF('Stack Accuracy'!G239,"&lt;&gt;0"), SUMIF('Vending_Machine Accuracy'!G239,"&lt;&gt;0"), SUMIF('Vending_Machine_Sum Accuracy'!G239,"&lt;&gt;0"), SUMIF('MazeComplete Accuracy'!G239,"&lt;&gt;0"), SUMIF('MazeSolve Accuracy'!G239,"&lt;&gt;0"), SUMIF('Hamiltonian Accuracy'!G239,"&lt;&gt;0")))/SUM(IF('PARITY Accuracy'!G239&lt;&gt;0,1,0), IF('Pattern_Matching Accuracy'!G239&lt;&gt;0,1,0), IF('Reversal Accuracy'!G239&lt;&gt;0,1,0), IF('Stack Accuracy'!G239&lt;&gt;0,1,0), IF('Vending_Machine Accuracy'!G239&lt;&gt;0,1,0), IF('Vending_Machine_Sum Accuracy'!G239&lt;&gt;0,1,0), IF('MazeComplete Accuracy'!G239&lt;&gt;0,1,0), IF('MazeSolve Accuracy'!G239&lt;&gt;0,1,0), IF('Hamiltonian Accuracy'!G239&lt;&gt;0,1,0))</f>
        <v>27.95333333333333</v>
      </c>
      <c r="H239" t="str">
        <f t="shared" si="79"/>
        <v>20 (δ=0.85)</v>
      </c>
      <c r="K239">
        <f>_xlfn.STDEV.P(K232:K237)</f>
        <v>6.0492522128071551</v>
      </c>
      <c r="L239">
        <f>_xlfn.STDEV.P(L232:L236)</f>
        <v>0.97912798345709384</v>
      </c>
      <c r="N239">
        <f t="shared" si="80"/>
        <v>28.409166666666664</v>
      </c>
      <c r="O239">
        <f t="shared" si="81"/>
        <v>0.61577932906095889</v>
      </c>
      <c r="P239" s="5">
        <f>_xlfn.STDEV.P(P232:P237)</f>
        <v>6.3237408846667593</v>
      </c>
      <c r="Q239">
        <f>_xlfn.STDEV.P(Q232:Q236)</f>
        <v>1.0717995111231855</v>
      </c>
      <c r="R239" s="5">
        <f>_xlfn.STDEV.P(R232:R237)</f>
        <v>5.8312583081602192</v>
      </c>
      <c r="S239">
        <f>_xlfn.STDEV.P(S232:S236)</f>
        <v>0.96189269729746385</v>
      </c>
      <c r="T239" s="5">
        <f>_xlfn.STDEV.P(T232:T237)</f>
        <v>5.690572358936377</v>
      </c>
      <c r="U239">
        <f>_xlfn.STDEV.P(U232:U236)</f>
        <v>1.0320921299036512</v>
      </c>
      <c r="V239" s="5">
        <f>_xlfn.STDEV.P(V232:V237)</f>
        <v>7.1945668136826137</v>
      </c>
      <c r="W239">
        <f>_xlfn.STDEV.P(W232:W236)</f>
        <v>0.59046877129662312</v>
      </c>
    </row>
    <row r="240" spans="1:23" ht="14.65" thickBot="1" x14ac:dyDescent="0.5">
      <c r="A240" s="2">
        <v>20</v>
      </c>
      <c r="B240">
        <v>50</v>
      </c>
      <c r="C240">
        <v>0</v>
      </c>
      <c r="D240">
        <f>(SUM(SUMIF('PARITY Accuracy'!D240,"&lt;&gt;0"), SUMIF('Pattern_Matching Accuracy'!D240,"&lt;&gt;0"), SUMIF('Reversal Accuracy'!D240,"&lt;&gt;0"), SUMIF('Stack Accuracy'!D240,"&lt;&gt;0"), SUMIF('Vending_Machine Accuracy'!D240,"&lt;&gt;0"), SUMIF('Vending_Machine_Sum Accuracy'!D240,"&lt;&gt;0"), SUMIF('MazeComplete Accuracy'!D240,"&lt;&gt;0"), SUMIF('MazeSolve Accuracy'!D240,"&lt;&gt;0"), SUMIF('Hamiltonian Accuracy'!D240,"&lt;&gt;0")))/SUM(IF('PARITY Accuracy'!D240&lt;&gt;0,1,0), IF('Pattern_Matching Accuracy'!D240&lt;&gt;0,1,0), IF('Reversal Accuracy'!D240&lt;&gt;0,1,0), IF('Stack Accuracy'!D240&lt;&gt;0,1,0), IF('Vending_Machine Accuracy'!D240&lt;&gt;0,1,0), IF('Vending_Machine_Sum Accuracy'!D240&lt;&gt;0,1,0), IF('MazeComplete Accuracy'!D240&lt;&gt;0,1,0), IF('MazeSolve Accuracy'!D240&lt;&gt;0,1,0), IF('Hamiltonian Accuracy'!D240&lt;&gt;0,1,0))</f>
        <v>36</v>
      </c>
      <c r="E240">
        <f>(SUM(SUMIF('PARITY Accuracy'!E240,"&lt;&gt;0"), SUMIF('Pattern_Matching Accuracy'!E240,"&lt;&gt;0"), SUMIF('Reversal Accuracy'!E240,"&lt;&gt;0"), SUMIF('Stack Accuracy'!E240,"&lt;&gt;0"), SUMIF('Vending_Machine Accuracy'!E240,"&lt;&gt;0"), SUMIF('Vending_Machine_Sum Accuracy'!E240,"&lt;&gt;0"), SUMIF('MazeComplete Accuracy'!E240,"&lt;&gt;0"), SUMIF('MazeSolve Accuracy'!E240,"&lt;&gt;0"), SUMIF('Hamiltonian Accuracy'!E240,"&lt;&gt;0")))/SUM(IF('PARITY Accuracy'!E240&lt;&gt;0,1,0), IF('Pattern_Matching Accuracy'!E240&lt;&gt;0,1,0), IF('Reversal Accuracy'!E240&lt;&gt;0,1,0), IF('Stack Accuracy'!E240&lt;&gt;0,1,0), IF('Vending_Machine Accuracy'!E240&lt;&gt;0,1,0), IF('Vending_Machine_Sum Accuracy'!E240&lt;&gt;0,1,0), IF('MazeComplete Accuracy'!E240&lt;&gt;0,1,0), IF('MazeSolve Accuracy'!E240&lt;&gt;0,1,0), IF('Hamiltonian Accuracy'!E240&lt;&gt;0,1,0))</f>
        <v>34.299999999999997</v>
      </c>
      <c r="F240">
        <f>(SUM(SUMIF('PARITY Accuracy'!F240,"&lt;&gt;0"), SUMIF('Pattern_Matching Accuracy'!F240,"&lt;&gt;0"), SUMIF('Reversal Accuracy'!F240,"&lt;&gt;0"), SUMIF('Stack Accuracy'!F240,"&lt;&gt;0"), SUMIF('Vending_Machine Accuracy'!F240,"&lt;&gt;0"), SUMIF('Vending_Machine_Sum Accuracy'!F240,"&lt;&gt;0"), SUMIF('MazeComplete Accuracy'!F240,"&lt;&gt;0"), SUMIF('MazeSolve Accuracy'!F240,"&lt;&gt;0"), SUMIF('Hamiltonian Accuracy'!F240,"&lt;&gt;0")))/SUM(IF('PARITY Accuracy'!F240&lt;&gt;0,1,0), IF('Pattern_Matching Accuracy'!F240&lt;&gt;0,1,0), IF('Reversal Accuracy'!F240&lt;&gt;0,1,0), IF('Stack Accuracy'!F240&lt;&gt;0,1,0), IF('Vending_Machine Accuracy'!F240&lt;&gt;0,1,0), IF('Vending_Machine_Sum Accuracy'!F240&lt;&gt;0,1,0), IF('MazeComplete Accuracy'!F240&lt;&gt;0,1,0), IF('MazeSolve Accuracy'!F240&lt;&gt;0,1,0), IF('Hamiltonian Accuracy'!F240&lt;&gt;0,1,0))</f>
        <v>32.75</v>
      </c>
      <c r="G240">
        <f>(SUM(SUMIF('PARITY Accuracy'!G240,"&lt;&gt;0"), SUMIF('Pattern_Matching Accuracy'!G240,"&lt;&gt;0"), SUMIF('Reversal Accuracy'!G240,"&lt;&gt;0"), SUMIF('Stack Accuracy'!G240,"&lt;&gt;0"), SUMIF('Vending_Machine Accuracy'!G240,"&lt;&gt;0"), SUMIF('Vending_Machine_Sum Accuracy'!G240,"&lt;&gt;0"), SUMIF('MazeComplete Accuracy'!G240,"&lt;&gt;0"), SUMIF('MazeSolve Accuracy'!G240,"&lt;&gt;0"), SUMIF('Hamiltonian Accuracy'!G240,"&lt;&gt;0")))/SUM(IF('PARITY Accuracy'!G240&lt;&gt;0,1,0), IF('Pattern_Matching Accuracy'!G240&lt;&gt;0,1,0), IF('Reversal Accuracy'!G240&lt;&gt;0,1,0), IF('Stack Accuracy'!G240&lt;&gt;0,1,0), IF('Vending_Machine Accuracy'!G240&lt;&gt;0,1,0), IF('Vending_Machine_Sum Accuracy'!G240&lt;&gt;0,1,0), IF('MazeComplete Accuracy'!G240&lt;&gt;0,1,0), IF('MazeSolve Accuracy'!G240&lt;&gt;0,1,0), IF('Hamiltonian Accuracy'!G240&lt;&gt;0,1,0))</f>
        <v>36.475000000000001</v>
      </c>
      <c r="H240" t="str">
        <f t="shared" si="79"/>
        <v>50 (δ=0)</v>
      </c>
      <c r="N240">
        <f t="shared" si="80"/>
        <v>34.881250000000001</v>
      </c>
      <c r="O240">
        <f t="shared" si="81"/>
        <v>1.4723891087277172</v>
      </c>
      <c r="P240" s="5"/>
      <c r="R240" s="5"/>
      <c r="T240" s="5"/>
      <c r="V240" s="5"/>
    </row>
    <row r="241" spans="1:25" x14ac:dyDescent="0.45">
      <c r="A241" s="2">
        <v>21</v>
      </c>
      <c r="B241">
        <v>50</v>
      </c>
      <c r="C241">
        <v>0.2</v>
      </c>
      <c r="D241">
        <f>(SUM(SUMIF('PARITY Accuracy'!D241,"&lt;&gt;0"), SUMIF('Pattern_Matching Accuracy'!D241,"&lt;&gt;0"), SUMIF('Reversal Accuracy'!D241,"&lt;&gt;0"), SUMIF('Stack Accuracy'!D241,"&lt;&gt;0"), SUMIF('Vending_Machine Accuracy'!D241,"&lt;&gt;0"), SUMIF('Vending_Machine_Sum Accuracy'!D241,"&lt;&gt;0"), SUMIF('MazeComplete Accuracy'!D241,"&lt;&gt;0"), SUMIF('MazeSolve Accuracy'!D241,"&lt;&gt;0"), SUMIF('Hamiltonian Accuracy'!D241,"&lt;&gt;0")))/SUM(IF('PARITY Accuracy'!D241&lt;&gt;0,1,0), IF('Pattern_Matching Accuracy'!D241&lt;&gt;0,1,0), IF('Reversal Accuracy'!D241&lt;&gt;0,1,0), IF('Stack Accuracy'!D241&lt;&gt;0,1,0), IF('Vending_Machine Accuracy'!D241&lt;&gt;0,1,0), IF('Vending_Machine_Sum Accuracy'!D241&lt;&gt;0,1,0), IF('MazeComplete Accuracy'!D241&lt;&gt;0,1,0), IF('MazeSolve Accuracy'!D241&lt;&gt;0,1,0), IF('Hamiltonian Accuracy'!D241&lt;&gt;0,1,0))</f>
        <v>33.633333333333333</v>
      </c>
      <c r="E241">
        <f>(SUM(SUMIF('PARITY Accuracy'!E241,"&lt;&gt;0"), SUMIF('Pattern_Matching Accuracy'!E241,"&lt;&gt;0"), SUMIF('Reversal Accuracy'!E241,"&lt;&gt;0"), SUMIF('Stack Accuracy'!E241,"&lt;&gt;0"), SUMIF('Vending_Machine Accuracy'!E241,"&lt;&gt;0"), SUMIF('Vending_Machine_Sum Accuracy'!E241,"&lt;&gt;0"), SUMIF('MazeComplete Accuracy'!E241,"&lt;&gt;0"), SUMIF('MazeSolve Accuracy'!E241,"&lt;&gt;0"), SUMIF('Hamiltonian Accuracy'!E241,"&lt;&gt;0")))/SUM(IF('PARITY Accuracy'!E241&lt;&gt;0,1,0), IF('Pattern_Matching Accuracy'!E241&lt;&gt;0,1,0), IF('Reversal Accuracy'!E241&lt;&gt;0,1,0), IF('Stack Accuracy'!E241&lt;&gt;0,1,0), IF('Vending_Machine Accuracy'!E241&lt;&gt;0,1,0), IF('Vending_Machine_Sum Accuracy'!E241&lt;&gt;0,1,0), IF('MazeComplete Accuracy'!E241&lt;&gt;0,1,0), IF('MazeSolve Accuracy'!E241&lt;&gt;0,1,0), IF('Hamiltonian Accuracy'!E241&lt;&gt;0,1,0))</f>
        <v>30.042857142857144</v>
      </c>
      <c r="F241">
        <f>(SUM(SUMIF('PARITY Accuracy'!F241,"&lt;&gt;0"), SUMIF('Pattern_Matching Accuracy'!F241,"&lt;&gt;0"), SUMIF('Reversal Accuracy'!F241,"&lt;&gt;0"), SUMIF('Stack Accuracy'!F241,"&lt;&gt;0"), SUMIF('Vending_Machine Accuracy'!F241,"&lt;&gt;0"), SUMIF('Vending_Machine_Sum Accuracy'!F241,"&lt;&gt;0"), SUMIF('MazeComplete Accuracy'!F241,"&lt;&gt;0"), SUMIF('MazeSolve Accuracy'!F241,"&lt;&gt;0"), SUMIF('Hamiltonian Accuracy'!F241,"&lt;&gt;0")))/SUM(IF('PARITY Accuracy'!F241&lt;&gt;0,1,0), IF('Pattern_Matching Accuracy'!F241&lt;&gt;0,1,0), IF('Reversal Accuracy'!F241&lt;&gt;0,1,0), IF('Stack Accuracy'!F241&lt;&gt;0,1,0), IF('Vending_Machine Accuracy'!F241&lt;&gt;0,1,0), IF('Vending_Machine_Sum Accuracy'!F241&lt;&gt;0,1,0), IF('MazeComplete Accuracy'!F241&lt;&gt;0,1,0), IF('MazeSolve Accuracy'!F241&lt;&gt;0,1,0), IF('Hamiltonian Accuracy'!F241&lt;&gt;0,1,0))</f>
        <v>31.766666666666669</v>
      </c>
      <c r="G241">
        <f>(SUM(SUMIF('PARITY Accuracy'!G241,"&lt;&gt;0"), SUMIF('Pattern_Matching Accuracy'!G241,"&lt;&gt;0"), SUMIF('Reversal Accuracy'!G241,"&lt;&gt;0"), SUMIF('Stack Accuracy'!G241,"&lt;&gt;0"), SUMIF('Vending_Machine Accuracy'!G241,"&lt;&gt;0"), SUMIF('Vending_Machine_Sum Accuracy'!G241,"&lt;&gt;0"), SUMIF('MazeComplete Accuracy'!G241,"&lt;&gt;0"), SUMIF('MazeSolve Accuracy'!G241,"&lt;&gt;0"), SUMIF('Hamiltonian Accuracy'!G241,"&lt;&gt;0")))/SUM(IF('PARITY Accuracy'!G241&lt;&gt;0,1,0), IF('Pattern_Matching Accuracy'!G241&lt;&gt;0,1,0), IF('Reversal Accuracy'!G241&lt;&gt;0,1,0), IF('Stack Accuracy'!G241&lt;&gt;0,1,0), IF('Vending_Machine Accuracy'!G241&lt;&gt;0,1,0), IF('Vending_Machine_Sum Accuracy'!G241&lt;&gt;0,1,0), IF('MazeComplete Accuracy'!G241&lt;&gt;0,1,0), IF('MazeSolve Accuracy'!G241&lt;&gt;0,1,0), IF('Hamiltonian Accuracy'!G241&lt;&gt;0,1,0))</f>
        <v>34.716666666666669</v>
      </c>
      <c r="H241" t="str">
        <f t="shared" si="79"/>
        <v>50 (δ=0.2)</v>
      </c>
      <c r="K241" s="10" cm="1">
        <f t="array" ref="K241">INDEX(LINEST(K232:K237), 1)</f>
        <v>2.1499541950113383</v>
      </c>
      <c r="L241" s="11" cm="1">
        <f t="array" ref="L241">INDEX(LINEST(L232:L236), 1)</f>
        <v>-0.6874023148148154</v>
      </c>
      <c r="N241">
        <f t="shared" si="80"/>
        <v>32.539880952380955</v>
      </c>
      <c r="O241">
        <f t="shared" si="81"/>
        <v>1.7865485154544674</v>
      </c>
      <c r="P241" s="5" cm="1">
        <f t="array" ref="P241">INDEX(LINEST(P232:P237), 1)</f>
        <v>2.9190095238095242</v>
      </c>
      <c r="Q241" s="5" cm="1">
        <f t="array" ref="Q241">INDEX(LINEST(Q232:Q236), 1)</f>
        <v>-0.74077777777777865</v>
      </c>
      <c r="R241" s="5" cm="1">
        <f t="array" ref="R241">INDEX(LINEST(R232:R237), 1)</f>
        <v>2.1812009070294791</v>
      </c>
      <c r="S241" s="5" cm="1">
        <f t="array" ref="S241">INDEX(LINEST(S232:S236), 1)</f>
        <v>-0.67376666666666651</v>
      </c>
      <c r="T241" s="5" cm="1">
        <f t="array" ref="T241">INDEX(LINEST(T232:T237), 1)</f>
        <v>2.2452063492063492</v>
      </c>
      <c r="U241" s="5" cm="1">
        <f t="array" ref="U241">INDEX(LINEST(U232:U236), 1)</f>
        <v>-0.69274074074074143</v>
      </c>
      <c r="V241" s="5" cm="1">
        <f t="array" ref="V241">INDEX(LINEST(V232:V236), 1)</f>
        <v>5.0505333333333322</v>
      </c>
      <c r="W241" s="5" cm="1">
        <f t="array" ref="W241">INDEX(LINEST(W232:W236), 1)</f>
        <v>-0.39812222222222249</v>
      </c>
      <c r="Y241" t="s">
        <v>33</v>
      </c>
    </row>
    <row r="242" spans="1:25" x14ac:dyDescent="0.45">
      <c r="A242" s="2">
        <v>22</v>
      </c>
      <c r="B242">
        <v>50</v>
      </c>
      <c r="C242">
        <v>0.45</v>
      </c>
      <c r="D242">
        <f>(SUM(SUMIF('PARITY Accuracy'!D242,"&lt;&gt;0"), SUMIF('Pattern_Matching Accuracy'!D242,"&lt;&gt;0"), SUMIF('Reversal Accuracy'!D242,"&lt;&gt;0"), SUMIF('Stack Accuracy'!D242,"&lt;&gt;0"), SUMIF('Vending_Machine Accuracy'!D242,"&lt;&gt;0"), SUMIF('Vending_Machine_Sum Accuracy'!D242,"&lt;&gt;0"), SUMIF('MazeComplete Accuracy'!D242,"&lt;&gt;0"), SUMIF('MazeSolve Accuracy'!D242,"&lt;&gt;0"), SUMIF('Hamiltonian Accuracy'!D242,"&lt;&gt;0")))/SUM(IF('PARITY Accuracy'!D242&lt;&gt;0,1,0), IF('Pattern_Matching Accuracy'!D242&lt;&gt;0,1,0), IF('Reversal Accuracy'!D242&lt;&gt;0,1,0), IF('Stack Accuracy'!D242&lt;&gt;0,1,0), IF('Vending_Machine Accuracy'!D242&lt;&gt;0,1,0), IF('Vending_Machine_Sum Accuracy'!D242&lt;&gt;0,1,0), IF('MazeComplete Accuracy'!D242&lt;&gt;0,1,0), IF('MazeSolve Accuracy'!D242&lt;&gt;0,1,0), IF('Hamiltonian Accuracy'!D242&lt;&gt;0,1,0))</f>
        <v>33.4</v>
      </c>
      <c r="E242">
        <f>(SUM(SUMIF('PARITY Accuracy'!E242,"&lt;&gt;0"), SUMIF('Pattern_Matching Accuracy'!E242,"&lt;&gt;0"), SUMIF('Reversal Accuracy'!E242,"&lt;&gt;0"), SUMIF('Stack Accuracy'!E242,"&lt;&gt;0"), SUMIF('Vending_Machine Accuracy'!E242,"&lt;&gt;0"), SUMIF('Vending_Machine_Sum Accuracy'!E242,"&lt;&gt;0"), SUMIF('MazeComplete Accuracy'!E242,"&lt;&gt;0"), SUMIF('MazeSolve Accuracy'!E242,"&lt;&gt;0"), SUMIF('Hamiltonian Accuracy'!E242,"&lt;&gt;0")))/SUM(IF('PARITY Accuracy'!E242&lt;&gt;0,1,0), IF('Pattern_Matching Accuracy'!E242&lt;&gt;0,1,0), IF('Reversal Accuracy'!E242&lt;&gt;0,1,0), IF('Stack Accuracy'!E242&lt;&gt;0,1,0), IF('Vending_Machine Accuracy'!E242&lt;&gt;0,1,0), IF('Vending_Machine_Sum Accuracy'!E242&lt;&gt;0,1,0), IF('MazeComplete Accuracy'!E242&lt;&gt;0,1,0), IF('MazeSolve Accuracy'!E242&lt;&gt;0,1,0), IF('Hamiltonian Accuracy'!E242&lt;&gt;0,1,0))</f>
        <v>29.271428571428572</v>
      </c>
      <c r="F242">
        <f>(SUM(SUMIF('PARITY Accuracy'!F242,"&lt;&gt;0"), SUMIF('Pattern_Matching Accuracy'!F242,"&lt;&gt;0"), SUMIF('Reversal Accuracy'!F242,"&lt;&gt;0"), SUMIF('Stack Accuracy'!F242,"&lt;&gt;0"), SUMIF('Vending_Machine Accuracy'!F242,"&lt;&gt;0"), SUMIF('Vending_Machine_Sum Accuracy'!F242,"&lt;&gt;0"), SUMIF('MazeComplete Accuracy'!F242,"&lt;&gt;0"), SUMIF('MazeSolve Accuracy'!F242,"&lt;&gt;0"), SUMIF('Hamiltonian Accuracy'!F242,"&lt;&gt;0")))/SUM(IF('PARITY Accuracy'!F242&lt;&gt;0,1,0), IF('Pattern_Matching Accuracy'!F242&lt;&gt;0,1,0), IF('Reversal Accuracy'!F242&lt;&gt;0,1,0), IF('Stack Accuracy'!F242&lt;&gt;0,1,0), IF('Vending_Machine Accuracy'!F242&lt;&gt;0,1,0), IF('Vending_Machine_Sum Accuracy'!F242&lt;&gt;0,1,0), IF('MazeComplete Accuracy'!F242&lt;&gt;0,1,0), IF('MazeSolve Accuracy'!F242&lt;&gt;0,1,0), IF('Hamiltonian Accuracy'!F242&lt;&gt;0,1,0))</f>
        <v>29.7</v>
      </c>
      <c r="G242">
        <f>(SUM(SUMIF('PARITY Accuracy'!G242,"&lt;&gt;0"), SUMIF('Pattern_Matching Accuracy'!G242,"&lt;&gt;0"), SUMIF('Reversal Accuracy'!G242,"&lt;&gt;0"), SUMIF('Stack Accuracy'!G242,"&lt;&gt;0"), SUMIF('Vending_Machine Accuracy'!G242,"&lt;&gt;0"), SUMIF('Vending_Machine_Sum Accuracy'!G242,"&lt;&gt;0"), SUMIF('MazeComplete Accuracy'!G242,"&lt;&gt;0"), SUMIF('MazeSolve Accuracy'!G242,"&lt;&gt;0"), SUMIF('Hamiltonian Accuracy'!G242,"&lt;&gt;0")))/SUM(IF('PARITY Accuracy'!G242&lt;&gt;0,1,0), IF('Pattern_Matching Accuracy'!G242&lt;&gt;0,1,0), IF('Reversal Accuracy'!G242&lt;&gt;0,1,0), IF('Stack Accuracy'!G242&lt;&gt;0,1,0), IF('Vending_Machine Accuracy'!G242&lt;&gt;0,1,0), IF('Vending_Machine_Sum Accuracy'!G242&lt;&gt;0,1,0), IF('MazeComplete Accuracy'!G242&lt;&gt;0,1,0), IF('MazeSolve Accuracy'!G242&lt;&gt;0,1,0), IF('Hamiltonian Accuracy'!G242&lt;&gt;0,1,0))</f>
        <v>32.9</v>
      </c>
      <c r="H242" t="str">
        <f t="shared" si="79"/>
        <v>50 (δ=0.45)</v>
      </c>
      <c r="K242" s="12">
        <f>AVERAGE('Hamiltonian Accuracy'!K242, 'MazeSolve Accuracy'!K242, 'MazeComplete Accuracy'!K242, 'Vending_Machine_Sum Accuracy'!K242, 'Vending_Machine Accuracy'!K242, 'Stack Accuracy'!K242, 'Reversal Accuracy'!K242, 'Pattern_Matching Accuracy'!K242, 'PARITY Accuracy'!K242)</f>
        <v>3.4880222222222228</v>
      </c>
      <c r="L242" s="12">
        <f>AVERAGE('Hamiltonian Accuracy'!L242, 'MazeSolve Accuracy'!L242, 'MazeComplete Accuracy'!L242, 'Vending_Machine_Sum Accuracy'!L242, 'Vending_Machine Accuracy'!L242, 'Stack Accuracy'!L242, 'Reversal Accuracy'!L242, 'Pattern_Matching Accuracy'!L242, 'PARITY Accuracy'!L242)</f>
        <v>-0.4789578042328041</v>
      </c>
      <c r="N242">
        <f t="shared" si="80"/>
        <v>31.317857142857143</v>
      </c>
      <c r="O242">
        <f t="shared" si="81"/>
        <v>1.8468775359111005</v>
      </c>
    </row>
    <row r="243" spans="1:25" ht="14.65" thickBot="1" x14ac:dyDescent="0.5">
      <c r="A243" s="2">
        <v>23</v>
      </c>
      <c r="B243">
        <v>50</v>
      </c>
      <c r="C243">
        <v>0.65</v>
      </c>
      <c r="D243">
        <f>(SUM(SUMIF('PARITY Accuracy'!D243,"&lt;&gt;0"), SUMIF('Pattern_Matching Accuracy'!D243,"&lt;&gt;0"), SUMIF('Reversal Accuracy'!D243,"&lt;&gt;0"), SUMIF('Stack Accuracy'!D243,"&lt;&gt;0"), SUMIF('Vending_Machine Accuracy'!D243,"&lt;&gt;0"), SUMIF('Vending_Machine_Sum Accuracy'!D243,"&lt;&gt;0"), SUMIF('MazeComplete Accuracy'!D243,"&lt;&gt;0"), SUMIF('MazeSolve Accuracy'!D243,"&lt;&gt;0"), SUMIF('Hamiltonian Accuracy'!D243,"&lt;&gt;0")))/SUM(IF('PARITY Accuracy'!D243&lt;&gt;0,1,0), IF('Pattern_Matching Accuracy'!D243&lt;&gt;0,1,0), IF('Reversal Accuracy'!D243&lt;&gt;0,1,0), IF('Stack Accuracy'!D243&lt;&gt;0,1,0), IF('Vending_Machine Accuracy'!D243&lt;&gt;0,1,0), IF('Vending_Machine_Sum Accuracy'!D243&lt;&gt;0,1,0), IF('MazeComplete Accuracy'!D243&lt;&gt;0,1,0), IF('MazeSolve Accuracy'!D243&lt;&gt;0,1,0), IF('Hamiltonian Accuracy'!D243&lt;&gt;0,1,0))</f>
        <v>32.233333333333334</v>
      </c>
      <c r="E243">
        <f>(SUM(SUMIF('PARITY Accuracy'!E243,"&lt;&gt;0"), SUMIF('Pattern_Matching Accuracy'!E243,"&lt;&gt;0"), SUMIF('Reversal Accuracy'!E243,"&lt;&gt;0"), SUMIF('Stack Accuracy'!E243,"&lt;&gt;0"), SUMIF('Vending_Machine Accuracy'!E243,"&lt;&gt;0"), SUMIF('Vending_Machine_Sum Accuracy'!E243,"&lt;&gt;0"), SUMIF('MazeComplete Accuracy'!E243,"&lt;&gt;0"), SUMIF('MazeSolve Accuracy'!E243,"&lt;&gt;0"), SUMIF('Hamiltonian Accuracy'!E243,"&lt;&gt;0")))/SUM(IF('PARITY Accuracy'!E243&lt;&gt;0,1,0), IF('Pattern_Matching Accuracy'!E243&lt;&gt;0,1,0), IF('Reversal Accuracy'!E243&lt;&gt;0,1,0), IF('Stack Accuracy'!E243&lt;&gt;0,1,0), IF('Vending_Machine Accuracy'!E243&lt;&gt;0,1,0), IF('Vending_Machine_Sum Accuracy'!E243&lt;&gt;0,1,0), IF('MazeComplete Accuracy'!E243&lt;&gt;0,1,0), IF('MazeSolve Accuracy'!E243&lt;&gt;0,1,0), IF('Hamiltonian Accuracy'!E243&lt;&gt;0,1,0))</f>
        <v>28.38571428571429</v>
      </c>
      <c r="F243">
        <f>(SUM(SUMIF('PARITY Accuracy'!F243,"&lt;&gt;0"), SUMIF('Pattern_Matching Accuracy'!F243,"&lt;&gt;0"), SUMIF('Reversal Accuracy'!F243,"&lt;&gt;0"), SUMIF('Stack Accuracy'!F243,"&lt;&gt;0"), SUMIF('Vending_Machine Accuracy'!F243,"&lt;&gt;0"), SUMIF('Vending_Machine_Sum Accuracy'!F243,"&lt;&gt;0"), SUMIF('MazeComplete Accuracy'!F243,"&lt;&gt;0"), SUMIF('MazeSolve Accuracy'!F243,"&lt;&gt;0"), SUMIF('Hamiltonian Accuracy'!F243,"&lt;&gt;0")))/SUM(IF('PARITY Accuracy'!F243&lt;&gt;0,1,0), IF('Pattern_Matching Accuracy'!F243&lt;&gt;0,1,0), IF('Reversal Accuracy'!F243&lt;&gt;0,1,0), IF('Stack Accuracy'!F243&lt;&gt;0,1,0), IF('Vending_Machine Accuracy'!F243&lt;&gt;0,1,0), IF('Vending_Machine_Sum Accuracy'!F243&lt;&gt;0,1,0), IF('MazeComplete Accuracy'!F243&lt;&gt;0,1,0), IF('MazeSolve Accuracy'!F243&lt;&gt;0,1,0), IF('Hamiltonian Accuracy'!F243&lt;&gt;0,1,0))</f>
        <v>27.933333333333334</v>
      </c>
      <c r="G243">
        <f>(SUM(SUMIF('PARITY Accuracy'!G243,"&lt;&gt;0"), SUMIF('Pattern_Matching Accuracy'!G243,"&lt;&gt;0"), SUMIF('Reversal Accuracy'!G243,"&lt;&gt;0"), SUMIF('Stack Accuracy'!G243,"&lt;&gt;0"), SUMIF('Vending_Machine Accuracy'!G243,"&lt;&gt;0"), SUMIF('Vending_Machine_Sum Accuracy'!G243,"&lt;&gt;0"), SUMIF('MazeComplete Accuracy'!G243,"&lt;&gt;0"), SUMIF('MazeSolve Accuracy'!G243,"&lt;&gt;0"), SUMIF('Hamiltonian Accuracy'!G243,"&lt;&gt;0")))/SUM(IF('PARITY Accuracy'!G243&lt;&gt;0,1,0), IF('Pattern_Matching Accuracy'!G243&lt;&gt;0,1,0), IF('Reversal Accuracy'!G243&lt;&gt;0,1,0), IF('Stack Accuracy'!G243&lt;&gt;0,1,0), IF('Vending_Machine Accuracy'!G243&lt;&gt;0,1,0), IF('Vending_Machine_Sum Accuracy'!G243&lt;&gt;0,1,0), IF('MazeComplete Accuracy'!G243&lt;&gt;0,1,0), IF('MazeSolve Accuracy'!G243&lt;&gt;0,1,0), IF('Hamiltonian Accuracy'!G243&lt;&gt;0,1,0))</f>
        <v>32.138333333333328</v>
      </c>
      <c r="H243" t="str">
        <f t="shared" si="79"/>
        <v>50 (δ=0.65)</v>
      </c>
      <c r="K243" s="13">
        <f>_xlfn.STDEV.P('Hamiltonian Accuracy'!K242, 'MazeSolve Accuracy'!K242, 'MazeComplete Accuracy'!K242, 'Vending_Machine_Sum Accuracy'!K242, 'Vending_Machine Accuracy'!K242, 'Stack Accuracy'!K242, 'Reversal Accuracy'!K242, 'Pattern_Matching Accuracy'!K242, 'PARITY Accuracy'!K242)</f>
        <v>3.7005469966255085</v>
      </c>
      <c r="L243" s="14">
        <f>_xlfn.STDEV.P('Hamiltonian Accuracy'!L242, 'MazeSolve Accuracy'!L242, 'MazeComplete Accuracy'!L242, 'Vending_Machine_Sum Accuracy'!L242, 'Vending_Machine Accuracy'!L242, 'Stack Accuracy'!L242, 'Reversal Accuracy'!L242, 'Pattern_Matching Accuracy'!L242, 'PARITY Accuracy'!L242)</f>
        <v>1.3266448050223223</v>
      </c>
      <c r="N243">
        <f t="shared" si="80"/>
        <v>30.17267857142857</v>
      </c>
      <c r="O243">
        <f t="shared" si="81"/>
        <v>2.0197775338238242</v>
      </c>
    </row>
    <row r="244" spans="1:25" x14ac:dyDescent="0.45">
      <c r="A244" s="2">
        <v>24</v>
      </c>
      <c r="B244">
        <v>50</v>
      </c>
      <c r="C244">
        <v>0.85</v>
      </c>
      <c r="D244">
        <f>(SUM(SUMIF('PARITY Accuracy'!D244,"&lt;&gt;0"), SUMIF('Pattern_Matching Accuracy'!D244,"&lt;&gt;0"), SUMIF('Reversal Accuracy'!D244,"&lt;&gt;0"), SUMIF('Stack Accuracy'!D244,"&lt;&gt;0"), SUMIF('Vending_Machine Accuracy'!D244,"&lt;&gt;0"), SUMIF('Vending_Machine_Sum Accuracy'!D244,"&lt;&gt;0"), SUMIF('MazeComplete Accuracy'!D244,"&lt;&gt;0"), SUMIF('MazeSolve Accuracy'!D244,"&lt;&gt;0"), SUMIF('Hamiltonian Accuracy'!D244,"&lt;&gt;0")))/SUM(IF('PARITY Accuracy'!D244&lt;&gt;0,1,0), IF('Pattern_Matching Accuracy'!D244&lt;&gt;0,1,0), IF('Reversal Accuracy'!D244&lt;&gt;0,1,0), IF('Stack Accuracy'!D244&lt;&gt;0,1,0), IF('Vending_Machine Accuracy'!D244&lt;&gt;0,1,0), IF('Vending_Machine_Sum Accuracy'!D244&lt;&gt;0,1,0), IF('MazeComplete Accuracy'!D244&lt;&gt;0,1,0), IF('MazeSolve Accuracy'!D244&lt;&gt;0,1,0), IF('Hamiltonian Accuracy'!D244&lt;&gt;0,1,0))</f>
        <v>30.533333333333331</v>
      </c>
      <c r="E244">
        <f>(SUM(SUMIF('PARITY Accuracy'!E244,"&lt;&gt;0"), SUMIF('Pattern_Matching Accuracy'!E244,"&lt;&gt;0"), SUMIF('Reversal Accuracy'!E244,"&lt;&gt;0"), SUMIF('Stack Accuracy'!E244,"&lt;&gt;0"), SUMIF('Vending_Machine Accuracy'!E244,"&lt;&gt;0"), SUMIF('Vending_Machine_Sum Accuracy'!E244,"&lt;&gt;0"), SUMIF('MazeComplete Accuracy'!E244,"&lt;&gt;0"), SUMIF('MazeSolve Accuracy'!E244,"&lt;&gt;0"), SUMIF('Hamiltonian Accuracy'!E244,"&lt;&gt;0")))/SUM(IF('PARITY Accuracy'!E244&lt;&gt;0,1,0), IF('Pattern_Matching Accuracy'!E244&lt;&gt;0,1,0), IF('Reversal Accuracy'!E244&lt;&gt;0,1,0), IF('Stack Accuracy'!E244&lt;&gt;0,1,0), IF('Vending_Machine Accuracy'!E244&lt;&gt;0,1,0), IF('Vending_Machine_Sum Accuracy'!E244&lt;&gt;0,1,0), IF('MazeComplete Accuracy'!E244&lt;&gt;0,1,0), IF('MazeSolve Accuracy'!E244&lt;&gt;0,1,0), IF('Hamiltonian Accuracy'!E244&lt;&gt;0,1,0))</f>
        <v>26.928571428571427</v>
      </c>
      <c r="F244">
        <f>(SUM(SUMIF('PARITY Accuracy'!F244,"&lt;&gt;0"), SUMIF('Pattern_Matching Accuracy'!F244,"&lt;&gt;0"), SUMIF('Reversal Accuracy'!F244,"&lt;&gt;0"), SUMIF('Stack Accuracy'!F244,"&lt;&gt;0"), SUMIF('Vending_Machine Accuracy'!F244,"&lt;&gt;0"), SUMIF('Vending_Machine_Sum Accuracy'!F244,"&lt;&gt;0"), SUMIF('MazeComplete Accuracy'!F244,"&lt;&gt;0"), SUMIF('MazeSolve Accuracy'!F244,"&lt;&gt;0"), SUMIF('Hamiltonian Accuracy'!F244,"&lt;&gt;0")))/SUM(IF('PARITY Accuracy'!F244&lt;&gt;0,1,0), IF('Pattern_Matching Accuracy'!F244&lt;&gt;0,1,0), IF('Reversal Accuracy'!F244&lt;&gt;0,1,0), IF('Stack Accuracy'!F244&lt;&gt;0,1,0), IF('Vending_Machine Accuracy'!F244&lt;&gt;0,1,0), IF('Vending_Machine_Sum Accuracy'!F244&lt;&gt;0,1,0), IF('MazeComplete Accuracy'!F244&lt;&gt;0,1,0), IF('MazeSolve Accuracy'!F244&lt;&gt;0,1,0), IF('Hamiltonian Accuracy'!F244&lt;&gt;0,1,0))</f>
        <v>28.916666666666671</v>
      </c>
      <c r="G244">
        <f>(SUM(SUMIF('PARITY Accuracy'!G244,"&lt;&gt;0"), SUMIF('Pattern_Matching Accuracy'!G244,"&lt;&gt;0"), SUMIF('Reversal Accuracy'!G244,"&lt;&gt;0"), SUMIF('Stack Accuracy'!G244,"&lt;&gt;0"), SUMIF('Vending_Machine Accuracy'!G244,"&lt;&gt;0"), SUMIF('Vending_Machine_Sum Accuracy'!G244,"&lt;&gt;0"), SUMIF('MazeComplete Accuracy'!G244,"&lt;&gt;0"), SUMIF('MazeSolve Accuracy'!G244,"&lt;&gt;0"), SUMIF('Hamiltonian Accuracy'!G244,"&lt;&gt;0")))/SUM(IF('PARITY Accuracy'!G244&lt;&gt;0,1,0), IF('Pattern_Matching Accuracy'!G244&lt;&gt;0,1,0), IF('Reversal Accuracy'!G244&lt;&gt;0,1,0), IF('Stack Accuracy'!G244&lt;&gt;0,1,0), IF('Vending_Machine Accuracy'!G244&lt;&gt;0,1,0), IF('Vending_Machine_Sum Accuracy'!G244&lt;&gt;0,1,0), IF('MazeComplete Accuracy'!G244&lt;&gt;0,1,0), IF('MazeSolve Accuracy'!G244&lt;&gt;0,1,0), IF('Hamiltonian Accuracy'!G244&lt;&gt;0,1,0))</f>
        <v>31.116666666666671</v>
      </c>
      <c r="H244" t="str">
        <f t="shared" si="79"/>
        <v>50 (δ=0.85)</v>
      </c>
      <c r="N244">
        <f t="shared" si="80"/>
        <v>29.373809523809527</v>
      </c>
      <c r="O244">
        <f t="shared" si="81"/>
        <v>1.6255933854673765</v>
      </c>
    </row>
    <row r="245" spans="1:25" x14ac:dyDescent="0.45">
      <c r="A245" s="2">
        <v>25</v>
      </c>
      <c r="B245">
        <v>100</v>
      </c>
      <c r="C245">
        <v>0</v>
      </c>
      <c r="D245">
        <f>(SUM(SUMIF('PARITY Accuracy'!D245,"&lt;&gt;0"), SUMIF('Pattern_Matching Accuracy'!D245,"&lt;&gt;0"), SUMIF('Reversal Accuracy'!D245,"&lt;&gt;0"), SUMIF('Stack Accuracy'!D245,"&lt;&gt;0"), SUMIF('Vending_Machine Accuracy'!D245,"&lt;&gt;0"), SUMIF('Vending_Machine_Sum Accuracy'!D245,"&lt;&gt;0"), SUMIF('MazeComplete Accuracy'!D245,"&lt;&gt;0"), SUMIF('MazeSolve Accuracy'!D245,"&lt;&gt;0"), SUMIF('Hamiltonian Accuracy'!D245,"&lt;&gt;0")))/SUM(IF('PARITY Accuracy'!D245&lt;&gt;0,1,0), IF('Pattern_Matching Accuracy'!D245&lt;&gt;0,1,0), IF('Reversal Accuracy'!D245&lt;&gt;0,1,0), IF('Stack Accuracy'!D245&lt;&gt;0,1,0), IF('Vending_Machine Accuracy'!D245&lt;&gt;0,1,0), IF('Vending_Machine_Sum Accuracy'!D245&lt;&gt;0,1,0), IF('MazeComplete Accuracy'!D245&lt;&gt;0,1,0), IF('MazeSolve Accuracy'!D245&lt;&gt;0,1,0), IF('Hamiltonian Accuracy'!D245&lt;&gt;0,1,0))</f>
        <v>32.966666666666661</v>
      </c>
      <c r="E245">
        <f>(SUM(SUMIF('PARITY Accuracy'!E245,"&lt;&gt;0"), SUMIF('Pattern_Matching Accuracy'!E245,"&lt;&gt;0"), SUMIF('Reversal Accuracy'!E245,"&lt;&gt;0"), SUMIF('Stack Accuracy'!E245,"&lt;&gt;0"), SUMIF('Vending_Machine Accuracy'!E245,"&lt;&gt;0"), SUMIF('Vending_Machine_Sum Accuracy'!E245,"&lt;&gt;0"), SUMIF('MazeComplete Accuracy'!E245,"&lt;&gt;0"), SUMIF('MazeSolve Accuracy'!E245,"&lt;&gt;0"), SUMIF('Hamiltonian Accuracy'!E245,"&lt;&gt;0")))/SUM(IF('PARITY Accuracy'!E245&lt;&gt;0,1,0), IF('Pattern_Matching Accuracy'!E245&lt;&gt;0,1,0), IF('Reversal Accuracy'!E245&lt;&gt;0,1,0), IF('Stack Accuracy'!E245&lt;&gt;0,1,0), IF('Vending_Machine Accuracy'!E245&lt;&gt;0,1,0), IF('Vending_Machine_Sum Accuracy'!E245&lt;&gt;0,1,0), IF('MazeComplete Accuracy'!E245&lt;&gt;0,1,0), IF('MazeSolve Accuracy'!E245&lt;&gt;0,1,0), IF('Hamiltonian Accuracy'!E245&lt;&gt;0,1,0))</f>
        <v>29.439999999999998</v>
      </c>
      <c r="F245">
        <f>(SUM(SUMIF('PARITY Accuracy'!F245,"&lt;&gt;0"), SUMIF('Pattern_Matching Accuracy'!F245,"&lt;&gt;0"), SUMIF('Reversal Accuracy'!F245,"&lt;&gt;0"), SUMIF('Stack Accuracy'!F245,"&lt;&gt;0"), SUMIF('Vending_Machine Accuracy'!F245,"&lt;&gt;0"), SUMIF('Vending_Machine_Sum Accuracy'!F245,"&lt;&gt;0"), SUMIF('MazeComplete Accuracy'!F245,"&lt;&gt;0"), SUMIF('MazeSolve Accuracy'!F245,"&lt;&gt;0"), SUMIF('Hamiltonian Accuracy'!F245,"&lt;&gt;0")))/SUM(IF('PARITY Accuracy'!F245&lt;&gt;0,1,0), IF('Pattern_Matching Accuracy'!F245&lt;&gt;0,1,0), IF('Reversal Accuracy'!F245&lt;&gt;0,1,0), IF('Stack Accuracy'!F245&lt;&gt;0,1,0), IF('Vending_Machine Accuracy'!F245&lt;&gt;0,1,0), IF('Vending_Machine_Sum Accuracy'!F245&lt;&gt;0,1,0), IF('MazeComplete Accuracy'!F245&lt;&gt;0,1,0), IF('MazeSolve Accuracy'!F245&lt;&gt;0,1,0), IF('Hamiltonian Accuracy'!F245&lt;&gt;0,1,0))</f>
        <v>27.366666666666664</v>
      </c>
      <c r="G245">
        <f>(SUM(SUMIF('PARITY Accuracy'!G245,"&lt;&gt;0"), SUMIF('Pattern_Matching Accuracy'!G245,"&lt;&gt;0"), SUMIF('Reversal Accuracy'!G245,"&lt;&gt;0"), SUMIF('Stack Accuracy'!G245,"&lt;&gt;0"), SUMIF('Vending_Machine Accuracy'!G245,"&lt;&gt;0"), SUMIF('Vending_Machine_Sum Accuracy'!G245,"&lt;&gt;0"), SUMIF('MazeComplete Accuracy'!G245,"&lt;&gt;0"), SUMIF('MazeSolve Accuracy'!G245,"&lt;&gt;0"), SUMIF('Hamiltonian Accuracy'!G245,"&lt;&gt;0")))/SUM(IF('PARITY Accuracy'!G245&lt;&gt;0,1,0), IF('Pattern_Matching Accuracy'!G245&lt;&gt;0,1,0), IF('Reversal Accuracy'!G245&lt;&gt;0,1,0), IF('Stack Accuracy'!G245&lt;&gt;0,1,0), IF('Vending_Machine Accuracy'!G245&lt;&gt;0,1,0), IF('Vending_Machine_Sum Accuracy'!G245&lt;&gt;0,1,0), IF('MazeComplete Accuracy'!G245&lt;&gt;0,1,0), IF('MazeSolve Accuracy'!G245&lt;&gt;0,1,0), IF('Hamiltonian Accuracy'!G245&lt;&gt;0,1,0))</f>
        <v>32.733333333333334</v>
      </c>
      <c r="H245" t="str">
        <f t="shared" si="79"/>
        <v>100 (δ=0)</v>
      </c>
      <c r="N245">
        <f>AVERAGE(D245:F245)</f>
        <v>29.924444444444443</v>
      </c>
      <c r="O245">
        <f>_xlfn.STDEV.P(D245:F245)</f>
        <v>2.3117114604861926</v>
      </c>
    </row>
    <row r="246" spans="1:25" x14ac:dyDescent="0.45">
      <c r="A246" s="2">
        <v>26</v>
      </c>
      <c r="B246">
        <v>100</v>
      </c>
      <c r="C246">
        <v>0.2</v>
      </c>
      <c r="D246">
        <f>(SUM(SUMIF('PARITY Accuracy'!D246,"&lt;&gt;0"), SUMIF('Pattern_Matching Accuracy'!D246,"&lt;&gt;0"), SUMIF('Reversal Accuracy'!D246,"&lt;&gt;0"), SUMIF('Stack Accuracy'!D246,"&lt;&gt;0"), SUMIF('Vending_Machine Accuracy'!D246,"&lt;&gt;0"), SUMIF('Vending_Machine_Sum Accuracy'!D246,"&lt;&gt;0"), SUMIF('MazeComplete Accuracy'!D246,"&lt;&gt;0"), SUMIF('MazeSolve Accuracy'!D246,"&lt;&gt;0"), SUMIF('Hamiltonian Accuracy'!D246,"&lt;&gt;0")))/SUM(IF('PARITY Accuracy'!D246&lt;&gt;0,1,0), IF('Pattern_Matching Accuracy'!D246&lt;&gt;0,1,0), IF('Reversal Accuracy'!D246&lt;&gt;0,1,0), IF('Stack Accuracy'!D246&lt;&gt;0,1,0), IF('Vending_Machine Accuracy'!D246&lt;&gt;0,1,0), IF('Vending_Machine_Sum Accuracy'!D246&lt;&gt;0,1,0), IF('MazeComplete Accuracy'!D246&lt;&gt;0,1,0), IF('MazeSolve Accuracy'!D246&lt;&gt;0,1,0), IF('Hamiltonian Accuracy'!D246&lt;&gt;0,1,0))</f>
        <v>29.166666666666668</v>
      </c>
      <c r="E246">
        <f>(SUM(SUMIF('PARITY Accuracy'!E246,"&lt;&gt;0"), SUMIF('Pattern_Matching Accuracy'!E246,"&lt;&gt;0"), SUMIF('Reversal Accuracy'!E246,"&lt;&gt;0"), SUMIF('Stack Accuracy'!E246,"&lt;&gt;0"), SUMIF('Vending_Machine Accuracy'!E246,"&lt;&gt;0"), SUMIF('Vending_Machine_Sum Accuracy'!E246,"&lt;&gt;0"), SUMIF('MazeComplete Accuracy'!E246,"&lt;&gt;0"), SUMIF('MazeSolve Accuracy'!E246,"&lt;&gt;0"), SUMIF('Hamiltonian Accuracy'!E246,"&lt;&gt;0")))/SUM(IF('PARITY Accuracy'!E246&lt;&gt;0,1,0), IF('Pattern_Matching Accuracy'!E246&lt;&gt;0,1,0), IF('Reversal Accuracy'!E246&lt;&gt;0,1,0), IF('Stack Accuracy'!E246&lt;&gt;0,1,0), IF('Vending_Machine Accuracy'!E246&lt;&gt;0,1,0), IF('Vending_Machine_Sum Accuracy'!E246&lt;&gt;0,1,0), IF('MazeComplete Accuracy'!E246&lt;&gt;0,1,0), IF('MazeSolve Accuracy'!E246&lt;&gt;0,1,0), IF('Hamiltonian Accuracy'!E246&lt;&gt;0,1,0))</f>
        <v>26.98</v>
      </c>
      <c r="F246">
        <f>(SUM(SUMIF('PARITY Accuracy'!F246,"&lt;&gt;0"), SUMIF('Pattern_Matching Accuracy'!F246,"&lt;&gt;0"), SUMIF('Reversal Accuracy'!F246,"&lt;&gt;0"), SUMIF('Stack Accuracy'!F246,"&lt;&gt;0"), SUMIF('Vending_Machine Accuracy'!F246,"&lt;&gt;0"), SUMIF('Vending_Machine_Sum Accuracy'!F246,"&lt;&gt;0"), SUMIF('MazeComplete Accuracy'!F246,"&lt;&gt;0"), SUMIF('MazeSolve Accuracy'!F246,"&lt;&gt;0"), SUMIF('Hamiltonian Accuracy'!F246,"&lt;&gt;0")))/SUM(IF('PARITY Accuracy'!F246&lt;&gt;0,1,0), IF('Pattern_Matching Accuracy'!F246&lt;&gt;0,1,0), IF('Reversal Accuracy'!F246&lt;&gt;0,1,0), IF('Stack Accuracy'!F246&lt;&gt;0,1,0), IF('Vending_Machine Accuracy'!F246&lt;&gt;0,1,0), IF('Vending_Machine_Sum Accuracy'!F246&lt;&gt;0,1,0), IF('MazeComplete Accuracy'!F246&lt;&gt;0,1,0), IF('MazeSolve Accuracy'!F246&lt;&gt;0,1,0), IF('Hamiltonian Accuracy'!F246&lt;&gt;0,1,0))</f>
        <v>25.266666666666669</v>
      </c>
      <c r="G246">
        <f>(SUM(SUMIF('PARITY Accuracy'!G246,"&lt;&gt;0"), SUMIF('Pattern_Matching Accuracy'!G246,"&lt;&gt;0"), SUMIF('Reversal Accuracy'!G246,"&lt;&gt;0"), SUMIF('Stack Accuracy'!G246,"&lt;&gt;0"), SUMIF('Vending_Machine Accuracy'!G246,"&lt;&gt;0"), SUMIF('Vending_Machine_Sum Accuracy'!G246,"&lt;&gt;0"), SUMIF('MazeComplete Accuracy'!G246,"&lt;&gt;0"), SUMIF('MazeSolve Accuracy'!G246,"&lt;&gt;0"), SUMIF('Hamiltonian Accuracy'!G246,"&lt;&gt;0")))/SUM(IF('PARITY Accuracy'!G246&lt;&gt;0,1,0), IF('Pattern_Matching Accuracy'!G246&lt;&gt;0,1,0), IF('Reversal Accuracy'!G246&lt;&gt;0,1,0), IF('Stack Accuracy'!G246&lt;&gt;0,1,0), IF('Vending_Machine Accuracy'!G246&lt;&gt;0,1,0), IF('Vending_Machine_Sum Accuracy'!G246&lt;&gt;0,1,0), IF('MazeComplete Accuracy'!G246&lt;&gt;0,1,0), IF('MazeSolve Accuracy'!G246&lt;&gt;0,1,0), IF('Hamiltonian Accuracy'!G246&lt;&gt;0,1,0))</f>
        <v>28.533333333333331</v>
      </c>
      <c r="H246" t="str">
        <f t="shared" si="79"/>
        <v>100 (δ=0.2)</v>
      </c>
      <c r="N246">
        <f t="shared" ref="N246:N249" si="90">AVERAGE(D246:F246)</f>
        <v>27.137777777777782</v>
      </c>
      <c r="O246">
        <f t="shared" ref="O246:O249" si="91">_xlfn.STDEV.P(D246:F246)</f>
        <v>1.5960723397077732</v>
      </c>
    </row>
    <row r="247" spans="1:25" x14ac:dyDescent="0.45">
      <c r="A247" s="2">
        <v>27</v>
      </c>
      <c r="B247">
        <v>100</v>
      </c>
      <c r="C247">
        <v>0.45</v>
      </c>
      <c r="D247">
        <f>(SUM(SUMIF('PARITY Accuracy'!D247,"&lt;&gt;0"), SUMIF('Pattern_Matching Accuracy'!D247,"&lt;&gt;0"), SUMIF('Reversal Accuracy'!D247,"&lt;&gt;0"), SUMIF('Stack Accuracy'!D247,"&lt;&gt;0"), SUMIF('Vending_Machine Accuracy'!D247,"&lt;&gt;0"), SUMIF('Vending_Machine_Sum Accuracy'!D247,"&lt;&gt;0"), SUMIF('MazeComplete Accuracy'!D247,"&lt;&gt;0"), SUMIF('MazeSolve Accuracy'!D247,"&lt;&gt;0"), SUMIF('Hamiltonian Accuracy'!D247,"&lt;&gt;0")))/SUM(IF('PARITY Accuracy'!D247&lt;&gt;0,1,0), IF('Pattern_Matching Accuracy'!D247&lt;&gt;0,1,0), IF('Reversal Accuracy'!D247&lt;&gt;0,1,0), IF('Stack Accuracy'!D247&lt;&gt;0,1,0), IF('Vending_Machine Accuracy'!D247&lt;&gt;0,1,0), IF('Vending_Machine_Sum Accuracy'!D247&lt;&gt;0,1,0), IF('MazeComplete Accuracy'!D247&lt;&gt;0,1,0), IF('MazeSolve Accuracy'!D247&lt;&gt;0,1,0), IF('Hamiltonian Accuracy'!D247&lt;&gt;0,1,0))</f>
        <v>28.633333333333329</v>
      </c>
      <c r="E247">
        <f>(SUM(SUMIF('PARITY Accuracy'!E247,"&lt;&gt;0"), SUMIF('Pattern_Matching Accuracy'!E247,"&lt;&gt;0"), SUMIF('Reversal Accuracy'!E247,"&lt;&gt;0"), SUMIF('Stack Accuracy'!E247,"&lt;&gt;0"), SUMIF('Vending_Machine Accuracy'!E247,"&lt;&gt;0"), SUMIF('Vending_Machine_Sum Accuracy'!E247,"&lt;&gt;0"), SUMIF('MazeComplete Accuracy'!E247,"&lt;&gt;0"), SUMIF('MazeSolve Accuracy'!E247,"&lt;&gt;0"), SUMIF('Hamiltonian Accuracy'!E247,"&lt;&gt;0")))/SUM(IF('PARITY Accuracy'!E247&lt;&gt;0,1,0), IF('Pattern_Matching Accuracy'!E247&lt;&gt;0,1,0), IF('Reversal Accuracy'!E247&lt;&gt;0,1,0), IF('Stack Accuracy'!E247&lt;&gt;0,1,0), IF('Vending_Machine Accuracy'!E247&lt;&gt;0,1,0), IF('Vending_Machine_Sum Accuracy'!E247&lt;&gt;0,1,0), IF('MazeComplete Accuracy'!E247&lt;&gt;0,1,0), IF('MazeSolve Accuracy'!E247&lt;&gt;0,1,0), IF('Hamiltonian Accuracy'!E247&lt;&gt;0,1,0))</f>
        <v>26.02</v>
      </c>
      <c r="F247">
        <f>(SUM(SUMIF('PARITY Accuracy'!F247,"&lt;&gt;0"), SUMIF('Pattern_Matching Accuracy'!F247,"&lt;&gt;0"), SUMIF('Reversal Accuracy'!F247,"&lt;&gt;0"), SUMIF('Stack Accuracy'!F247,"&lt;&gt;0"), SUMIF('Vending_Machine Accuracy'!F247,"&lt;&gt;0"), SUMIF('Vending_Machine_Sum Accuracy'!F247,"&lt;&gt;0"), SUMIF('MazeComplete Accuracy'!F247,"&lt;&gt;0"), SUMIF('MazeSolve Accuracy'!F247,"&lt;&gt;0"), SUMIF('Hamiltonian Accuracy'!F247,"&lt;&gt;0")))/SUM(IF('PARITY Accuracy'!F247&lt;&gt;0,1,0), IF('Pattern_Matching Accuracy'!F247&lt;&gt;0,1,0), IF('Reversal Accuracy'!F247&lt;&gt;0,1,0), IF('Stack Accuracy'!F247&lt;&gt;0,1,0), IF('Vending_Machine Accuracy'!F247&lt;&gt;0,1,0), IF('Vending_Machine_Sum Accuracy'!F247&lt;&gt;0,1,0), IF('MazeComplete Accuracy'!F247&lt;&gt;0,1,0), IF('MazeSolve Accuracy'!F247&lt;&gt;0,1,0), IF('Hamiltonian Accuracy'!F247&lt;&gt;0,1,0))</f>
        <v>23.666666666666668</v>
      </c>
      <c r="G247">
        <f>(SUM(SUMIF('PARITY Accuracy'!G247,"&lt;&gt;0"), SUMIF('Pattern_Matching Accuracy'!G247,"&lt;&gt;0"), SUMIF('Reversal Accuracy'!G247,"&lt;&gt;0"), SUMIF('Stack Accuracy'!G247,"&lt;&gt;0"), SUMIF('Vending_Machine Accuracy'!G247,"&lt;&gt;0"), SUMIF('Vending_Machine_Sum Accuracy'!G247,"&lt;&gt;0"), SUMIF('MazeComplete Accuracy'!G247,"&lt;&gt;0"), SUMIF('MazeSolve Accuracy'!G247,"&lt;&gt;0"), SUMIF('Hamiltonian Accuracy'!G247,"&lt;&gt;0")))/SUM(IF('PARITY Accuracy'!G247&lt;&gt;0,1,0), IF('Pattern_Matching Accuracy'!G247&lt;&gt;0,1,0), IF('Reversal Accuracy'!G247&lt;&gt;0,1,0), IF('Stack Accuracy'!G247&lt;&gt;0,1,0), IF('Vending_Machine Accuracy'!G247&lt;&gt;0,1,0), IF('Vending_Machine_Sum Accuracy'!G247&lt;&gt;0,1,0), IF('MazeComplete Accuracy'!G247&lt;&gt;0,1,0), IF('MazeSolve Accuracy'!G247&lt;&gt;0,1,0), IF('Hamiltonian Accuracy'!G247&lt;&gt;0,1,0))</f>
        <v>28.599999999999998</v>
      </c>
      <c r="H247" t="str">
        <f t="shared" si="79"/>
        <v>100 (δ=0.45)</v>
      </c>
      <c r="N247">
        <f t="shared" si="90"/>
        <v>26.106666666666666</v>
      </c>
      <c r="O247">
        <f t="shared" si="91"/>
        <v>2.0285590580142947</v>
      </c>
    </row>
    <row r="248" spans="1:25" x14ac:dyDescent="0.45">
      <c r="A248" s="2">
        <v>28</v>
      </c>
      <c r="B248">
        <v>100</v>
      </c>
      <c r="C248">
        <v>0.65</v>
      </c>
      <c r="D248">
        <f>(SUM(SUMIF('PARITY Accuracy'!D248,"&lt;&gt;0"), SUMIF('Pattern_Matching Accuracy'!D248,"&lt;&gt;0"), SUMIF('Reversal Accuracy'!D248,"&lt;&gt;0"), SUMIF('Stack Accuracy'!D248,"&lt;&gt;0"), SUMIF('Vending_Machine Accuracy'!D248,"&lt;&gt;0"), SUMIF('Vending_Machine_Sum Accuracy'!D248,"&lt;&gt;0"), SUMIF('MazeComplete Accuracy'!D248,"&lt;&gt;0"), SUMIF('MazeSolve Accuracy'!D248,"&lt;&gt;0"), SUMIF('Hamiltonian Accuracy'!D248,"&lt;&gt;0")))/SUM(IF('PARITY Accuracy'!D248&lt;&gt;0,1,0), IF('Pattern_Matching Accuracy'!D248&lt;&gt;0,1,0), IF('Reversal Accuracy'!D248&lt;&gt;0,1,0), IF('Stack Accuracy'!D248&lt;&gt;0,1,0), IF('Vending_Machine Accuracy'!D248&lt;&gt;0,1,0), IF('Vending_Machine_Sum Accuracy'!D248&lt;&gt;0,1,0), IF('MazeComplete Accuracy'!D248&lt;&gt;0,1,0), IF('MazeSolve Accuracy'!D248&lt;&gt;0,1,0), IF('Hamiltonian Accuracy'!D248&lt;&gt;0,1,0))</f>
        <v>26.400000000000002</v>
      </c>
      <c r="E248">
        <f>(SUM(SUMIF('PARITY Accuracy'!E248,"&lt;&gt;0"), SUMIF('Pattern_Matching Accuracy'!E248,"&lt;&gt;0"), SUMIF('Reversal Accuracy'!E248,"&lt;&gt;0"), SUMIF('Stack Accuracy'!E248,"&lt;&gt;0"), SUMIF('Vending_Machine Accuracy'!E248,"&lt;&gt;0"), SUMIF('Vending_Machine_Sum Accuracy'!E248,"&lt;&gt;0"), SUMIF('MazeComplete Accuracy'!E248,"&lt;&gt;0"), SUMIF('MazeSolve Accuracy'!E248,"&lt;&gt;0"), SUMIF('Hamiltonian Accuracy'!E248,"&lt;&gt;0")))/SUM(IF('PARITY Accuracy'!E248&lt;&gt;0,1,0), IF('Pattern_Matching Accuracy'!E248&lt;&gt;0,1,0), IF('Reversal Accuracy'!E248&lt;&gt;0,1,0), IF('Stack Accuracy'!E248&lt;&gt;0,1,0), IF('Vending_Machine Accuracy'!E248&lt;&gt;0,1,0), IF('Vending_Machine_Sum Accuracy'!E248&lt;&gt;0,1,0), IF('MazeComplete Accuracy'!E248&lt;&gt;0,1,0), IF('MazeSolve Accuracy'!E248&lt;&gt;0,1,0), IF('Hamiltonian Accuracy'!E248&lt;&gt;0,1,0))</f>
        <v>24.024000000000001</v>
      </c>
      <c r="F248">
        <f>(SUM(SUMIF('PARITY Accuracy'!F248,"&lt;&gt;0"), SUMIF('Pattern_Matching Accuracy'!F248,"&lt;&gt;0"), SUMIF('Reversal Accuracy'!F248,"&lt;&gt;0"), SUMIF('Stack Accuracy'!F248,"&lt;&gt;0"), SUMIF('Vending_Machine Accuracy'!F248,"&lt;&gt;0"), SUMIF('Vending_Machine_Sum Accuracy'!F248,"&lt;&gt;0"), SUMIF('MazeComplete Accuracy'!F248,"&lt;&gt;0"), SUMIF('MazeSolve Accuracy'!F248,"&lt;&gt;0"), SUMIF('Hamiltonian Accuracy'!F248,"&lt;&gt;0")))/SUM(IF('PARITY Accuracy'!F248&lt;&gt;0,1,0), IF('Pattern_Matching Accuracy'!F248&lt;&gt;0,1,0), IF('Reversal Accuracy'!F248&lt;&gt;0,1,0), IF('Stack Accuracy'!F248&lt;&gt;0,1,0), IF('Vending_Machine Accuracy'!F248&lt;&gt;0,1,0), IF('Vending_Machine_Sum Accuracy'!F248&lt;&gt;0,1,0), IF('MazeComplete Accuracy'!F248&lt;&gt;0,1,0), IF('MazeSolve Accuracy'!F248&lt;&gt;0,1,0), IF('Hamiltonian Accuracy'!F248&lt;&gt;0,1,0))</f>
        <v>23.3</v>
      </c>
      <c r="G248">
        <f>(SUM(SUMIF('PARITY Accuracy'!G248,"&lt;&gt;0"), SUMIF('Pattern_Matching Accuracy'!G248,"&lt;&gt;0"), SUMIF('Reversal Accuracy'!G248,"&lt;&gt;0"), SUMIF('Stack Accuracy'!G248,"&lt;&gt;0"), SUMIF('Vending_Machine Accuracy'!G248,"&lt;&gt;0"), SUMIF('Vending_Machine_Sum Accuracy'!G248,"&lt;&gt;0"), SUMIF('MazeComplete Accuracy'!G248,"&lt;&gt;0"), SUMIF('MazeSolve Accuracy'!G248,"&lt;&gt;0"), SUMIF('Hamiltonian Accuracy'!G248,"&lt;&gt;0")))/SUM(IF('PARITY Accuracy'!G248&lt;&gt;0,1,0), IF('Pattern_Matching Accuracy'!G248&lt;&gt;0,1,0), IF('Reversal Accuracy'!G248&lt;&gt;0,1,0), IF('Stack Accuracy'!G248&lt;&gt;0,1,0), IF('Vending_Machine Accuracy'!G248&lt;&gt;0,1,0), IF('Vending_Machine_Sum Accuracy'!G248&lt;&gt;0,1,0), IF('MazeComplete Accuracy'!G248&lt;&gt;0,1,0), IF('MazeSolve Accuracy'!G248&lt;&gt;0,1,0), IF('Hamiltonian Accuracy'!G248&lt;&gt;0,1,0))</f>
        <v>26.566666666666666</v>
      </c>
      <c r="H248" t="str">
        <f t="shared" si="79"/>
        <v>100 (δ=0.65)</v>
      </c>
      <c r="N248">
        <f t="shared" si="90"/>
        <v>24.574666666666669</v>
      </c>
      <c r="O248">
        <f t="shared" si="91"/>
        <v>1.3241161412638838</v>
      </c>
    </row>
    <row r="249" spans="1:25" x14ac:dyDescent="0.45">
      <c r="A249" s="2">
        <v>29</v>
      </c>
      <c r="B249">
        <v>100</v>
      </c>
      <c r="C249">
        <v>0.85</v>
      </c>
      <c r="D249">
        <f>(SUM(SUMIF('PARITY Accuracy'!D249,"&lt;&gt;0"), SUMIF('Pattern_Matching Accuracy'!D249,"&lt;&gt;0"), SUMIF('Reversal Accuracy'!D249,"&lt;&gt;0"), SUMIF('Stack Accuracy'!D249,"&lt;&gt;0"), SUMIF('Vending_Machine Accuracy'!D249,"&lt;&gt;0"), SUMIF('Vending_Machine_Sum Accuracy'!D249,"&lt;&gt;0"), SUMIF('MazeComplete Accuracy'!D249,"&lt;&gt;0"), SUMIF('MazeSolve Accuracy'!D249,"&lt;&gt;0"), SUMIF('Hamiltonian Accuracy'!D249,"&lt;&gt;0")))/SUM(IF('PARITY Accuracy'!D249&lt;&gt;0,1,0), IF('Pattern_Matching Accuracy'!D249&lt;&gt;0,1,0), IF('Reversal Accuracy'!D249&lt;&gt;0,1,0), IF('Stack Accuracy'!D249&lt;&gt;0,1,0), IF('Vending_Machine Accuracy'!D249&lt;&gt;0,1,0), IF('Vending_Machine_Sum Accuracy'!D249&lt;&gt;0,1,0), IF('MazeComplete Accuracy'!D249&lt;&gt;0,1,0), IF('MazeSolve Accuracy'!D249&lt;&gt;0,1,0), IF('Hamiltonian Accuracy'!D249&lt;&gt;0,1,0))</f>
        <v>24.033333333333331</v>
      </c>
      <c r="E249">
        <f>(SUM(SUMIF('PARITY Accuracy'!E249,"&lt;&gt;0"), SUMIF('Pattern_Matching Accuracy'!E249,"&lt;&gt;0"), SUMIF('Reversal Accuracy'!E249,"&lt;&gt;0"), SUMIF('Stack Accuracy'!E249,"&lt;&gt;0"), SUMIF('Vending_Machine Accuracy'!E249,"&lt;&gt;0"), SUMIF('Vending_Machine_Sum Accuracy'!E249,"&lt;&gt;0"), SUMIF('MazeComplete Accuracy'!E249,"&lt;&gt;0"), SUMIF('MazeSolve Accuracy'!E249,"&lt;&gt;0"), SUMIF('Hamiltonian Accuracy'!E249,"&lt;&gt;0")))/SUM(IF('PARITY Accuracy'!E249&lt;&gt;0,1,0), IF('Pattern_Matching Accuracy'!E249&lt;&gt;0,1,0), IF('Reversal Accuracy'!E249&lt;&gt;0,1,0), IF('Stack Accuracy'!E249&lt;&gt;0,1,0), IF('Vending_Machine Accuracy'!E249&lt;&gt;0,1,0), IF('Vending_Machine_Sum Accuracy'!E249&lt;&gt;0,1,0), IF('MazeComplete Accuracy'!E249&lt;&gt;0,1,0), IF('MazeSolve Accuracy'!E249&lt;&gt;0,1,0), IF('Hamiltonian Accuracy'!E249&lt;&gt;0,1,0))</f>
        <v>22.419999999999998</v>
      </c>
      <c r="F249">
        <f>(SUM(SUMIF('PARITY Accuracy'!F249,"&lt;&gt;0"), SUMIF('Pattern_Matching Accuracy'!F249,"&lt;&gt;0"), SUMIF('Reversal Accuracy'!F249,"&lt;&gt;0"), SUMIF('Stack Accuracy'!F249,"&lt;&gt;0"), SUMIF('Vending_Machine Accuracy'!F249,"&lt;&gt;0"), SUMIF('Vending_Machine_Sum Accuracy'!F249,"&lt;&gt;0"), SUMIF('MazeComplete Accuracy'!F249,"&lt;&gt;0"), SUMIF('MazeSolve Accuracy'!F249,"&lt;&gt;0"), SUMIF('Hamiltonian Accuracy'!F249,"&lt;&gt;0")))/SUM(IF('PARITY Accuracy'!F249&lt;&gt;0,1,0), IF('Pattern_Matching Accuracy'!F249&lt;&gt;0,1,0), IF('Reversal Accuracy'!F249&lt;&gt;0,1,0), IF('Stack Accuracy'!F249&lt;&gt;0,1,0), IF('Vending_Machine Accuracy'!F249&lt;&gt;0,1,0), IF('Vending_Machine_Sum Accuracy'!F249&lt;&gt;0,1,0), IF('MazeComplete Accuracy'!F249&lt;&gt;0,1,0), IF('MazeSolve Accuracy'!F249&lt;&gt;0,1,0), IF('Hamiltonian Accuracy'!F249&lt;&gt;0,1,0))</f>
        <v>21.766666666666666</v>
      </c>
      <c r="G249">
        <f>(SUM(SUMIF('PARITY Accuracy'!G249,"&lt;&gt;0"), SUMIF('Pattern_Matching Accuracy'!G249,"&lt;&gt;0"), SUMIF('Reversal Accuracy'!G249,"&lt;&gt;0"), SUMIF('Stack Accuracy'!G249,"&lt;&gt;0"), SUMIF('Vending_Machine Accuracy'!G249,"&lt;&gt;0"), SUMIF('Vending_Machine_Sum Accuracy'!G249,"&lt;&gt;0"), SUMIF('MazeComplete Accuracy'!G249,"&lt;&gt;0"), SUMIF('MazeSolve Accuracy'!G249,"&lt;&gt;0"), SUMIF('Hamiltonian Accuracy'!G249,"&lt;&gt;0")))/SUM(IF('PARITY Accuracy'!G249&lt;&gt;0,1,0), IF('Pattern_Matching Accuracy'!G249&lt;&gt;0,1,0), IF('Reversal Accuracy'!G249&lt;&gt;0,1,0), IF('Stack Accuracy'!G249&lt;&gt;0,1,0), IF('Vending_Machine Accuracy'!G249&lt;&gt;0,1,0), IF('Vending_Machine_Sum Accuracy'!G249&lt;&gt;0,1,0), IF('MazeComplete Accuracy'!G249&lt;&gt;0,1,0), IF('MazeSolve Accuracy'!G249&lt;&gt;0,1,0), IF('Hamiltonian Accuracy'!G249&lt;&gt;0,1,0))</f>
        <v>24.400000000000002</v>
      </c>
      <c r="H249" t="str">
        <f t="shared" si="79"/>
        <v>100 (δ=0.85)</v>
      </c>
      <c r="N249">
        <f t="shared" si="90"/>
        <v>22.74</v>
      </c>
      <c r="O249">
        <f t="shared" si="91"/>
        <v>0.95262600022059851</v>
      </c>
    </row>
    <row r="250" spans="1:25" x14ac:dyDescent="0.45">
      <c r="O250">
        <f>AVERAGE(O220:O244)</f>
        <v>1.3026247497896912</v>
      </c>
    </row>
  </sheetData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249"/>
  <sheetViews>
    <sheetView zoomScale="83" workbookViewId="0">
      <selection activeCell="G219" sqref="D219:G219"/>
    </sheetView>
  </sheetViews>
  <sheetFormatPr defaultRowHeight="14.25" x14ac:dyDescent="0.45"/>
  <sheetData>
    <row r="1" spans="1:8" x14ac:dyDescent="0.45">
      <c r="A1" s="1">
        <v>0</v>
      </c>
      <c r="B1" t="s">
        <v>13</v>
      </c>
    </row>
    <row r="3" spans="1:8" x14ac:dyDescent="0.4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14</v>
      </c>
    </row>
    <row r="4" spans="1:8" x14ac:dyDescent="0.45">
      <c r="A4" s="1">
        <v>0</v>
      </c>
      <c r="B4">
        <v>2</v>
      </c>
      <c r="C4">
        <v>0</v>
      </c>
      <c r="D4">
        <f>AVERAGE('PARITY Accuracy'!D4, 'Pattern_Matching Accuracy'!D4, 'Reversal Accuracy'!D4, 'Stack Accuracy'!D4, 'Vending_Machine Accuracy'!D4, 'Vending_Machine_Sum Accuracy'!D4, 'MazeComplete Accuracy'!D4, 'MazeSolve Accuracy'!D4, 'Hamiltonian Accuracy'!D4)</f>
        <v>7.5222222222222213</v>
      </c>
      <c r="E4">
        <f>AVERAGE('PARITY Accuracy'!E4, 'Pattern_Matching Accuracy'!E4, 'Reversal Accuracy'!E4, 'Stack Accuracy'!E4, 'Vending_Machine Accuracy'!E4, 'Vending_Machine_Sum Accuracy'!E4, 'MazeComplete Accuracy'!E4, 'MazeSolve Accuracy'!E4, 'Hamiltonian Accuracy'!E4)</f>
        <v>4.9555555555555557</v>
      </c>
      <c r="F4">
        <f>AVERAGE('PARITY Accuracy'!F4, 'Pattern_Matching Accuracy'!F4, 'Reversal Accuracy'!F4, 'Stack Accuracy'!F4, 'Vending_Machine Accuracy'!F4, 'Vending_Machine_Sum Accuracy'!F4, 'MazeComplete Accuracy'!F4, 'MazeSolve Accuracy'!F4, 'Hamiltonian Accuracy'!F4)</f>
        <v>9.0888888888888886</v>
      </c>
      <c r="G4">
        <f>AVERAGE('PARITY Accuracy'!G4, 'Pattern_Matching Accuracy'!G4, 'Reversal Accuracy'!G4, 'Stack Accuracy'!G4, 'Vending_Machine Accuracy'!G4, 'Vending_Machine_Sum Accuracy'!G4, 'MazeComplete Accuracy'!G4, 'MazeSolve Accuracy'!G4, 'Hamiltonian Accuracy'!G4)</f>
        <v>8.8666666666666671</v>
      </c>
      <c r="H4" t="str">
        <f t="shared" ref="H4:H33" si="0">B4&amp;" (δ="&amp;C4&amp;")"</f>
        <v>2 (δ=0)</v>
      </c>
    </row>
    <row r="5" spans="1:8" x14ac:dyDescent="0.45">
      <c r="A5" s="1">
        <v>1</v>
      </c>
      <c r="B5">
        <v>2</v>
      </c>
      <c r="C5">
        <v>0.2</v>
      </c>
      <c r="D5">
        <f>AVERAGE('PARITY Accuracy'!D5, 'Pattern_Matching Accuracy'!D5, 'Reversal Accuracy'!D5, 'Stack Accuracy'!D5, 'Vending_Machine Accuracy'!D5, 'Vending_Machine_Sum Accuracy'!D5, 'MazeComplete Accuracy'!D5, 'MazeSolve Accuracy'!D5, 'Hamiltonian Accuracy'!D5)</f>
        <v>8.344444444444445</v>
      </c>
      <c r="E5">
        <f>AVERAGE('PARITY Accuracy'!E5, 'Pattern_Matching Accuracy'!E5, 'Reversal Accuracy'!E5, 'Stack Accuracy'!E5, 'Vending_Machine Accuracy'!E5, 'Vending_Machine_Sum Accuracy'!E5, 'MazeComplete Accuracy'!E5, 'MazeSolve Accuracy'!E5, 'Hamiltonian Accuracy'!E5)</f>
        <v>4.5444444444444443</v>
      </c>
      <c r="F5">
        <f>AVERAGE('PARITY Accuracy'!F5, 'Pattern_Matching Accuracy'!F5, 'Reversal Accuracy'!F5, 'Stack Accuracy'!F5, 'Vending_Machine Accuracy'!F5, 'Vending_Machine_Sum Accuracy'!F5, 'MazeComplete Accuracy'!F5, 'MazeSolve Accuracy'!F5, 'Hamiltonian Accuracy'!F5)</f>
        <v>7.1222222222222218</v>
      </c>
      <c r="G5">
        <f>AVERAGE('PARITY Accuracy'!G5, 'Pattern_Matching Accuracy'!G5, 'Reversal Accuracy'!G5, 'Stack Accuracy'!G5, 'Vending_Machine Accuracy'!G5, 'Vending_Machine_Sum Accuracy'!G5, 'MazeComplete Accuracy'!G5, 'MazeSolve Accuracy'!G5, 'Hamiltonian Accuracy'!G5)</f>
        <v>8.466666666666665</v>
      </c>
      <c r="H5" t="str">
        <f t="shared" si="0"/>
        <v>2 (δ=0.2)</v>
      </c>
    </row>
    <row r="6" spans="1:8" x14ac:dyDescent="0.45">
      <c r="A6" s="1">
        <v>2</v>
      </c>
      <c r="B6">
        <v>2</v>
      </c>
      <c r="C6">
        <v>0.45</v>
      </c>
      <c r="D6">
        <f>AVERAGE('PARITY Accuracy'!D6, 'Pattern_Matching Accuracy'!D6, 'Reversal Accuracy'!D6, 'Stack Accuracy'!D6, 'Vending_Machine Accuracy'!D6, 'Vending_Machine_Sum Accuracy'!D6, 'MazeComplete Accuracy'!D6, 'MazeSolve Accuracy'!D6, 'Hamiltonian Accuracy'!D6)</f>
        <v>7.1999999999999993</v>
      </c>
      <c r="E6">
        <f>AVERAGE('PARITY Accuracy'!E6, 'Pattern_Matching Accuracy'!E6, 'Reversal Accuracy'!E6, 'Stack Accuracy'!E6, 'Vending_Machine Accuracy'!E6, 'Vending_Machine_Sum Accuracy'!E6, 'MazeComplete Accuracy'!E6, 'MazeSolve Accuracy'!E6, 'Hamiltonian Accuracy'!E6)</f>
        <v>4.4222222222222216</v>
      </c>
      <c r="F6">
        <f>AVERAGE('PARITY Accuracy'!F6, 'Pattern_Matching Accuracy'!F6, 'Reversal Accuracy'!F6, 'Stack Accuracy'!F6, 'Vending_Machine Accuracy'!F6, 'Vending_Machine_Sum Accuracy'!F6, 'MazeComplete Accuracy'!F6, 'MazeSolve Accuracy'!F6, 'Hamiltonian Accuracy'!F6)</f>
        <v>8.5888888888888886</v>
      </c>
      <c r="G6">
        <f>AVERAGE('PARITY Accuracy'!G6, 'Pattern_Matching Accuracy'!G6, 'Reversal Accuracy'!G6, 'Stack Accuracy'!G6, 'Vending_Machine Accuracy'!G6, 'Vending_Machine_Sum Accuracy'!G6, 'MazeComplete Accuracy'!G6, 'MazeSolve Accuracy'!G6, 'Hamiltonian Accuracy'!G6)</f>
        <v>8.2444444444444471</v>
      </c>
      <c r="H6" t="str">
        <f t="shared" si="0"/>
        <v>2 (δ=0.45)</v>
      </c>
    </row>
    <row r="7" spans="1:8" x14ac:dyDescent="0.45">
      <c r="A7" s="1">
        <v>3</v>
      </c>
      <c r="B7">
        <v>2</v>
      </c>
      <c r="C7">
        <v>0.65</v>
      </c>
      <c r="D7">
        <f>AVERAGE('PARITY Accuracy'!D7, 'Pattern_Matching Accuracy'!D7, 'Reversal Accuracy'!D7, 'Stack Accuracy'!D7, 'Vending_Machine Accuracy'!D7, 'Vending_Machine_Sum Accuracy'!D7, 'MazeComplete Accuracy'!D7, 'MazeSolve Accuracy'!D7, 'Hamiltonian Accuracy'!D7)</f>
        <v>7.2555555555555555</v>
      </c>
      <c r="E7">
        <f>AVERAGE('PARITY Accuracy'!E7, 'Pattern_Matching Accuracy'!E7, 'Reversal Accuracy'!E7, 'Stack Accuracy'!E7, 'Vending_Machine Accuracy'!E7, 'Vending_Machine_Sum Accuracy'!E7, 'MazeComplete Accuracy'!E7, 'MazeSolve Accuracy'!E7, 'Hamiltonian Accuracy'!E7)</f>
        <v>4.7666666666666666</v>
      </c>
      <c r="F7">
        <f>AVERAGE('PARITY Accuracy'!F7, 'Pattern_Matching Accuracy'!F7, 'Reversal Accuracy'!F7, 'Stack Accuracy'!F7, 'Vending_Machine Accuracy'!F7, 'Vending_Machine_Sum Accuracy'!F7, 'MazeComplete Accuracy'!F7, 'MazeSolve Accuracy'!F7, 'Hamiltonian Accuracy'!F7)</f>
        <v>7.2444444444444445</v>
      </c>
      <c r="G7">
        <f>AVERAGE('PARITY Accuracy'!G7, 'Pattern_Matching Accuracy'!G7, 'Reversal Accuracy'!G7, 'Stack Accuracy'!G7, 'Vending_Machine Accuracy'!G7, 'Vending_Machine_Sum Accuracy'!G7, 'MazeComplete Accuracy'!G7, 'MazeSolve Accuracy'!G7, 'Hamiltonian Accuracy'!G7)</f>
        <v>8.2888888888888879</v>
      </c>
      <c r="H7" t="str">
        <f t="shared" si="0"/>
        <v>2 (δ=0.65)</v>
      </c>
    </row>
    <row r="8" spans="1:8" x14ac:dyDescent="0.45">
      <c r="A8" s="1">
        <v>4</v>
      </c>
      <c r="B8">
        <v>2</v>
      </c>
      <c r="C8">
        <v>0.85</v>
      </c>
      <c r="D8">
        <f>AVERAGE('PARITY Accuracy'!D8, 'Pattern_Matching Accuracy'!D8, 'Reversal Accuracy'!D8, 'Stack Accuracy'!D8, 'Vending_Machine Accuracy'!D8, 'Vending_Machine_Sum Accuracy'!D8, 'MazeComplete Accuracy'!D8, 'MazeSolve Accuracy'!D8, 'Hamiltonian Accuracy'!D8)</f>
        <v>6.5888888888888903</v>
      </c>
      <c r="E8">
        <f>AVERAGE('PARITY Accuracy'!E8, 'Pattern_Matching Accuracy'!E8, 'Reversal Accuracy'!E8, 'Stack Accuracy'!E8, 'Vending_Machine Accuracy'!E8, 'Vending_Machine_Sum Accuracy'!E8, 'MazeComplete Accuracy'!E8, 'MazeSolve Accuracy'!E8, 'Hamiltonian Accuracy'!E8)</f>
        <v>4.4222222222222225</v>
      </c>
      <c r="F8">
        <f>AVERAGE('PARITY Accuracy'!F8, 'Pattern_Matching Accuracy'!F8, 'Reversal Accuracy'!F8, 'Stack Accuracy'!F8, 'Vending_Machine Accuracy'!F8, 'Vending_Machine_Sum Accuracy'!F8, 'MazeComplete Accuracy'!F8, 'MazeSolve Accuracy'!F8, 'Hamiltonian Accuracy'!F8)</f>
        <v>7.5777777777777784</v>
      </c>
      <c r="G8">
        <f>AVERAGE('PARITY Accuracy'!G8, 'Pattern_Matching Accuracy'!G8, 'Reversal Accuracy'!G8, 'Stack Accuracy'!G8, 'Vending_Machine Accuracy'!G8, 'Vending_Machine_Sum Accuracy'!G8, 'MazeComplete Accuracy'!G8, 'MazeSolve Accuracy'!G8, 'Hamiltonian Accuracy'!G8)</f>
        <v>7.2888888888888879</v>
      </c>
      <c r="H8" t="str">
        <f t="shared" si="0"/>
        <v>2 (δ=0.85)</v>
      </c>
    </row>
    <row r="9" spans="1:8" x14ac:dyDescent="0.45">
      <c r="A9" s="1">
        <v>5</v>
      </c>
      <c r="B9">
        <v>5</v>
      </c>
      <c r="C9">
        <v>0</v>
      </c>
      <c r="D9">
        <f>AVERAGE('PARITY Accuracy'!D9, 'Pattern_Matching Accuracy'!D9, 'Reversal Accuracy'!D9, 'Stack Accuracy'!D9, 'Vending_Machine Accuracy'!D9, 'Vending_Machine_Sum Accuracy'!D9, 'MazeComplete Accuracy'!D9, 'MazeSolve Accuracy'!D9, 'Hamiltonian Accuracy'!D9)</f>
        <v>29.188888888888886</v>
      </c>
      <c r="E9">
        <f>AVERAGE('PARITY Accuracy'!E9, 'Pattern_Matching Accuracy'!E9, 'Reversal Accuracy'!E9, 'Stack Accuracy'!E9, 'Vending_Machine Accuracy'!E9, 'Vending_Machine_Sum Accuracy'!E9, 'MazeComplete Accuracy'!E9, 'MazeSolve Accuracy'!E9, 'Hamiltonian Accuracy'!E9)</f>
        <v>18.977777777777778</v>
      </c>
      <c r="F9">
        <f>AVERAGE('PARITY Accuracy'!F9, 'Pattern_Matching Accuracy'!F9, 'Reversal Accuracy'!F9, 'Stack Accuracy'!F9, 'Vending_Machine Accuracy'!F9, 'Vending_Machine_Sum Accuracy'!F9, 'MazeComplete Accuracy'!F9, 'MazeSolve Accuracy'!F9, 'Hamiltonian Accuracy'!F9)</f>
        <v>30.577777777777776</v>
      </c>
      <c r="G9">
        <f>AVERAGE('PARITY Accuracy'!G9, 'Pattern_Matching Accuracy'!G9, 'Reversal Accuracy'!G9, 'Stack Accuracy'!G9, 'Vending_Machine Accuracy'!G9, 'Vending_Machine_Sum Accuracy'!G9, 'MazeComplete Accuracy'!G9, 'MazeSolve Accuracy'!G9, 'Hamiltonian Accuracy'!G9)</f>
        <v>28.188888888888886</v>
      </c>
      <c r="H9" t="str">
        <f t="shared" si="0"/>
        <v>5 (δ=0)</v>
      </c>
    </row>
    <row r="10" spans="1:8" x14ac:dyDescent="0.45">
      <c r="A10" s="1">
        <v>6</v>
      </c>
      <c r="B10">
        <v>5</v>
      </c>
      <c r="C10">
        <v>0.2</v>
      </c>
      <c r="D10">
        <f>AVERAGE('PARITY Accuracy'!D10, 'Pattern_Matching Accuracy'!D10, 'Reversal Accuracy'!D10, 'Stack Accuracy'!D10, 'Vending_Machine Accuracy'!D10, 'Vending_Machine_Sum Accuracy'!D10, 'MazeComplete Accuracy'!D10, 'MazeSolve Accuracy'!D10, 'Hamiltonian Accuracy'!D10)</f>
        <v>31.044444444444441</v>
      </c>
      <c r="E10">
        <f>AVERAGE('PARITY Accuracy'!E10, 'Pattern_Matching Accuracy'!E10, 'Reversal Accuracy'!E10, 'Stack Accuracy'!E10, 'Vending_Machine Accuracy'!E10, 'Vending_Machine_Sum Accuracy'!E10, 'MazeComplete Accuracy'!E10, 'MazeSolve Accuracy'!E10, 'Hamiltonian Accuracy'!E10)</f>
        <v>16.766666666666666</v>
      </c>
      <c r="F10">
        <f>AVERAGE('PARITY Accuracy'!F10, 'Pattern_Matching Accuracy'!F10, 'Reversal Accuracy'!F10, 'Stack Accuracy'!F10, 'Vending_Machine Accuracy'!F10, 'Vending_Machine_Sum Accuracy'!F10, 'MazeComplete Accuracy'!F10, 'MazeSolve Accuracy'!F10, 'Hamiltonian Accuracy'!F10)</f>
        <v>27.744444444444444</v>
      </c>
      <c r="G10">
        <f>AVERAGE('PARITY Accuracy'!G10, 'Pattern_Matching Accuracy'!G10, 'Reversal Accuracy'!G10, 'Stack Accuracy'!G10, 'Vending_Machine Accuracy'!G10, 'Vending_Machine_Sum Accuracy'!G10, 'MazeComplete Accuracy'!G10, 'MazeSolve Accuracy'!G10, 'Hamiltonian Accuracy'!G10)</f>
        <v>26.144444444444442</v>
      </c>
      <c r="H10" t="str">
        <f t="shared" si="0"/>
        <v>5 (δ=0.2)</v>
      </c>
    </row>
    <row r="11" spans="1:8" x14ac:dyDescent="0.45">
      <c r="A11" s="1">
        <v>7</v>
      </c>
      <c r="B11">
        <v>5</v>
      </c>
      <c r="C11">
        <v>0.45</v>
      </c>
      <c r="D11">
        <f>AVERAGE('PARITY Accuracy'!D11, 'Pattern_Matching Accuracy'!D11, 'Reversal Accuracy'!D11, 'Stack Accuracy'!D11, 'Vending_Machine Accuracy'!D11, 'Vending_Machine_Sum Accuracy'!D11, 'MazeComplete Accuracy'!D11, 'MazeSolve Accuracy'!D11, 'Hamiltonian Accuracy'!D11)</f>
        <v>28.277777777777779</v>
      </c>
      <c r="E11">
        <f>AVERAGE('PARITY Accuracy'!E11, 'Pattern_Matching Accuracy'!E11, 'Reversal Accuracy'!E11, 'Stack Accuracy'!E11, 'Vending_Machine Accuracy'!E11, 'Vending_Machine_Sum Accuracy'!E11, 'MazeComplete Accuracy'!E11, 'MazeSolve Accuracy'!E11, 'Hamiltonian Accuracy'!E11)</f>
        <v>14.844444444444447</v>
      </c>
      <c r="F11">
        <f>AVERAGE('PARITY Accuracy'!F11, 'Pattern_Matching Accuracy'!F11, 'Reversal Accuracy'!F11, 'Stack Accuracy'!F11, 'Vending_Machine Accuracy'!F11, 'Vending_Machine_Sum Accuracy'!F11, 'MazeComplete Accuracy'!F11, 'MazeSolve Accuracy'!F11, 'Hamiltonian Accuracy'!F11)</f>
        <v>27.144444444444446</v>
      </c>
      <c r="G11">
        <f>AVERAGE('PARITY Accuracy'!G11, 'Pattern_Matching Accuracy'!G11, 'Reversal Accuracy'!G11, 'Stack Accuracy'!G11, 'Vending_Machine Accuracy'!G11, 'Vending_Machine_Sum Accuracy'!G11, 'MazeComplete Accuracy'!G11, 'MazeSolve Accuracy'!G11, 'Hamiltonian Accuracy'!G11)</f>
        <v>24.87777777777778</v>
      </c>
      <c r="H11" t="str">
        <f t="shared" si="0"/>
        <v>5 (δ=0.45)</v>
      </c>
    </row>
    <row r="12" spans="1:8" x14ac:dyDescent="0.45">
      <c r="A12" s="1">
        <v>8</v>
      </c>
      <c r="B12">
        <v>5</v>
      </c>
      <c r="C12">
        <v>0.65</v>
      </c>
      <c r="D12">
        <f>AVERAGE('PARITY Accuracy'!D12, 'Pattern_Matching Accuracy'!D12, 'Reversal Accuracy'!D12, 'Stack Accuracy'!D12, 'Vending_Machine Accuracy'!D12, 'Vending_Machine_Sum Accuracy'!D12, 'MazeComplete Accuracy'!D12, 'MazeSolve Accuracy'!D12, 'Hamiltonian Accuracy'!D12)</f>
        <v>28.688888888888886</v>
      </c>
      <c r="E12">
        <f>AVERAGE('PARITY Accuracy'!E12, 'Pattern_Matching Accuracy'!E12, 'Reversal Accuracy'!E12, 'Stack Accuracy'!E12, 'Vending_Machine Accuracy'!E12, 'Vending_Machine_Sum Accuracy'!E12, 'MazeComplete Accuracy'!E12, 'MazeSolve Accuracy'!E12, 'Hamiltonian Accuracy'!E12)</f>
        <v>15.566666666666666</v>
      </c>
      <c r="F12">
        <f>AVERAGE('PARITY Accuracy'!F12, 'Pattern_Matching Accuracy'!F12, 'Reversal Accuracy'!F12, 'Stack Accuracy'!F12, 'Vending_Machine Accuracy'!F12, 'Vending_Machine_Sum Accuracy'!F12, 'MazeComplete Accuracy'!F12, 'MazeSolve Accuracy'!F12, 'Hamiltonian Accuracy'!F12)</f>
        <v>25.744444444444444</v>
      </c>
      <c r="G12">
        <f>AVERAGE('PARITY Accuracy'!G12, 'Pattern_Matching Accuracy'!G12, 'Reversal Accuracy'!G12, 'Stack Accuracy'!G12, 'Vending_Machine Accuracy'!G12, 'Vending_Machine_Sum Accuracy'!G12, 'MazeComplete Accuracy'!G12, 'MazeSolve Accuracy'!G12, 'Hamiltonian Accuracy'!G12)</f>
        <v>24.799999999999997</v>
      </c>
      <c r="H12" t="str">
        <f t="shared" si="0"/>
        <v>5 (δ=0.65)</v>
      </c>
    </row>
    <row r="13" spans="1:8" x14ac:dyDescent="0.45">
      <c r="A13" s="1">
        <v>9</v>
      </c>
      <c r="B13">
        <v>5</v>
      </c>
      <c r="C13">
        <v>0.85</v>
      </c>
      <c r="D13">
        <f>AVERAGE('PARITY Accuracy'!D13, 'Pattern_Matching Accuracy'!D13, 'Reversal Accuracy'!D13, 'Stack Accuracy'!D13, 'Vending_Machine Accuracy'!D13, 'Vending_Machine_Sum Accuracy'!D13, 'MazeComplete Accuracy'!D13, 'MazeSolve Accuracy'!D13, 'Hamiltonian Accuracy'!D13)</f>
        <v>28.5</v>
      </c>
      <c r="E13">
        <f>AVERAGE('PARITY Accuracy'!E13, 'Pattern_Matching Accuracy'!E13, 'Reversal Accuracy'!E13, 'Stack Accuracy'!E13, 'Vending_Machine Accuracy'!E13, 'Vending_Machine_Sum Accuracy'!E13, 'MazeComplete Accuracy'!E13, 'MazeSolve Accuracy'!E13, 'Hamiltonian Accuracy'!E13)</f>
        <v>17</v>
      </c>
      <c r="F13">
        <f>AVERAGE('PARITY Accuracy'!F13, 'Pattern_Matching Accuracy'!F13, 'Reversal Accuracy'!F13, 'Stack Accuracy'!F13, 'Vending_Machine Accuracy'!F13, 'Vending_Machine_Sum Accuracy'!F13, 'MazeComplete Accuracy'!F13, 'MazeSolve Accuracy'!F13, 'Hamiltonian Accuracy'!F13)</f>
        <v>27.622222222222224</v>
      </c>
      <c r="G13">
        <f>AVERAGE('PARITY Accuracy'!G13, 'Pattern_Matching Accuracy'!G13, 'Reversal Accuracy'!G13, 'Stack Accuracy'!G13, 'Vending_Machine Accuracy'!G13, 'Vending_Machine_Sum Accuracy'!G13, 'MazeComplete Accuracy'!G13, 'MazeSolve Accuracy'!G13, 'Hamiltonian Accuracy'!G13)</f>
        <v>23.744444444444444</v>
      </c>
      <c r="H13" t="str">
        <f t="shared" si="0"/>
        <v>5 (δ=0.85)</v>
      </c>
    </row>
    <row r="14" spans="1:8" x14ac:dyDescent="0.45">
      <c r="A14" s="1">
        <v>10</v>
      </c>
      <c r="B14">
        <v>10</v>
      </c>
      <c r="C14">
        <v>0</v>
      </c>
      <c r="D14">
        <f>AVERAGE('PARITY Accuracy'!D14, 'Pattern_Matching Accuracy'!D14, 'Reversal Accuracy'!D14, 'Stack Accuracy'!D14, 'Vending_Machine Accuracy'!D14, 'Vending_Machine_Sum Accuracy'!D14, 'MazeComplete Accuracy'!D14, 'MazeSolve Accuracy'!D14, 'Hamiltonian Accuracy'!D14)</f>
        <v>47.43333333333333</v>
      </c>
      <c r="E14">
        <f>AVERAGE('PARITY Accuracy'!E14, 'Pattern_Matching Accuracy'!E14, 'Reversal Accuracy'!E14, 'Stack Accuracy'!E14, 'Vending_Machine Accuracy'!E14, 'Vending_Machine_Sum Accuracy'!E14, 'MazeComplete Accuracy'!E14, 'MazeSolve Accuracy'!E14, 'Hamiltonian Accuracy'!E14)</f>
        <v>25.155555555555555</v>
      </c>
      <c r="F14">
        <f>AVERAGE('PARITY Accuracy'!F14, 'Pattern_Matching Accuracy'!F14, 'Reversal Accuracy'!F14, 'Stack Accuracy'!F14, 'Vending_Machine Accuracy'!F14, 'Vending_Machine_Sum Accuracy'!F14, 'MazeComplete Accuracy'!F14, 'MazeSolve Accuracy'!F14, 'Hamiltonian Accuracy'!F14)</f>
        <v>38.811111111111103</v>
      </c>
      <c r="G14">
        <f>AVERAGE('PARITY Accuracy'!G14, 'Pattern_Matching Accuracy'!G14, 'Reversal Accuracy'!G14, 'Stack Accuracy'!G14, 'Vending_Machine Accuracy'!G14, 'Vending_Machine_Sum Accuracy'!G14, 'MazeComplete Accuracy'!G14, 'MazeSolve Accuracy'!G14, 'Hamiltonian Accuracy'!G14)</f>
        <v>42.655555555555559</v>
      </c>
      <c r="H14" t="str">
        <f t="shared" si="0"/>
        <v>10 (δ=0)</v>
      </c>
    </row>
    <row r="15" spans="1:8" x14ac:dyDescent="0.45">
      <c r="A15" s="1">
        <v>11</v>
      </c>
      <c r="B15">
        <v>10</v>
      </c>
      <c r="C15">
        <v>0.2</v>
      </c>
      <c r="D15">
        <f>AVERAGE('PARITY Accuracy'!D15, 'Pattern_Matching Accuracy'!D15, 'Reversal Accuracy'!D15, 'Stack Accuracy'!D15, 'Vending_Machine Accuracy'!D15, 'Vending_Machine_Sum Accuracy'!D15, 'MazeComplete Accuracy'!D15, 'MazeSolve Accuracy'!D15, 'Hamiltonian Accuracy'!D15)</f>
        <v>44.355555555555554</v>
      </c>
      <c r="E15">
        <f>AVERAGE('PARITY Accuracy'!E15, 'Pattern_Matching Accuracy'!E15, 'Reversal Accuracy'!E15, 'Stack Accuracy'!E15, 'Vending_Machine Accuracy'!E15, 'Vending_Machine_Sum Accuracy'!E15, 'MazeComplete Accuracy'!E15, 'MazeSolve Accuracy'!E15, 'Hamiltonian Accuracy'!E15)</f>
        <v>24.922222222222221</v>
      </c>
      <c r="F15">
        <f>AVERAGE('PARITY Accuracy'!F15, 'Pattern_Matching Accuracy'!F15, 'Reversal Accuracy'!F15, 'Stack Accuracy'!F15, 'Vending_Machine Accuracy'!F15, 'Vending_Machine_Sum Accuracy'!F15, 'MazeComplete Accuracy'!F15, 'MazeSolve Accuracy'!F15, 'Hamiltonian Accuracy'!F15)</f>
        <v>38.255555555555553</v>
      </c>
      <c r="G15">
        <f>AVERAGE('PARITY Accuracy'!G15, 'Pattern_Matching Accuracy'!G15, 'Reversal Accuracy'!G15, 'Stack Accuracy'!G15, 'Vending_Machine Accuracy'!G15, 'Vending_Machine_Sum Accuracy'!G15, 'MazeComplete Accuracy'!G15, 'MazeSolve Accuracy'!G15, 'Hamiltonian Accuracy'!G15)</f>
        <v>40.844444444444449</v>
      </c>
      <c r="H15" t="str">
        <f t="shared" si="0"/>
        <v>10 (δ=0.2)</v>
      </c>
    </row>
    <row r="16" spans="1:8" x14ac:dyDescent="0.45">
      <c r="A16" s="1">
        <v>12</v>
      </c>
      <c r="B16">
        <v>10</v>
      </c>
      <c r="C16">
        <v>0.45</v>
      </c>
      <c r="D16">
        <f>AVERAGE('PARITY Accuracy'!D16, 'Pattern_Matching Accuracy'!D16, 'Reversal Accuracy'!D16, 'Stack Accuracy'!D16, 'Vending_Machine Accuracy'!D16, 'Vending_Machine_Sum Accuracy'!D16, 'MazeComplete Accuracy'!D16, 'MazeSolve Accuracy'!D16, 'Hamiltonian Accuracy'!D16)</f>
        <v>44.766666666666666</v>
      </c>
      <c r="E16">
        <f>AVERAGE('PARITY Accuracy'!E16, 'Pattern_Matching Accuracy'!E16, 'Reversal Accuracy'!E16, 'Stack Accuracy'!E16, 'Vending_Machine Accuracy'!E16, 'Vending_Machine_Sum Accuracy'!E16, 'MazeComplete Accuracy'!E16, 'MazeSolve Accuracy'!E16, 'Hamiltonian Accuracy'!E16)</f>
        <v>23.5</v>
      </c>
      <c r="F16">
        <f>AVERAGE('PARITY Accuracy'!F16, 'Pattern_Matching Accuracy'!F16, 'Reversal Accuracy'!F16, 'Stack Accuracy'!F16, 'Vending_Machine Accuracy'!F16, 'Vending_Machine_Sum Accuracy'!F16, 'MazeComplete Accuracy'!F16, 'MazeSolve Accuracy'!F16, 'Hamiltonian Accuracy'!F16)</f>
        <v>37.344444444444441</v>
      </c>
      <c r="G16">
        <f>AVERAGE('PARITY Accuracy'!G16, 'Pattern_Matching Accuracy'!G16, 'Reversal Accuracy'!G16, 'Stack Accuracy'!G16, 'Vending_Machine Accuracy'!G16, 'Vending_Machine_Sum Accuracy'!G16, 'MazeComplete Accuracy'!G16, 'MazeSolve Accuracy'!G16, 'Hamiltonian Accuracy'!G16)</f>
        <v>40.866666666666674</v>
      </c>
      <c r="H16" t="str">
        <f t="shared" si="0"/>
        <v>10 (δ=0.45)</v>
      </c>
    </row>
    <row r="17" spans="1:8" x14ac:dyDescent="0.45">
      <c r="A17" s="1">
        <v>13</v>
      </c>
      <c r="B17">
        <v>10</v>
      </c>
      <c r="C17">
        <v>0.65</v>
      </c>
      <c r="D17">
        <f>AVERAGE('PARITY Accuracy'!D17, 'Pattern_Matching Accuracy'!D17, 'Reversal Accuracy'!D17, 'Stack Accuracy'!D17, 'Vending_Machine Accuracy'!D17, 'Vending_Machine_Sum Accuracy'!D17, 'MazeComplete Accuracy'!D17, 'MazeSolve Accuracy'!D17, 'Hamiltonian Accuracy'!D17)</f>
        <v>43.822222222222223</v>
      </c>
      <c r="E17">
        <f>AVERAGE('PARITY Accuracy'!E17, 'Pattern_Matching Accuracy'!E17, 'Reversal Accuracy'!E17, 'Stack Accuracy'!E17, 'Vending_Machine Accuracy'!E17, 'Vending_Machine_Sum Accuracy'!E17, 'MazeComplete Accuracy'!E17, 'MazeSolve Accuracy'!E17, 'Hamiltonian Accuracy'!E17)</f>
        <v>23.144444444444446</v>
      </c>
      <c r="F17">
        <f>AVERAGE('PARITY Accuracy'!F17, 'Pattern_Matching Accuracy'!F17, 'Reversal Accuracy'!F17, 'Stack Accuracy'!F17, 'Vending_Machine Accuracy'!F17, 'Vending_Machine_Sum Accuracy'!F17, 'MazeComplete Accuracy'!F17, 'MazeSolve Accuracy'!F17, 'Hamiltonian Accuracy'!F17)</f>
        <v>36.31111111111111</v>
      </c>
      <c r="G17">
        <f>AVERAGE('PARITY Accuracy'!G17, 'Pattern_Matching Accuracy'!G17, 'Reversal Accuracy'!G17, 'Stack Accuracy'!G17, 'Vending_Machine Accuracy'!G17, 'Vending_Machine_Sum Accuracy'!G17, 'MazeComplete Accuracy'!G17, 'MazeSolve Accuracy'!G17, 'Hamiltonian Accuracy'!G17)</f>
        <v>39.799999999999997</v>
      </c>
      <c r="H17" t="str">
        <f t="shared" si="0"/>
        <v>10 (δ=0.65)</v>
      </c>
    </row>
    <row r="18" spans="1:8" x14ac:dyDescent="0.45">
      <c r="A18" s="1">
        <v>14</v>
      </c>
      <c r="B18">
        <v>10</v>
      </c>
      <c r="C18">
        <v>0.85</v>
      </c>
      <c r="D18">
        <f>AVERAGE('PARITY Accuracy'!D18, 'Pattern_Matching Accuracy'!D18, 'Reversal Accuracy'!D18, 'Stack Accuracy'!D18, 'Vending_Machine Accuracy'!D18, 'Vending_Machine_Sum Accuracy'!D18, 'MazeComplete Accuracy'!D18, 'MazeSolve Accuracy'!D18, 'Hamiltonian Accuracy'!D18)</f>
        <v>42.933333333333323</v>
      </c>
      <c r="E18">
        <f>AVERAGE('PARITY Accuracy'!E18, 'Pattern_Matching Accuracy'!E18, 'Reversal Accuracy'!E18, 'Stack Accuracy'!E18, 'Vending_Machine Accuracy'!E18, 'Vending_Machine_Sum Accuracy'!E18, 'MazeComplete Accuracy'!E18, 'MazeSolve Accuracy'!E18, 'Hamiltonian Accuracy'!E18)</f>
        <v>22.988888888888894</v>
      </c>
      <c r="F18">
        <f>AVERAGE('PARITY Accuracy'!F18, 'Pattern_Matching Accuracy'!F18, 'Reversal Accuracy'!F18, 'Stack Accuracy'!F18, 'Vending_Machine Accuracy'!F18, 'Vending_Machine_Sum Accuracy'!F18, 'MazeComplete Accuracy'!F18, 'MazeSolve Accuracy'!F18, 'Hamiltonian Accuracy'!F18)</f>
        <v>36.922222222222224</v>
      </c>
      <c r="G18">
        <f>AVERAGE('PARITY Accuracy'!G18, 'Pattern_Matching Accuracy'!G18, 'Reversal Accuracy'!G18, 'Stack Accuracy'!G18, 'Vending_Machine Accuracy'!G18, 'Vending_Machine_Sum Accuracy'!G18, 'MazeComplete Accuracy'!G18, 'MazeSolve Accuracy'!G18, 'Hamiltonian Accuracy'!G18)</f>
        <v>40.055555555555557</v>
      </c>
      <c r="H18" t="str">
        <f t="shared" si="0"/>
        <v>10 (δ=0.85)</v>
      </c>
    </row>
    <row r="19" spans="1:8" x14ac:dyDescent="0.45">
      <c r="A19" s="1">
        <v>15</v>
      </c>
      <c r="B19">
        <v>20</v>
      </c>
      <c r="C19">
        <v>0</v>
      </c>
      <c r="D19">
        <f>AVERAGE('PARITY Accuracy'!D19, 'Pattern_Matching Accuracy'!D19, 'Reversal Accuracy'!D19, 'Stack Accuracy'!D19, 'Vending_Machine Accuracy'!D19, 'Vending_Machine_Sum Accuracy'!D19, 'MazeComplete Accuracy'!D19, 'MazeSolve Accuracy'!D19, 'Hamiltonian Accuracy'!D19)</f>
        <v>55.699999999999996</v>
      </c>
      <c r="E19">
        <f>AVERAGE('PARITY Accuracy'!E19, 'Pattern_Matching Accuracy'!E19, 'Reversal Accuracy'!E19, 'Stack Accuracy'!E19, 'Vending_Machine Accuracy'!E19, 'Vending_Machine_Sum Accuracy'!E19, 'MazeComplete Accuracy'!E19, 'MazeSolve Accuracy'!E19, 'Hamiltonian Accuracy'!E19)</f>
        <v>28.611111111111111</v>
      </c>
      <c r="F19">
        <f>AVERAGE('PARITY Accuracy'!F19, 'Pattern_Matching Accuracy'!F19, 'Reversal Accuracy'!F19, 'Stack Accuracy'!F19, 'Vending_Machine Accuracy'!F19, 'Vending_Machine_Sum Accuracy'!F19, 'MazeComplete Accuracy'!F19, 'MazeSolve Accuracy'!F19, 'Hamiltonian Accuracy'!F19)</f>
        <v>44.622222222222227</v>
      </c>
      <c r="G19">
        <f>AVERAGE('PARITY Accuracy'!G19, 'Pattern_Matching Accuracy'!G19, 'Reversal Accuracy'!G19, 'Stack Accuracy'!G19, 'Vending_Machine Accuracy'!G19, 'Vending_Machine_Sum Accuracy'!G19, 'MazeComplete Accuracy'!G19, 'MazeSolve Accuracy'!G19, 'Hamiltonian Accuracy'!G19)</f>
        <v>55.333333333333336</v>
      </c>
      <c r="H19" t="str">
        <f t="shared" si="0"/>
        <v>20 (δ=0)</v>
      </c>
    </row>
    <row r="20" spans="1:8" x14ac:dyDescent="0.45">
      <c r="A20" s="1">
        <v>16</v>
      </c>
      <c r="B20">
        <v>20</v>
      </c>
      <c r="C20">
        <v>0.2</v>
      </c>
      <c r="D20">
        <f>AVERAGE('PARITY Accuracy'!D20, 'Pattern_Matching Accuracy'!D20, 'Reversal Accuracy'!D20, 'Stack Accuracy'!D20, 'Vending_Machine Accuracy'!D20, 'Vending_Machine_Sum Accuracy'!D20, 'MazeComplete Accuracy'!D20, 'MazeSolve Accuracy'!D20, 'Hamiltonian Accuracy'!D20)</f>
        <v>56.644444444444446</v>
      </c>
      <c r="E20">
        <f>AVERAGE('PARITY Accuracy'!E20, 'Pattern_Matching Accuracy'!E20, 'Reversal Accuracy'!E20, 'Stack Accuracy'!E20, 'Vending_Machine Accuracy'!E20, 'Vending_Machine_Sum Accuracy'!E20, 'MazeComplete Accuracy'!E20, 'MazeSolve Accuracy'!E20, 'Hamiltonian Accuracy'!E20)</f>
        <v>28.588888888888885</v>
      </c>
      <c r="F20">
        <f>AVERAGE('PARITY Accuracy'!F20, 'Pattern_Matching Accuracy'!F20, 'Reversal Accuracy'!F20, 'Stack Accuracy'!F20, 'Vending_Machine Accuracy'!F20, 'Vending_Machine_Sum Accuracy'!F20, 'MazeComplete Accuracy'!F20, 'MazeSolve Accuracy'!F20, 'Hamiltonian Accuracy'!F20)</f>
        <v>43.988888888888887</v>
      </c>
      <c r="G20">
        <f>AVERAGE('PARITY Accuracy'!G20, 'Pattern_Matching Accuracy'!G20, 'Reversal Accuracy'!G20, 'Stack Accuracy'!G20, 'Vending_Machine Accuracy'!G20, 'Vending_Machine_Sum Accuracy'!G20, 'MazeComplete Accuracy'!G20, 'MazeSolve Accuracy'!G20, 'Hamiltonian Accuracy'!G20)</f>
        <v>55.611111111111107</v>
      </c>
      <c r="H20" t="str">
        <f t="shared" si="0"/>
        <v>20 (δ=0.2)</v>
      </c>
    </row>
    <row r="21" spans="1:8" x14ac:dyDescent="0.45">
      <c r="A21" s="1">
        <v>17</v>
      </c>
      <c r="B21">
        <v>20</v>
      </c>
      <c r="C21">
        <v>0.45</v>
      </c>
      <c r="D21">
        <f>AVERAGE('PARITY Accuracy'!D21, 'Pattern_Matching Accuracy'!D21, 'Reversal Accuracy'!D21, 'Stack Accuracy'!D21, 'Vending_Machine Accuracy'!D21, 'Vending_Machine_Sum Accuracy'!D21, 'MazeComplete Accuracy'!D21, 'MazeSolve Accuracy'!D21, 'Hamiltonian Accuracy'!D21)</f>
        <v>55.888888888888886</v>
      </c>
      <c r="E21">
        <f>AVERAGE('PARITY Accuracy'!E21, 'Pattern_Matching Accuracy'!E21, 'Reversal Accuracy'!E21, 'Stack Accuracy'!E21, 'Vending_Machine Accuracy'!E21, 'Vending_Machine_Sum Accuracy'!E21, 'MazeComplete Accuracy'!E21, 'MazeSolve Accuracy'!E21, 'Hamiltonian Accuracy'!E21)</f>
        <v>27.5</v>
      </c>
      <c r="F21">
        <f>AVERAGE('PARITY Accuracy'!F21, 'Pattern_Matching Accuracy'!F21, 'Reversal Accuracy'!F21, 'Stack Accuracy'!F21, 'Vending_Machine Accuracy'!F21, 'Vending_Machine_Sum Accuracy'!F21, 'MazeComplete Accuracy'!F21, 'MazeSolve Accuracy'!F21, 'Hamiltonian Accuracy'!F21)</f>
        <v>44.8</v>
      </c>
      <c r="G21">
        <f>AVERAGE('PARITY Accuracy'!G21, 'Pattern_Matching Accuracy'!G21, 'Reversal Accuracy'!G21, 'Stack Accuracy'!G21, 'Vending_Machine Accuracy'!G21, 'Vending_Machine_Sum Accuracy'!G21, 'MazeComplete Accuracy'!G21, 'MazeSolve Accuracy'!G21, 'Hamiltonian Accuracy'!G21)</f>
        <v>55.166666666666657</v>
      </c>
      <c r="H21" t="str">
        <f t="shared" si="0"/>
        <v>20 (δ=0.45)</v>
      </c>
    </row>
    <row r="22" spans="1:8" x14ac:dyDescent="0.45">
      <c r="A22" s="1">
        <v>18</v>
      </c>
      <c r="B22">
        <v>20</v>
      </c>
      <c r="C22">
        <v>0.65</v>
      </c>
      <c r="D22">
        <f>AVERAGE('PARITY Accuracy'!D22, 'Pattern_Matching Accuracy'!D22, 'Reversal Accuracy'!D22, 'Stack Accuracy'!D22, 'Vending_Machine Accuracy'!D22, 'Vending_Machine_Sum Accuracy'!D22, 'MazeComplete Accuracy'!D22, 'MazeSolve Accuracy'!D22, 'Hamiltonian Accuracy'!D22)</f>
        <v>56.222222222222221</v>
      </c>
      <c r="E22">
        <f>AVERAGE('PARITY Accuracy'!E22, 'Pattern_Matching Accuracy'!E22, 'Reversal Accuracy'!E22, 'Stack Accuracy'!E22, 'Vending_Machine Accuracy'!E22, 'Vending_Machine_Sum Accuracy'!E22, 'MazeComplete Accuracy'!E22, 'MazeSolve Accuracy'!E22, 'Hamiltonian Accuracy'!E22)</f>
        <v>28.144444444444446</v>
      </c>
      <c r="F22">
        <f>AVERAGE('PARITY Accuracy'!F22, 'Pattern_Matching Accuracy'!F22, 'Reversal Accuracy'!F22, 'Stack Accuracy'!F22, 'Vending_Machine Accuracy'!F22, 'Vending_Machine_Sum Accuracy'!F22, 'MazeComplete Accuracy'!F22, 'MazeSolve Accuracy'!F22, 'Hamiltonian Accuracy'!F22)</f>
        <v>44</v>
      </c>
      <c r="G22">
        <f>AVERAGE('PARITY Accuracy'!G22, 'Pattern_Matching Accuracy'!G22, 'Reversal Accuracy'!G22, 'Stack Accuracy'!G22, 'Vending_Machine Accuracy'!G22, 'Vending_Machine_Sum Accuracy'!G22, 'MazeComplete Accuracy'!G22, 'MazeSolve Accuracy'!G22, 'Hamiltonian Accuracy'!G22)</f>
        <v>54.533333333333331</v>
      </c>
      <c r="H22" t="str">
        <f t="shared" si="0"/>
        <v>20 (δ=0.65)</v>
      </c>
    </row>
    <row r="23" spans="1:8" x14ac:dyDescent="0.45">
      <c r="A23" s="1">
        <v>19</v>
      </c>
      <c r="B23">
        <v>20</v>
      </c>
      <c r="C23">
        <v>0.85</v>
      </c>
      <c r="D23">
        <f>AVERAGE('PARITY Accuracy'!D23, 'Pattern_Matching Accuracy'!D23, 'Reversal Accuracy'!D23, 'Stack Accuracy'!D23, 'Vending_Machine Accuracy'!D23, 'Vending_Machine_Sum Accuracy'!D23, 'MazeComplete Accuracy'!D23, 'MazeSolve Accuracy'!D23, 'Hamiltonian Accuracy'!D23)</f>
        <v>54.788888888888891</v>
      </c>
      <c r="E23">
        <f>AVERAGE('PARITY Accuracy'!E23, 'Pattern_Matching Accuracy'!E23, 'Reversal Accuracy'!E23, 'Stack Accuracy'!E23, 'Vending_Machine Accuracy'!E23, 'Vending_Machine_Sum Accuracy'!E23, 'MazeComplete Accuracy'!E23, 'MazeSolve Accuracy'!E23, 'Hamiltonian Accuracy'!E23)</f>
        <v>26.788888888888891</v>
      </c>
      <c r="F23">
        <f>AVERAGE('PARITY Accuracy'!F23, 'Pattern_Matching Accuracy'!F23, 'Reversal Accuracy'!F23, 'Stack Accuracy'!F23, 'Vending_Machine Accuracy'!F23, 'Vending_Machine_Sum Accuracy'!F23, 'MazeComplete Accuracy'!F23, 'MazeSolve Accuracy'!F23, 'Hamiltonian Accuracy'!F23)</f>
        <v>43.74444444444444</v>
      </c>
      <c r="G23">
        <f>AVERAGE('PARITY Accuracy'!G23, 'Pattern_Matching Accuracy'!G23, 'Reversal Accuracy'!G23, 'Stack Accuracy'!G23, 'Vending_Machine Accuracy'!G23, 'Vending_Machine_Sum Accuracy'!G23, 'MazeComplete Accuracy'!G23, 'MazeSolve Accuracy'!G23, 'Hamiltonian Accuracy'!G23)</f>
        <v>54.944444444444436</v>
      </c>
      <c r="H23" t="str">
        <f t="shared" si="0"/>
        <v>20 (δ=0.85)</v>
      </c>
    </row>
    <row r="24" spans="1:8" x14ac:dyDescent="0.45">
      <c r="A24" s="1">
        <v>20</v>
      </c>
      <c r="B24">
        <v>50</v>
      </c>
      <c r="C24">
        <v>0</v>
      </c>
      <c r="D24">
        <f>AVERAGE('PARITY Accuracy'!D24, 'Pattern_Matching Accuracy'!D24, 'Reversal Accuracy'!D24, 'Stack Accuracy'!D24, 'Vending_Machine Accuracy'!D24, 'Vending_Machine_Sum Accuracy'!D24, 'MazeComplete Accuracy'!D24, 'MazeSolve Accuracy'!D24, 'Hamiltonian Accuracy'!D24)</f>
        <v>62.711111111111109</v>
      </c>
      <c r="E24">
        <f>AVERAGE('PARITY Accuracy'!E24, 'Pattern_Matching Accuracy'!E24, 'Reversal Accuracy'!E24, 'Stack Accuracy'!E24, 'Vending_Machine Accuracy'!E24, 'Vending_Machine_Sum Accuracy'!E24, 'MazeComplete Accuracy'!E24, 'MazeSolve Accuracy'!E24, 'Hamiltonian Accuracy'!E24)</f>
        <v>41.911111111111111</v>
      </c>
      <c r="F24">
        <f>AVERAGE('PARITY Accuracy'!F24, 'Pattern_Matching Accuracy'!F24, 'Reversal Accuracy'!F24, 'Stack Accuracy'!F24, 'Vending_Machine Accuracy'!F24, 'Vending_Machine_Sum Accuracy'!F24, 'MazeComplete Accuracy'!F24, 'MazeSolve Accuracy'!F24, 'Hamiltonian Accuracy'!F24)</f>
        <v>45.188888888888897</v>
      </c>
      <c r="G24">
        <f>AVERAGE('PARITY Accuracy'!G24, 'Pattern_Matching Accuracy'!G24, 'Reversal Accuracy'!G24, 'Stack Accuracy'!G24, 'Vending_Machine Accuracy'!G24, 'Vending_Machine_Sum Accuracy'!G24, 'MazeComplete Accuracy'!G24, 'MazeSolve Accuracy'!G24, 'Hamiltonian Accuracy'!G24)</f>
        <v>62.444444444444443</v>
      </c>
      <c r="H24" t="str">
        <f t="shared" si="0"/>
        <v>50 (δ=0)</v>
      </c>
    </row>
    <row r="25" spans="1:8" x14ac:dyDescent="0.45">
      <c r="A25" s="1">
        <v>21</v>
      </c>
      <c r="B25">
        <v>50</v>
      </c>
      <c r="C25">
        <v>0.2</v>
      </c>
      <c r="D25">
        <f>AVERAGE('PARITY Accuracy'!D25, 'Pattern_Matching Accuracy'!D25, 'Reversal Accuracy'!D25, 'Stack Accuracy'!D25, 'Vending_Machine Accuracy'!D25, 'Vending_Machine_Sum Accuracy'!D25, 'MazeComplete Accuracy'!D25, 'MazeSolve Accuracy'!D25, 'Hamiltonian Accuracy'!D25)</f>
        <v>62.833333333333336</v>
      </c>
      <c r="E25">
        <f>AVERAGE('PARITY Accuracy'!E25, 'Pattern_Matching Accuracy'!E25, 'Reversal Accuracy'!E25, 'Stack Accuracy'!E25, 'Vending_Machine Accuracy'!E25, 'Vending_Machine_Sum Accuracy'!E25, 'MazeComplete Accuracy'!E25, 'MazeSolve Accuracy'!E25, 'Hamiltonian Accuracy'!E25)</f>
        <v>43.611111111111114</v>
      </c>
      <c r="F25">
        <f>AVERAGE('PARITY Accuracy'!F25, 'Pattern_Matching Accuracy'!F25, 'Reversal Accuracy'!F25, 'Stack Accuracy'!F25, 'Vending_Machine Accuracy'!F25, 'Vending_Machine_Sum Accuracy'!F25, 'MazeComplete Accuracy'!F25, 'MazeSolve Accuracy'!F25, 'Hamiltonian Accuracy'!F25)</f>
        <v>44.62222222222222</v>
      </c>
      <c r="G25">
        <f>AVERAGE('PARITY Accuracy'!G25, 'Pattern_Matching Accuracy'!G25, 'Reversal Accuracy'!G25, 'Stack Accuracy'!G25, 'Vending_Machine Accuracy'!G25, 'Vending_Machine_Sum Accuracy'!G25, 'MazeComplete Accuracy'!G25, 'MazeSolve Accuracy'!G25, 'Hamiltonian Accuracy'!G25)</f>
        <v>63.133333333333326</v>
      </c>
      <c r="H25" t="str">
        <f t="shared" si="0"/>
        <v>50 (δ=0.2)</v>
      </c>
    </row>
    <row r="26" spans="1:8" x14ac:dyDescent="0.45">
      <c r="A26" s="1">
        <v>22</v>
      </c>
      <c r="B26">
        <v>50</v>
      </c>
      <c r="C26">
        <v>0.45</v>
      </c>
      <c r="D26">
        <f>AVERAGE('PARITY Accuracy'!D26, 'Pattern_Matching Accuracy'!D26, 'Reversal Accuracy'!D26, 'Stack Accuracy'!D26, 'Vending_Machine Accuracy'!D26, 'Vending_Machine_Sum Accuracy'!D26, 'MazeComplete Accuracy'!D26, 'MazeSolve Accuracy'!D26, 'Hamiltonian Accuracy'!D26)</f>
        <v>62.455555555555556</v>
      </c>
      <c r="E26">
        <f>AVERAGE('PARITY Accuracy'!E26, 'Pattern_Matching Accuracy'!E26, 'Reversal Accuracy'!E26, 'Stack Accuracy'!E26, 'Vending_Machine Accuracy'!E26, 'Vending_Machine_Sum Accuracy'!E26, 'MazeComplete Accuracy'!E26, 'MazeSolve Accuracy'!E26, 'Hamiltonian Accuracy'!E26)</f>
        <v>41.577777777777783</v>
      </c>
      <c r="F26">
        <f>AVERAGE('PARITY Accuracy'!F26, 'Pattern_Matching Accuracy'!F26, 'Reversal Accuracy'!F26, 'Stack Accuracy'!F26, 'Vending_Machine Accuracy'!F26, 'Vending_Machine_Sum Accuracy'!F26, 'MazeComplete Accuracy'!F26, 'MazeSolve Accuracy'!F26, 'Hamiltonian Accuracy'!F26)</f>
        <v>45.000000000000007</v>
      </c>
      <c r="G26">
        <f>AVERAGE('PARITY Accuracy'!G26, 'Pattern_Matching Accuracy'!G26, 'Reversal Accuracy'!G26, 'Stack Accuracy'!G26, 'Vending_Machine Accuracy'!G26, 'Vending_Machine_Sum Accuracy'!G26, 'MazeComplete Accuracy'!G26, 'MazeSolve Accuracy'!G26, 'Hamiltonian Accuracy'!G26)</f>
        <v>61.711111111111109</v>
      </c>
      <c r="H26" t="str">
        <f t="shared" si="0"/>
        <v>50 (δ=0.45)</v>
      </c>
    </row>
    <row r="27" spans="1:8" x14ac:dyDescent="0.45">
      <c r="A27" s="1">
        <v>23</v>
      </c>
      <c r="B27">
        <v>50</v>
      </c>
      <c r="C27">
        <v>0.65</v>
      </c>
      <c r="D27">
        <f>AVERAGE('PARITY Accuracy'!D27, 'Pattern_Matching Accuracy'!D27, 'Reversal Accuracy'!D27, 'Stack Accuracy'!D27, 'Vending_Machine Accuracy'!D27, 'Vending_Machine_Sum Accuracy'!D27, 'MazeComplete Accuracy'!D27, 'MazeSolve Accuracy'!D27, 'Hamiltonian Accuracy'!D27)</f>
        <v>61.900000000000006</v>
      </c>
      <c r="E27">
        <f>AVERAGE('PARITY Accuracy'!E27, 'Pattern_Matching Accuracy'!E27, 'Reversal Accuracy'!E27, 'Stack Accuracy'!E27, 'Vending_Machine Accuracy'!E27, 'Vending_Machine_Sum Accuracy'!E27, 'MazeComplete Accuracy'!E27, 'MazeSolve Accuracy'!E27, 'Hamiltonian Accuracy'!E27)</f>
        <v>41.333333333333336</v>
      </c>
      <c r="F27">
        <f>AVERAGE('PARITY Accuracy'!F27, 'Pattern_Matching Accuracy'!F27, 'Reversal Accuracy'!F27, 'Stack Accuracy'!F27, 'Vending_Machine Accuracy'!F27, 'Vending_Machine_Sum Accuracy'!F27, 'MazeComplete Accuracy'!F27, 'MazeSolve Accuracy'!F27, 'Hamiltonian Accuracy'!F27)</f>
        <v>43.422222222222224</v>
      </c>
      <c r="G27">
        <f>AVERAGE('PARITY Accuracy'!G27, 'Pattern_Matching Accuracy'!G27, 'Reversal Accuracy'!G27, 'Stack Accuracy'!G27, 'Vending_Machine Accuracy'!G27, 'Vending_Machine_Sum Accuracy'!G27, 'MazeComplete Accuracy'!G27, 'MazeSolve Accuracy'!G27, 'Hamiltonian Accuracy'!G27)</f>
        <v>61.414444444444449</v>
      </c>
      <c r="H27" t="str">
        <f t="shared" si="0"/>
        <v>50 (δ=0.65)</v>
      </c>
    </row>
    <row r="28" spans="1:8" x14ac:dyDescent="0.45">
      <c r="A28" s="1">
        <v>24</v>
      </c>
      <c r="B28">
        <v>50</v>
      </c>
      <c r="C28">
        <v>0.85</v>
      </c>
      <c r="D28">
        <f>AVERAGE('PARITY Accuracy'!D28, 'Pattern_Matching Accuracy'!D28, 'Reversal Accuracy'!D28, 'Stack Accuracy'!D28, 'Vending_Machine Accuracy'!D28, 'Vending_Machine_Sum Accuracy'!D28, 'MazeComplete Accuracy'!D28, 'MazeSolve Accuracy'!D28, 'Hamiltonian Accuracy'!D28)</f>
        <v>60.844444444444463</v>
      </c>
      <c r="E28">
        <f>AVERAGE('PARITY Accuracy'!E28, 'Pattern_Matching Accuracy'!E28, 'Reversal Accuracy'!E28, 'Stack Accuracy'!E28, 'Vending_Machine Accuracy'!E28, 'Vending_Machine_Sum Accuracy'!E28, 'MazeComplete Accuracy'!E28, 'MazeSolve Accuracy'!E28, 'Hamiltonian Accuracy'!E28)</f>
        <v>38.699999999999996</v>
      </c>
      <c r="F28">
        <f>AVERAGE('PARITY Accuracy'!F28, 'Pattern_Matching Accuracy'!F28, 'Reversal Accuracy'!F28, 'Stack Accuracy'!F28, 'Vending_Machine Accuracy'!F28, 'Vending_Machine_Sum Accuracy'!F28, 'MazeComplete Accuracy'!F28, 'MazeSolve Accuracy'!F28, 'Hamiltonian Accuracy'!F28)</f>
        <v>44.7</v>
      </c>
      <c r="G28">
        <f>AVERAGE('PARITY Accuracy'!G28, 'Pattern_Matching Accuracy'!G28, 'Reversal Accuracy'!G28, 'Stack Accuracy'!G28, 'Vending_Machine Accuracy'!G28, 'Vending_Machine_Sum Accuracy'!G28, 'MazeComplete Accuracy'!G28, 'MazeSolve Accuracy'!G28, 'Hamiltonian Accuracy'!G28)</f>
        <v>61.044444444444444</v>
      </c>
      <c r="H28" t="str">
        <f t="shared" si="0"/>
        <v>50 (δ=0.85)</v>
      </c>
    </row>
    <row r="29" spans="1:8" x14ac:dyDescent="0.45">
      <c r="A29" s="1">
        <v>25</v>
      </c>
      <c r="B29">
        <v>100</v>
      </c>
      <c r="C29">
        <v>0</v>
      </c>
      <c r="D29">
        <f>AVERAGE('PARITY Accuracy'!D29, 'Pattern_Matching Accuracy'!D29, 'Reversal Accuracy'!D29, 'Stack Accuracy'!D29, 'Vending_Machine Accuracy'!D29, 'Vending_Machine_Sum Accuracy'!D29, 'MazeComplete Accuracy'!D29, 'MazeSolve Accuracy'!D29, 'Hamiltonian Accuracy'!D29)</f>
        <v>65.63333333333334</v>
      </c>
      <c r="E29">
        <f>AVERAGE('PARITY Accuracy'!E29, 'Pattern_Matching Accuracy'!E29, 'Reversal Accuracy'!E29, 'Stack Accuracy'!E29, 'Vending_Machine Accuracy'!E29, 'Vending_Machine_Sum Accuracy'!E29, 'MazeComplete Accuracy'!E29, 'MazeSolve Accuracy'!E29, 'Hamiltonian Accuracy'!E29)</f>
        <v>45.855555555555561</v>
      </c>
      <c r="F29">
        <f>AVERAGE('PARITY Accuracy'!F29, 'Pattern_Matching Accuracy'!F29, 'Reversal Accuracy'!F29, 'Stack Accuracy'!F29, 'Vending_Machine Accuracy'!F29, 'Vending_Machine_Sum Accuracy'!F29, 'MazeComplete Accuracy'!F29, 'MazeSolve Accuracy'!F29, 'Hamiltonian Accuracy'!F29)</f>
        <v>45.888888888888886</v>
      </c>
      <c r="G29">
        <f>AVERAGE('PARITY Accuracy'!G29, 'Pattern_Matching Accuracy'!G29, 'Reversal Accuracy'!G29, 'Stack Accuracy'!G29, 'Vending_Machine Accuracy'!G29, 'Vending_Machine_Sum Accuracy'!G29, 'MazeComplete Accuracy'!G29, 'MazeSolve Accuracy'!G29, 'Hamiltonian Accuracy'!G29)</f>
        <v>65.011111111111106</v>
      </c>
      <c r="H29" t="str">
        <f t="shared" si="0"/>
        <v>100 (δ=0)</v>
      </c>
    </row>
    <row r="30" spans="1:8" x14ac:dyDescent="0.45">
      <c r="A30" s="1">
        <v>26</v>
      </c>
      <c r="B30">
        <v>100</v>
      </c>
      <c r="C30">
        <v>0.2</v>
      </c>
      <c r="D30">
        <f>AVERAGE('PARITY Accuracy'!D30, 'Pattern_Matching Accuracy'!D30, 'Reversal Accuracy'!D30, 'Stack Accuracy'!D30, 'Vending_Machine Accuracy'!D30, 'Vending_Machine_Sum Accuracy'!D30, 'MazeComplete Accuracy'!D30, 'MazeSolve Accuracy'!D30, 'Hamiltonian Accuracy'!D30)</f>
        <v>65.077777777777783</v>
      </c>
      <c r="E30">
        <f>AVERAGE('PARITY Accuracy'!E30, 'Pattern_Matching Accuracy'!E30, 'Reversal Accuracy'!E30, 'Stack Accuracy'!E30, 'Vending_Machine Accuracy'!E30, 'Vending_Machine_Sum Accuracy'!E30, 'MazeComplete Accuracy'!E30, 'MazeSolve Accuracy'!E30, 'Hamiltonian Accuracy'!E30)</f>
        <v>45.999999999999993</v>
      </c>
      <c r="F30">
        <f>AVERAGE('PARITY Accuracy'!F30, 'Pattern_Matching Accuracy'!F30, 'Reversal Accuracy'!F30, 'Stack Accuracy'!F30, 'Vending_Machine Accuracy'!F30, 'Vending_Machine_Sum Accuracy'!F30, 'MazeComplete Accuracy'!F30, 'MazeSolve Accuracy'!F30, 'Hamiltonian Accuracy'!F30)</f>
        <v>45.466666666666669</v>
      </c>
      <c r="G30">
        <f>AVERAGE('PARITY Accuracy'!G30, 'Pattern_Matching Accuracy'!G30, 'Reversal Accuracy'!G30, 'Stack Accuracy'!G30, 'Vending_Machine Accuracy'!G30, 'Vending_Machine_Sum Accuracy'!G30, 'MazeComplete Accuracy'!G30, 'MazeSolve Accuracy'!G30, 'Hamiltonian Accuracy'!G30)</f>
        <v>64.333333333333314</v>
      </c>
      <c r="H30" t="str">
        <f t="shared" si="0"/>
        <v>100 (δ=0.2)</v>
      </c>
    </row>
    <row r="31" spans="1:8" x14ac:dyDescent="0.45">
      <c r="A31" s="1">
        <v>27</v>
      </c>
      <c r="B31">
        <v>100</v>
      </c>
      <c r="C31">
        <v>0.45</v>
      </c>
      <c r="D31">
        <f>AVERAGE('PARITY Accuracy'!D31, 'Pattern_Matching Accuracy'!D31, 'Reversal Accuracy'!D31, 'Stack Accuracy'!D31, 'Vending_Machine Accuracy'!D31, 'Vending_Machine_Sum Accuracy'!D31, 'MazeComplete Accuracy'!D31, 'MazeSolve Accuracy'!D31, 'Hamiltonian Accuracy'!D31)</f>
        <v>64.966666666666669</v>
      </c>
      <c r="E31">
        <f>AVERAGE('PARITY Accuracy'!E31, 'Pattern_Matching Accuracy'!E31, 'Reversal Accuracy'!E31, 'Stack Accuracy'!E31, 'Vending_Machine Accuracy'!E31, 'Vending_Machine_Sum Accuracy'!E31, 'MazeComplete Accuracy'!E31, 'MazeSolve Accuracy'!E31, 'Hamiltonian Accuracy'!E31)</f>
        <v>45.055555555555557</v>
      </c>
      <c r="F31">
        <f>AVERAGE('PARITY Accuracy'!F31, 'Pattern_Matching Accuracy'!F31, 'Reversal Accuracy'!F31, 'Stack Accuracy'!F31, 'Vending_Machine Accuracy'!F31, 'Vending_Machine_Sum Accuracy'!F31, 'MazeComplete Accuracy'!F31, 'MazeSolve Accuracy'!F31, 'Hamiltonian Accuracy'!F31)</f>
        <v>45.37777777777778</v>
      </c>
      <c r="G31">
        <f>AVERAGE('PARITY Accuracy'!G31, 'Pattern_Matching Accuracy'!G31, 'Reversal Accuracy'!G31, 'Stack Accuracy'!G31, 'Vending_Machine Accuracy'!G31, 'Vending_Machine_Sum Accuracy'!G31, 'MazeComplete Accuracy'!G31, 'MazeSolve Accuracy'!G31, 'Hamiltonian Accuracy'!G31)</f>
        <v>63.79999999999999</v>
      </c>
      <c r="H31" t="str">
        <f t="shared" si="0"/>
        <v>100 (δ=0.45)</v>
      </c>
    </row>
    <row r="32" spans="1:8" x14ac:dyDescent="0.45">
      <c r="A32" s="1">
        <v>28</v>
      </c>
      <c r="B32">
        <v>100</v>
      </c>
      <c r="C32">
        <v>0.65</v>
      </c>
      <c r="D32">
        <f>AVERAGE('PARITY Accuracy'!D32, 'Pattern_Matching Accuracy'!D32, 'Reversal Accuracy'!D32, 'Stack Accuracy'!D32, 'Vending_Machine Accuracy'!D32, 'Vending_Machine_Sum Accuracy'!D32, 'MazeComplete Accuracy'!D32, 'MazeSolve Accuracy'!D32, 'Hamiltonian Accuracy'!D32)</f>
        <v>63.655555555555551</v>
      </c>
      <c r="E32">
        <f>AVERAGE('PARITY Accuracy'!E32, 'Pattern_Matching Accuracy'!E32, 'Reversal Accuracy'!E32, 'Stack Accuracy'!E32, 'Vending_Machine Accuracy'!E32, 'Vending_Machine_Sum Accuracy'!E32, 'MazeComplete Accuracy'!E32, 'MazeSolve Accuracy'!E32, 'Hamiltonian Accuracy'!E32)</f>
        <v>43.377777777777773</v>
      </c>
      <c r="F32">
        <f>AVERAGE('PARITY Accuracy'!F32, 'Pattern_Matching Accuracy'!F32, 'Reversal Accuracy'!F32, 'Stack Accuracy'!F32, 'Vending_Machine Accuracy'!F32, 'Vending_Machine_Sum Accuracy'!F32, 'MazeComplete Accuracy'!F32, 'MazeSolve Accuracy'!F32, 'Hamiltonian Accuracy'!F32)</f>
        <v>44.866666666666667</v>
      </c>
      <c r="G32">
        <f>AVERAGE('PARITY Accuracy'!G32, 'Pattern_Matching Accuracy'!G32, 'Reversal Accuracy'!G32, 'Stack Accuracy'!G32, 'Vending_Machine Accuracy'!G32, 'Vending_Machine_Sum Accuracy'!G32, 'MazeComplete Accuracy'!G32, 'MazeSolve Accuracy'!G32, 'Hamiltonian Accuracy'!G32)</f>
        <v>62.79</v>
      </c>
      <c r="H32" t="str">
        <f t="shared" si="0"/>
        <v>100 (δ=0.65)</v>
      </c>
    </row>
    <row r="33" spans="1:8" x14ac:dyDescent="0.45">
      <c r="A33" s="1">
        <v>29</v>
      </c>
      <c r="B33">
        <v>100</v>
      </c>
      <c r="C33">
        <v>0.85</v>
      </c>
      <c r="D33">
        <f>AVERAGE('PARITY Accuracy'!D33, 'Pattern_Matching Accuracy'!D33, 'Reversal Accuracy'!D33, 'Stack Accuracy'!D33, 'Vending_Machine Accuracy'!D33, 'Vending_Machine_Sum Accuracy'!D33, 'MazeComplete Accuracy'!D33, 'MazeSolve Accuracy'!D33, 'Hamiltonian Accuracy'!D33)</f>
        <v>62.688888888888883</v>
      </c>
      <c r="E33">
        <f>AVERAGE('PARITY Accuracy'!E33, 'Pattern_Matching Accuracy'!E33, 'Reversal Accuracy'!E33, 'Stack Accuracy'!E33, 'Vending_Machine Accuracy'!E33, 'Vending_Machine_Sum Accuracy'!E33, 'MazeComplete Accuracy'!E33, 'MazeSolve Accuracy'!E33, 'Hamiltonian Accuracy'!E33)</f>
        <v>42.655555555555551</v>
      </c>
      <c r="F33">
        <f>AVERAGE('PARITY Accuracy'!F33, 'Pattern_Matching Accuracy'!F33, 'Reversal Accuracy'!F33, 'Stack Accuracy'!F33, 'Vending_Machine Accuracy'!F33, 'Vending_Machine_Sum Accuracy'!F33, 'MazeComplete Accuracy'!F33, 'MazeSolve Accuracy'!F33, 'Hamiltonian Accuracy'!F33)</f>
        <v>44.844444444444449</v>
      </c>
      <c r="G33">
        <f>AVERAGE('PARITY Accuracy'!G33, 'Pattern_Matching Accuracy'!G33, 'Reversal Accuracy'!G33, 'Stack Accuracy'!G33, 'Vending_Machine Accuracy'!G33, 'Vending_Machine_Sum Accuracy'!G33, 'MazeComplete Accuracy'!G33, 'MazeSolve Accuracy'!G33, 'Hamiltonian Accuracy'!G33)</f>
        <v>61.644444444444439</v>
      </c>
      <c r="H33" t="str">
        <f t="shared" si="0"/>
        <v>100 (δ=0.85)</v>
      </c>
    </row>
    <row r="37" spans="1:8" x14ac:dyDescent="0.45">
      <c r="A37" s="1">
        <v>0</v>
      </c>
      <c r="B37" t="s">
        <v>15</v>
      </c>
    </row>
    <row r="39" spans="1:8" x14ac:dyDescent="0.4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H39" s="1" t="s">
        <v>14</v>
      </c>
    </row>
    <row r="40" spans="1:8" x14ac:dyDescent="0.45">
      <c r="A40" s="1">
        <v>0</v>
      </c>
      <c r="B40">
        <v>0</v>
      </c>
      <c r="C40">
        <v>0</v>
      </c>
      <c r="D40">
        <f>AVERAGE('PARITY Accuracy'!D40, 'Pattern_Matching Accuracy'!D40, 'Reversal Accuracy'!D40, 'Stack Accuracy'!D40, 'Vending_Machine Accuracy'!D40, 'Vending_Machine_Sum Accuracy'!D40, 'MazeComplete Accuracy'!D40, 'MazeSolve Accuracy'!D40, 'Hamiltonian Accuracy'!D40)</f>
        <v>55.3</v>
      </c>
      <c r="E40">
        <f>AVERAGE('PARITY Accuracy'!E40, 'Pattern_Matching Accuracy'!E40, 'Reversal Accuracy'!E40, 'Stack Accuracy'!E40, 'Vending_Machine Accuracy'!E40, 'Vending_Machine_Sum Accuracy'!E40, 'MazeComplete Accuracy'!E40, 'MazeSolve Accuracy'!E40, 'Hamiltonian Accuracy'!E40)</f>
        <v>55.911111111111119</v>
      </c>
      <c r="F40">
        <f>AVERAGE('PARITY Accuracy'!F40, 'Pattern_Matching Accuracy'!F40, 'Reversal Accuracy'!F40, 'Stack Accuracy'!F40, 'Vending_Machine Accuracy'!F40, 'Vending_Machine_Sum Accuracy'!F40, 'MazeComplete Accuracy'!F40, 'MazeSolve Accuracy'!F40, 'Hamiltonian Accuracy'!F40)</f>
        <v>44.711111111111116</v>
      </c>
      <c r="G40">
        <f>AVERAGE('PARITY Accuracy'!G40, 'Pattern_Matching Accuracy'!G40, 'Reversal Accuracy'!G40, 'Stack Accuracy'!G40, 'Vending_Machine Accuracy'!G40, 'Vending_Machine_Sum Accuracy'!G40, 'MazeComplete Accuracy'!G40, 'MazeSolve Accuracy'!G40, 'Hamiltonian Accuracy'!G40)</f>
        <v>55</v>
      </c>
      <c r="H40" t="str">
        <f t="shared" ref="H40:H69" si="1">B40&amp;" (δ="&amp;C40&amp;")"</f>
        <v>0 (δ=0)</v>
      </c>
    </row>
    <row r="41" spans="1:8" x14ac:dyDescent="0.45">
      <c r="A41" s="1">
        <v>1</v>
      </c>
      <c r="B41">
        <v>0</v>
      </c>
      <c r="C41">
        <v>0.2</v>
      </c>
      <c r="D41">
        <f>AVERAGE('PARITY Accuracy'!D41, 'Pattern_Matching Accuracy'!D41, 'Reversal Accuracy'!D41, 'Stack Accuracy'!D41, 'Vending_Machine Accuracy'!D41, 'Vending_Machine_Sum Accuracy'!D41, 'MazeComplete Accuracy'!D41, 'MazeSolve Accuracy'!D41, 'Hamiltonian Accuracy'!D41)</f>
        <v>53.36666666666666</v>
      </c>
      <c r="E41">
        <f>AVERAGE('PARITY Accuracy'!E41, 'Pattern_Matching Accuracy'!E41, 'Reversal Accuracy'!E41, 'Stack Accuracy'!E41, 'Vending_Machine Accuracy'!E41, 'Vending_Machine_Sum Accuracy'!E41, 'MazeComplete Accuracy'!E41, 'MazeSolve Accuracy'!E41, 'Hamiltonian Accuracy'!E41)</f>
        <v>54.044444444444451</v>
      </c>
      <c r="F41">
        <f>AVERAGE('PARITY Accuracy'!F41, 'Pattern_Matching Accuracy'!F41, 'Reversal Accuracy'!F41, 'Stack Accuracy'!F41, 'Vending_Machine Accuracy'!F41, 'Vending_Machine_Sum Accuracy'!F41, 'MazeComplete Accuracy'!F41, 'MazeSolve Accuracy'!F41, 'Hamiltonian Accuracy'!F41)</f>
        <v>44.911111111111111</v>
      </c>
      <c r="G41">
        <f>AVERAGE('PARITY Accuracy'!G41, 'Pattern_Matching Accuracy'!G41, 'Reversal Accuracy'!G41, 'Stack Accuracy'!G41, 'Vending_Machine Accuracy'!G41, 'Vending_Machine_Sum Accuracy'!G41, 'MazeComplete Accuracy'!G41, 'MazeSolve Accuracy'!G41, 'Hamiltonian Accuracy'!G41)</f>
        <v>53.322222222222223</v>
      </c>
      <c r="H41" t="str">
        <f t="shared" si="1"/>
        <v>0 (δ=0.2)</v>
      </c>
    </row>
    <row r="42" spans="1:8" x14ac:dyDescent="0.45">
      <c r="A42" s="1">
        <v>2</v>
      </c>
      <c r="B42">
        <v>0</v>
      </c>
      <c r="C42">
        <v>0.45</v>
      </c>
      <c r="D42">
        <f>AVERAGE('PARITY Accuracy'!D42, 'Pattern_Matching Accuracy'!D42, 'Reversal Accuracy'!D42, 'Stack Accuracy'!D42, 'Vending_Machine Accuracy'!D42, 'Vending_Machine_Sum Accuracy'!D42, 'MazeComplete Accuracy'!D42, 'MazeSolve Accuracy'!D42, 'Hamiltonian Accuracy'!D42)</f>
        <v>53.588888888888881</v>
      </c>
      <c r="E42">
        <f>AVERAGE('PARITY Accuracy'!E42, 'Pattern_Matching Accuracy'!E42, 'Reversal Accuracy'!E42, 'Stack Accuracy'!E42, 'Vending_Machine Accuracy'!E42, 'Vending_Machine_Sum Accuracy'!E42, 'MazeComplete Accuracy'!E42, 'MazeSolve Accuracy'!E42, 'Hamiltonian Accuracy'!E42)</f>
        <v>53.788888888888891</v>
      </c>
      <c r="F42">
        <f>AVERAGE('PARITY Accuracy'!F42, 'Pattern_Matching Accuracy'!F42, 'Reversal Accuracy'!F42, 'Stack Accuracy'!F42, 'Vending_Machine Accuracy'!F42, 'Vending_Machine_Sum Accuracy'!F42, 'MazeComplete Accuracy'!F42, 'MazeSolve Accuracy'!F42, 'Hamiltonian Accuracy'!F42)</f>
        <v>44.87777777777778</v>
      </c>
      <c r="G42">
        <f>AVERAGE('PARITY Accuracy'!G42, 'Pattern_Matching Accuracy'!G42, 'Reversal Accuracy'!G42, 'Stack Accuracy'!G42, 'Vending_Machine Accuracy'!G42, 'Vending_Machine_Sum Accuracy'!G42, 'MazeComplete Accuracy'!G42, 'MazeSolve Accuracy'!G42, 'Hamiltonian Accuracy'!G42)</f>
        <v>53.55555555555555</v>
      </c>
      <c r="H42" t="str">
        <f t="shared" si="1"/>
        <v>0 (δ=0.45)</v>
      </c>
    </row>
    <row r="43" spans="1:8" x14ac:dyDescent="0.45">
      <c r="A43" s="1">
        <v>3</v>
      </c>
      <c r="B43">
        <v>0</v>
      </c>
      <c r="C43">
        <v>0.65</v>
      </c>
      <c r="D43">
        <f>AVERAGE('PARITY Accuracy'!D43, 'Pattern_Matching Accuracy'!D43, 'Reversal Accuracy'!D43, 'Stack Accuracy'!D43, 'Vending_Machine Accuracy'!D43, 'Vending_Machine_Sum Accuracy'!D43, 'MazeComplete Accuracy'!D43, 'MazeSolve Accuracy'!D43, 'Hamiltonian Accuracy'!D43)</f>
        <v>52.333333333333336</v>
      </c>
      <c r="E43">
        <f>AVERAGE('PARITY Accuracy'!E43, 'Pattern_Matching Accuracy'!E43, 'Reversal Accuracy'!E43, 'Stack Accuracy'!E43, 'Vending_Machine Accuracy'!E43, 'Vending_Machine_Sum Accuracy'!E43, 'MazeComplete Accuracy'!E43, 'MazeSolve Accuracy'!E43, 'Hamiltonian Accuracy'!E43)</f>
        <v>53.455555555555556</v>
      </c>
      <c r="F43">
        <f>AVERAGE('PARITY Accuracy'!F43, 'Pattern_Matching Accuracy'!F43, 'Reversal Accuracy'!F43, 'Stack Accuracy'!F43, 'Vending_Machine Accuracy'!F43, 'Vending_Machine_Sum Accuracy'!F43, 'MazeComplete Accuracy'!F43, 'MazeSolve Accuracy'!F43, 'Hamiltonian Accuracy'!F43)</f>
        <v>44.388888888888886</v>
      </c>
      <c r="G43">
        <f>AVERAGE('PARITY Accuracy'!G43, 'Pattern_Matching Accuracy'!G43, 'Reversal Accuracy'!G43, 'Stack Accuracy'!G43, 'Vending_Machine Accuracy'!G43, 'Vending_Machine_Sum Accuracy'!G43, 'MazeComplete Accuracy'!G43, 'MazeSolve Accuracy'!G43, 'Hamiltonian Accuracy'!G43)</f>
        <v>52.233333333333327</v>
      </c>
      <c r="H43" t="str">
        <f t="shared" si="1"/>
        <v>0 (δ=0.65)</v>
      </c>
    </row>
    <row r="44" spans="1:8" x14ac:dyDescent="0.45">
      <c r="A44" s="1">
        <v>4</v>
      </c>
      <c r="B44">
        <v>0</v>
      </c>
      <c r="C44">
        <v>0.85</v>
      </c>
      <c r="D44">
        <f>AVERAGE('PARITY Accuracy'!D44, 'Pattern_Matching Accuracy'!D44, 'Reversal Accuracy'!D44, 'Stack Accuracy'!D44, 'Vending_Machine Accuracy'!D44, 'Vending_Machine_Sum Accuracy'!D44, 'MazeComplete Accuracy'!D44, 'MazeSolve Accuracy'!D44, 'Hamiltonian Accuracy'!D44)</f>
        <v>50.211111111111109</v>
      </c>
      <c r="E44">
        <f>AVERAGE('PARITY Accuracy'!E44, 'Pattern_Matching Accuracy'!E44, 'Reversal Accuracy'!E44, 'Stack Accuracy'!E44, 'Vending_Machine Accuracy'!E44, 'Vending_Machine_Sum Accuracy'!E44, 'MazeComplete Accuracy'!E44, 'MazeSolve Accuracy'!E44, 'Hamiltonian Accuracy'!E44)</f>
        <v>50.63333333333334</v>
      </c>
      <c r="F44">
        <f>AVERAGE('PARITY Accuracy'!F44, 'Pattern_Matching Accuracy'!F44, 'Reversal Accuracy'!F44, 'Stack Accuracy'!F44, 'Vending_Machine Accuracy'!F44, 'Vending_Machine_Sum Accuracy'!F44, 'MazeComplete Accuracy'!F44, 'MazeSolve Accuracy'!F44, 'Hamiltonian Accuracy'!F44)</f>
        <v>44.1</v>
      </c>
      <c r="G44">
        <f>AVERAGE('PARITY Accuracy'!G44, 'Pattern_Matching Accuracy'!G44, 'Reversal Accuracy'!G44, 'Stack Accuracy'!G44, 'Vending_Machine Accuracy'!G44, 'Vending_Machine_Sum Accuracy'!G44, 'MazeComplete Accuracy'!G44, 'MazeSolve Accuracy'!G44, 'Hamiltonian Accuracy'!G44)</f>
        <v>50.844444444444441</v>
      </c>
      <c r="H44" t="str">
        <f t="shared" si="1"/>
        <v>0 (δ=0.85)</v>
      </c>
    </row>
    <row r="45" spans="1:8" x14ac:dyDescent="0.45">
      <c r="A45" s="1">
        <v>5</v>
      </c>
      <c r="B45">
        <v>5</v>
      </c>
      <c r="C45">
        <v>0</v>
      </c>
      <c r="D45">
        <f>AVERAGE('PARITY Accuracy'!D45, 'Pattern_Matching Accuracy'!D45, 'Reversal Accuracy'!D45, 'Stack Accuracy'!D45, 'Vending_Machine Accuracy'!D45, 'Vending_Machine_Sum Accuracy'!D45, 'MazeComplete Accuracy'!D45, 'MazeSolve Accuracy'!D45, 'Hamiltonian Accuracy'!D45)</f>
        <v>55.744444444444447</v>
      </c>
      <c r="E45">
        <f>AVERAGE('PARITY Accuracy'!E45, 'Pattern_Matching Accuracy'!E45, 'Reversal Accuracy'!E45, 'Stack Accuracy'!E45, 'Vending_Machine Accuracy'!E45, 'Vending_Machine_Sum Accuracy'!E45, 'MazeComplete Accuracy'!E45, 'MazeSolve Accuracy'!E45, 'Hamiltonian Accuracy'!E45)</f>
        <v>52.433333333333337</v>
      </c>
      <c r="F45">
        <f>AVERAGE('PARITY Accuracy'!F45, 'Pattern_Matching Accuracy'!F45, 'Reversal Accuracy'!F45, 'Stack Accuracy'!F45, 'Vending_Machine Accuracy'!F45, 'Vending_Machine_Sum Accuracy'!F45, 'MazeComplete Accuracy'!F45, 'MazeSolve Accuracy'!F45, 'Hamiltonian Accuracy'!F45)</f>
        <v>45.966666666666669</v>
      </c>
      <c r="G45">
        <f>AVERAGE('PARITY Accuracy'!G45, 'Pattern_Matching Accuracy'!G45, 'Reversal Accuracy'!G45, 'Stack Accuracy'!G45, 'Vending_Machine Accuracy'!G45, 'Vending_Machine_Sum Accuracy'!G45, 'MazeComplete Accuracy'!G45, 'MazeSolve Accuracy'!G45, 'Hamiltonian Accuracy'!G45)</f>
        <v>56.355555555555561</v>
      </c>
      <c r="H45" t="str">
        <f t="shared" si="1"/>
        <v>5 (δ=0)</v>
      </c>
    </row>
    <row r="46" spans="1:8" x14ac:dyDescent="0.45">
      <c r="A46" s="1">
        <v>6</v>
      </c>
      <c r="B46">
        <v>5</v>
      </c>
      <c r="C46">
        <v>0.2</v>
      </c>
      <c r="D46">
        <f>AVERAGE('PARITY Accuracy'!D46, 'Pattern_Matching Accuracy'!D46, 'Reversal Accuracy'!D46, 'Stack Accuracy'!D46, 'Vending_Machine Accuracy'!D46, 'Vending_Machine_Sum Accuracy'!D46, 'MazeComplete Accuracy'!D46, 'MazeSolve Accuracy'!D46, 'Hamiltonian Accuracy'!D46)</f>
        <v>55.86666666666666</v>
      </c>
      <c r="E46">
        <f>AVERAGE('PARITY Accuracy'!E46, 'Pattern_Matching Accuracy'!E46, 'Reversal Accuracy'!E46, 'Stack Accuracy'!E46, 'Vending_Machine Accuracy'!E46, 'Vending_Machine_Sum Accuracy'!E46, 'MazeComplete Accuracy'!E46, 'MazeSolve Accuracy'!E46, 'Hamiltonian Accuracy'!E46)</f>
        <v>50.833333333333336</v>
      </c>
      <c r="F46">
        <f>AVERAGE('PARITY Accuracy'!F46, 'Pattern_Matching Accuracy'!F46, 'Reversal Accuracy'!F46, 'Stack Accuracy'!F46, 'Vending_Machine Accuracy'!F46, 'Vending_Machine_Sum Accuracy'!F46, 'MazeComplete Accuracy'!F46, 'MazeSolve Accuracy'!F46, 'Hamiltonian Accuracy'!F46)</f>
        <v>45.98888888888888</v>
      </c>
      <c r="G46">
        <f>AVERAGE('PARITY Accuracy'!G46, 'Pattern_Matching Accuracy'!G46, 'Reversal Accuracy'!G46, 'Stack Accuracy'!G46, 'Vending_Machine Accuracy'!G46, 'Vending_Machine_Sum Accuracy'!G46, 'MazeComplete Accuracy'!G46, 'MazeSolve Accuracy'!G46, 'Hamiltonian Accuracy'!G46)</f>
        <v>55.63333333333334</v>
      </c>
      <c r="H46" t="str">
        <f t="shared" si="1"/>
        <v>5 (δ=0.2)</v>
      </c>
    </row>
    <row r="47" spans="1:8" x14ac:dyDescent="0.45">
      <c r="A47" s="1">
        <v>7</v>
      </c>
      <c r="B47">
        <v>5</v>
      </c>
      <c r="C47">
        <v>0.45</v>
      </c>
      <c r="D47">
        <f>AVERAGE('PARITY Accuracy'!D47, 'Pattern_Matching Accuracy'!D47, 'Reversal Accuracy'!D47, 'Stack Accuracy'!D47, 'Vending_Machine Accuracy'!D47, 'Vending_Machine_Sum Accuracy'!D47, 'MazeComplete Accuracy'!D47, 'MazeSolve Accuracy'!D47, 'Hamiltonian Accuracy'!D47)</f>
        <v>55.077777777777776</v>
      </c>
      <c r="E47">
        <f>AVERAGE('PARITY Accuracy'!E47, 'Pattern_Matching Accuracy'!E47, 'Reversal Accuracy'!E47, 'Stack Accuracy'!E47, 'Vending_Machine Accuracy'!E47, 'Vending_Machine_Sum Accuracy'!E47, 'MazeComplete Accuracy'!E47, 'MazeSolve Accuracy'!E47, 'Hamiltonian Accuracy'!E47)</f>
        <v>50.6</v>
      </c>
      <c r="F47">
        <f>AVERAGE('PARITY Accuracy'!F47, 'Pattern_Matching Accuracy'!F47, 'Reversal Accuracy'!F47, 'Stack Accuracy'!F47, 'Vending_Machine Accuracy'!F47, 'Vending_Machine_Sum Accuracy'!F47, 'MazeComplete Accuracy'!F47, 'MazeSolve Accuracy'!F47, 'Hamiltonian Accuracy'!F47)</f>
        <v>46.48888888888888</v>
      </c>
      <c r="G47">
        <f>AVERAGE('PARITY Accuracy'!G47, 'Pattern_Matching Accuracy'!G47, 'Reversal Accuracy'!G47, 'Stack Accuracy'!G47, 'Vending_Machine Accuracy'!G47, 'Vending_Machine_Sum Accuracy'!G47, 'MazeComplete Accuracy'!G47, 'MazeSolve Accuracy'!G47, 'Hamiltonian Accuracy'!G47)</f>
        <v>55.944444444444443</v>
      </c>
      <c r="H47" t="str">
        <f t="shared" si="1"/>
        <v>5 (δ=0.45)</v>
      </c>
    </row>
    <row r="48" spans="1:8" x14ac:dyDescent="0.45">
      <c r="A48" s="1">
        <v>8</v>
      </c>
      <c r="B48">
        <v>5</v>
      </c>
      <c r="C48">
        <v>0.65</v>
      </c>
      <c r="D48">
        <f>AVERAGE('PARITY Accuracy'!D48, 'Pattern_Matching Accuracy'!D48, 'Reversal Accuracy'!D48, 'Stack Accuracy'!D48, 'Vending_Machine Accuracy'!D48, 'Vending_Machine_Sum Accuracy'!D48, 'MazeComplete Accuracy'!D48, 'MazeSolve Accuracy'!D48, 'Hamiltonian Accuracy'!D48)</f>
        <v>55.366666666666667</v>
      </c>
      <c r="E48">
        <f>AVERAGE('PARITY Accuracy'!E48, 'Pattern_Matching Accuracy'!E48, 'Reversal Accuracy'!E48, 'Stack Accuracy'!E48, 'Vending_Machine Accuracy'!E48, 'Vending_Machine_Sum Accuracy'!E48, 'MazeComplete Accuracy'!E48, 'MazeSolve Accuracy'!E48, 'Hamiltonian Accuracy'!E48)</f>
        <v>50.322222222222223</v>
      </c>
      <c r="F48">
        <f>AVERAGE('PARITY Accuracy'!F48, 'Pattern_Matching Accuracy'!F48, 'Reversal Accuracy'!F48, 'Stack Accuracy'!F48, 'Vending_Machine Accuracy'!F48, 'Vending_Machine_Sum Accuracy'!F48, 'MazeComplete Accuracy'!F48, 'MazeSolve Accuracy'!F48, 'Hamiltonian Accuracy'!F48)</f>
        <v>44.81111111111111</v>
      </c>
      <c r="G48">
        <f>AVERAGE('PARITY Accuracy'!G48, 'Pattern_Matching Accuracy'!G48, 'Reversal Accuracy'!G48, 'Stack Accuracy'!G48, 'Vending_Machine Accuracy'!G48, 'Vending_Machine_Sum Accuracy'!G48, 'MazeComplete Accuracy'!G48, 'MazeSolve Accuracy'!G48, 'Hamiltonian Accuracy'!G48)</f>
        <v>55.388888888888893</v>
      </c>
      <c r="H48" t="str">
        <f t="shared" si="1"/>
        <v>5 (δ=0.65)</v>
      </c>
    </row>
    <row r="49" spans="1:8" x14ac:dyDescent="0.45">
      <c r="A49" s="1">
        <v>9</v>
      </c>
      <c r="B49">
        <v>5</v>
      </c>
      <c r="C49">
        <v>0.85</v>
      </c>
      <c r="D49">
        <f>AVERAGE('PARITY Accuracy'!D49, 'Pattern_Matching Accuracy'!D49, 'Reversal Accuracy'!D49, 'Stack Accuracy'!D49, 'Vending_Machine Accuracy'!D49, 'Vending_Machine_Sum Accuracy'!D49, 'MazeComplete Accuracy'!D49, 'MazeSolve Accuracy'!D49, 'Hamiltonian Accuracy'!D49)</f>
        <v>54.133333333333326</v>
      </c>
      <c r="E49">
        <f>AVERAGE('PARITY Accuracy'!E49, 'Pattern_Matching Accuracy'!E49, 'Reversal Accuracy'!E49, 'Stack Accuracy'!E49, 'Vending_Machine Accuracy'!E49, 'Vending_Machine_Sum Accuracy'!E49, 'MazeComplete Accuracy'!E49, 'MazeSolve Accuracy'!E49, 'Hamiltonian Accuracy'!E49)</f>
        <v>50.044444444444444</v>
      </c>
      <c r="F49">
        <f>AVERAGE('PARITY Accuracy'!F49, 'Pattern_Matching Accuracy'!F49, 'Reversal Accuracy'!F49, 'Stack Accuracy'!F49, 'Vending_Machine Accuracy'!F49, 'Vending_Machine_Sum Accuracy'!F49, 'MazeComplete Accuracy'!F49, 'MazeSolve Accuracy'!F49, 'Hamiltonian Accuracy'!F49)</f>
        <v>45.211111111111109</v>
      </c>
      <c r="G49">
        <f>AVERAGE('PARITY Accuracy'!G49, 'Pattern_Matching Accuracy'!G49, 'Reversal Accuracy'!G49, 'Stack Accuracy'!G49, 'Vending_Machine Accuracy'!G49, 'Vending_Machine_Sum Accuracy'!G49, 'MazeComplete Accuracy'!G49, 'MazeSolve Accuracy'!G49, 'Hamiltonian Accuracy'!G49)</f>
        <v>54.111111111111114</v>
      </c>
      <c r="H49" t="str">
        <f t="shared" si="1"/>
        <v>5 (δ=0.85)</v>
      </c>
    </row>
    <row r="50" spans="1:8" x14ac:dyDescent="0.45">
      <c r="A50" s="1">
        <v>10</v>
      </c>
      <c r="B50">
        <v>10</v>
      </c>
      <c r="C50">
        <v>0</v>
      </c>
      <c r="D50">
        <f>AVERAGE('PARITY Accuracy'!D50, 'Pattern_Matching Accuracy'!D50, 'Reversal Accuracy'!D50, 'Stack Accuracy'!D50, 'Vending_Machine Accuracy'!D50, 'Vending_Machine_Sum Accuracy'!D50, 'MazeComplete Accuracy'!D50, 'MazeSolve Accuracy'!D50, 'Hamiltonian Accuracy'!D50)</f>
        <v>58.677777777777777</v>
      </c>
      <c r="E50">
        <f>AVERAGE('PARITY Accuracy'!E50, 'Pattern_Matching Accuracy'!E50, 'Reversal Accuracy'!E50, 'Stack Accuracy'!E50, 'Vending_Machine Accuracy'!E50, 'Vending_Machine_Sum Accuracy'!E50, 'MazeComplete Accuracy'!E50, 'MazeSolve Accuracy'!E50, 'Hamiltonian Accuracy'!E50)</f>
        <v>53.444444444444443</v>
      </c>
      <c r="F50">
        <f>AVERAGE('PARITY Accuracy'!F50, 'Pattern_Matching Accuracy'!F50, 'Reversal Accuracy'!F50, 'Stack Accuracy'!F50, 'Vending_Machine Accuracy'!F50, 'Vending_Machine_Sum Accuracy'!F50, 'MazeComplete Accuracy'!F50, 'MazeSolve Accuracy'!F50, 'Hamiltonian Accuracy'!F50)</f>
        <v>46.522222222222219</v>
      </c>
      <c r="G50">
        <f>AVERAGE('PARITY Accuracy'!G50, 'Pattern_Matching Accuracy'!G50, 'Reversal Accuracy'!G50, 'Stack Accuracy'!G50, 'Vending_Machine Accuracy'!G50, 'Vending_Machine_Sum Accuracy'!G50, 'MazeComplete Accuracy'!G50, 'MazeSolve Accuracy'!G50, 'Hamiltonian Accuracy'!G50)</f>
        <v>57.477777777777774</v>
      </c>
      <c r="H50" t="str">
        <f t="shared" si="1"/>
        <v>10 (δ=0)</v>
      </c>
    </row>
    <row r="51" spans="1:8" x14ac:dyDescent="0.45">
      <c r="A51" s="1">
        <v>11</v>
      </c>
      <c r="B51">
        <v>10</v>
      </c>
      <c r="C51">
        <v>0.2</v>
      </c>
      <c r="D51">
        <f>AVERAGE('PARITY Accuracy'!D51, 'Pattern_Matching Accuracy'!D51, 'Reversal Accuracy'!D51, 'Stack Accuracy'!D51, 'Vending_Machine Accuracy'!D51, 'Vending_Machine_Sum Accuracy'!D51, 'MazeComplete Accuracy'!D51, 'MazeSolve Accuracy'!D51, 'Hamiltonian Accuracy'!D51)</f>
        <v>57.411111111111104</v>
      </c>
      <c r="E51">
        <f>AVERAGE('PARITY Accuracy'!E51, 'Pattern_Matching Accuracy'!E51, 'Reversal Accuracy'!E51, 'Stack Accuracy'!E51, 'Vending_Machine Accuracy'!E51, 'Vending_Machine_Sum Accuracy'!E51, 'MazeComplete Accuracy'!E51, 'MazeSolve Accuracy'!E51, 'Hamiltonian Accuracy'!E51)</f>
        <v>52.366666666666674</v>
      </c>
      <c r="F51">
        <f>AVERAGE('PARITY Accuracy'!F51, 'Pattern_Matching Accuracy'!F51, 'Reversal Accuracy'!F51, 'Stack Accuracy'!F51, 'Vending_Machine Accuracy'!F51, 'Vending_Machine_Sum Accuracy'!F51, 'MazeComplete Accuracy'!F51, 'MazeSolve Accuracy'!F51, 'Hamiltonian Accuracy'!F51)</f>
        <v>45.36666666666666</v>
      </c>
      <c r="G51">
        <f>AVERAGE('PARITY Accuracy'!G51, 'Pattern_Matching Accuracy'!G51, 'Reversal Accuracy'!G51, 'Stack Accuracy'!G51, 'Vending_Machine Accuracy'!G51, 'Vending_Machine_Sum Accuracy'!G51, 'MazeComplete Accuracy'!G51, 'MazeSolve Accuracy'!G51, 'Hamiltonian Accuracy'!G51)</f>
        <v>56.011111111111106</v>
      </c>
      <c r="H51" t="str">
        <f t="shared" si="1"/>
        <v>10 (δ=0.2)</v>
      </c>
    </row>
    <row r="52" spans="1:8" x14ac:dyDescent="0.45">
      <c r="A52" s="1">
        <v>12</v>
      </c>
      <c r="B52">
        <v>10</v>
      </c>
      <c r="C52">
        <v>0.45</v>
      </c>
      <c r="D52">
        <f>AVERAGE('PARITY Accuracy'!D52, 'Pattern_Matching Accuracy'!D52, 'Reversal Accuracy'!D52, 'Stack Accuracy'!D52, 'Vending_Machine Accuracy'!D52, 'Vending_Machine_Sum Accuracy'!D52, 'MazeComplete Accuracy'!D52, 'MazeSolve Accuracy'!D52, 'Hamiltonian Accuracy'!D52)</f>
        <v>56.422222222222217</v>
      </c>
      <c r="E52">
        <f>AVERAGE('PARITY Accuracy'!E52, 'Pattern_Matching Accuracy'!E52, 'Reversal Accuracy'!E52, 'Stack Accuracy'!E52, 'Vending_Machine Accuracy'!E52, 'Vending_Machine_Sum Accuracy'!E52, 'MazeComplete Accuracy'!E52, 'MazeSolve Accuracy'!E52, 'Hamiltonian Accuracy'!E52)</f>
        <v>52.244444444444447</v>
      </c>
      <c r="F52">
        <f>AVERAGE('PARITY Accuracy'!F52, 'Pattern_Matching Accuracy'!F52, 'Reversal Accuracy'!F52, 'Stack Accuracy'!F52, 'Vending_Machine Accuracy'!F52, 'Vending_Machine_Sum Accuracy'!F52, 'MazeComplete Accuracy'!F52, 'MazeSolve Accuracy'!F52, 'Hamiltonian Accuracy'!F52)</f>
        <v>45.466666666666669</v>
      </c>
      <c r="G52">
        <f>AVERAGE('PARITY Accuracy'!G52, 'Pattern_Matching Accuracy'!G52, 'Reversal Accuracy'!G52, 'Stack Accuracy'!G52, 'Vending_Machine Accuracy'!G52, 'Vending_Machine_Sum Accuracy'!G52, 'MazeComplete Accuracy'!G52, 'MazeSolve Accuracy'!G52, 'Hamiltonian Accuracy'!G52)</f>
        <v>55.266666666666666</v>
      </c>
      <c r="H52" t="str">
        <f t="shared" si="1"/>
        <v>10 (δ=0.45)</v>
      </c>
    </row>
    <row r="53" spans="1:8" x14ac:dyDescent="0.45">
      <c r="A53" s="1">
        <v>13</v>
      </c>
      <c r="B53">
        <v>10</v>
      </c>
      <c r="C53">
        <v>0.65</v>
      </c>
      <c r="D53">
        <f>AVERAGE('PARITY Accuracy'!D53, 'Pattern_Matching Accuracy'!D53, 'Reversal Accuracy'!D53, 'Stack Accuracy'!D53, 'Vending_Machine Accuracy'!D53, 'Vending_Machine_Sum Accuracy'!D53, 'MazeComplete Accuracy'!D53, 'MazeSolve Accuracy'!D53, 'Hamiltonian Accuracy'!D53)</f>
        <v>55.43333333333333</v>
      </c>
      <c r="E53">
        <f>AVERAGE('PARITY Accuracy'!E53, 'Pattern_Matching Accuracy'!E53, 'Reversal Accuracy'!E53, 'Stack Accuracy'!E53, 'Vending_Machine Accuracy'!E53, 'Vending_Machine_Sum Accuracy'!E53, 'MazeComplete Accuracy'!E53, 'MazeSolve Accuracy'!E53, 'Hamiltonian Accuracy'!E53)</f>
        <v>51.844444444444449</v>
      </c>
      <c r="F53">
        <f>AVERAGE('PARITY Accuracy'!F53, 'Pattern_Matching Accuracy'!F53, 'Reversal Accuracy'!F53, 'Stack Accuracy'!F53, 'Vending_Machine Accuracy'!F53, 'Vending_Machine_Sum Accuracy'!F53, 'MazeComplete Accuracy'!F53, 'MazeSolve Accuracy'!F53, 'Hamiltonian Accuracy'!F53)</f>
        <v>44.322222222222223</v>
      </c>
      <c r="G53">
        <f>AVERAGE('PARITY Accuracy'!G53, 'Pattern_Matching Accuracy'!G53, 'Reversal Accuracy'!G53, 'Stack Accuracy'!G53, 'Vending_Machine Accuracy'!G53, 'Vending_Machine_Sum Accuracy'!G53, 'MazeComplete Accuracy'!G53, 'MazeSolve Accuracy'!G53, 'Hamiltonian Accuracy'!G53)</f>
        <v>54.955555555555549</v>
      </c>
      <c r="H53" t="str">
        <f t="shared" si="1"/>
        <v>10 (δ=0.65)</v>
      </c>
    </row>
    <row r="54" spans="1:8" x14ac:dyDescent="0.45">
      <c r="A54" s="1">
        <v>14</v>
      </c>
      <c r="B54">
        <v>10</v>
      </c>
      <c r="C54">
        <v>0.85</v>
      </c>
      <c r="D54">
        <f>AVERAGE('PARITY Accuracy'!D54, 'Pattern_Matching Accuracy'!D54, 'Reversal Accuracy'!D54, 'Stack Accuracy'!D54, 'Vending_Machine Accuracy'!D54, 'Vending_Machine_Sum Accuracy'!D54, 'MazeComplete Accuracy'!D54, 'MazeSolve Accuracy'!D54, 'Hamiltonian Accuracy'!D54)</f>
        <v>54.166666666666671</v>
      </c>
      <c r="E54">
        <f>AVERAGE('PARITY Accuracy'!E54, 'Pattern_Matching Accuracy'!E54, 'Reversal Accuracy'!E54, 'Stack Accuracy'!E54, 'Vending_Machine Accuracy'!E54, 'Vending_Machine_Sum Accuracy'!E54, 'MazeComplete Accuracy'!E54, 'MazeSolve Accuracy'!E54, 'Hamiltonian Accuracy'!E54)</f>
        <v>51.466666666666669</v>
      </c>
      <c r="F54">
        <f>AVERAGE('PARITY Accuracy'!F54, 'Pattern_Matching Accuracy'!F54, 'Reversal Accuracy'!F54, 'Stack Accuracy'!F54, 'Vending_Machine Accuracy'!F54, 'Vending_Machine_Sum Accuracy'!F54, 'MazeComplete Accuracy'!F54, 'MazeSolve Accuracy'!F54, 'Hamiltonian Accuracy'!F54)</f>
        <v>45.611111111111114</v>
      </c>
      <c r="G54">
        <f>AVERAGE('PARITY Accuracy'!G54, 'Pattern_Matching Accuracy'!G54, 'Reversal Accuracy'!G54, 'Stack Accuracy'!G54, 'Vending_Machine Accuracy'!G54, 'Vending_Machine_Sum Accuracy'!G54, 'MazeComplete Accuracy'!G54, 'MazeSolve Accuracy'!G54, 'Hamiltonian Accuracy'!G54)</f>
        <v>53.199999999999996</v>
      </c>
      <c r="H54" t="str">
        <f t="shared" si="1"/>
        <v>10 (δ=0.85)</v>
      </c>
    </row>
    <row r="55" spans="1:8" x14ac:dyDescent="0.45">
      <c r="A55" s="1">
        <v>15</v>
      </c>
      <c r="B55">
        <v>20</v>
      </c>
      <c r="C55">
        <v>0</v>
      </c>
      <c r="D55">
        <f>AVERAGE('PARITY Accuracy'!D55, 'Pattern_Matching Accuracy'!D55, 'Reversal Accuracy'!D55, 'Stack Accuracy'!D55, 'Vending_Machine Accuracy'!D55, 'Vending_Machine_Sum Accuracy'!D55, 'MazeComplete Accuracy'!D55, 'MazeSolve Accuracy'!D55, 'Hamiltonian Accuracy'!D55)</f>
        <v>56.277777777777779</v>
      </c>
      <c r="E55">
        <f>AVERAGE('PARITY Accuracy'!E55, 'Pattern_Matching Accuracy'!E55, 'Reversal Accuracy'!E55, 'Stack Accuracy'!E55, 'Vending_Machine Accuracy'!E55, 'Vending_Machine_Sum Accuracy'!E55, 'MazeComplete Accuracy'!E55, 'MazeSolve Accuracy'!E55, 'Hamiltonian Accuracy'!E55)</f>
        <v>55.822222222222223</v>
      </c>
      <c r="F55">
        <f>AVERAGE('PARITY Accuracy'!F55, 'Pattern_Matching Accuracy'!F55, 'Reversal Accuracy'!F55, 'Stack Accuracy'!F55, 'Vending_Machine Accuracy'!F55, 'Vending_Machine_Sum Accuracy'!F55, 'MazeComplete Accuracy'!F55, 'MazeSolve Accuracy'!F55, 'Hamiltonian Accuracy'!F55)</f>
        <v>46.333333333333321</v>
      </c>
      <c r="G55">
        <f>AVERAGE('PARITY Accuracy'!G55, 'Pattern_Matching Accuracy'!G55, 'Reversal Accuracy'!G55, 'Stack Accuracy'!G55, 'Vending_Machine Accuracy'!G55, 'Vending_Machine_Sum Accuracy'!G55, 'MazeComplete Accuracy'!G55, 'MazeSolve Accuracy'!G55, 'Hamiltonian Accuracy'!G55)</f>
        <v>56.333333333333336</v>
      </c>
      <c r="H55" t="str">
        <f t="shared" si="1"/>
        <v>20 (δ=0)</v>
      </c>
    </row>
    <row r="56" spans="1:8" x14ac:dyDescent="0.45">
      <c r="A56" s="1">
        <v>16</v>
      </c>
      <c r="B56">
        <v>20</v>
      </c>
      <c r="C56">
        <v>0.2</v>
      </c>
      <c r="D56">
        <f>AVERAGE('PARITY Accuracy'!D56, 'Pattern_Matching Accuracy'!D56, 'Reversal Accuracy'!D56, 'Stack Accuracy'!D56, 'Vending_Machine Accuracy'!D56, 'Vending_Machine_Sum Accuracy'!D56, 'MazeComplete Accuracy'!D56, 'MazeSolve Accuracy'!D56, 'Hamiltonian Accuracy'!D56)</f>
        <v>56.288888888888884</v>
      </c>
      <c r="E56">
        <f>AVERAGE('PARITY Accuracy'!E56, 'Pattern_Matching Accuracy'!E56, 'Reversal Accuracy'!E56, 'Stack Accuracy'!E56, 'Vending_Machine Accuracy'!E56, 'Vending_Machine_Sum Accuracy'!E56, 'MazeComplete Accuracy'!E56, 'MazeSolve Accuracy'!E56, 'Hamiltonian Accuracy'!E56)</f>
        <v>55.333333333333336</v>
      </c>
      <c r="F56">
        <f>AVERAGE('PARITY Accuracy'!F56, 'Pattern_Matching Accuracy'!F56, 'Reversal Accuracy'!F56, 'Stack Accuracy'!F56, 'Vending_Machine Accuracy'!F56, 'Vending_Machine_Sum Accuracy'!F56, 'MazeComplete Accuracy'!F56, 'MazeSolve Accuracy'!F56, 'Hamiltonian Accuracy'!F56)</f>
        <v>44.099999999999994</v>
      </c>
      <c r="G56">
        <f>AVERAGE('PARITY Accuracy'!G56, 'Pattern_Matching Accuracy'!G56, 'Reversal Accuracy'!G56, 'Stack Accuracy'!G56, 'Vending_Machine Accuracy'!G56, 'Vending_Machine_Sum Accuracy'!G56, 'MazeComplete Accuracy'!G56, 'MazeSolve Accuracy'!G56, 'Hamiltonian Accuracy'!G56)</f>
        <v>55.366666666666674</v>
      </c>
      <c r="H56" t="str">
        <f t="shared" si="1"/>
        <v>20 (δ=0.2)</v>
      </c>
    </row>
    <row r="57" spans="1:8" x14ac:dyDescent="0.45">
      <c r="A57" s="1">
        <v>17</v>
      </c>
      <c r="B57">
        <v>20</v>
      </c>
      <c r="C57">
        <v>0.45</v>
      </c>
      <c r="D57">
        <f>AVERAGE('PARITY Accuracy'!D57, 'Pattern_Matching Accuracy'!D57, 'Reversal Accuracy'!D57, 'Stack Accuracy'!D57, 'Vending_Machine Accuracy'!D57, 'Vending_Machine_Sum Accuracy'!D57, 'MazeComplete Accuracy'!D57, 'MazeSolve Accuracy'!D57, 'Hamiltonian Accuracy'!D57)</f>
        <v>54.555555555555557</v>
      </c>
      <c r="E57">
        <f>AVERAGE('PARITY Accuracy'!E57, 'Pattern_Matching Accuracy'!E57, 'Reversal Accuracy'!E57, 'Stack Accuracy'!E57, 'Vending_Machine Accuracy'!E57, 'Vending_Machine_Sum Accuracy'!E57, 'MazeComplete Accuracy'!E57, 'MazeSolve Accuracy'!E57, 'Hamiltonian Accuracy'!E57)</f>
        <v>54.63333333333334</v>
      </c>
      <c r="F57">
        <f>AVERAGE('PARITY Accuracy'!F57, 'Pattern_Matching Accuracy'!F57, 'Reversal Accuracy'!F57, 'Stack Accuracy'!F57, 'Vending_Machine Accuracy'!F57, 'Vending_Machine_Sum Accuracy'!F57, 'MazeComplete Accuracy'!F57, 'MazeSolve Accuracy'!F57, 'Hamiltonian Accuracy'!F57)</f>
        <v>46.166666666666664</v>
      </c>
      <c r="G57">
        <f>AVERAGE('PARITY Accuracy'!G57, 'Pattern_Matching Accuracy'!G57, 'Reversal Accuracy'!G57, 'Stack Accuracy'!G57, 'Vending_Machine Accuracy'!G57, 'Vending_Machine_Sum Accuracy'!G57, 'MazeComplete Accuracy'!G57, 'MazeSolve Accuracy'!G57, 'Hamiltonian Accuracy'!G57)</f>
        <v>54.133333333333333</v>
      </c>
      <c r="H57" t="str">
        <f t="shared" si="1"/>
        <v>20 (δ=0.45)</v>
      </c>
    </row>
    <row r="58" spans="1:8" x14ac:dyDescent="0.45">
      <c r="A58" s="1">
        <v>18</v>
      </c>
      <c r="B58">
        <v>20</v>
      </c>
      <c r="C58">
        <v>0.65</v>
      </c>
      <c r="D58">
        <f>AVERAGE('PARITY Accuracy'!D58, 'Pattern_Matching Accuracy'!D58, 'Reversal Accuracy'!D58, 'Stack Accuracy'!D58, 'Vending_Machine Accuracy'!D58, 'Vending_Machine_Sum Accuracy'!D58, 'MazeComplete Accuracy'!D58, 'MazeSolve Accuracy'!D58, 'Hamiltonian Accuracy'!D58)</f>
        <v>54.766666666666673</v>
      </c>
      <c r="E58">
        <f>AVERAGE('PARITY Accuracy'!E58, 'Pattern_Matching Accuracy'!E58, 'Reversal Accuracy'!E58, 'Stack Accuracy'!E58, 'Vending_Machine Accuracy'!E58, 'Vending_Machine_Sum Accuracy'!E58, 'MazeComplete Accuracy'!E58, 'MazeSolve Accuracy'!E58, 'Hamiltonian Accuracy'!E58)</f>
        <v>53.74444444444444</v>
      </c>
      <c r="F58">
        <f>AVERAGE('PARITY Accuracy'!F58, 'Pattern_Matching Accuracy'!F58, 'Reversal Accuracy'!F58, 'Stack Accuracy'!F58, 'Vending_Machine Accuracy'!F58, 'Vending_Machine_Sum Accuracy'!F58, 'MazeComplete Accuracy'!F58, 'MazeSolve Accuracy'!F58, 'Hamiltonian Accuracy'!F58)</f>
        <v>44.74444444444444</v>
      </c>
      <c r="G58">
        <f>AVERAGE('PARITY Accuracy'!G58, 'Pattern_Matching Accuracy'!G58, 'Reversal Accuracy'!G58, 'Stack Accuracy'!G58, 'Vending_Machine Accuracy'!G58, 'Vending_Machine_Sum Accuracy'!G58, 'MazeComplete Accuracy'!G58, 'MazeSolve Accuracy'!G58, 'Hamiltonian Accuracy'!G58)</f>
        <v>54.144444444444453</v>
      </c>
      <c r="H58" t="str">
        <f t="shared" si="1"/>
        <v>20 (δ=0.65)</v>
      </c>
    </row>
    <row r="59" spans="1:8" x14ac:dyDescent="0.45">
      <c r="A59" s="1">
        <v>19</v>
      </c>
      <c r="B59">
        <v>20</v>
      </c>
      <c r="C59">
        <v>0.85</v>
      </c>
      <c r="D59">
        <f>AVERAGE('PARITY Accuracy'!D59, 'Pattern_Matching Accuracy'!D59, 'Reversal Accuracy'!D59, 'Stack Accuracy'!D59, 'Vending_Machine Accuracy'!D59, 'Vending_Machine_Sum Accuracy'!D59, 'MazeComplete Accuracy'!D59, 'MazeSolve Accuracy'!D59, 'Hamiltonian Accuracy'!D59)</f>
        <v>53.866666666666674</v>
      </c>
      <c r="E59">
        <f>AVERAGE('PARITY Accuracy'!E59, 'Pattern_Matching Accuracy'!E59, 'Reversal Accuracy'!E59, 'Stack Accuracy'!E59, 'Vending_Machine Accuracy'!E59, 'Vending_Machine_Sum Accuracy'!E59, 'MazeComplete Accuracy'!E59, 'MazeSolve Accuracy'!E59, 'Hamiltonian Accuracy'!E59)</f>
        <v>53.466666666666661</v>
      </c>
      <c r="F59">
        <f>AVERAGE('PARITY Accuracy'!F59, 'Pattern_Matching Accuracy'!F59, 'Reversal Accuracy'!F59, 'Stack Accuracy'!F59, 'Vending_Machine Accuracy'!F59, 'Vending_Machine_Sum Accuracy'!F59, 'MazeComplete Accuracy'!F59, 'MazeSolve Accuracy'!F59, 'Hamiltonian Accuracy'!F59)</f>
        <v>45.477777777777781</v>
      </c>
      <c r="G59">
        <f>AVERAGE('PARITY Accuracy'!G59, 'Pattern_Matching Accuracy'!G59, 'Reversal Accuracy'!G59, 'Stack Accuracy'!G59, 'Vending_Machine Accuracy'!G59, 'Vending_Machine_Sum Accuracy'!G59, 'MazeComplete Accuracy'!G59, 'MazeSolve Accuracy'!G59, 'Hamiltonian Accuracy'!G59)</f>
        <v>53.588888888888889</v>
      </c>
      <c r="H59" t="str">
        <f t="shared" si="1"/>
        <v>20 (δ=0.85)</v>
      </c>
    </row>
    <row r="60" spans="1:8" x14ac:dyDescent="0.45">
      <c r="A60" s="1">
        <v>20</v>
      </c>
      <c r="B60">
        <v>50</v>
      </c>
      <c r="C60">
        <v>0</v>
      </c>
      <c r="D60">
        <f>AVERAGE('PARITY Accuracy'!D60, 'Pattern_Matching Accuracy'!D60, 'Reversal Accuracy'!D60, 'Stack Accuracy'!D60, 'Vending_Machine Accuracy'!D60, 'Vending_Machine_Sum Accuracy'!D60, 'MazeComplete Accuracy'!D60, 'MazeSolve Accuracy'!D60, 'Hamiltonian Accuracy'!D60)</f>
        <v>62.311111111111117</v>
      </c>
      <c r="E60">
        <f>AVERAGE('PARITY Accuracy'!E60, 'Pattern_Matching Accuracy'!E60, 'Reversal Accuracy'!E60, 'Stack Accuracy'!E60, 'Vending_Machine Accuracy'!E60, 'Vending_Machine_Sum Accuracy'!E60, 'MazeComplete Accuracy'!E60, 'MazeSolve Accuracy'!E60, 'Hamiltonian Accuracy'!E60)</f>
        <v>60.955555555555556</v>
      </c>
      <c r="F60">
        <f>AVERAGE('PARITY Accuracy'!F60, 'Pattern_Matching Accuracy'!F60, 'Reversal Accuracy'!F60, 'Stack Accuracy'!F60, 'Vending_Machine Accuracy'!F60, 'Vending_Machine_Sum Accuracy'!F60, 'MazeComplete Accuracy'!F60, 'MazeSolve Accuracy'!F60, 'Hamiltonian Accuracy'!F60)</f>
        <v>45.988888888888887</v>
      </c>
      <c r="G60">
        <f>AVERAGE('PARITY Accuracy'!G60, 'Pattern_Matching Accuracy'!G60, 'Reversal Accuracy'!G60, 'Stack Accuracy'!G60, 'Vending_Machine Accuracy'!G60, 'Vending_Machine_Sum Accuracy'!G60, 'MazeComplete Accuracy'!G60, 'MazeSolve Accuracy'!G60, 'Hamiltonian Accuracy'!G60)</f>
        <v>60.755555555555553</v>
      </c>
      <c r="H60" t="str">
        <f t="shared" si="1"/>
        <v>50 (δ=0)</v>
      </c>
    </row>
    <row r="61" spans="1:8" x14ac:dyDescent="0.45">
      <c r="A61" s="1">
        <v>21</v>
      </c>
      <c r="B61">
        <v>50</v>
      </c>
      <c r="C61">
        <v>0.2</v>
      </c>
      <c r="D61">
        <f>AVERAGE('PARITY Accuracy'!D61, 'Pattern_Matching Accuracy'!D61, 'Reversal Accuracy'!D61, 'Stack Accuracy'!D61, 'Vending_Machine Accuracy'!D61, 'Vending_Machine_Sum Accuracy'!D61, 'MazeComplete Accuracy'!D61, 'MazeSolve Accuracy'!D61, 'Hamiltonian Accuracy'!D61)</f>
        <v>61.488888888888887</v>
      </c>
      <c r="E61">
        <f>AVERAGE('PARITY Accuracy'!E61, 'Pattern_Matching Accuracy'!E61, 'Reversal Accuracy'!E61, 'Stack Accuracy'!E61, 'Vending_Machine Accuracy'!E61, 'Vending_Machine_Sum Accuracy'!E61, 'MazeComplete Accuracy'!E61, 'MazeSolve Accuracy'!E61, 'Hamiltonian Accuracy'!E61)</f>
        <v>61</v>
      </c>
      <c r="F61">
        <f>AVERAGE('PARITY Accuracy'!F61, 'Pattern_Matching Accuracy'!F61, 'Reversal Accuracy'!F61, 'Stack Accuracy'!F61, 'Vending_Machine Accuracy'!F61, 'Vending_Machine_Sum Accuracy'!F61, 'MazeComplete Accuracy'!F61, 'MazeSolve Accuracy'!F61, 'Hamiltonian Accuracy'!F61)</f>
        <v>45.033333333333331</v>
      </c>
      <c r="G61">
        <f>AVERAGE('PARITY Accuracy'!G61, 'Pattern_Matching Accuracy'!G61, 'Reversal Accuracy'!G61, 'Stack Accuracy'!G61, 'Vending_Machine Accuracy'!G61, 'Vending_Machine_Sum Accuracy'!G61, 'MazeComplete Accuracy'!G61, 'MazeSolve Accuracy'!G61, 'Hamiltonian Accuracy'!G61)</f>
        <v>59.411111111111104</v>
      </c>
      <c r="H61" t="str">
        <f t="shared" si="1"/>
        <v>50 (δ=0.2)</v>
      </c>
    </row>
    <row r="62" spans="1:8" x14ac:dyDescent="0.45">
      <c r="A62" s="1">
        <v>22</v>
      </c>
      <c r="B62">
        <v>50</v>
      </c>
      <c r="C62">
        <v>0.45</v>
      </c>
      <c r="D62">
        <f>AVERAGE('PARITY Accuracy'!D62, 'Pattern_Matching Accuracy'!D62, 'Reversal Accuracy'!D62, 'Stack Accuracy'!D62, 'Vending_Machine Accuracy'!D62, 'Vending_Machine_Sum Accuracy'!D62, 'MazeComplete Accuracy'!D62, 'MazeSolve Accuracy'!D62, 'Hamiltonian Accuracy'!D62)</f>
        <v>60.422222222222231</v>
      </c>
      <c r="E62">
        <f>AVERAGE('PARITY Accuracy'!E62, 'Pattern_Matching Accuracy'!E62, 'Reversal Accuracy'!E62, 'Stack Accuracy'!E62, 'Vending_Machine Accuracy'!E62, 'Vending_Machine_Sum Accuracy'!E62, 'MazeComplete Accuracy'!E62, 'MazeSolve Accuracy'!E62, 'Hamiltonian Accuracy'!E62)</f>
        <v>60.011111111111099</v>
      </c>
      <c r="F62">
        <f>AVERAGE('PARITY Accuracy'!F62, 'Pattern_Matching Accuracy'!F62, 'Reversal Accuracy'!F62, 'Stack Accuracy'!F62, 'Vending_Machine Accuracy'!F62, 'Vending_Machine_Sum Accuracy'!F62, 'MazeComplete Accuracy'!F62, 'MazeSolve Accuracy'!F62, 'Hamiltonian Accuracy'!F62)</f>
        <v>45.70000000000001</v>
      </c>
      <c r="G62">
        <f>AVERAGE('PARITY Accuracy'!G62, 'Pattern_Matching Accuracy'!G62, 'Reversal Accuracy'!G62, 'Stack Accuracy'!G62, 'Vending_Machine Accuracy'!G62, 'Vending_Machine_Sum Accuracy'!G62, 'MazeComplete Accuracy'!G62, 'MazeSolve Accuracy'!G62, 'Hamiltonian Accuracy'!G62)</f>
        <v>58.455555555555549</v>
      </c>
      <c r="H62" t="str">
        <f t="shared" si="1"/>
        <v>50 (δ=0.45)</v>
      </c>
    </row>
    <row r="63" spans="1:8" x14ac:dyDescent="0.45">
      <c r="A63" s="1">
        <v>23</v>
      </c>
      <c r="B63">
        <v>50</v>
      </c>
      <c r="C63">
        <v>0.65</v>
      </c>
      <c r="D63">
        <f>AVERAGE('PARITY Accuracy'!D63, 'Pattern_Matching Accuracy'!D63, 'Reversal Accuracy'!D63, 'Stack Accuracy'!D63, 'Vending_Machine Accuracy'!D63, 'Vending_Machine_Sum Accuracy'!D63, 'MazeComplete Accuracy'!D63, 'MazeSolve Accuracy'!D63, 'Hamiltonian Accuracy'!D63)</f>
        <v>58.855555555555561</v>
      </c>
      <c r="E63">
        <f>AVERAGE('PARITY Accuracy'!E63, 'Pattern_Matching Accuracy'!E63, 'Reversal Accuracy'!E63, 'Stack Accuracy'!E63, 'Vending_Machine Accuracy'!E63, 'Vending_Machine_Sum Accuracy'!E63, 'MazeComplete Accuracy'!E63, 'MazeSolve Accuracy'!E63, 'Hamiltonian Accuracy'!E63)</f>
        <v>60.077777777777769</v>
      </c>
      <c r="F63">
        <f>AVERAGE('PARITY Accuracy'!F63, 'Pattern_Matching Accuracy'!F63, 'Reversal Accuracy'!F63, 'Stack Accuracy'!F63, 'Vending_Machine Accuracy'!F63, 'Vending_Machine_Sum Accuracy'!F63, 'MazeComplete Accuracy'!F63, 'MazeSolve Accuracy'!F63, 'Hamiltonian Accuracy'!F63)</f>
        <v>44.511111111111113</v>
      </c>
      <c r="G63">
        <f>AVERAGE('PARITY Accuracy'!G63, 'Pattern_Matching Accuracy'!G63, 'Reversal Accuracy'!G63, 'Stack Accuracy'!G63, 'Vending_Machine Accuracy'!G63, 'Vending_Machine_Sum Accuracy'!G63, 'MazeComplete Accuracy'!G63, 'MazeSolve Accuracy'!G63, 'Hamiltonian Accuracy'!G63)</f>
        <v>57.133333333333326</v>
      </c>
      <c r="H63" t="str">
        <f t="shared" si="1"/>
        <v>50 (δ=0.65)</v>
      </c>
    </row>
    <row r="64" spans="1:8" x14ac:dyDescent="0.45">
      <c r="A64" s="1">
        <v>24</v>
      </c>
      <c r="B64">
        <v>50</v>
      </c>
      <c r="C64">
        <v>0.85</v>
      </c>
      <c r="D64">
        <f>AVERAGE('PARITY Accuracy'!D64, 'Pattern_Matching Accuracy'!D64, 'Reversal Accuracy'!D64, 'Stack Accuracy'!D64, 'Vending_Machine Accuracy'!D64, 'Vending_Machine_Sum Accuracy'!D64, 'MazeComplete Accuracy'!D64, 'MazeSolve Accuracy'!D64, 'Hamiltonian Accuracy'!D64)</f>
        <v>57.900000000000006</v>
      </c>
      <c r="E64">
        <f>AVERAGE('PARITY Accuracy'!E64, 'Pattern_Matching Accuracy'!E64, 'Reversal Accuracy'!E64, 'Stack Accuracy'!E64, 'Vending_Machine Accuracy'!E64, 'Vending_Machine_Sum Accuracy'!E64, 'MazeComplete Accuracy'!E64, 'MazeSolve Accuracy'!E64, 'Hamiltonian Accuracy'!E64)</f>
        <v>58.766666666666666</v>
      </c>
      <c r="F64">
        <f>AVERAGE('PARITY Accuracy'!F64, 'Pattern_Matching Accuracy'!F64, 'Reversal Accuracy'!F64, 'Stack Accuracy'!F64, 'Vending_Machine Accuracy'!F64, 'Vending_Machine_Sum Accuracy'!F64, 'MazeComplete Accuracy'!F64, 'MazeSolve Accuracy'!F64, 'Hamiltonian Accuracy'!F64)</f>
        <v>45.288888888888884</v>
      </c>
      <c r="G64">
        <f>AVERAGE('PARITY Accuracy'!G64, 'Pattern_Matching Accuracy'!G64, 'Reversal Accuracy'!G64, 'Stack Accuracy'!G64, 'Vending_Machine Accuracy'!G64, 'Vending_Machine_Sum Accuracy'!G64, 'MazeComplete Accuracy'!G64, 'MazeSolve Accuracy'!G64, 'Hamiltonian Accuracy'!G64)</f>
        <v>56.222222222222221</v>
      </c>
      <c r="H64" t="str">
        <f t="shared" si="1"/>
        <v>50 (δ=0.85)</v>
      </c>
    </row>
    <row r="65" spans="1:8" x14ac:dyDescent="0.45">
      <c r="A65" s="1">
        <v>25</v>
      </c>
      <c r="B65">
        <v>100</v>
      </c>
      <c r="C65">
        <v>0</v>
      </c>
      <c r="D65">
        <f>AVERAGE('PARITY Accuracy'!D65, 'Pattern_Matching Accuracy'!D65, 'Reversal Accuracy'!D65, 'Stack Accuracy'!D65, 'Vending_Machine Accuracy'!D65, 'Vending_Machine_Sum Accuracy'!D65, 'MazeComplete Accuracy'!D65, 'MazeSolve Accuracy'!D65, 'Hamiltonian Accuracy'!D65)</f>
        <v>64.577777777777769</v>
      </c>
      <c r="E65">
        <f>AVERAGE('PARITY Accuracy'!E65, 'Pattern_Matching Accuracy'!E65, 'Reversal Accuracy'!E65, 'Stack Accuracy'!E65, 'Vending_Machine Accuracy'!E65, 'Vending_Machine_Sum Accuracy'!E65, 'MazeComplete Accuracy'!E65, 'MazeSolve Accuracy'!E65, 'Hamiltonian Accuracy'!E65)</f>
        <v>55.699999999999996</v>
      </c>
      <c r="F65">
        <f>AVERAGE('PARITY Accuracy'!F65, 'Pattern_Matching Accuracy'!F65, 'Reversal Accuracy'!F65, 'Stack Accuracy'!F65, 'Vending_Machine Accuracy'!F65, 'Vending_Machine_Sum Accuracy'!F65, 'MazeComplete Accuracy'!F65, 'MazeSolve Accuracy'!F65, 'Hamiltonian Accuracy'!F65)</f>
        <v>46.277777777777779</v>
      </c>
      <c r="G65">
        <f>AVERAGE('PARITY Accuracy'!G65, 'Pattern_Matching Accuracy'!G65, 'Reversal Accuracy'!G65, 'Stack Accuracy'!G65, 'Vending_Machine Accuracy'!G65, 'Vending_Machine_Sum Accuracy'!G65, 'MazeComplete Accuracy'!G65, 'MazeSolve Accuracy'!G65, 'Hamiltonian Accuracy'!G65)</f>
        <v>62.93333333333333</v>
      </c>
      <c r="H65" t="str">
        <f t="shared" si="1"/>
        <v>100 (δ=0)</v>
      </c>
    </row>
    <row r="66" spans="1:8" x14ac:dyDescent="0.45">
      <c r="A66" s="1">
        <v>26</v>
      </c>
      <c r="B66">
        <v>100</v>
      </c>
      <c r="C66">
        <v>0.2</v>
      </c>
      <c r="D66">
        <f>AVERAGE('PARITY Accuracy'!D66, 'Pattern_Matching Accuracy'!D66, 'Reversal Accuracy'!D66, 'Stack Accuracy'!D66, 'Vending_Machine Accuracy'!D66, 'Vending_Machine_Sum Accuracy'!D66, 'MazeComplete Accuracy'!D66, 'MazeSolve Accuracy'!D66, 'Hamiltonian Accuracy'!D66)</f>
        <v>63.166666666666664</v>
      </c>
      <c r="E66">
        <f>AVERAGE('PARITY Accuracy'!E66, 'Pattern_Matching Accuracy'!E66, 'Reversal Accuracy'!E66, 'Stack Accuracy'!E66, 'Vending_Machine Accuracy'!E66, 'Vending_Machine_Sum Accuracy'!E66, 'MazeComplete Accuracy'!E66, 'MazeSolve Accuracy'!E66, 'Hamiltonian Accuracy'!E66)</f>
        <v>56.066666666666663</v>
      </c>
      <c r="F66">
        <f>AVERAGE('PARITY Accuracy'!F66, 'Pattern_Matching Accuracy'!F66, 'Reversal Accuracy'!F66, 'Stack Accuracy'!F66, 'Vending_Machine Accuracy'!F66, 'Vending_Machine_Sum Accuracy'!F66, 'MazeComplete Accuracy'!F66, 'MazeSolve Accuracy'!F66, 'Hamiltonian Accuracy'!F66)</f>
        <v>45.422222222222224</v>
      </c>
      <c r="G66">
        <f>AVERAGE('PARITY Accuracy'!G66, 'Pattern_Matching Accuracy'!G66, 'Reversal Accuracy'!G66, 'Stack Accuracy'!G66, 'Vending_Machine Accuracy'!G66, 'Vending_Machine_Sum Accuracy'!G66, 'MazeComplete Accuracy'!G66, 'MazeSolve Accuracy'!G66, 'Hamiltonian Accuracy'!G66)</f>
        <v>61.722222222222221</v>
      </c>
      <c r="H66" t="str">
        <f t="shared" si="1"/>
        <v>100 (δ=0.2)</v>
      </c>
    </row>
    <row r="67" spans="1:8" x14ac:dyDescent="0.45">
      <c r="A67" s="1">
        <v>27</v>
      </c>
      <c r="B67">
        <v>100</v>
      </c>
      <c r="C67">
        <v>0.45</v>
      </c>
      <c r="D67">
        <f>AVERAGE('PARITY Accuracy'!D67, 'Pattern_Matching Accuracy'!D67, 'Reversal Accuracy'!D67, 'Stack Accuracy'!D67, 'Vending_Machine Accuracy'!D67, 'Vending_Machine_Sum Accuracy'!D67, 'MazeComplete Accuracy'!D67, 'MazeSolve Accuracy'!D67, 'Hamiltonian Accuracy'!D67)</f>
        <v>61.466666666666669</v>
      </c>
      <c r="E67">
        <f>AVERAGE('PARITY Accuracy'!E67, 'Pattern_Matching Accuracy'!E67, 'Reversal Accuracy'!E67, 'Stack Accuracy'!E67, 'Vending_Machine Accuracy'!E67, 'Vending_Machine_Sum Accuracy'!E67, 'MazeComplete Accuracy'!E67, 'MazeSolve Accuracy'!E67, 'Hamiltonian Accuracy'!E67)</f>
        <v>55.433333333333337</v>
      </c>
      <c r="F67">
        <f>AVERAGE('PARITY Accuracy'!F67, 'Pattern_Matching Accuracy'!F67, 'Reversal Accuracy'!F67, 'Stack Accuracy'!F67, 'Vending_Machine Accuracy'!F67, 'Vending_Machine_Sum Accuracy'!F67, 'MazeComplete Accuracy'!F67, 'MazeSolve Accuracy'!F67, 'Hamiltonian Accuracy'!F67)</f>
        <v>46.400000000000006</v>
      </c>
      <c r="G67">
        <f>AVERAGE('PARITY Accuracy'!G67, 'Pattern_Matching Accuracy'!G67, 'Reversal Accuracy'!G67, 'Stack Accuracy'!G67, 'Vending_Machine Accuracy'!G67, 'Vending_Machine_Sum Accuracy'!G67, 'MazeComplete Accuracy'!G67, 'MazeSolve Accuracy'!G67, 'Hamiltonian Accuracy'!G67)</f>
        <v>60.422222222222231</v>
      </c>
      <c r="H67" t="str">
        <f t="shared" si="1"/>
        <v>100 (δ=0.45)</v>
      </c>
    </row>
    <row r="68" spans="1:8" x14ac:dyDescent="0.45">
      <c r="A68" s="1">
        <v>28</v>
      </c>
      <c r="B68">
        <v>100</v>
      </c>
      <c r="C68">
        <v>0.65</v>
      </c>
      <c r="D68">
        <f>AVERAGE('PARITY Accuracy'!D68, 'Pattern_Matching Accuracy'!D68, 'Reversal Accuracy'!D68, 'Stack Accuracy'!D68, 'Vending_Machine Accuracy'!D68, 'Vending_Machine_Sum Accuracy'!D68, 'MazeComplete Accuracy'!D68, 'MazeSolve Accuracy'!D68, 'Hamiltonian Accuracy'!D68)</f>
        <v>61.333333333333336</v>
      </c>
      <c r="E68">
        <f>AVERAGE('PARITY Accuracy'!E68, 'Pattern_Matching Accuracy'!E68, 'Reversal Accuracy'!E68, 'Stack Accuracy'!E68, 'Vending_Machine Accuracy'!E68, 'Vending_Machine_Sum Accuracy'!E68, 'MazeComplete Accuracy'!E68, 'MazeSolve Accuracy'!E68, 'Hamiltonian Accuracy'!E68)</f>
        <v>55.300000000000004</v>
      </c>
      <c r="F68">
        <f>AVERAGE('PARITY Accuracy'!F68, 'Pattern_Matching Accuracy'!F68, 'Reversal Accuracy'!F68, 'Stack Accuracy'!F68, 'Vending_Machine Accuracy'!F68, 'Vending_Machine_Sum Accuracy'!F68, 'MazeComplete Accuracy'!F68, 'MazeSolve Accuracy'!F68, 'Hamiltonian Accuracy'!F68)</f>
        <v>45.155555555555551</v>
      </c>
      <c r="G68">
        <f>AVERAGE('PARITY Accuracy'!G68, 'Pattern_Matching Accuracy'!G68, 'Reversal Accuracy'!G68, 'Stack Accuracy'!G68, 'Vending_Machine Accuracy'!G68, 'Vending_Machine_Sum Accuracy'!G68, 'MazeComplete Accuracy'!G68, 'MazeSolve Accuracy'!G68, 'Hamiltonian Accuracy'!G68)</f>
        <v>60.077777777777769</v>
      </c>
      <c r="H68" t="str">
        <f t="shared" si="1"/>
        <v>100 (δ=0.65)</v>
      </c>
    </row>
    <row r="69" spans="1:8" x14ac:dyDescent="0.45">
      <c r="A69" s="1">
        <v>29</v>
      </c>
      <c r="B69">
        <v>100</v>
      </c>
      <c r="C69">
        <v>0.85</v>
      </c>
      <c r="D69">
        <f>AVERAGE('PARITY Accuracy'!D69, 'Pattern_Matching Accuracy'!D69, 'Reversal Accuracy'!D69, 'Stack Accuracy'!D69, 'Vending_Machine Accuracy'!D69, 'Vending_Machine_Sum Accuracy'!D69, 'MazeComplete Accuracy'!D69, 'MazeSolve Accuracy'!D69, 'Hamiltonian Accuracy'!D69)</f>
        <v>60.066666666666656</v>
      </c>
      <c r="E69">
        <f>AVERAGE('PARITY Accuracy'!E69, 'Pattern_Matching Accuracy'!E69, 'Reversal Accuracy'!E69, 'Stack Accuracy'!E69, 'Vending_Machine Accuracy'!E69, 'Vending_Machine_Sum Accuracy'!E69, 'MazeComplete Accuracy'!E69, 'MazeSolve Accuracy'!E69, 'Hamiltonian Accuracy'!E69)</f>
        <v>55.366666666666674</v>
      </c>
      <c r="F69">
        <f>AVERAGE('PARITY Accuracy'!F69, 'Pattern_Matching Accuracy'!F69, 'Reversal Accuracy'!F69, 'Stack Accuracy'!F69, 'Vending_Machine Accuracy'!F69, 'Vending_Machine_Sum Accuracy'!F69, 'MazeComplete Accuracy'!F69, 'MazeSolve Accuracy'!F69, 'Hamiltonian Accuracy'!F69)</f>
        <v>45.111111111111114</v>
      </c>
      <c r="G69">
        <f>AVERAGE('PARITY Accuracy'!G69, 'Pattern_Matching Accuracy'!G69, 'Reversal Accuracy'!G69, 'Stack Accuracy'!G69, 'Vending_Machine Accuracy'!G69, 'Vending_Machine_Sum Accuracy'!G69, 'MazeComplete Accuracy'!G69, 'MazeSolve Accuracy'!G69, 'Hamiltonian Accuracy'!G69)</f>
        <v>59.355555555555561</v>
      </c>
      <c r="H69" t="str">
        <f t="shared" si="1"/>
        <v>100 (δ=0.85)</v>
      </c>
    </row>
    <row r="73" spans="1:8" x14ac:dyDescent="0.45">
      <c r="A73" s="1">
        <v>0</v>
      </c>
      <c r="B73" t="s">
        <v>16</v>
      </c>
    </row>
    <row r="75" spans="1:8" x14ac:dyDescent="0.4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H75" s="1" t="s">
        <v>14</v>
      </c>
    </row>
    <row r="76" spans="1:8" x14ac:dyDescent="0.45">
      <c r="A76" s="1">
        <v>0</v>
      </c>
      <c r="B76">
        <v>0</v>
      </c>
      <c r="C76">
        <v>0</v>
      </c>
      <c r="D76">
        <f>AVERAGE('PARITY Accuracy'!D76, 'Pattern_Matching Accuracy'!D76, 'Reversal Accuracy'!D76, 'Stack Accuracy'!D76, 'Vending_Machine Accuracy'!D76, 'Vending_Machine_Sum Accuracy'!D76, 'MazeComplete Accuracy'!D76, 'MazeSolve Accuracy'!D76, 'Hamiltonian Accuracy'!D76)</f>
        <v>54.088888888888896</v>
      </c>
      <c r="E76">
        <f>AVERAGE('PARITY Accuracy'!E76, 'Pattern_Matching Accuracy'!E76, 'Reversal Accuracy'!E76, 'Stack Accuracy'!E76, 'Vending_Machine Accuracy'!E76, 'Vending_Machine_Sum Accuracy'!E76, 'MazeComplete Accuracy'!E76, 'MazeSolve Accuracy'!E76, 'Hamiltonian Accuracy'!E76)</f>
        <v>54.811111111111103</v>
      </c>
      <c r="F76">
        <f>AVERAGE('PARITY Accuracy'!F76, 'Pattern_Matching Accuracy'!F76, 'Reversal Accuracy'!F76, 'Stack Accuracy'!F76, 'Vending_Machine Accuracy'!F76, 'Vending_Machine_Sum Accuracy'!F76, 'MazeComplete Accuracy'!F76, 'MazeSolve Accuracy'!F76, 'Hamiltonian Accuracy'!F76)</f>
        <v>43.733333333333334</v>
      </c>
      <c r="G76">
        <f>AVERAGE('PARITY Accuracy'!G76, 'Pattern_Matching Accuracy'!G76, 'Reversal Accuracy'!G76, 'Stack Accuracy'!G76, 'Vending_Machine Accuracy'!G76, 'Vending_Machine_Sum Accuracy'!G76, 'MazeComplete Accuracy'!G76, 'MazeSolve Accuracy'!G76, 'Hamiltonian Accuracy'!G76)</f>
        <v>56.466666666666669</v>
      </c>
      <c r="H76" t="str">
        <f t="shared" ref="H76:H105" si="2">B76&amp;" (δ="&amp;C76&amp;")"</f>
        <v>0 (δ=0)</v>
      </c>
    </row>
    <row r="77" spans="1:8" x14ac:dyDescent="0.45">
      <c r="A77" s="1">
        <v>1</v>
      </c>
      <c r="B77">
        <v>0</v>
      </c>
      <c r="C77">
        <v>0.2</v>
      </c>
      <c r="D77">
        <f>AVERAGE('PARITY Accuracy'!D77, 'Pattern_Matching Accuracy'!D77, 'Reversal Accuracy'!D77, 'Stack Accuracy'!D77, 'Vending_Machine Accuracy'!D77, 'Vending_Machine_Sum Accuracy'!D77, 'MazeComplete Accuracy'!D77, 'MazeSolve Accuracy'!D77, 'Hamiltonian Accuracy'!D77)</f>
        <v>51.411111111111119</v>
      </c>
      <c r="E77">
        <f>AVERAGE('PARITY Accuracy'!E77, 'Pattern_Matching Accuracy'!E77, 'Reversal Accuracy'!E77, 'Stack Accuracy'!E77, 'Vending_Machine Accuracy'!E77, 'Vending_Machine_Sum Accuracy'!E77, 'MazeComplete Accuracy'!E77, 'MazeSolve Accuracy'!E77, 'Hamiltonian Accuracy'!E77)</f>
        <v>52.5</v>
      </c>
      <c r="F77">
        <f>AVERAGE('PARITY Accuracy'!F77, 'Pattern_Matching Accuracy'!F77, 'Reversal Accuracy'!F77, 'Stack Accuracy'!F77, 'Vending_Machine Accuracy'!F77, 'Vending_Machine_Sum Accuracy'!F77, 'MazeComplete Accuracy'!F77, 'MazeSolve Accuracy'!F77, 'Hamiltonian Accuracy'!F77)</f>
        <v>43.888888888888886</v>
      </c>
      <c r="G77">
        <f>AVERAGE('PARITY Accuracy'!G77, 'Pattern_Matching Accuracy'!G77, 'Reversal Accuracy'!G77, 'Stack Accuracy'!G77, 'Vending_Machine Accuracy'!G77, 'Vending_Machine_Sum Accuracy'!G77, 'MazeComplete Accuracy'!G77, 'MazeSolve Accuracy'!G77, 'Hamiltonian Accuracy'!G77)</f>
        <v>54.211111111111109</v>
      </c>
      <c r="H77" t="str">
        <f t="shared" si="2"/>
        <v>0 (δ=0.2)</v>
      </c>
    </row>
    <row r="78" spans="1:8" x14ac:dyDescent="0.45">
      <c r="A78" s="1">
        <v>2</v>
      </c>
      <c r="B78">
        <v>0</v>
      </c>
      <c r="C78">
        <v>0.45</v>
      </c>
      <c r="D78">
        <f>AVERAGE('PARITY Accuracy'!D78, 'Pattern_Matching Accuracy'!D78, 'Reversal Accuracy'!D78, 'Stack Accuracy'!D78, 'Vending_Machine Accuracy'!D78, 'Vending_Machine_Sum Accuracy'!D78, 'MazeComplete Accuracy'!D78, 'MazeSolve Accuracy'!D78, 'Hamiltonian Accuracy'!D78)</f>
        <v>52.444444444444443</v>
      </c>
      <c r="E78">
        <f>AVERAGE('PARITY Accuracy'!E78, 'Pattern_Matching Accuracy'!E78, 'Reversal Accuracy'!E78, 'Stack Accuracy'!E78, 'Vending_Machine Accuracy'!E78, 'Vending_Machine_Sum Accuracy'!E78, 'MazeComplete Accuracy'!E78, 'MazeSolve Accuracy'!E78, 'Hamiltonian Accuracy'!E78)</f>
        <v>52.822222222222223</v>
      </c>
      <c r="F78">
        <f>AVERAGE('PARITY Accuracy'!F78, 'Pattern_Matching Accuracy'!F78, 'Reversal Accuracy'!F78, 'Stack Accuracy'!F78, 'Vending_Machine Accuracy'!F78, 'Vending_Machine_Sum Accuracy'!F78, 'MazeComplete Accuracy'!F78, 'MazeSolve Accuracy'!F78, 'Hamiltonian Accuracy'!F78)</f>
        <v>43.055555555555557</v>
      </c>
      <c r="G78">
        <f>AVERAGE('PARITY Accuracy'!G78, 'Pattern_Matching Accuracy'!G78, 'Reversal Accuracy'!G78, 'Stack Accuracy'!G78, 'Vending_Machine Accuracy'!G78, 'Vending_Machine_Sum Accuracy'!G78, 'MazeComplete Accuracy'!G78, 'MazeSolve Accuracy'!G78, 'Hamiltonian Accuracy'!G78)</f>
        <v>54.022222222222219</v>
      </c>
      <c r="H78" t="str">
        <f t="shared" si="2"/>
        <v>0 (δ=0.45)</v>
      </c>
    </row>
    <row r="79" spans="1:8" x14ac:dyDescent="0.45">
      <c r="A79" s="1">
        <v>3</v>
      </c>
      <c r="B79">
        <v>0</v>
      </c>
      <c r="C79">
        <v>0.65</v>
      </c>
      <c r="D79">
        <f>AVERAGE('PARITY Accuracy'!D79, 'Pattern_Matching Accuracy'!D79, 'Reversal Accuracy'!D79, 'Stack Accuracy'!D79, 'Vending_Machine Accuracy'!D79, 'Vending_Machine_Sum Accuracy'!D79, 'MazeComplete Accuracy'!D79, 'MazeSolve Accuracy'!D79, 'Hamiltonian Accuracy'!D79)</f>
        <v>50.866666666666667</v>
      </c>
      <c r="E79">
        <f>AVERAGE('PARITY Accuracy'!E79, 'Pattern_Matching Accuracy'!E79, 'Reversal Accuracy'!E79, 'Stack Accuracy'!E79, 'Vending_Machine Accuracy'!E79, 'Vending_Machine_Sum Accuracy'!E79, 'MazeComplete Accuracy'!E79, 'MazeSolve Accuracy'!E79, 'Hamiltonian Accuracy'!E79)</f>
        <v>52.366666666666674</v>
      </c>
      <c r="F79">
        <f>AVERAGE('PARITY Accuracy'!F79, 'Pattern_Matching Accuracy'!F79, 'Reversal Accuracy'!F79, 'Stack Accuracy'!F79, 'Vending_Machine Accuracy'!F79, 'Vending_Machine_Sum Accuracy'!F79, 'MazeComplete Accuracy'!F79, 'MazeSolve Accuracy'!F79, 'Hamiltonian Accuracy'!F79)</f>
        <v>43.022222222222219</v>
      </c>
      <c r="G79">
        <f>AVERAGE('PARITY Accuracy'!G79, 'Pattern_Matching Accuracy'!G79, 'Reversal Accuracy'!G79, 'Stack Accuracy'!G79, 'Vending_Machine Accuracy'!G79, 'Vending_Machine_Sum Accuracy'!G79, 'MazeComplete Accuracy'!G79, 'MazeSolve Accuracy'!G79, 'Hamiltonian Accuracy'!G79)</f>
        <v>53.400000000000006</v>
      </c>
      <c r="H79" t="str">
        <f t="shared" si="2"/>
        <v>0 (δ=0.65)</v>
      </c>
    </row>
    <row r="80" spans="1:8" x14ac:dyDescent="0.45">
      <c r="A80" s="1">
        <v>4</v>
      </c>
      <c r="B80">
        <v>0</v>
      </c>
      <c r="C80">
        <v>0.85</v>
      </c>
      <c r="D80">
        <f>AVERAGE('PARITY Accuracy'!D80, 'Pattern_Matching Accuracy'!D80, 'Reversal Accuracy'!D80, 'Stack Accuracy'!D80, 'Vending_Machine Accuracy'!D80, 'Vending_Machine_Sum Accuracy'!D80, 'MazeComplete Accuracy'!D80, 'MazeSolve Accuracy'!D80, 'Hamiltonian Accuracy'!D80)</f>
        <v>50.87777777777778</v>
      </c>
      <c r="E80">
        <f>AVERAGE('PARITY Accuracy'!E80, 'Pattern_Matching Accuracy'!E80, 'Reversal Accuracy'!E80, 'Stack Accuracy'!E80, 'Vending_Machine Accuracy'!E80, 'Vending_Machine_Sum Accuracy'!E80, 'MazeComplete Accuracy'!E80, 'MazeSolve Accuracy'!E80, 'Hamiltonian Accuracy'!E80)</f>
        <v>49.444444444444443</v>
      </c>
      <c r="F80">
        <f>AVERAGE('PARITY Accuracy'!F80, 'Pattern_Matching Accuracy'!F80, 'Reversal Accuracy'!F80, 'Stack Accuracy'!F80, 'Vending_Machine Accuracy'!F80, 'Vending_Machine_Sum Accuracy'!F80, 'MazeComplete Accuracy'!F80, 'MazeSolve Accuracy'!F80, 'Hamiltonian Accuracy'!F80)</f>
        <v>42.24444444444444</v>
      </c>
      <c r="G80">
        <f>AVERAGE('PARITY Accuracy'!G80, 'Pattern_Matching Accuracy'!G80, 'Reversal Accuracy'!G80, 'Stack Accuracy'!G80, 'Vending_Machine Accuracy'!G80, 'Vending_Machine_Sum Accuracy'!G80, 'MazeComplete Accuracy'!G80, 'MazeSolve Accuracy'!G80, 'Hamiltonian Accuracy'!G80)</f>
        <v>51.555555555555557</v>
      </c>
      <c r="H80" t="str">
        <f t="shared" si="2"/>
        <v>0 (δ=0.85)</v>
      </c>
    </row>
    <row r="81" spans="1:8" x14ac:dyDescent="0.45">
      <c r="A81" s="1">
        <v>5</v>
      </c>
      <c r="B81">
        <v>5</v>
      </c>
      <c r="C81">
        <v>0</v>
      </c>
      <c r="D81">
        <f>AVERAGE('PARITY Accuracy'!D81, 'Pattern_Matching Accuracy'!D81, 'Reversal Accuracy'!D81, 'Stack Accuracy'!D81, 'Vending_Machine Accuracy'!D81, 'Vending_Machine_Sum Accuracy'!D81, 'MazeComplete Accuracy'!D81, 'MazeSolve Accuracy'!D81, 'Hamiltonian Accuracy'!D81)</f>
        <v>60.011111111111113</v>
      </c>
      <c r="E81">
        <f>AVERAGE('PARITY Accuracy'!E81, 'Pattern_Matching Accuracy'!E81, 'Reversal Accuracy'!E81, 'Stack Accuracy'!E81, 'Vending_Machine Accuracy'!E81, 'Vending_Machine_Sum Accuracy'!E81, 'MazeComplete Accuracy'!E81, 'MazeSolve Accuracy'!E81, 'Hamiltonian Accuracy'!E81)</f>
        <v>55.466666666666676</v>
      </c>
      <c r="F81">
        <f>AVERAGE('PARITY Accuracy'!F81, 'Pattern_Matching Accuracy'!F81, 'Reversal Accuracy'!F81, 'Stack Accuracy'!F81, 'Vending_Machine Accuracy'!F81, 'Vending_Machine_Sum Accuracy'!F81, 'MazeComplete Accuracy'!F81, 'MazeSolve Accuracy'!F81, 'Hamiltonian Accuracy'!F81)</f>
        <v>45.766666666666673</v>
      </c>
      <c r="G81">
        <f>AVERAGE('PARITY Accuracy'!G81, 'Pattern_Matching Accuracy'!G81, 'Reversal Accuracy'!G81, 'Stack Accuracy'!G81, 'Vending_Machine Accuracy'!G81, 'Vending_Machine_Sum Accuracy'!G81, 'MazeComplete Accuracy'!G81, 'MazeSolve Accuracy'!G81, 'Hamiltonian Accuracy'!G81)</f>
        <v>59.244444444444447</v>
      </c>
      <c r="H81" t="str">
        <f t="shared" si="2"/>
        <v>5 (δ=0)</v>
      </c>
    </row>
    <row r="82" spans="1:8" x14ac:dyDescent="0.45">
      <c r="A82" s="1">
        <v>6</v>
      </c>
      <c r="B82">
        <v>5</v>
      </c>
      <c r="C82">
        <v>0.2</v>
      </c>
      <c r="D82">
        <f>AVERAGE('PARITY Accuracy'!D82, 'Pattern_Matching Accuracy'!D82, 'Reversal Accuracy'!D82, 'Stack Accuracy'!D82, 'Vending_Machine Accuracy'!D82, 'Vending_Machine_Sum Accuracy'!D82, 'MazeComplete Accuracy'!D82, 'MazeSolve Accuracy'!D82, 'Hamiltonian Accuracy'!D82)</f>
        <v>58.266666666666666</v>
      </c>
      <c r="E82">
        <f>AVERAGE('PARITY Accuracy'!E82, 'Pattern_Matching Accuracy'!E82, 'Reversal Accuracy'!E82, 'Stack Accuracy'!E82, 'Vending_Machine Accuracy'!E82, 'Vending_Machine_Sum Accuracy'!E82, 'MazeComplete Accuracy'!E82, 'MazeSolve Accuracy'!E82, 'Hamiltonian Accuracy'!E82)</f>
        <v>52.74444444444444</v>
      </c>
      <c r="F82">
        <f>AVERAGE('PARITY Accuracy'!F82, 'Pattern_Matching Accuracy'!F82, 'Reversal Accuracy'!F82, 'Stack Accuracy'!F82, 'Vending_Machine Accuracy'!F82, 'Vending_Machine_Sum Accuracy'!F82, 'MazeComplete Accuracy'!F82, 'MazeSolve Accuracy'!F82, 'Hamiltonian Accuracy'!F82)</f>
        <v>46.322222222222223</v>
      </c>
      <c r="G82">
        <f>AVERAGE('PARITY Accuracy'!G82, 'Pattern_Matching Accuracy'!G82, 'Reversal Accuracy'!G82, 'Stack Accuracy'!G82, 'Vending_Machine Accuracy'!G82, 'Vending_Machine_Sum Accuracy'!G82, 'MazeComplete Accuracy'!G82, 'MazeSolve Accuracy'!G82, 'Hamiltonian Accuracy'!G82)</f>
        <v>57.599999999999994</v>
      </c>
      <c r="H82" t="str">
        <f t="shared" si="2"/>
        <v>5 (δ=0.2)</v>
      </c>
    </row>
    <row r="83" spans="1:8" x14ac:dyDescent="0.45">
      <c r="A83" s="1">
        <v>7</v>
      </c>
      <c r="B83">
        <v>5</v>
      </c>
      <c r="C83">
        <v>0.45</v>
      </c>
      <c r="D83">
        <f>AVERAGE('PARITY Accuracy'!D83, 'Pattern_Matching Accuracy'!D83, 'Reversal Accuracy'!D83, 'Stack Accuracy'!D83, 'Vending_Machine Accuracy'!D83, 'Vending_Machine_Sum Accuracy'!D83, 'MazeComplete Accuracy'!D83, 'MazeSolve Accuracy'!D83, 'Hamiltonian Accuracy'!D83)</f>
        <v>57.955555555555549</v>
      </c>
      <c r="E83">
        <f>AVERAGE('PARITY Accuracy'!E83, 'Pattern_Matching Accuracy'!E83, 'Reversal Accuracy'!E83, 'Stack Accuracy'!E83, 'Vending_Machine Accuracy'!E83, 'Vending_Machine_Sum Accuracy'!E83, 'MazeComplete Accuracy'!E83, 'MazeSolve Accuracy'!E83, 'Hamiltonian Accuracy'!E83)</f>
        <v>53.300000000000004</v>
      </c>
      <c r="F83">
        <f>AVERAGE('PARITY Accuracy'!F83, 'Pattern_Matching Accuracy'!F83, 'Reversal Accuracy'!F83, 'Stack Accuracy'!F83, 'Vending_Machine Accuracy'!F83, 'Vending_Machine_Sum Accuracy'!F83, 'MazeComplete Accuracy'!F83, 'MazeSolve Accuracy'!F83, 'Hamiltonian Accuracy'!F83)</f>
        <v>47.066666666666663</v>
      </c>
      <c r="G83">
        <f>AVERAGE('PARITY Accuracy'!G83, 'Pattern_Matching Accuracy'!G83, 'Reversal Accuracy'!G83, 'Stack Accuracy'!G83, 'Vending_Machine Accuracy'!G83, 'Vending_Machine_Sum Accuracy'!G83, 'MazeComplete Accuracy'!G83, 'MazeSolve Accuracy'!G83, 'Hamiltonian Accuracy'!G83)</f>
        <v>57.844444444444434</v>
      </c>
      <c r="H83" t="str">
        <f t="shared" si="2"/>
        <v>5 (δ=0.45)</v>
      </c>
    </row>
    <row r="84" spans="1:8" x14ac:dyDescent="0.45">
      <c r="A84" s="1">
        <v>8</v>
      </c>
      <c r="B84">
        <v>5</v>
      </c>
      <c r="C84">
        <v>0.65</v>
      </c>
      <c r="D84">
        <f>AVERAGE('PARITY Accuracy'!D84, 'Pattern_Matching Accuracy'!D84, 'Reversal Accuracy'!D84, 'Stack Accuracy'!D84, 'Vending_Machine Accuracy'!D84, 'Vending_Machine_Sum Accuracy'!D84, 'MazeComplete Accuracy'!D84, 'MazeSolve Accuracy'!D84, 'Hamiltonian Accuracy'!D84)</f>
        <v>57.288888888888877</v>
      </c>
      <c r="E84">
        <f>AVERAGE('PARITY Accuracy'!E84, 'Pattern_Matching Accuracy'!E84, 'Reversal Accuracy'!E84, 'Stack Accuracy'!E84, 'Vending_Machine Accuracy'!E84, 'Vending_Machine_Sum Accuracy'!E84, 'MazeComplete Accuracy'!E84, 'MazeSolve Accuracy'!E84, 'Hamiltonian Accuracy'!E84)</f>
        <v>53.377777777777773</v>
      </c>
      <c r="F84">
        <f>AVERAGE('PARITY Accuracy'!F84, 'Pattern_Matching Accuracy'!F84, 'Reversal Accuracy'!F84, 'Stack Accuracy'!F84, 'Vending_Machine Accuracy'!F84, 'Vending_Machine_Sum Accuracy'!F84, 'MazeComplete Accuracy'!F84, 'MazeSolve Accuracy'!F84, 'Hamiltonian Accuracy'!F84)</f>
        <v>45.633333333333326</v>
      </c>
      <c r="G84">
        <f>AVERAGE('PARITY Accuracy'!G84, 'Pattern_Matching Accuracy'!G84, 'Reversal Accuracy'!G84, 'Stack Accuracy'!G84, 'Vending_Machine Accuracy'!G84, 'Vending_Machine_Sum Accuracy'!G84, 'MazeComplete Accuracy'!G84, 'MazeSolve Accuracy'!G84, 'Hamiltonian Accuracy'!G84)</f>
        <v>56.511111111111099</v>
      </c>
      <c r="H84" t="str">
        <f t="shared" si="2"/>
        <v>5 (δ=0.65)</v>
      </c>
    </row>
    <row r="85" spans="1:8" x14ac:dyDescent="0.45">
      <c r="A85" s="1">
        <v>9</v>
      </c>
      <c r="B85">
        <v>5</v>
      </c>
      <c r="C85">
        <v>0.85</v>
      </c>
      <c r="D85">
        <f>AVERAGE('PARITY Accuracy'!D85, 'Pattern_Matching Accuracy'!D85, 'Reversal Accuracy'!D85, 'Stack Accuracy'!D85, 'Vending_Machine Accuracy'!D85, 'Vending_Machine_Sum Accuracy'!D85, 'MazeComplete Accuracy'!D85, 'MazeSolve Accuracy'!D85, 'Hamiltonian Accuracy'!D85)</f>
        <v>55.577777777777769</v>
      </c>
      <c r="E85">
        <f>AVERAGE('PARITY Accuracy'!E85, 'Pattern_Matching Accuracy'!E85, 'Reversal Accuracy'!E85, 'Stack Accuracy'!E85, 'Vending_Machine Accuracy'!E85, 'Vending_Machine_Sum Accuracy'!E85, 'MazeComplete Accuracy'!E85, 'MazeSolve Accuracy'!E85, 'Hamiltonian Accuracy'!E85)</f>
        <v>52.666666666666664</v>
      </c>
      <c r="F85">
        <f>AVERAGE('PARITY Accuracy'!F85, 'Pattern_Matching Accuracy'!F85, 'Reversal Accuracy'!F85, 'Stack Accuracy'!F85, 'Vending_Machine Accuracy'!F85, 'Vending_Machine_Sum Accuracy'!F85, 'MazeComplete Accuracy'!F85, 'MazeSolve Accuracy'!F85, 'Hamiltonian Accuracy'!F85)</f>
        <v>45.8</v>
      </c>
      <c r="G85">
        <f>AVERAGE('PARITY Accuracy'!G85, 'Pattern_Matching Accuracy'!G85, 'Reversal Accuracy'!G85, 'Stack Accuracy'!G85, 'Vending_Machine Accuracy'!G85, 'Vending_Machine_Sum Accuracy'!G85, 'MazeComplete Accuracy'!G85, 'MazeSolve Accuracy'!G85, 'Hamiltonian Accuracy'!G85)</f>
        <v>55.044444444444444</v>
      </c>
      <c r="H85" t="str">
        <f t="shared" si="2"/>
        <v>5 (δ=0.85)</v>
      </c>
    </row>
    <row r="86" spans="1:8" x14ac:dyDescent="0.45">
      <c r="A86" s="1">
        <v>10</v>
      </c>
      <c r="B86">
        <v>10</v>
      </c>
      <c r="C86">
        <v>0</v>
      </c>
      <c r="D86">
        <f>AVERAGE('PARITY Accuracy'!D86, 'Pattern_Matching Accuracy'!D86, 'Reversal Accuracy'!D86, 'Stack Accuracy'!D86, 'Vending_Machine Accuracy'!D86, 'Vending_Machine_Sum Accuracy'!D86, 'MazeComplete Accuracy'!D86, 'MazeSolve Accuracy'!D86, 'Hamiltonian Accuracy'!D86)</f>
        <v>59.488888888888887</v>
      </c>
      <c r="E86">
        <f>AVERAGE('PARITY Accuracy'!E86, 'Pattern_Matching Accuracy'!E86, 'Reversal Accuracy'!E86, 'Stack Accuracy'!E86, 'Vending_Machine Accuracy'!E86, 'Vending_Machine_Sum Accuracy'!E86, 'MazeComplete Accuracy'!E86, 'MazeSolve Accuracy'!E86, 'Hamiltonian Accuracy'!E86)</f>
        <v>54.877777777777773</v>
      </c>
      <c r="F86">
        <f>AVERAGE('PARITY Accuracy'!F86, 'Pattern_Matching Accuracy'!F86, 'Reversal Accuracy'!F86, 'Stack Accuracy'!F86, 'Vending_Machine Accuracy'!F86, 'Vending_Machine_Sum Accuracy'!F86, 'MazeComplete Accuracy'!F86, 'MazeSolve Accuracy'!F86, 'Hamiltonian Accuracy'!F86)</f>
        <v>46.588888888888889</v>
      </c>
      <c r="G86">
        <f>AVERAGE('PARITY Accuracy'!G86, 'Pattern_Matching Accuracy'!G86, 'Reversal Accuracy'!G86, 'Stack Accuracy'!G86, 'Vending_Machine Accuracy'!G86, 'Vending_Machine_Sum Accuracy'!G86, 'MazeComplete Accuracy'!G86, 'MazeSolve Accuracy'!G86, 'Hamiltonian Accuracy'!G86)</f>
        <v>58.711111111111109</v>
      </c>
      <c r="H86" t="str">
        <f t="shared" si="2"/>
        <v>10 (δ=0)</v>
      </c>
    </row>
    <row r="87" spans="1:8" x14ac:dyDescent="0.45">
      <c r="A87" s="1">
        <v>11</v>
      </c>
      <c r="B87">
        <v>10</v>
      </c>
      <c r="C87">
        <v>0.2</v>
      </c>
      <c r="D87">
        <f>AVERAGE('PARITY Accuracy'!D87, 'Pattern_Matching Accuracy'!D87, 'Reversal Accuracy'!D87, 'Stack Accuracy'!D87, 'Vending_Machine Accuracy'!D87, 'Vending_Machine_Sum Accuracy'!D87, 'MazeComplete Accuracy'!D87, 'MazeSolve Accuracy'!D87, 'Hamiltonian Accuracy'!D87)</f>
        <v>57.922222222222231</v>
      </c>
      <c r="E87">
        <f>AVERAGE('PARITY Accuracy'!E87, 'Pattern_Matching Accuracy'!E87, 'Reversal Accuracy'!E87, 'Stack Accuracy'!E87, 'Vending_Machine Accuracy'!E87, 'Vending_Machine_Sum Accuracy'!E87, 'MazeComplete Accuracy'!E87, 'MazeSolve Accuracy'!E87, 'Hamiltonian Accuracy'!E87)</f>
        <v>53.277777777777771</v>
      </c>
      <c r="F87">
        <f>AVERAGE('PARITY Accuracy'!F87, 'Pattern_Matching Accuracy'!F87, 'Reversal Accuracy'!F87, 'Stack Accuracy'!F87, 'Vending_Machine Accuracy'!F87, 'Vending_Machine_Sum Accuracy'!F87, 'MazeComplete Accuracy'!F87, 'MazeSolve Accuracy'!F87, 'Hamiltonian Accuracy'!F87)</f>
        <v>45.077777777777776</v>
      </c>
      <c r="G87">
        <f>AVERAGE('PARITY Accuracy'!G87, 'Pattern_Matching Accuracy'!G87, 'Reversal Accuracy'!G87, 'Stack Accuracy'!G87, 'Vending_Machine Accuracy'!G87, 'Vending_Machine_Sum Accuracy'!G87, 'MazeComplete Accuracy'!G87, 'MazeSolve Accuracy'!G87, 'Hamiltonian Accuracy'!G87)</f>
        <v>56.955555555555556</v>
      </c>
      <c r="H87" t="str">
        <f t="shared" si="2"/>
        <v>10 (δ=0.2)</v>
      </c>
    </row>
    <row r="88" spans="1:8" x14ac:dyDescent="0.45">
      <c r="A88" s="1">
        <v>12</v>
      </c>
      <c r="B88">
        <v>10</v>
      </c>
      <c r="C88">
        <v>0.45</v>
      </c>
      <c r="D88">
        <f>AVERAGE('PARITY Accuracy'!D88, 'Pattern_Matching Accuracy'!D88, 'Reversal Accuracy'!D88, 'Stack Accuracy'!D88, 'Vending_Machine Accuracy'!D88, 'Vending_Machine_Sum Accuracy'!D88, 'MazeComplete Accuracy'!D88, 'MazeSolve Accuracy'!D88, 'Hamiltonian Accuracy'!D88)</f>
        <v>56.644444444444453</v>
      </c>
      <c r="E88">
        <f>AVERAGE('PARITY Accuracy'!E88, 'Pattern_Matching Accuracy'!E88, 'Reversal Accuracy'!E88, 'Stack Accuracy'!E88, 'Vending_Machine Accuracy'!E88, 'Vending_Machine_Sum Accuracy'!E88, 'MazeComplete Accuracy'!E88, 'MazeSolve Accuracy'!E88, 'Hamiltonian Accuracy'!E88)</f>
        <v>53.288888888888877</v>
      </c>
      <c r="F88">
        <f>AVERAGE('PARITY Accuracy'!F88, 'Pattern_Matching Accuracy'!F88, 'Reversal Accuracy'!F88, 'Stack Accuracy'!F88, 'Vending_Machine Accuracy'!F88, 'Vending_Machine_Sum Accuracy'!F88, 'MazeComplete Accuracy'!F88, 'MazeSolve Accuracy'!F88, 'Hamiltonian Accuracy'!F88)</f>
        <v>46.155555555555559</v>
      </c>
      <c r="G88">
        <f>AVERAGE('PARITY Accuracy'!G88, 'Pattern_Matching Accuracy'!G88, 'Reversal Accuracy'!G88, 'Stack Accuracy'!G88, 'Vending_Machine Accuracy'!G88, 'Vending_Machine_Sum Accuracy'!G88, 'MazeComplete Accuracy'!G88, 'MazeSolve Accuracy'!G88, 'Hamiltonian Accuracy'!G88)</f>
        <v>56</v>
      </c>
      <c r="H88" t="str">
        <f t="shared" si="2"/>
        <v>10 (δ=0.45)</v>
      </c>
    </row>
    <row r="89" spans="1:8" x14ac:dyDescent="0.45">
      <c r="A89" s="1">
        <v>13</v>
      </c>
      <c r="B89">
        <v>10</v>
      </c>
      <c r="C89">
        <v>0.65</v>
      </c>
      <c r="D89">
        <f>AVERAGE('PARITY Accuracy'!D89, 'Pattern_Matching Accuracy'!D89, 'Reversal Accuracy'!D89, 'Stack Accuracy'!D89, 'Vending_Machine Accuracy'!D89, 'Vending_Machine_Sum Accuracy'!D89, 'MazeComplete Accuracy'!D89, 'MazeSolve Accuracy'!D89, 'Hamiltonian Accuracy'!D89)</f>
        <v>55.944444444444436</v>
      </c>
      <c r="E89">
        <f>AVERAGE('PARITY Accuracy'!E89, 'Pattern_Matching Accuracy'!E89, 'Reversal Accuracy'!E89, 'Stack Accuracy'!E89, 'Vending_Machine Accuracy'!E89, 'Vending_Machine_Sum Accuracy'!E89, 'MazeComplete Accuracy'!E89, 'MazeSolve Accuracy'!E89, 'Hamiltonian Accuracy'!E89)</f>
        <v>52.388888888888886</v>
      </c>
      <c r="F89">
        <f>AVERAGE('PARITY Accuracy'!F89, 'Pattern_Matching Accuracy'!F89, 'Reversal Accuracy'!F89, 'Stack Accuracy'!F89, 'Vending_Machine Accuracy'!F89, 'Vending_Machine_Sum Accuracy'!F89, 'MazeComplete Accuracy'!F89, 'MazeSolve Accuracy'!F89, 'Hamiltonian Accuracy'!F89)</f>
        <v>44.611111111111114</v>
      </c>
      <c r="G89">
        <f>AVERAGE('PARITY Accuracy'!G89, 'Pattern_Matching Accuracy'!G89, 'Reversal Accuracy'!G89, 'Stack Accuracy'!G89, 'Vending_Machine Accuracy'!G89, 'Vending_Machine_Sum Accuracy'!G89, 'MazeComplete Accuracy'!G89, 'MazeSolve Accuracy'!G89, 'Hamiltonian Accuracy'!G89)</f>
        <v>56.044444444444444</v>
      </c>
      <c r="H89" t="str">
        <f t="shared" si="2"/>
        <v>10 (δ=0.65)</v>
      </c>
    </row>
    <row r="90" spans="1:8" x14ac:dyDescent="0.45">
      <c r="A90" s="1">
        <v>14</v>
      </c>
      <c r="B90">
        <v>10</v>
      </c>
      <c r="C90">
        <v>0.85</v>
      </c>
      <c r="D90">
        <f>AVERAGE('PARITY Accuracy'!D90, 'Pattern_Matching Accuracy'!D90, 'Reversal Accuracy'!D90, 'Stack Accuracy'!D90, 'Vending_Machine Accuracy'!D90, 'Vending_Machine_Sum Accuracy'!D90, 'MazeComplete Accuracy'!D90, 'MazeSolve Accuracy'!D90, 'Hamiltonian Accuracy'!D90)</f>
        <v>55.13333333333334</v>
      </c>
      <c r="E90">
        <f>AVERAGE('PARITY Accuracy'!E90, 'Pattern_Matching Accuracy'!E90, 'Reversal Accuracy'!E90, 'Stack Accuracy'!E90, 'Vending_Machine Accuracy'!E90, 'Vending_Machine_Sum Accuracy'!E90, 'MazeComplete Accuracy'!E90, 'MazeSolve Accuracy'!E90, 'Hamiltonian Accuracy'!E90)</f>
        <v>52.2</v>
      </c>
      <c r="F90">
        <f>AVERAGE('PARITY Accuracy'!F90, 'Pattern_Matching Accuracy'!F90, 'Reversal Accuracy'!F90, 'Stack Accuracy'!F90, 'Vending_Machine Accuracy'!F90, 'Vending_Machine_Sum Accuracy'!F90, 'MazeComplete Accuracy'!F90, 'MazeSolve Accuracy'!F90, 'Hamiltonian Accuracy'!F90)</f>
        <v>45.56666666666667</v>
      </c>
      <c r="G90">
        <f>AVERAGE('PARITY Accuracy'!G90, 'Pattern_Matching Accuracy'!G90, 'Reversal Accuracy'!G90, 'Stack Accuracy'!G90, 'Vending_Machine Accuracy'!G90, 'Vending_Machine_Sum Accuracy'!G90, 'MazeComplete Accuracy'!G90, 'MazeSolve Accuracy'!G90, 'Hamiltonian Accuracy'!G90)</f>
        <v>54.155555555555551</v>
      </c>
      <c r="H90" t="str">
        <f t="shared" si="2"/>
        <v>10 (δ=0.85)</v>
      </c>
    </row>
    <row r="91" spans="1:8" x14ac:dyDescent="0.45">
      <c r="A91" s="1">
        <v>15</v>
      </c>
      <c r="B91">
        <v>20</v>
      </c>
      <c r="C91">
        <v>0</v>
      </c>
      <c r="D91">
        <f>AVERAGE('PARITY Accuracy'!D91, 'Pattern_Matching Accuracy'!D91, 'Reversal Accuracy'!D91, 'Stack Accuracy'!D91, 'Vending_Machine Accuracy'!D91, 'Vending_Machine_Sum Accuracy'!D91, 'MazeComplete Accuracy'!D91, 'MazeSolve Accuracy'!D91, 'Hamiltonian Accuracy'!D91)</f>
        <v>58.56666666666667</v>
      </c>
      <c r="E91">
        <f>AVERAGE('PARITY Accuracy'!E91, 'Pattern_Matching Accuracy'!E91, 'Reversal Accuracy'!E91, 'Stack Accuracy'!E91, 'Vending_Machine Accuracy'!E91, 'Vending_Machine_Sum Accuracy'!E91, 'MazeComplete Accuracy'!E91, 'MazeSolve Accuracy'!E91, 'Hamiltonian Accuracy'!E91)</f>
        <v>59.055555555555557</v>
      </c>
      <c r="F91">
        <f>AVERAGE('PARITY Accuracy'!F91, 'Pattern_Matching Accuracy'!F91, 'Reversal Accuracy'!F91, 'Stack Accuracy'!F91, 'Vending_Machine Accuracy'!F91, 'Vending_Machine_Sum Accuracy'!F91, 'MazeComplete Accuracy'!F91, 'MazeSolve Accuracy'!F91, 'Hamiltonian Accuracy'!F91)</f>
        <v>46.077777777777783</v>
      </c>
      <c r="G91">
        <f>AVERAGE('PARITY Accuracy'!G91, 'Pattern_Matching Accuracy'!G91, 'Reversal Accuracy'!G91, 'Stack Accuracy'!G91, 'Vending_Machine Accuracy'!G91, 'Vending_Machine_Sum Accuracy'!G91, 'MazeComplete Accuracy'!G91, 'MazeSolve Accuracy'!G91, 'Hamiltonian Accuracy'!G91)</f>
        <v>57.611111111111114</v>
      </c>
      <c r="H91" t="str">
        <f t="shared" si="2"/>
        <v>20 (δ=0)</v>
      </c>
    </row>
    <row r="92" spans="1:8" x14ac:dyDescent="0.45">
      <c r="A92" s="1">
        <v>16</v>
      </c>
      <c r="B92">
        <v>20</v>
      </c>
      <c r="C92">
        <v>0.2</v>
      </c>
      <c r="D92">
        <f>AVERAGE('PARITY Accuracy'!D92, 'Pattern_Matching Accuracy'!D92, 'Reversal Accuracy'!D92, 'Stack Accuracy'!D92, 'Vending_Machine Accuracy'!D92, 'Vending_Machine_Sum Accuracy'!D92, 'MazeComplete Accuracy'!D92, 'MazeSolve Accuracy'!D92, 'Hamiltonian Accuracy'!D92)</f>
        <v>57.24444444444444</v>
      </c>
      <c r="E92">
        <f>AVERAGE('PARITY Accuracy'!E92, 'Pattern_Matching Accuracy'!E92, 'Reversal Accuracy'!E92, 'Stack Accuracy'!E92, 'Vending_Machine Accuracy'!E92, 'Vending_Machine_Sum Accuracy'!E92, 'MazeComplete Accuracy'!E92, 'MazeSolve Accuracy'!E92, 'Hamiltonian Accuracy'!E92)</f>
        <v>57.855555555555547</v>
      </c>
      <c r="F92">
        <f>AVERAGE('PARITY Accuracy'!F92, 'Pattern_Matching Accuracy'!F92, 'Reversal Accuracy'!F92, 'Stack Accuracy'!F92, 'Vending_Machine Accuracy'!F92, 'Vending_Machine_Sum Accuracy'!F92, 'MazeComplete Accuracy'!F92, 'MazeSolve Accuracy'!F92, 'Hamiltonian Accuracy'!F92)</f>
        <v>44.633333333333326</v>
      </c>
      <c r="G92">
        <f>AVERAGE('PARITY Accuracy'!G92, 'Pattern_Matching Accuracy'!G92, 'Reversal Accuracy'!G92, 'Stack Accuracy'!G92, 'Vending_Machine Accuracy'!G92, 'Vending_Machine_Sum Accuracy'!G92, 'MazeComplete Accuracy'!G92, 'MazeSolve Accuracy'!G92, 'Hamiltonian Accuracy'!G92)</f>
        <v>56.644444444444446</v>
      </c>
      <c r="H92" t="str">
        <f t="shared" si="2"/>
        <v>20 (δ=0.2)</v>
      </c>
    </row>
    <row r="93" spans="1:8" x14ac:dyDescent="0.45">
      <c r="A93" s="1">
        <v>17</v>
      </c>
      <c r="B93">
        <v>20</v>
      </c>
      <c r="C93">
        <v>0.45</v>
      </c>
      <c r="D93">
        <f>AVERAGE('PARITY Accuracy'!D93, 'Pattern_Matching Accuracy'!D93, 'Reversal Accuracy'!D93, 'Stack Accuracy'!D93, 'Vending_Machine Accuracy'!D93, 'Vending_Machine_Sum Accuracy'!D93, 'MazeComplete Accuracy'!D93, 'MazeSolve Accuracy'!D93, 'Hamiltonian Accuracy'!D93)</f>
        <v>56.044444444444451</v>
      </c>
      <c r="E93">
        <f>AVERAGE('PARITY Accuracy'!E93, 'Pattern_Matching Accuracy'!E93, 'Reversal Accuracy'!E93, 'Stack Accuracy'!E93, 'Vending_Machine Accuracy'!E93, 'Vending_Machine_Sum Accuracy'!E93, 'MazeComplete Accuracy'!E93, 'MazeSolve Accuracy'!E93, 'Hamiltonian Accuracy'!E93)</f>
        <v>57.56666666666667</v>
      </c>
      <c r="F93">
        <f>AVERAGE('PARITY Accuracy'!F93, 'Pattern_Matching Accuracy'!F93, 'Reversal Accuracy'!F93, 'Stack Accuracy'!F93, 'Vending_Machine Accuracy'!F93, 'Vending_Machine_Sum Accuracy'!F93, 'MazeComplete Accuracy'!F93, 'MazeSolve Accuracy'!F93, 'Hamiltonian Accuracy'!F93)</f>
        <v>45.844444444444441</v>
      </c>
      <c r="G93">
        <f>AVERAGE('PARITY Accuracy'!G93, 'Pattern_Matching Accuracy'!G93, 'Reversal Accuracy'!G93, 'Stack Accuracy'!G93, 'Vending_Machine Accuracy'!G93, 'Vending_Machine_Sum Accuracy'!G93, 'MazeComplete Accuracy'!G93, 'MazeSolve Accuracy'!G93, 'Hamiltonian Accuracy'!G93)</f>
        <v>55.022222222222226</v>
      </c>
      <c r="H93" t="str">
        <f t="shared" si="2"/>
        <v>20 (δ=0.45)</v>
      </c>
    </row>
    <row r="94" spans="1:8" x14ac:dyDescent="0.45">
      <c r="A94" s="1">
        <v>18</v>
      </c>
      <c r="B94">
        <v>20</v>
      </c>
      <c r="C94">
        <v>0.65</v>
      </c>
      <c r="D94">
        <f>AVERAGE('PARITY Accuracy'!D94, 'Pattern_Matching Accuracy'!D94, 'Reversal Accuracy'!D94, 'Stack Accuracy'!D94, 'Vending_Machine Accuracy'!D94, 'Vending_Machine_Sum Accuracy'!D94, 'MazeComplete Accuracy'!D94, 'MazeSolve Accuracy'!D94, 'Hamiltonian Accuracy'!D94)</f>
        <v>55.944444444444443</v>
      </c>
      <c r="E94">
        <f>AVERAGE('PARITY Accuracy'!E94, 'Pattern_Matching Accuracy'!E94, 'Reversal Accuracy'!E94, 'Stack Accuracy'!E94, 'Vending_Machine Accuracy'!E94, 'Vending_Machine_Sum Accuracy'!E94, 'MazeComplete Accuracy'!E94, 'MazeSolve Accuracy'!E94, 'Hamiltonian Accuracy'!E94)</f>
        <v>55.877777777777773</v>
      </c>
      <c r="F94">
        <f>AVERAGE('PARITY Accuracy'!F94, 'Pattern_Matching Accuracy'!F94, 'Reversal Accuracy'!F94, 'Stack Accuracy'!F94, 'Vending_Machine Accuracy'!F94, 'Vending_Machine_Sum Accuracy'!F94, 'MazeComplete Accuracy'!F94, 'MazeSolve Accuracy'!F94, 'Hamiltonian Accuracy'!F94)</f>
        <v>44.68888888888889</v>
      </c>
      <c r="G94">
        <f>AVERAGE('PARITY Accuracy'!G94, 'Pattern_Matching Accuracy'!G94, 'Reversal Accuracy'!G94, 'Stack Accuracy'!G94, 'Vending_Machine Accuracy'!G94, 'Vending_Machine_Sum Accuracy'!G94, 'MazeComplete Accuracy'!G94, 'MazeSolve Accuracy'!G94, 'Hamiltonian Accuracy'!G94)</f>
        <v>55.866666666666667</v>
      </c>
      <c r="H94" t="str">
        <f t="shared" si="2"/>
        <v>20 (δ=0.65)</v>
      </c>
    </row>
    <row r="95" spans="1:8" x14ac:dyDescent="0.45">
      <c r="A95" s="1">
        <v>19</v>
      </c>
      <c r="B95">
        <v>20</v>
      </c>
      <c r="C95">
        <v>0.85</v>
      </c>
      <c r="D95">
        <f>AVERAGE('PARITY Accuracy'!D95, 'Pattern_Matching Accuracy'!D95, 'Reversal Accuracy'!D95, 'Stack Accuracy'!D95, 'Vending_Machine Accuracy'!D95, 'Vending_Machine_Sum Accuracy'!D95, 'MazeComplete Accuracy'!D95, 'MazeSolve Accuracy'!D95, 'Hamiltonian Accuracy'!D95)</f>
        <v>55.433333333333337</v>
      </c>
      <c r="E95">
        <f>AVERAGE('PARITY Accuracy'!E95, 'Pattern_Matching Accuracy'!E95, 'Reversal Accuracy'!E95, 'Stack Accuracy'!E95, 'Vending_Machine Accuracy'!E95, 'Vending_Machine_Sum Accuracy'!E95, 'MazeComplete Accuracy'!E95, 'MazeSolve Accuracy'!E95, 'Hamiltonian Accuracy'!E95)</f>
        <v>55.144444444444446</v>
      </c>
      <c r="F95">
        <f>AVERAGE('PARITY Accuracy'!F95, 'Pattern_Matching Accuracy'!F95, 'Reversal Accuracy'!F95, 'Stack Accuracy'!F95, 'Vending_Machine Accuracy'!F95, 'Vending_Machine_Sum Accuracy'!F95, 'MazeComplete Accuracy'!F95, 'MazeSolve Accuracy'!F95, 'Hamiltonian Accuracy'!F95)</f>
        <v>45.3</v>
      </c>
      <c r="G95">
        <f>AVERAGE('PARITY Accuracy'!G95, 'Pattern_Matching Accuracy'!G95, 'Reversal Accuracy'!G95, 'Stack Accuracy'!G95, 'Vending_Machine Accuracy'!G95, 'Vending_Machine_Sum Accuracy'!G95, 'MazeComplete Accuracy'!G95, 'MazeSolve Accuracy'!G95, 'Hamiltonian Accuracy'!G95)</f>
        <v>54.111111111111114</v>
      </c>
      <c r="H95" t="str">
        <f t="shared" si="2"/>
        <v>20 (δ=0.85)</v>
      </c>
    </row>
    <row r="96" spans="1:8" x14ac:dyDescent="0.45">
      <c r="A96" s="1">
        <v>20</v>
      </c>
      <c r="B96">
        <v>50</v>
      </c>
      <c r="C96">
        <v>0</v>
      </c>
      <c r="D96">
        <f>AVERAGE('PARITY Accuracy'!D96, 'Pattern_Matching Accuracy'!D96, 'Reversal Accuracy'!D96, 'Stack Accuracy'!D96, 'Vending_Machine Accuracy'!D96, 'Vending_Machine_Sum Accuracy'!D96, 'MazeComplete Accuracy'!D96, 'MazeSolve Accuracy'!D96, 'Hamiltonian Accuracy'!D96)</f>
        <v>63.366666666666674</v>
      </c>
      <c r="E96">
        <f>AVERAGE('PARITY Accuracy'!E96, 'Pattern_Matching Accuracy'!E96, 'Reversal Accuracy'!E96, 'Stack Accuracy'!E96, 'Vending_Machine Accuracy'!E96, 'Vending_Machine_Sum Accuracy'!E96, 'MazeComplete Accuracy'!E96, 'MazeSolve Accuracy'!E96, 'Hamiltonian Accuracy'!E96)</f>
        <v>60.833333333333336</v>
      </c>
      <c r="F96">
        <f>AVERAGE('PARITY Accuracy'!F96, 'Pattern_Matching Accuracy'!F96, 'Reversal Accuracy'!F96, 'Stack Accuracy'!F96, 'Vending_Machine Accuracy'!F96, 'Vending_Machine_Sum Accuracy'!F96, 'MazeComplete Accuracy'!F96, 'MazeSolve Accuracy'!F96, 'Hamiltonian Accuracy'!F96)</f>
        <v>45.599999999999994</v>
      </c>
      <c r="G96">
        <f>AVERAGE('PARITY Accuracy'!G96, 'Pattern_Matching Accuracy'!G96, 'Reversal Accuracy'!G96, 'Stack Accuracy'!G96, 'Vending_Machine Accuracy'!G96, 'Vending_Machine_Sum Accuracy'!G96, 'MazeComplete Accuracy'!G96, 'MazeSolve Accuracy'!G96, 'Hamiltonian Accuracy'!G96)</f>
        <v>62.622222222222227</v>
      </c>
      <c r="H96" t="str">
        <f t="shared" si="2"/>
        <v>50 (δ=0)</v>
      </c>
    </row>
    <row r="97" spans="1:8" x14ac:dyDescent="0.45">
      <c r="A97" s="1">
        <v>21</v>
      </c>
      <c r="B97">
        <v>50</v>
      </c>
      <c r="C97">
        <v>0.2</v>
      </c>
      <c r="D97">
        <f>AVERAGE('PARITY Accuracy'!D97, 'Pattern_Matching Accuracy'!D97, 'Reversal Accuracy'!D97, 'Stack Accuracy'!D97, 'Vending_Machine Accuracy'!D97, 'Vending_Machine_Sum Accuracy'!D97, 'MazeComplete Accuracy'!D97, 'MazeSolve Accuracy'!D97, 'Hamiltonian Accuracy'!D97)</f>
        <v>62.388888888888886</v>
      </c>
      <c r="E97">
        <f>AVERAGE('PARITY Accuracy'!E97, 'Pattern_Matching Accuracy'!E97, 'Reversal Accuracy'!E97, 'Stack Accuracy'!E97, 'Vending_Machine Accuracy'!E97, 'Vending_Machine_Sum Accuracy'!E97, 'MazeComplete Accuracy'!E97, 'MazeSolve Accuracy'!E97, 'Hamiltonian Accuracy'!E97)</f>
        <v>60.099999999999994</v>
      </c>
      <c r="F97">
        <f>AVERAGE('PARITY Accuracy'!F97, 'Pattern_Matching Accuracy'!F97, 'Reversal Accuracy'!F97, 'Stack Accuracy'!F97, 'Vending_Machine Accuracy'!F97, 'Vending_Machine_Sum Accuracy'!F97, 'MazeComplete Accuracy'!F97, 'MazeSolve Accuracy'!F97, 'Hamiltonian Accuracy'!F97)</f>
        <v>45.033333333333331</v>
      </c>
      <c r="G97">
        <f>AVERAGE('PARITY Accuracy'!G97, 'Pattern_Matching Accuracy'!G97, 'Reversal Accuracy'!G97, 'Stack Accuracy'!G97, 'Vending_Machine Accuracy'!G97, 'Vending_Machine_Sum Accuracy'!G97, 'MazeComplete Accuracy'!G97, 'MazeSolve Accuracy'!G97, 'Hamiltonian Accuracy'!G97)</f>
        <v>60.988888888888887</v>
      </c>
      <c r="H97" t="str">
        <f t="shared" si="2"/>
        <v>50 (δ=0.2)</v>
      </c>
    </row>
    <row r="98" spans="1:8" x14ac:dyDescent="0.45">
      <c r="A98" s="1">
        <v>22</v>
      </c>
      <c r="B98">
        <v>50</v>
      </c>
      <c r="C98">
        <v>0.45</v>
      </c>
      <c r="D98">
        <f>AVERAGE('PARITY Accuracy'!D98, 'Pattern_Matching Accuracy'!D98, 'Reversal Accuracy'!D98, 'Stack Accuracy'!D98, 'Vending_Machine Accuracy'!D98, 'Vending_Machine_Sum Accuracy'!D98, 'MazeComplete Accuracy'!D98, 'MazeSolve Accuracy'!D98, 'Hamiltonian Accuracy'!D98)</f>
        <v>60.86666666666666</v>
      </c>
      <c r="E98">
        <f>AVERAGE('PARITY Accuracy'!E98, 'Pattern_Matching Accuracy'!E98, 'Reversal Accuracy'!E98, 'Stack Accuracy'!E98, 'Vending_Machine Accuracy'!E98, 'Vending_Machine_Sum Accuracy'!E98, 'MazeComplete Accuracy'!E98, 'MazeSolve Accuracy'!E98, 'Hamiltonian Accuracy'!E98)</f>
        <v>59.022222222222211</v>
      </c>
      <c r="F98">
        <f>AVERAGE('PARITY Accuracy'!F98, 'Pattern_Matching Accuracy'!F98, 'Reversal Accuracy'!F98, 'Stack Accuracy'!F98, 'Vending_Machine Accuracy'!F98, 'Vending_Machine_Sum Accuracy'!F98, 'MazeComplete Accuracy'!F98, 'MazeSolve Accuracy'!F98, 'Hamiltonian Accuracy'!F98)</f>
        <v>45.444444444444436</v>
      </c>
      <c r="G98">
        <f>AVERAGE('PARITY Accuracy'!G98, 'Pattern_Matching Accuracy'!G98, 'Reversal Accuracy'!G98, 'Stack Accuracy'!G98, 'Vending_Machine Accuracy'!G98, 'Vending_Machine_Sum Accuracy'!G98, 'MazeComplete Accuracy'!G98, 'MazeSolve Accuracy'!G98, 'Hamiltonian Accuracy'!G98)</f>
        <v>60.444444444444443</v>
      </c>
      <c r="H98" t="str">
        <f t="shared" si="2"/>
        <v>50 (δ=0.45)</v>
      </c>
    </row>
    <row r="99" spans="1:8" x14ac:dyDescent="0.45">
      <c r="A99" s="1">
        <v>23</v>
      </c>
      <c r="B99">
        <v>50</v>
      </c>
      <c r="C99">
        <v>0.65</v>
      </c>
      <c r="D99">
        <f>AVERAGE('PARITY Accuracy'!D99, 'Pattern_Matching Accuracy'!D99, 'Reversal Accuracy'!D99, 'Stack Accuracy'!D99, 'Vending_Machine Accuracy'!D99, 'Vending_Machine_Sum Accuracy'!D99, 'MazeComplete Accuracy'!D99, 'MazeSolve Accuracy'!D99, 'Hamiltonian Accuracy'!D99)</f>
        <v>59.522222222222226</v>
      </c>
      <c r="E99">
        <f>AVERAGE('PARITY Accuracy'!E99, 'Pattern_Matching Accuracy'!E99, 'Reversal Accuracy'!E99, 'Stack Accuracy'!E99, 'Vending_Machine Accuracy'!E99, 'Vending_Machine_Sum Accuracy'!E99, 'MazeComplete Accuracy'!E99, 'MazeSolve Accuracy'!E99, 'Hamiltonian Accuracy'!E99)</f>
        <v>58.74444444444444</v>
      </c>
      <c r="F99">
        <f>AVERAGE('PARITY Accuracy'!F99, 'Pattern_Matching Accuracy'!F99, 'Reversal Accuracy'!F99, 'Stack Accuracy'!F99, 'Vending_Machine Accuracy'!F99, 'Vending_Machine_Sum Accuracy'!F99, 'MazeComplete Accuracy'!F99, 'MazeSolve Accuracy'!F99, 'Hamiltonian Accuracy'!F99)</f>
        <v>44.622222222222227</v>
      </c>
      <c r="G99">
        <f>AVERAGE('PARITY Accuracy'!G99, 'Pattern_Matching Accuracy'!G99, 'Reversal Accuracy'!G99, 'Stack Accuracy'!G99, 'Vending_Machine Accuracy'!G99, 'Vending_Machine_Sum Accuracy'!G99, 'MazeComplete Accuracy'!G99, 'MazeSolve Accuracy'!G99, 'Hamiltonian Accuracy'!G99)</f>
        <v>59.455555555555556</v>
      </c>
      <c r="H99" t="str">
        <f t="shared" si="2"/>
        <v>50 (δ=0.65)</v>
      </c>
    </row>
    <row r="100" spans="1:8" x14ac:dyDescent="0.45">
      <c r="A100" s="1">
        <v>24</v>
      </c>
      <c r="B100">
        <v>50</v>
      </c>
      <c r="C100">
        <v>0.85</v>
      </c>
      <c r="D100">
        <f>AVERAGE('PARITY Accuracy'!D100, 'Pattern_Matching Accuracy'!D100, 'Reversal Accuracy'!D100, 'Stack Accuracy'!D100, 'Vending_Machine Accuracy'!D100, 'Vending_Machine_Sum Accuracy'!D100, 'MazeComplete Accuracy'!D100, 'MazeSolve Accuracy'!D100, 'Hamiltonian Accuracy'!D100)</f>
        <v>59.222222222222236</v>
      </c>
      <c r="E100">
        <f>AVERAGE('PARITY Accuracy'!E100, 'Pattern_Matching Accuracy'!E100, 'Reversal Accuracy'!E100, 'Stack Accuracy'!E100, 'Vending_Machine Accuracy'!E100, 'Vending_Machine_Sum Accuracy'!E100, 'MazeComplete Accuracy'!E100, 'MazeSolve Accuracy'!E100, 'Hamiltonian Accuracy'!E100)</f>
        <v>57.466666666666669</v>
      </c>
      <c r="F100">
        <f>AVERAGE('PARITY Accuracy'!F100, 'Pattern_Matching Accuracy'!F100, 'Reversal Accuracy'!F100, 'Stack Accuracy'!F100, 'Vending_Machine Accuracy'!F100, 'Vending_Machine_Sum Accuracy'!F100, 'MazeComplete Accuracy'!F100, 'MazeSolve Accuracy'!F100, 'Hamiltonian Accuracy'!F100)</f>
        <v>45.8</v>
      </c>
      <c r="G100">
        <f>AVERAGE('PARITY Accuracy'!G100, 'Pattern_Matching Accuracy'!G100, 'Reversal Accuracy'!G100, 'Stack Accuracy'!G100, 'Vending_Machine Accuracy'!G100, 'Vending_Machine_Sum Accuracy'!G100, 'MazeComplete Accuracy'!G100, 'MazeSolve Accuracy'!G100, 'Hamiltonian Accuracy'!G100)</f>
        <v>58.688888888888897</v>
      </c>
      <c r="H100" t="str">
        <f t="shared" si="2"/>
        <v>50 (δ=0.85)</v>
      </c>
    </row>
    <row r="101" spans="1:8" x14ac:dyDescent="0.45">
      <c r="A101" s="1">
        <v>25</v>
      </c>
      <c r="B101">
        <v>100</v>
      </c>
      <c r="C101">
        <v>0</v>
      </c>
      <c r="D101">
        <f>AVERAGE('PARITY Accuracy'!D101, 'Pattern_Matching Accuracy'!D101, 'Reversal Accuracy'!D101, 'Stack Accuracy'!D101, 'Vending_Machine Accuracy'!D101, 'Vending_Machine_Sum Accuracy'!D101, 'MazeComplete Accuracy'!D101, 'MazeSolve Accuracy'!D101, 'Hamiltonian Accuracy'!D101)</f>
        <v>65</v>
      </c>
      <c r="E101">
        <f>AVERAGE('PARITY Accuracy'!E101, 'Pattern_Matching Accuracy'!E101, 'Reversal Accuracy'!E101, 'Stack Accuracy'!E101, 'Vending_Machine Accuracy'!E101, 'Vending_Machine_Sum Accuracy'!E101, 'MazeComplete Accuracy'!E101, 'MazeSolve Accuracy'!E101, 'Hamiltonian Accuracy'!E101)</f>
        <v>52.64</v>
      </c>
      <c r="F101">
        <f>AVERAGE('PARITY Accuracy'!F101, 'Pattern_Matching Accuracy'!F101, 'Reversal Accuracy'!F101, 'Stack Accuracy'!F101, 'Vending_Machine Accuracy'!F101, 'Vending_Machine_Sum Accuracy'!F101, 'MazeComplete Accuracy'!F101, 'MazeSolve Accuracy'!F101, 'Hamiltonian Accuracy'!F101)</f>
        <v>46.177777777777777</v>
      </c>
      <c r="G101">
        <f>AVERAGE('PARITY Accuracy'!G101, 'Pattern_Matching Accuracy'!G101, 'Reversal Accuracy'!G101, 'Stack Accuracy'!G101, 'Vending_Machine Accuracy'!G101, 'Vending_Machine_Sum Accuracy'!G101, 'MazeComplete Accuracy'!G101, 'MazeSolve Accuracy'!G101, 'Hamiltonian Accuracy'!G101)</f>
        <v>64.033333333333346</v>
      </c>
      <c r="H101" t="str">
        <f t="shared" si="2"/>
        <v>100 (δ=0)</v>
      </c>
    </row>
    <row r="102" spans="1:8" x14ac:dyDescent="0.45">
      <c r="A102" s="1">
        <v>26</v>
      </c>
      <c r="B102">
        <v>100</v>
      </c>
      <c r="C102">
        <v>0.2</v>
      </c>
      <c r="D102">
        <f>AVERAGE('PARITY Accuracy'!D102, 'Pattern_Matching Accuracy'!D102, 'Reversal Accuracy'!D102, 'Stack Accuracy'!D102, 'Vending_Machine Accuracy'!D102, 'Vending_Machine_Sum Accuracy'!D102, 'MazeComplete Accuracy'!D102, 'MazeSolve Accuracy'!D102, 'Hamiltonian Accuracy'!D102)</f>
        <v>64.733333333333334</v>
      </c>
      <c r="E102">
        <f>AVERAGE('PARITY Accuracy'!E102, 'Pattern_Matching Accuracy'!E102, 'Reversal Accuracy'!E102, 'Stack Accuracy'!E102, 'Vending_Machine Accuracy'!E102, 'Vending_Machine_Sum Accuracy'!E102, 'MazeComplete Accuracy'!E102, 'MazeSolve Accuracy'!E102, 'Hamiltonian Accuracy'!E102)</f>
        <v>57.044444444444451</v>
      </c>
      <c r="F102">
        <f>AVERAGE('PARITY Accuracy'!F102, 'Pattern_Matching Accuracy'!F102, 'Reversal Accuracy'!F102, 'Stack Accuracy'!F102, 'Vending_Machine Accuracy'!F102, 'Vending_Machine_Sum Accuracy'!F102, 'MazeComplete Accuracy'!F102, 'MazeSolve Accuracy'!F102, 'Hamiltonian Accuracy'!F102)</f>
        <v>45.44444444444445</v>
      </c>
      <c r="G102">
        <f>AVERAGE('PARITY Accuracy'!G102, 'Pattern_Matching Accuracy'!G102, 'Reversal Accuracy'!G102, 'Stack Accuracy'!G102, 'Vending_Machine Accuracy'!G102, 'Vending_Machine_Sum Accuracy'!G102, 'MazeComplete Accuracy'!G102, 'MazeSolve Accuracy'!G102, 'Hamiltonian Accuracy'!G102)</f>
        <v>62.744444444444447</v>
      </c>
      <c r="H102" t="str">
        <f t="shared" si="2"/>
        <v>100 (δ=0.2)</v>
      </c>
    </row>
    <row r="103" spans="1:8" x14ac:dyDescent="0.45">
      <c r="A103" s="1">
        <v>27</v>
      </c>
      <c r="B103">
        <v>100</v>
      </c>
      <c r="C103">
        <v>0.45</v>
      </c>
      <c r="D103">
        <f>AVERAGE('PARITY Accuracy'!D103, 'Pattern_Matching Accuracy'!D103, 'Reversal Accuracy'!D103, 'Stack Accuracy'!D103, 'Vending_Machine Accuracy'!D103, 'Vending_Machine_Sum Accuracy'!D103, 'MazeComplete Accuracy'!D103, 'MazeSolve Accuracy'!D103, 'Hamiltonian Accuracy'!D103)</f>
        <v>63.255555555555553</v>
      </c>
      <c r="E103">
        <f>AVERAGE('PARITY Accuracy'!E103, 'Pattern_Matching Accuracy'!E103, 'Reversal Accuracy'!E103, 'Stack Accuracy'!E103, 'Vending_Machine Accuracy'!E103, 'Vending_Machine_Sum Accuracy'!E103, 'MazeComplete Accuracy'!E103, 'MazeSolve Accuracy'!E103, 'Hamiltonian Accuracy'!E103)</f>
        <v>55.733333333333327</v>
      </c>
      <c r="F103">
        <f>AVERAGE('PARITY Accuracy'!F103, 'Pattern_Matching Accuracy'!F103, 'Reversal Accuracy'!F103, 'Stack Accuracy'!F103, 'Vending_Machine Accuracy'!F103, 'Vending_Machine_Sum Accuracy'!F103, 'MazeComplete Accuracy'!F103, 'MazeSolve Accuracy'!F103, 'Hamiltonian Accuracy'!F103)</f>
        <v>45.933333333333337</v>
      </c>
      <c r="G103">
        <f>AVERAGE('PARITY Accuracy'!G103, 'Pattern_Matching Accuracy'!G103, 'Reversal Accuracy'!G103, 'Stack Accuracy'!G103, 'Vending_Machine Accuracy'!G103, 'Vending_Machine_Sum Accuracy'!G103, 'MazeComplete Accuracy'!G103, 'MazeSolve Accuracy'!G103, 'Hamiltonian Accuracy'!G103)</f>
        <v>61.948888888888888</v>
      </c>
      <c r="H103" t="str">
        <f t="shared" si="2"/>
        <v>100 (δ=0.45)</v>
      </c>
    </row>
    <row r="104" spans="1:8" x14ac:dyDescent="0.45">
      <c r="A104" s="1">
        <v>28</v>
      </c>
      <c r="B104">
        <v>100</v>
      </c>
      <c r="C104">
        <v>0.65</v>
      </c>
      <c r="D104">
        <f>AVERAGE('PARITY Accuracy'!D104, 'Pattern_Matching Accuracy'!D104, 'Reversal Accuracy'!D104, 'Stack Accuracy'!D104, 'Vending_Machine Accuracy'!D104, 'Vending_Machine_Sum Accuracy'!D104, 'MazeComplete Accuracy'!D104, 'MazeSolve Accuracy'!D104, 'Hamiltonian Accuracy'!D104)</f>
        <v>62.911111111111119</v>
      </c>
      <c r="E104">
        <f>AVERAGE('PARITY Accuracy'!E104, 'Pattern_Matching Accuracy'!E104, 'Reversal Accuracy'!E104, 'Stack Accuracy'!E104, 'Vending_Machine Accuracy'!E104, 'Vending_Machine_Sum Accuracy'!E104, 'MazeComplete Accuracy'!E104, 'MazeSolve Accuracy'!E104, 'Hamiltonian Accuracy'!E104)</f>
        <v>55.388888888888886</v>
      </c>
      <c r="F104">
        <f>AVERAGE('PARITY Accuracy'!F104, 'Pattern_Matching Accuracy'!F104, 'Reversal Accuracy'!F104, 'Stack Accuracy'!F104, 'Vending_Machine Accuracy'!F104, 'Vending_Machine_Sum Accuracy'!F104, 'MazeComplete Accuracy'!F104, 'MazeSolve Accuracy'!F104, 'Hamiltonian Accuracy'!F104)</f>
        <v>44.988888888888887</v>
      </c>
      <c r="G104">
        <f>AVERAGE('PARITY Accuracy'!G104, 'Pattern_Matching Accuracy'!G104, 'Reversal Accuracy'!G104, 'Stack Accuracy'!G104, 'Vending_Machine Accuracy'!G104, 'Vending_Machine_Sum Accuracy'!G104, 'MazeComplete Accuracy'!G104, 'MazeSolve Accuracy'!G104, 'Hamiltonian Accuracy'!G104)</f>
        <v>61.444444444444443</v>
      </c>
      <c r="H104" t="str">
        <f t="shared" si="2"/>
        <v>100 (δ=0.65)</v>
      </c>
    </row>
    <row r="105" spans="1:8" x14ac:dyDescent="0.45">
      <c r="A105" s="1">
        <v>29</v>
      </c>
      <c r="B105">
        <v>100</v>
      </c>
      <c r="C105">
        <v>0.85</v>
      </c>
      <c r="D105">
        <f>AVERAGE('PARITY Accuracy'!D105, 'Pattern_Matching Accuracy'!D105, 'Reversal Accuracy'!D105, 'Stack Accuracy'!D105, 'Vending_Machine Accuracy'!D105, 'Vending_Machine_Sum Accuracy'!D105, 'MazeComplete Accuracy'!D105, 'MazeSolve Accuracy'!D105, 'Hamiltonian Accuracy'!D105)</f>
        <v>61.93333333333333</v>
      </c>
      <c r="E105">
        <f>AVERAGE('PARITY Accuracy'!E105, 'Pattern_Matching Accuracy'!E105, 'Reversal Accuracy'!E105, 'Stack Accuracy'!E105, 'Vending_Machine Accuracy'!E105, 'Vending_Machine_Sum Accuracy'!E105, 'MazeComplete Accuracy'!E105, 'MazeSolve Accuracy'!E105, 'Hamiltonian Accuracy'!E105)</f>
        <v>55.122222222222227</v>
      </c>
      <c r="F105">
        <f>AVERAGE('PARITY Accuracy'!F105, 'Pattern_Matching Accuracy'!F105, 'Reversal Accuracy'!F105, 'Stack Accuracy'!F105, 'Vending_Machine Accuracy'!F105, 'Vending_Machine_Sum Accuracy'!F105, 'MazeComplete Accuracy'!F105, 'MazeSolve Accuracy'!F105, 'Hamiltonian Accuracy'!F105)</f>
        <v>45.3</v>
      </c>
      <c r="G105">
        <f>AVERAGE('PARITY Accuracy'!G105, 'Pattern_Matching Accuracy'!G105, 'Reversal Accuracy'!G105, 'Stack Accuracy'!G105, 'Vending_Machine Accuracy'!G105, 'Vending_Machine_Sum Accuracy'!G105, 'MazeComplete Accuracy'!G105, 'MazeSolve Accuracy'!G105, 'Hamiltonian Accuracy'!G105)</f>
        <v>60.600000000000009</v>
      </c>
      <c r="H105" t="str">
        <f t="shared" si="2"/>
        <v>100 (δ=0.85)</v>
      </c>
    </row>
    <row r="109" spans="1:8" x14ac:dyDescent="0.45">
      <c r="A109" s="1">
        <v>0</v>
      </c>
      <c r="B109" t="s">
        <v>17</v>
      </c>
    </row>
    <row r="111" spans="1:8" x14ac:dyDescent="0.4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H111" s="1" t="s">
        <v>14</v>
      </c>
    </row>
    <row r="112" spans="1:8" x14ac:dyDescent="0.45">
      <c r="A112" s="1">
        <v>0</v>
      </c>
      <c r="B112">
        <v>0</v>
      </c>
      <c r="C112">
        <v>0</v>
      </c>
      <c r="D112">
        <f>AVERAGE('PARITY Accuracy'!D112, 'Pattern_Matching Accuracy'!D112, 'Reversal Accuracy'!D112, 'Stack Accuracy'!D112, 'Vending_Machine Accuracy'!D112, 'Vending_Machine_Sum Accuracy'!D112, 'MazeComplete Accuracy'!D112, 'MazeSolve Accuracy'!D112, 'Hamiltonian Accuracy'!D112)</f>
        <v>0</v>
      </c>
      <c r="E112">
        <f>AVERAGE('PARITY Accuracy'!E112, 'Pattern_Matching Accuracy'!E112, 'Reversal Accuracy'!E112, 'Stack Accuracy'!E112, 'Vending_Machine Accuracy'!E112, 'Vending_Machine_Sum Accuracy'!E112, 'MazeComplete Accuracy'!E112, 'MazeSolve Accuracy'!E112, 'Hamiltonian Accuracy'!E112)</f>
        <v>0</v>
      </c>
      <c r="F112">
        <f>AVERAGE('PARITY Accuracy'!F112, 'Pattern_Matching Accuracy'!F112, 'Reversal Accuracy'!F112, 'Stack Accuracy'!F112, 'Vending_Machine Accuracy'!F112, 'Vending_Machine_Sum Accuracy'!F112, 'MazeComplete Accuracy'!F112, 'MazeSolve Accuracy'!F112, 'Hamiltonian Accuracy'!F112)</f>
        <v>0</v>
      </c>
      <c r="G112">
        <f>AVERAGE('PARITY Accuracy'!G112, 'Pattern_Matching Accuracy'!G112, 'Reversal Accuracy'!G112, 'Stack Accuracy'!G112, 'Vending_Machine Accuracy'!G112, 'Vending_Machine_Sum Accuracy'!G112, 'MazeComplete Accuracy'!G112, 'MazeSolve Accuracy'!G112, 'Hamiltonian Accuracy'!G112)</f>
        <v>0</v>
      </c>
      <c r="H112" t="str">
        <f t="shared" ref="H112:H141" si="3">B112&amp;" (δ="&amp;C112&amp;")"</f>
        <v>0 (δ=0)</v>
      </c>
    </row>
    <row r="113" spans="1:8" x14ac:dyDescent="0.45">
      <c r="A113" s="1">
        <v>1</v>
      </c>
      <c r="B113">
        <v>0</v>
      </c>
      <c r="C113">
        <v>0.2</v>
      </c>
      <c r="D113">
        <f>AVERAGE('PARITY Accuracy'!D113, 'Pattern_Matching Accuracy'!D113, 'Reversal Accuracy'!D113, 'Stack Accuracy'!D113, 'Vending_Machine Accuracy'!D113, 'Vending_Machine_Sum Accuracy'!D113, 'MazeComplete Accuracy'!D113, 'MazeSolve Accuracy'!D113, 'Hamiltonian Accuracy'!D113)</f>
        <v>0</v>
      </c>
      <c r="E113">
        <f>AVERAGE('PARITY Accuracy'!E113, 'Pattern_Matching Accuracy'!E113, 'Reversal Accuracy'!E113, 'Stack Accuracy'!E113, 'Vending_Machine Accuracy'!E113, 'Vending_Machine_Sum Accuracy'!E113, 'MazeComplete Accuracy'!E113, 'MazeSolve Accuracy'!E113, 'Hamiltonian Accuracy'!E113)</f>
        <v>0</v>
      </c>
      <c r="F113">
        <f>AVERAGE('PARITY Accuracy'!F113, 'Pattern_Matching Accuracy'!F113, 'Reversal Accuracy'!F113, 'Stack Accuracy'!F113, 'Vending_Machine Accuracy'!F113, 'Vending_Machine_Sum Accuracy'!F113, 'MazeComplete Accuracy'!F113, 'MazeSolve Accuracy'!F113, 'Hamiltonian Accuracy'!F113)</f>
        <v>0</v>
      </c>
      <c r="G113">
        <f>AVERAGE('PARITY Accuracy'!G113, 'Pattern_Matching Accuracy'!G113, 'Reversal Accuracy'!G113, 'Stack Accuracy'!G113, 'Vending_Machine Accuracy'!G113, 'Vending_Machine_Sum Accuracy'!G113, 'MazeComplete Accuracy'!G113, 'MazeSolve Accuracy'!G113, 'Hamiltonian Accuracy'!G113)</f>
        <v>0</v>
      </c>
      <c r="H113" t="str">
        <f t="shared" si="3"/>
        <v>0 (δ=0.2)</v>
      </c>
    </row>
    <row r="114" spans="1:8" x14ac:dyDescent="0.45">
      <c r="A114" s="1">
        <v>2</v>
      </c>
      <c r="B114">
        <v>0</v>
      </c>
      <c r="C114">
        <v>0.45</v>
      </c>
      <c r="D114">
        <f>AVERAGE('PARITY Accuracy'!D114, 'Pattern_Matching Accuracy'!D114, 'Reversal Accuracy'!D114, 'Stack Accuracy'!D114, 'Vending_Machine Accuracy'!D114, 'Vending_Machine_Sum Accuracy'!D114, 'MazeComplete Accuracy'!D114, 'MazeSolve Accuracy'!D114, 'Hamiltonian Accuracy'!D114)</f>
        <v>1.1111111111111112E-2</v>
      </c>
      <c r="E114">
        <f>AVERAGE('PARITY Accuracy'!E114, 'Pattern_Matching Accuracy'!E114, 'Reversal Accuracy'!E114, 'Stack Accuracy'!E114, 'Vending_Machine Accuracy'!E114, 'Vending_Machine_Sum Accuracy'!E114, 'MazeComplete Accuracy'!E114, 'MazeSolve Accuracy'!E114, 'Hamiltonian Accuracy'!E114)</f>
        <v>1.1111111111111112E-2</v>
      </c>
      <c r="F114">
        <f>AVERAGE('PARITY Accuracy'!F114, 'Pattern_Matching Accuracy'!F114, 'Reversal Accuracy'!F114, 'Stack Accuracy'!F114, 'Vending_Machine Accuracy'!F114, 'Vending_Machine_Sum Accuracy'!F114, 'MazeComplete Accuracy'!F114, 'MazeSolve Accuracy'!F114, 'Hamiltonian Accuracy'!F114)</f>
        <v>0</v>
      </c>
      <c r="G114">
        <f>AVERAGE('PARITY Accuracy'!G114, 'Pattern_Matching Accuracy'!G114, 'Reversal Accuracy'!G114, 'Stack Accuracy'!G114, 'Vending_Machine Accuracy'!G114, 'Vending_Machine_Sum Accuracy'!G114, 'MazeComplete Accuracy'!G114, 'MazeSolve Accuracy'!G114, 'Hamiltonian Accuracy'!G114)</f>
        <v>0</v>
      </c>
      <c r="H114" t="str">
        <f t="shared" si="3"/>
        <v>0 (δ=0.45)</v>
      </c>
    </row>
    <row r="115" spans="1:8" x14ac:dyDescent="0.45">
      <c r="A115" s="1">
        <v>3</v>
      </c>
      <c r="B115">
        <v>0</v>
      </c>
      <c r="C115">
        <v>0.65</v>
      </c>
      <c r="D115">
        <f>AVERAGE('PARITY Accuracy'!D115, 'Pattern_Matching Accuracy'!D115, 'Reversal Accuracy'!D115, 'Stack Accuracy'!D115, 'Vending_Machine Accuracy'!D115, 'Vending_Machine_Sum Accuracy'!D115, 'MazeComplete Accuracy'!D115, 'MazeSolve Accuracy'!D115, 'Hamiltonian Accuracy'!D115)</f>
        <v>0</v>
      </c>
      <c r="E115">
        <f>AVERAGE('PARITY Accuracy'!E115, 'Pattern_Matching Accuracy'!E115, 'Reversal Accuracy'!E115, 'Stack Accuracy'!E115, 'Vending_Machine Accuracy'!E115, 'Vending_Machine_Sum Accuracy'!E115, 'MazeComplete Accuracy'!E115, 'MazeSolve Accuracy'!E115, 'Hamiltonian Accuracy'!E115)</f>
        <v>0</v>
      </c>
      <c r="F115">
        <f>AVERAGE('PARITY Accuracy'!F115, 'Pattern_Matching Accuracy'!F115, 'Reversal Accuracy'!F115, 'Stack Accuracy'!F115, 'Vending_Machine Accuracy'!F115, 'Vending_Machine_Sum Accuracy'!F115, 'MazeComplete Accuracy'!F115, 'MazeSolve Accuracy'!F115, 'Hamiltonian Accuracy'!F115)</f>
        <v>0</v>
      </c>
      <c r="G115">
        <f>AVERAGE('PARITY Accuracy'!G115, 'Pattern_Matching Accuracy'!G115, 'Reversal Accuracy'!G115, 'Stack Accuracy'!G115, 'Vending_Machine Accuracy'!G115, 'Vending_Machine_Sum Accuracy'!G115, 'MazeComplete Accuracy'!G115, 'MazeSolve Accuracy'!G115, 'Hamiltonian Accuracy'!G115)</f>
        <v>0</v>
      </c>
      <c r="H115" t="str">
        <f t="shared" si="3"/>
        <v>0 (δ=0.65)</v>
      </c>
    </row>
    <row r="116" spans="1:8" x14ac:dyDescent="0.45">
      <c r="A116" s="1">
        <v>4</v>
      </c>
      <c r="B116">
        <v>0</v>
      </c>
      <c r="C116">
        <v>0.85</v>
      </c>
      <c r="D116">
        <f>AVERAGE('PARITY Accuracy'!D116, 'Pattern_Matching Accuracy'!D116, 'Reversal Accuracy'!D116, 'Stack Accuracy'!D116, 'Vending_Machine Accuracy'!D116, 'Vending_Machine_Sum Accuracy'!D116, 'MazeComplete Accuracy'!D116, 'MazeSolve Accuracy'!D116, 'Hamiltonian Accuracy'!D116)</f>
        <v>0</v>
      </c>
      <c r="E116">
        <f>AVERAGE('PARITY Accuracy'!E116, 'Pattern_Matching Accuracy'!E116, 'Reversal Accuracy'!E116, 'Stack Accuracy'!E116, 'Vending_Machine Accuracy'!E116, 'Vending_Machine_Sum Accuracy'!E116, 'MazeComplete Accuracy'!E116, 'MazeSolve Accuracy'!E116, 'Hamiltonian Accuracy'!E116)</f>
        <v>0</v>
      </c>
      <c r="F116">
        <f>AVERAGE('PARITY Accuracy'!F116, 'Pattern_Matching Accuracy'!F116, 'Reversal Accuracy'!F116, 'Stack Accuracy'!F116, 'Vending_Machine Accuracy'!F116, 'Vending_Machine_Sum Accuracy'!F116, 'MazeComplete Accuracy'!F116, 'MazeSolve Accuracy'!F116, 'Hamiltonian Accuracy'!F116)</f>
        <v>0</v>
      </c>
      <c r="G116">
        <f>AVERAGE('PARITY Accuracy'!G116, 'Pattern_Matching Accuracy'!G116, 'Reversal Accuracy'!G116, 'Stack Accuracy'!G116, 'Vending_Machine Accuracy'!G116, 'Vending_Machine_Sum Accuracy'!G116, 'MazeComplete Accuracy'!G116, 'MazeSolve Accuracy'!G116, 'Hamiltonian Accuracy'!G116)</f>
        <v>0</v>
      </c>
      <c r="H116" t="str">
        <f t="shared" si="3"/>
        <v>0 (δ=0.85)</v>
      </c>
    </row>
    <row r="117" spans="1:8" x14ac:dyDescent="0.45">
      <c r="A117" s="1">
        <v>5</v>
      </c>
      <c r="B117">
        <v>5</v>
      </c>
      <c r="C117">
        <v>0</v>
      </c>
      <c r="D117">
        <f>AVERAGE('PARITY Accuracy'!D117, 'Pattern_Matching Accuracy'!D117, 'Reversal Accuracy'!D117, 'Stack Accuracy'!D117, 'Vending_Machine Accuracy'!D117, 'Vending_Machine_Sum Accuracy'!D117, 'MazeComplete Accuracy'!D117, 'MazeSolve Accuracy'!D117, 'Hamiltonian Accuracy'!D117)</f>
        <v>30.544444444444448</v>
      </c>
      <c r="E117">
        <f>AVERAGE('PARITY Accuracy'!E117, 'Pattern_Matching Accuracy'!E117, 'Reversal Accuracy'!E117, 'Stack Accuracy'!E117, 'Vending_Machine Accuracy'!E117, 'Vending_Machine_Sum Accuracy'!E117, 'MazeComplete Accuracy'!E117, 'MazeSolve Accuracy'!E117, 'Hamiltonian Accuracy'!E117)</f>
        <v>22.766666666666666</v>
      </c>
      <c r="F117">
        <f>AVERAGE('PARITY Accuracy'!F117, 'Pattern_Matching Accuracy'!F117, 'Reversal Accuracy'!F117, 'Stack Accuracy'!F117, 'Vending_Machine Accuracy'!F117, 'Vending_Machine_Sum Accuracy'!F117, 'MazeComplete Accuracy'!F117, 'MazeSolve Accuracy'!F117, 'Hamiltonian Accuracy'!F117)</f>
        <v>27.555555555555557</v>
      </c>
      <c r="G117">
        <f>AVERAGE('PARITY Accuracy'!G117, 'Pattern_Matching Accuracy'!G117, 'Reversal Accuracy'!G117, 'Stack Accuracy'!G117, 'Vending_Machine Accuracy'!G117, 'Vending_Machine_Sum Accuracy'!G117, 'MazeComplete Accuracy'!G117, 'MazeSolve Accuracy'!G117, 'Hamiltonian Accuracy'!G117)</f>
        <v>29.088888888888889</v>
      </c>
      <c r="H117" t="str">
        <f t="shared" si="3"/>
        <v>5 (δ=0)</v>
      </c>
    </row>
    <row r="118" spans="1:8" x14ac:dyDescent="0.45">
      <c r="A118" s="1">
        <v>6</v>
      </c>
      <c r="B118">
        <v>5</v>
      </c>
      <c r="C118">
        <v>0.2</v>
      </c>
      <c r="D118">
        <f>AVERAGE('PARITY Accuracy'!D118, 'Pattern_Matching Accuracy'!D118, 'Reversal Accuracy'!D118, 'Stack Accuracy'!D118, 'Vending_Machine Accuracy'!D118, 'Vending_Machine_Sum Accuracy'!D118, 'MazeComplete Accuracy'!D118, 'MazeSolve Accuracy'!D118, 'Hamiltonian Accuracy'!D118)</f>
        <v>32.222222222222229</v>
      </c>
      <c r="E118">
        <f>AVERAGE('PARITY Accuracy'!E118, 'Pattern_Matching Accuracy'!E118, 'Reversal Accuracy'!E118, 'Stack Accuracy'!E118, 'Vending_Machine Accuracy'!E118, 'Vending_Machine_Sum Accuracy'!E118, 'MazeComplete Accuracy'!E118, 'MazeSolve Accuracy'!E118, 'Hamiltonian Accuracy'!E118)</f>
        <v>22.588888888888889</v>
      </c>
      <c r="F118">
        <f>AVERAGE('PARITY Accuracy'!F118, 'Pattern_Matching Accuracy'!F118, 'Reversal Accuracy'!F118, 'Stack Accuracy'!F118, 'Vending_Machine Accuracy'!F118, 'Vending_Machine_Sum Accuracy'!F118, 'MazeComplete Accuracy'!F118, 'MazeSolve Accuracy'!F118, 'Hamiltonian Accuracy'!F118)</f>
        <v>28.055555555555557</v>
      </c>
      <c r="G118">
        <f>AVERAGE('PARITY Accuracy'!G118, 'Pattern_Matching Accuracy'!G118, 'Reversal Accuracy'!G118, 'Stack Accuracy'!G118, 'Vending_Machine Accuracy'!G118, 'Vending_Machine_Sum Accuracy'!G118, 'MazeComplete Accuracy'!G118, 'MazeSolve Accuracy'!G118, 'Hamiltonian Accuracy'!G118)</f>
        <v>29.755555555555564</v>
      </c>
      <c r="H118" t="str">
        <f t="shared" si="3"/>
        <v>5 (δ=0.2)</v>
      </c>
    </row>
    <row r="119" spans="1:8" x14ac:dyDescent="0.45">
      <c r="A119" s="1">
        <v>7</v>
      </c>
      <c r="B119">
        <v>5</v>
      </c>
      <c r="C119">
        <v>0.45</v>
      </c>
      <c r="D119">
        <f>AVERAGE('PARITY Accuracy'!D119, 'Pattern_Matching Accuracy'!D119, 'Reversal Accuracy'!D119, 'Stack Accuracy'!D119, 'Vending_Machine Accuracy'!D119, 'Vending_Machine_Sum Accuracy'!D119, 'MazeComplete Accuracy'!D119, 'MazeSolve Accuracy'!D119, 'Hamiltonian Accuracy'!D119)</f>
        <v>31.300000000000004</v>
      </c>
      <c r="E119">
        <f>AVERAGE('PARITY Accuracy'!E119, 'Pattern_Matching Accuracy'!E119, 'Reversal Accuracy'!E119, 'Stack Accuracy'!E119, 'Vending_Machine Accuracy'!E119, 'Vending_Machine_Sum Accuracy'!E119, 'MazeComplete Accuracy'!E119, 'MazeSolve Accuracy'!E119, 'Hamiltonian Accuracy'!E119)</f>
        <v>21.666666666666671</v>
      </c>
      <c r="F119">
        <f>AVERAGE('PARITY Accuracy'!F119, 'Pattern_Matching Accuracy'!F119, 'Reversal Accuracy'!F119, 'Stack Accuracy'!F119, 'Vending_Machine Accuracy'!F119, 'Vending_Machine_Sum Accuracy'!F119, 'MazeComplete Accuracy'!F119, 'MazeSolve Accuracy'!F119, 'Hamiltonian Accuracy'!F119)</f>
        <v>27.455555555555556</v>
      </c>
      <c r="G119">
        <f>AVERAGE('PARITY Accuracy'!G119, 'Pattern_Matching Accuracy'!G119, 'Reversal Accuracy'!G119, 'Stack Accuracy'!G119, 'Vending_Machine Accuracy'!G119, 'Vending_Machine_Sum Accuracy'!G119, 'MazeComplete Accuracy'!G119, 'MazeSolve Accuracy'!G119, 'Hamiltonian Accuracy'!G119)</f>
        <v>29.56666666666667</v>
      </c>
      <c r="H119" t="str">
        <f t="shared" si="3"/>
        <v>5 (δ=0.45)</v>
      </c>
    </row>
    <row r="120" spans="1:8" x14ac:dyDescent="0.45">
      <c r="A120" s="1">
        <v>8</v>
      </c>
      <c r="B120">
        <v>5</v>
      </c>
      <c r="C120">
        <v>0.65</v>
      </c>
      <c r="D120">
        <f>AVERAGE('PARITY Accuracy'!D120, 'Pattern_Matching Accuracy'!D120, 'Reversal Accuracy'!D120, 'Stack Accuracy'!D120, 'Vending_Machine Accuracy'!D120, 'Vending_Machine_Sum Accuracy'!D120, 'MazeComplete Accuracy'!D120, 'MazeSolve Accuracy'!D120, 'Hamiltonian Accuracy'!D120)</f>
        <v>32.722222222222221</v>
      </c>
      <c r="E120">
        <f>AVERAGE('PARITY Accuracy'!E120, 'Pattern_Matching Accuracy'!E120, 'Reversal Accuracy'!E120, 'Stack Accuracy'!E120, 'Vending_Machine Accuracy'!E120, 'Vending_Machine_Sum Accuracy'!E120, 'MazeComplete Accuracy'!E120, 'MazeSolve Accuracy'!E120, 'Hamiltonian Accuracy'!E120)</f>
        <v>22.31111111111111</v>
      </c>
      <c r="F120">
        <f>AVERAGE('PARITY Accuracy'!F120, 'Pattern_Matching Accuracy'!F120, 'Reversal Accuracy'!F120, 'Stack Accuracy'!F120, 'Vending_Machine Accuracy'!F120, 'Vending_Machine_Sum Accuracy'!F120, 'MazeComplete Accuracy'!F120, 'MazeSolve Accuracy'!F120, 'Hamiltonian Accuracy'!F120)</f>
        <v>27.566666666666663</v>
      </c>
      <c r="G120">
        <f>AVERAGE('PARITY Accuracy'!G120, 'Pattern_Matching Accuracy'!G120, 'Reversal Accuracy'!G120, 'Stack Accuracy'!G120, 'Vending_Machine Accuracy'!G120, 'Vending_Machine_Sum Accuracy'!G120, 'MazeComplete Accuracy'!G120, 'MazeSolve Accuracy'!G120, 'Hamiltonian Accuracy'!G120)</f>
        <v>29.555555555555561</v>
      </c>
      <c r="H120" t="str">
        <f t="shared" si="3"/>
        <v>5 (δ=0.65)</v>
      </c>
    </row>
    <row r="121" spans="1:8" x14ac:dyDescent="0.45">
      <c r="A121" s="1">
        <v>9</v>
      </c>
      <c r="B121">
        <v>5</v>
      </c>
      <c r="C121">
        <v>0.85</v>
      </c>
      <c r="D121">
        <f>AVERAGE('PARITY Accuracy'!D121, 'Pattern_Matching Accuracy'!D121, 'Reversal Accuracy'!D121, 'Stack Accuracy'!D121, 'Vending_Machine Accuracy'!D121, 'Vending_Machine_Sum Accuracy'!D121, 'MazeComplete Accuracy'!D121, 'MazeSolve Accuracy'!D121, 'Hamiltonian Accuracy'!D121)</f>
        <v>32.18888888888889</v>
      </c>
      <c r="E121">
        <f>AVERAGE('PARITY Accuracy'!E121, 'Pattern_Matching Accuracy'!E121, 'Reversal Accuracy'!E121, 'Stack Accuracy'!E121, 'Vending_Machine Accuracy'!E121, 'Vending_Machine_Sum Accuracy'!E121, 'MazeComplete Accuracy'!E121, 'MazeSolve Accuracy'!E121, 'Hamiltonian Accuracy'!E121)</f>
        <v>21.711111111111109</v>
      </c>
      <c r="F121">
        <f>AVERAGE('PARITY Accuracy'!F121, 'Pattern_Matching Accuracy'!F121, 'Reversal Accuracy'!F121, 'Stack Accuracy'!F121, 'Vending_Machine Accuracy'!F121, 'Vending_Machine_Sum Accuracy'!F121, 'MazeComplete Accuracy'!F121, 'MazeSolve Accuracy'!F121, 'Hamiltonian Accuracy'!F121)</f>
        <v>27.255555555555556</v>
      </c>
      <c r="G121">
        <f>AVERAGE('PARITY Accuracy'!G121, 'Pattern_Matching Accuracy'!G121, 'Reversal Accuracy'!G121, 'Stack Accuracy'!G121, 'Vending_Machine Accuracy'!G121, 'Vending_Machine_Sum Accuracy'!G121, 'MazeComplete Accuracy'!G121, 'MazeSolve Accuracy'!G121, 'Hamiltonian Accuracy'!G121)</f>
        <v>29.866666666666667</v>
      </c>
      <c r="H121" t="str">
        <f t="shared" si="3"/>
        <v>5 (δ=0.85)</v>
      </c>
    </row>
    <row r="122" spans="1:8" x14ac:dyDescent="0.45">
      <c r="A122" s="1">
        <v>10</v>
      </c>
      <c r="B122">
        <v>10</v>
      </c>
      <c r="C122">
        <v>0</v>
      </c>
      <c r="D122">
        <f>AVERAGE('PARITY Accuracy'!D122, 'Pattern_Matching Accuracy'!D122, 'Reversal Accuracy'!D122, 'Stack Accuracy'!D122, 'Vending_Machine Accuracy'!D122, 'Vending_Machine_Sum Accuracy'!D122, 'MazeComplete Accuracy'!D122, 'MazeSolve Accuracy'!D122, 'Hamiltonian Accuracy'!D122)</f>
        <v>48.722222222222236</v>
      </c>
      <c r="E122">
        <f>AVERAGE('PARITY Accuracy'!E122, 'Pattern_Matching Accuracy'!E122, 'Reversal Accuracy'!E122, 'Stack Accuracy'!E122, 'Vending_Machine Accuracy'!E122, 'Vending_Machine_Sum Accuracy'!E122, 'MazeComplete Accuracy'!E122, 'MazeSolve Accuracy'!E122, 'Hamiltonian Accuracy'!E122)</f>
        <v>27.033333333333335</v>
      </c>
      <c r="F122">
        <f>AVERAGE('PARITY Accuracy'!F122, 'Pattern_Matching Accuracy'!F122, 'Reversal Accuracy'!F122, 'Stack Accuracy'!F122, 'Vending_Machine Accuracy'!F122, 'Vending_Machine_Sum Accuracy'!F122, 'MazeComplete Accuracy'!F122, 'MazeSolve Accuracy'!F122, 'Hamiltonian Accuracy'!F122)</f>
        <v>39.511111111111106</v>
      </c>
      <c r="G122">
        <f>AVERAGE('PARITY Accuracy'!G122, 'Pattern_Matching Accuracy'!G122, 'Reversal Accuracy'!G122, 'Stack Accuracy'!G122, 'Vending_Machine Accuracy'!G122, 'Vending_Machine_Sum Accuracy'!G122, 'MazeComplete Accuracy'!G122, 'MazeSolve Accuracy'!G122, 'Hamiltonian Accuracy'!G122)</f>
        <v>46.466666666666669</v>
      </c>
      <c r="H122" t="str">
        <f t="shared" si="3"/>
        <v>10 (δ=0)</v>
      </c>
    </row>
    <row r="123" spans="1:8" x14ac:dyDescent="0.45">
      <c r="A123" s="1">
        <v>11</v>
      </c>
      <c r="B123">
        <v>10</v>
      </c>
      <c r="C123">
        <v>0.2</v>
      </c>
      <c r="D123">
        <f>AVERAGE('PARITY Accuracy'!D123, 'Pattern_Matching Accuracy'!D123, 'Reversal Accuracy'!D123, 'Stack Accuracy'!D123, 'Vending_Machine Accuracy'!D123, 'Vending_Machine_Sum Accuracy'!D123, 'MazeComplete Accuracy'!D123, 'MazeSolve Accuracy'!D123, 'Hamiltonian Accuracy'!D123)</f>
        <v>48.966666666666669</v>
      </c>
      <c r="E123">
        <f>AVERAGE('PARITY Accuracy'!E123, 'Pattern_Matching Accuracy'!E123, 'Reversal Accuracy'!E123, 'Stack Accuracy'!E123, 'Vending_Machine Accuracy'!E123, 'Vending_Machine_Sum Accuracy'!E123, 'MazeComplete Accuracy'!E123, 'MazeSolve Accuracy'!E123, 'Hamiltonian Accuracy'!E123)</f>
        <v>26.188888888888886</v>
      </c>
      <c r="F123">
        <f>AVERAGE('PARITY Accuracy'!F123, 'Pattern_Matching Accuracy'!F123, 'Reversal Accuracy'!F123, 'Stack Accuracy'!F123, 'Vending_Machine Accuracy'!F123, 'Vending_Machine_Sum Accuracy'!F123, 'MazeComplete Accuracy'!F123, 'MazeSolve Accuracy'!F123, 'Hamiltonian Accuracy'!F123)</f>
        <v>39.655555555555559</v>
      </c>
      <c r="G123">
        <f>AVERAGE('PARITY Accuracy'!G123, 'Pattern_Matching Accuracy'!G123, 'Reversal Accuracy'!G123, 'Stack Accuracy'!G123, 'Vending_Machine Accuracy'!G123, 'Vending_Machine_Sum Accuracy'!G123, 'MazeComplete Accuracy'!G123, 'MazeSolve Accuracy'!G123, 'Hamiltonian Accuracy'!G123)</f>
        <v>45.355555555555554</v>
      </c>
      <c r="H123" t="str">
        <f t="shared" si="3"/>
        <v>10 (δ=0.2)</v>
      </c>
    </row>
    <row r="124" spans="1:8" x14ac:dyDescent="0.45">
      <c r="A124" s="1">
        <v>12</v>
      </c>
      <c r="B124">
        <v>10</v>
      </c>
      <c r="C124">
        <v>0.45</v>
      </c>
      <c r="D124">
        <f>AVERAGE('PARITY Accuracy'!D124, 'Pattern_Matching Accuracy'!D124, 'Reversal Accuracy'!D124, 'Stack Accuracy'!D124, 'Vending_Machine Accuracy'!D124, 'Vending_Machine_Sum Accuracy'!D124, 'MazeComplete Accuracy'!D124, 'MazeSolve Accuracy'!D124, 'Hamiltonian Accuracy'!D124)</f>
        <v>47.777777777777779</v>
      </c>
      <c r="E124">
        <f>AVERAGE('PARITY Accuracy'!E124, 'Pattern_Matching Accuracy'!E124, 'Reversal Accuracy'!E124, 'Stack Accuracy'!E124, 'Vending_Machine Accuracy'!E124, 'Vending_Machine_Sum Accuracy'!E124, 'MazeComplete Accuracy'!E124, 'MazeSolve Accuracy'!E124, 'Hamiltonian Accuracy'!E124)</f>
        <v>26.055555555555557</v>
      </c>
      <c r="F124">
        <f>AVERAGE('PARITY Accuracy'!F124, 'Pattern_Matching Accuracy'!F124, 'Reversal Accuracy'!F124, 'Stack Accuracy'!F124, 'Vending_Machine Accuracy'!F124, 'Vending_Machine_Sum Accuracy'!F124, 'MazeComplete Accuracy'!F124, 'MazeSolve Accuracy'!F124, 'Hamiltonian Accuracy'!F124)</f>
        <v>39.51111111111112</v>
      </c>
      <c r="G124">
        <f>AVERAGE('PARITY Accuracy'!G124, 'Pattern_Matching Accuracy'!G124, 'Reversal Accuracy'!G124, 'Stack Accuracy'!G124, 'Vending_Machine Accuracy'!G124, 'Vending_Machine_Sum Accuracy'!G124, 'MazeComplete Accuracy'!G124, 'MazeSolve Accuracy'!G124, 'Hamiltonian Accuracy'!G124)</f>
        <v>46.377777777777773</v>
      </c>
      <c r="H124" t="str">
        <f t="shared" si="3"/>
        <v>10 (δ=0.45)</v>
      </c>
    </row>
    <row r="125" spans="1:8" x14ac:dyDescent="0.45">
      <c r="A125" s="1">
        <v>13</v>
      </c>
      <c r="B125">
        <v>10</v>
      </c>
      <c r="C125">
        <v>0.65</v>
      </c>
      <c r="D125">
        <f>AVERAGE('PARITY Accuracy'!D125, 'Pattern_Matching Accuracy'!D125, 'Reversal Accuracy'!D125, 'Stack Accuracy'!D125, 'Vending_Machine Accuracy'!D125, 'Vending_Machine_Sum Accuracy'!D125, 'MazeComplete Accuracy'!D125, 'MazeSolve Accuracy'!D125, 'Hamiltonian Accuracy'!D125)</f>
        <v>49.888888888888886</v>
      </c>
      <c r="E125">
        <f>AVERAGE('PARITY Accuracy'!E125, 'Pattern_Matching Accuracy'!E125, 'Reversal Accuracy'!E125, 'Stack Accuracy'!E125, 'Vending_Machine Accuracy'!E125, 'Vending_Machine_Sum Accuracy'!E125, 'MazeComplete Accuracy'!E125, 'MazeSolve Accuracy'!E125, 'Hamiltonian Accuracy'!E125)</f>
        <v>24.566666666666663</v>
      </c>
      <c r="F125">
        <f>AVERAGE('PARITY Accuracy'!F125, 'Pattern_Matching Accuracy'!F125, 'Reversal Accuracy'!F125, 'Stack Accuracy'!F125, 'Vending_Machine Accuracy'!F125, 'Vending_Machine_Sum Accuracy'!F125, 'MazeComplete Accuracy'!F125, 'MazeSolve Accuracy'!F125, 'Hamiltonian Accuracy'!F125)</f>
        <v>39.011111111111106</v>
      </c>
      <c r="G125">
        <f>AVERAGE('PARITY Accuracy'!G125, 'Pattern_Matching Accuracy'!G125, 'Reversal Accuracy'!G125, 'Stack Accuracy'!G125, 'Vending_Machine Accuracy'!G125, 'Vending_Machine_Sum Accuracy'!G125, 'MazeComplete Accuracy'!G125, 'MazeSolve Accuracy'!G125, 'Hamiltonian Accuracy'!G125)</f>
        <v>46.844444444444441</v>
      </c>
      <c r="H125" t="str">
        <f t="shared" si="3"/>
        <v>10 (δ=0.65)</v>
      </c>
    </row>
    <row r="126" spans="1:8" x14ac:dyDescent="0.45">
      <c r="A126" s="1">
        <v>14</v>
      </c>
      <c r="B126">
        <v>10</v>
      </c>
      <c r="C126">
        <v>0.85</v>
      </c>
      <c r="D126">
        <f>AVERAGE('PARITY Accuracy'!D126, 'Pattern_Matching Accuracy'!D126, 'Reversal Accuracy'!D126, 'Stack Accuracy'!D126, 'Vending_Machine Accuracy'!D126, 'Vending_Machine_Sum Accuracy'!D126, 'MazeComplete Accuracy'!D126, 'MazeSolve Accuracy'!D126, 'Hamiltonian Accuracy'!D126)</f>
        <v>49.022222222222219</v>
      </c>
      <c r="E126">
        <f>AVERAGE('PARITY Accuracy'!E126, 'Pattern_Matching Accuracy'!E126, 'Reversal Accuracy'!E126, 'Stack Accuracy'!E126, 'Vending_Machine Accuracy'!E126, 'Vending_Machine_Sum Accuracy'!E126, 'MazeComplete Accuracy'!E126, 'MazeSolve Accuracy'!E126, 'Hamiltonian Accuracy'!E126)</f>
        <v>24.866666666666667</v>
      </c>
      <c r="F126">
        <f>AVERAGE('PARITY Accuracy'!F126, 'Pattern_Matching Accuracy'!F126, 'Reversal Accuracy'!F126, 'Stack Accuracy'!F126, 'Vending_Machine Accuracy'!F126, 'Vending_Machine_Sum Accuracy'!F126, 'MazeComplete Accuracy'!F126, 'MazeSolve Accuracy'!F126, 'Hamiltonian Accuracy'!F126)</f>
        <v>39.988888888888887</v>
      </c>
      <c r="G126">
        <f>AVERAGE('PARITY Accuracy'!G126, 'Pattern_Matching Accuracy'!G126, 'Reversal Accuracy'!G126, 'Stack Accuracy'!G126, 'Vending_Machine Accuracy'!G126, 'Vending_Machine_Sum Accuracy'!G126, 'MazeComplete Accuracy'!G126, 'MazeSolve Accuracy'!G126, 'Hamiltonian Accuracy'!G126)</f>
        <v>45.633333333333333</v>
      </c>
      <c r="H126" t="str">
        <f t="shared" si="3"/>
        <v>10 (δ=0.85)</v>
      </c>
    </row>
    <row r="127" spans="1:8" x14ac:dyDescent="0.45">
      <c r="A127" s="1">
        <v>15</v>
      </c>
      <c r="B127">
        <v>20</v>
      </c>
      <c r="C127">
        <v>0</v>
      </c>
      <c r="D127">
        <f>AVERAGE('PARITY Accuracy'!D127, 'Pattern_Matching Accuracy'!D127, 'Reversal Accuracy'!D127, 'Stack Accuracy'!D127, 'Vending_Machine Accuracy'!D127, 'Vending_Machine_Sum Accuracy'!D127, 'MazeComplete Accuracy'!D127, 'MazeSolve Accuracy'!D127, 'Hamiltonian Accuracy'!D127)</f>
        <v>57.277777777777779</v>
      </c>
      <c r="E127">
        <f>AVERAGE('PARITY Accuracy'!E127, 'Pattern_Matching Accuracy'!E127, 'Reversal Accuracy'!E127, 'Stack Accuracy'!E127, 'Vending_Machine Accuracy'!E127, 'Vending_Machine_Sum Accuracy'!E127, 'MazeComplete Accuracy'!E127, 'MazeSolve Accuracy'!E127, 'Hamiltonian Accuracy'!E127)</f>
        <v>31.955555555555559</v>
      </c>
      <c r="F127">
        <f>AVERAGE('PARITY Accuracy'!F127, 'Pattern_Matching Accuracy'!F127, 'Reversal Accuracy'!F127, 'Stack Accuracy'!F127, 'Vending_Machine Accuracy'!F127, 'Vending_Machine_Sum Accuracy'!F127, 'MazeComplete Accuracy'!F127, 'MazeSolve Accuracy'!F127, 'Hamiltonian Accuracy'!F127)</f>
        <v>44.588888888888889</v>
      </c>
      <c r="G127">
        <f>AVERAGE('PARITY Accuracy'!G127, 'Pattern_Matching Accuracy'!G127, 'Reversal Accuracy'!G127, 'Stack Accuracy'!G127, 'Vending_Machine Accuracy'!G127, 'Vending_Machine_Sum Accuracy'!G127, 'MazeComplete Accuracy'!G127, 'MazeSolve Accuracy'!G127, 'Hamiltonian Accuracy'!G127)</f>
        <v>57.277777777777779</v>
      </c>
      <c r="H127" t="str">
        <f t="shared" si="3"/>
        <v>20 (δ=0)</v>
      </c>
    </row>
    <row r="128" spans="1:8" x14ac:dyDescent="0.45">
      <c r="A128" s="1">
        <v>16</v>
      </c>
      <c r="B128">
        <v>20</v>
      </c>
      <c r="C128">
        <v>0.2</v>
      </c>
      <c r="D128">
        <f>AVERAGE('PARITY Accuracy'!D128, 'Pattern_Matching Accuracy'!D128, 'Reversal Accuracy'!D128, 'Stack Accuracy'!D128, 'Vending_Machine Accuracy'!D128, 'Vending_Machine_Sum Accuracy'!D128, 'MazeComplete Accuracy'!D128, 'MazeSolve Accuracy'!D128, 'Hamiltonian Accuracy'!D128)</f>
        <v>57.822222222222223</v>
      </c>
      <c r="E128">
        <f>AVERAGE('PARITY Accuracy'!E128, 'Pattern_Matching Accuracy'!E128, 'Reversal Accuracy'!E128, 'Stack Accuracy'!E128, 'Vending_Machine Accuracy'!E128, 'Vending_Machine_Sum Accuracy'!E128, 'MazeComplete Accuracy'!E128, 'MazeSolve Accuracy'!E128, 'Hamiltonian Accuracy'!E128)</f>
        <v>31.966666666666665</v>
      </c>
      <c r="F128">
        <f>AVERAGE('PARITY Accuracy'!F128, 'Pattern_Matching Accuracy'!F128, 'Reversal Accuracy'!F128, 'Stack Accuracy'!F128, 'Vending_Machine Accuracy'!F128, 'Vending_Machine_Sum Accuracy'!F128, 'MazeComplete Accuracy'!F128, 'MazeSolve Accuracy'!F128, 'Hamiltonian Accuracy'!F128)</f>
        <v>43.644444444444446</v>
      </c>
      <c r="G128">
        <f>AVERAGE('PARITY Accuracy'!G128, 'Pattern_Matching Accuracy'!G128, 'Reversal Accuracy'!G128, 'Stack Accuracy'!G128, 'Vending_Machine Accuracy'!G128, 'Vending_Machine_Sum Accuracy'!G128, 'MazeComplete Accuracy'!G128, 'MazeSolve Accuracy'!G128, 'Hamiltonian Accuracy'!G128)</f>
        <v>57.544444444444444</v>
      </c>
      <c r="H128" t="str">
        <f t="shared" si="3"/>
        <v>20 (δ=0.2)</v>
      </c>
    </row>
    <row r="129" spans="1:8" x14ac:dyDescent="0.45">
      <c r="A129" s="1">
        <v>17</v>
      </c>
      <c r="B129">
        <v>20</v>
      </c>
      <c r="C129">
        <v>0.45</v>
      </c>
      <c r="D129">
        <f>AVERAGE('PARITY Accuracy'!D129, 'Pattern_Matching Accuracy'!D129, 'Reversal Accuracy'!D129, 'Stack Accuracy'!D129, 'Vending_Machine Accuracy'!D129, 'Vending_Machine_Sum Accuracy'!D129, 'MazeComplete Accuracy'!D129, 'MazeSolve Accuracy'!D129, 'Hamiltonian Accuracy'!D129)</f>
        <v>56.74444444444444</v>
      </c>
      <c r="E129">
        <f>AVERAGE('PARITY Accuracy'!E129, 'Pattern_Matching Accuracy'!E129, 'Reversal Accuracy'!E129, 'Stack Accuracy'!E129, 'Vending_Machine Accuracy'!E129, 'Vending_Machine_Sum Accuracy'!E129, 'MazeComplete Accuracy'!E129, 'MazeSolve Accuracy'!E129, 'Hamiltonian Accuracy'!E129)</f>
        <v>32.211111111111109</v>
      </c>
      <c r="F129">
        <f>AVERAGE('PARITY Accuracy'!F129, 'Pattern_Matching Accuracy'!F129, 'Reversal Accuracy'!F129, 'Stack Accuracy'!F129, 'Vending_Machine Accuracy'!F129, 'Vending_Machine_Sum Accuracy'!F129, 'MazeComplete Accuracy'!F129, 'MazeSolve Accuracy'!F129, 'Hamiltonian Accuracy'!F129)</f>
        <v>44.444444444444443</v>
      </c>
      <c r="G129">
        <f>AVERAGE('PARITY Accuracy'!G129, 'Pattern_Matching Accuracy'!G129, 'Reversal Accuracy'!G129, 'Stack Accuracy'!G129, 'Vending_Machine Accuracy'!G129, 'Vending_Machine_Sum Accuracy'!G129, 'MazeComplete Accuracy'!G129, 'MazeSolve Accuracy'!G129, 'Hamiltonian Accuracy'!G129)</f>
        <v>56.411111111111119</v>
      </c>
      <c r="H129" t="str">
        <f t="shared" si="3"/>
        <v>20 (δ=0.45)</v>
      </c>
    </row>
    <row r="130" spans="1:8" x14ac:dyDescent="0.45">
      <c r="A130" s="1">
        <v>18</v>
      </c>
      <c r="B130">
        <v>20</v>
      </c>
      <c r="C130">
        <v>0.65</v>
      </c>
      <c r="D130">
        <f>AVERAGE('PARITY Accuracy'!D130, 'Pattern_Matching Accuracy'!D130, 'Reversal Accuracy'!D130, 'Stack Accuracy'!D130, 'Vending_Machine Accuracy'!D130, 'Vending_Machine_Sum Accuracy'!D130, 'MazeComplete Accuracy'!D130, 'MazeSolve Accuracy'!D130, 'Hamiltonian Accuracy'!D130)</f>
        <v>57.766666666666666</v>
      </c>
      <c r="E130">
        <f>AVERAGE('PARITY Accuracy'!E130, 'Pattern_Matching Accuracy'!E130, 'Reversal Accuracy'!E130, 'Stack Accuracy'!E130, 'Vending_Machine Accuracy'!E130, 'Vending_Machine_Sum Accuracy'!E130, 'MazeComplete Accuracy'!E130, 'MazeSolve Accuracy'!E130, 'Hamiltonian Accuracy'!E130)</f>
        <v>31.388888888888889</v>
      </c>
      <c r="F130">
        <f>AVERAGE('PARITY Accuracy'!F130, 'Pattern_Matching Accuracy'!F130, 'Reversal Accuracy'!F130, 'Stack Accuracy'!F130, 'Vending_Machine Accuracy'!F130, 'Vending_Machine_Sum Accuracy'!F130, 'MazeComplete Accuracy'!F130, 'MazeSolve Accuracy'!F130, 'Hamiltonian Accuracy'!F130)</f>
        <v>43.388888888888886</v>
      </c>
      <c r="G130">
        <f>AVERAGE('PARITY Accuracy'!G130, 'Pattern_Matching Accuracy'!G130, 'Reversal Accuracy'!G130, 'Stack Accuracy'!G130, 'Vending_Machine Accuracy'!G130, 'Vending_Machine_Sum Accuracy'!G130, 'MazeComplete Accuracy'!G130, 'MazeSolve Accuracy'!G130, 'Hamiltonian Accuracy'!G130)</f>
        <v>57.577777777777769</v>
      </c>
      <c r="H130" t="str">
        <f t="shared" si="3"/>
        <v>20 (δ=0.65)</v>
      </c>
    </row>
    <row r="131" spans="1:8" x14ac:dyDescent="0.45">
      <c r="A131" s="1">
        <v>19</v>
      </c>
      <c r="B131">
        <v>20</v>
      </c>
      <c r="C131">
        <v>0.85</v>
      </c>
      <c r="D131">
        <f>AVERAGE('PARITY Accuracy'!D131, 'Pattern_Matching Accuracy'!D131, 'Reversal Accuracy'!D131, 'Stack Accuracy'!D131, 'Vending_Machine Accuracy'!D131, 'Vending_Machine_Sum Accuracy'!D131, 'MazeComplete Accuracy'!D131, 'MazeSolve Accuracy'!D131, 'Hamiltonian Accuracy'!D131)</f>
        <v>56.377777777777773</v>
      </c>
      <c r="E131">
        <f>AVERAGE('PARITY Accuracy'!E131, 'Pattern_Matching Accuracy'!E131, 'Reversal Accuracy'!E131, 'Stack Accuracy'!E131, 'Vending_Machine Accuracy'!E131, 'Vending_Machine_Sum Accuracy'!E131, 'MazeComplete Accuracy'!E131, 'MazeSolve Accuracy'!E131, 'Hamiltonian Accuracy'!E131)</f>
        <v>30.433333333333337</v>
      </c>
      <c r="F131">
        <f>AVERAGE('PARITY Accuracy'!F131, 'Pattern_Matching Accuracy'!F131, 'Reversal Accuracy'!F131, 'Stack Accuracy'!F131, 'Vending_Machine Accuracy'!F131, 'Vending_Machine_Sum Accuracy'!F131, 'MazeComplete Accuracy'!F131, 'MazeSolve Accuracy'!F131, 'Hamiltonian Accuracy'!F131)</f>
        <v>44.044444444444444</v>
      </c>
      <c r="G131">
        <f>AVERAGE('PARITY Accuracy'!G131, 'Pattern_Matching Accuracy'!G131, 'Reversal Accuracy'!G131, 'Stack Accuracy'!G131, 'Vending_Machine Accuracy'!G131, 'Vending_Machine_Sum Accuracy'!G131, 'MazeComplete Accuracy'!G131, 'MazeSolve Accuracy'!G131, 'Hamiltonian Accuracy'!G131)</f>
        <v>55.94444444444445</v>
      </c>
      <c r="H131" t="str">
        <f t="shared" si="3"/>
        <v>20 (δ=0.85)</v>
      </c>
    </row>
    <row r="132" spans="1:8" x14ac:dyDescent="0.45">
      <c r="A132" s="1">
        <v>20</v>
      </c>
      <c r="B132">
        <v>50</v>
      </c>
      <c r="C132">
        <v>0</v>
      </c>
      <c r="D132">
        <f>AVERAGE('PARITY Accuracy'!D132, 'Pattern_Matching Accuracy'!D132, 'Reversal Accuracy'!D132, 'Stack Accuracy'!D132, 'Vending_Machine Accuracy'!D132, 'Vending_Machine_Sum Accuracy'!D132, 'MazeComplete Accuracy'!D132, 'MazeSolve Accuracy'!D132, 'Hamiltonian Accuracy'!D132)</f>
        <v>62.36666666666666</v>
      </c>
      <c r="E132">
        <f>AVERAGE('PARITY Accuracy'!E132, 'Pattern_Matching Accuracy'!E132, 'Reversal Accuracy'!E132, 'Stack Accuracy'!E132, 'Vending_Machine Accuracy'!E132, 'Vending_Machine_Sum Accuracy'!E132, 'MazeComplete Accuracy'!E132, 'MazeSolve Accuracy'!E132, 'Hamiltonian Accuracy'!E132)</f>
        <v>42.966666666666669</v>
      </c>
      <c r="F132">
        <f>AVERAGE('PARITY Accuracy'!F132, 'Pattern_Matching Accuracy'!F132, 'Reversal Accuracy'!F132, 'Stack Accuracy'!F132, 'Vending_Machine Accuracy'!F132, 'Vending_Machine_Sum Accuracy'!F132, 'MazeComplete Accuracy'!F132, 'MazeSolve Accuracy'!F132, 'Hamiltonian Accuracy'!F132)</f>
        <v>45.322222222222223</v>
      </c>
      <c r="G132">
        <f>AVERAGE('PARITY Accuracy'!G132, 'Pattern_Matching Accuracy'!G132, 'Reversal Accuracy'!G132, 'Stack Accuracy'!G132, 'Vending_Machine Accuracy'!G132, 'Vending_Machine_Sum Accuracy'!G132, 'MazeComplete Accuracy'!G132, 'MazeSolve Accuracy'!G132, 'Hamiltonian Accuracy'!G132)</f>
        <v>61.233333333333334</v>
      </c>
      <c r="H132" t="str">
        <f t="shared" si="3"/>
        <v>50 (δ=0)</v>
      </c>
    </row>
    <row r="133" spans="1:8" x14ac:dyDescent="0.45">
      <c r="A133" s="1">
        <v>21</v>
      </c>
      <c r="B133">
        <v>50</v>
      </c>
      <c r="C133">
        <v>0.2</v>
      </c>
      <c r="D133">
        <f>AVERAGE('PARITY Accuracy'!D133, 'Pattern_Matching Accuracy'!D133, 'Reversal Accuracy'!D133, 'Stack Accuracy'!D133, 'Vending_Machine Accuracy'!D133, 'Vending_Machine_Sum Accuracy'!D133, 'MazeComplete Accuracy'!D133, 'MazeSolve Accuracy'!D133, 'Hamiltonian Accuracy'!D133)</f>
        <v>63.1111111111111</v>
      </c>
      <c r="E133">
        <f>AVERAGE('PARITY Accuracy'!E133, 'Pattern_Matching Accuracy'!E133, 'Reversal Accuracy'!E133, 'Stack Accuracy'!E133, 'Vending_Machine Accuracy'!E133, 'Vending_Machine_Sum Accuracy'!E133, 'MazeComplete Accuracy'!E133, 'MazeSolve Accuracy'!E133, 'Hamiltonian Accuracy'!E133)</f>
        <v>43.81111111111111</v>
      </c>
      <c r="F133">
        <f>AVERAGE('PARITY Accuracy'!F133, 'Pattern_Matching Accuracy'!F133, 'Reversal Accuracy'!F133, 'Stack Accuracy'!F133, 'Vending_Machine Accuracy'!F133, 'Vending_Machine_Sum Accuracy'!F133, 'MazeComplete Accuracy'!F133, 'MazeSolve Accuracy'!F133, 'Hamiltonian Accuracy'!F133)</f>
        <v>44.644444444444439</v>
      </c>
      <c r="G133">
        <f>AVERAGE('PARITY Accuracy'!G133, 'Pattern_Matching Accuracy'!G133, 'Reversal Accuracy'!G133, 'Stack Accuracy'!G133, 'Vending_Machine Accuracy'!G133, 'Vending_Machine_Sum Accuracy'!G133, 'MazeComplete Accuracy'!G133, 'MazeSolve Accuracy'!G133, 'Hamiltonian Accuracy'!G133)</f>
        <v>62.688888888888897</v>
      </c>
      <c r="H133" t="str">
        <f t="shared" si="3"/>
        <v>50 (δ=0.2)</v>
      </c>
    </row>
    <row r="134" spans="1:8" x14ac:dyDescent="0.45">
      <c r="A134" s="1">
        <v>22</v>
      </c>
      <c r="B134">
        <v>50</v>
      </c>
      <c r="C134">
        <v>0.45</v>
      </c>
      <c r="D134">
        <f>AVERAGE('PARITY Accuracy'!D134, 'Pattern_Matching Accuracy'!D134, 'Reversal Accuracy'!D134, 'Stack Accuracy'!D134, 'Vending_Machine Accuracy'!D134, 'Vending_Machine_Sum Accuracy'!D134, 'MazeComplete Accuracy'!D134, 'MazeSolve Accuracy'!D134, 'Hamiltonian Accuracy'!D134)</f>
        <v>62.422222222222217</v>
      </c>
      <c r="E134">
        <f>AVERAGE('PARITY Accuracy'!E134, 'Pattern_Matching Accuracy'!E134, 'Reversal Accuracy'!E134, 'Stack Accuracy'!E134, 'Vending_Machine Accuracy'!E134, 'Vending_Machine_Sum Accuracy'!E134, 'MazeComplete Accuracy'!E134, 'MazeSolve Accuracy'!E134, 'Hamiltonian Accuracy'!E134)</f>
        <v>41.5</v>
      </c>
      <c r="F134">
        <f>AVERAGE('PARITY Accuracy'!F134, 'Pattern_Matching Accuracy'!F134, 'Reversal Accuracy'!F134, 'Stack Accuracy'!F134, 'Vending_Machine Accuracy'!F134, 'Vending_Machine_Sum Accuracy'!F134, 'MazeComplete Accuracy'!F134, 'MazeSolve Accuracy'!F134, 'Hamiltonian Accuracy'!F134)</f>
        <v>44.5</v>
      </c>
      <c r="G134">
        <f>AVERAGE('PARITY Accuracy'!G134, 'Pattern_Matching Accuracy'!G134, 'Reversal Accuracy'!G134, 'Stack Accuracy'!G134, 'Vending_Machine Accuracy'!G134, 'Vending_Machine_Sum Accuracy'!G134, 'MazeComplete Accuracy'!G134, 'MazeSolve Accuracy'!G134, 'Hamiltonian Accuracy'!G134)</f>
        <v>61.56666666666667</v>
      </c>
      <c r="H134" t="str">
        <f t="shared" si="3"/>
        <v>50 (δ=0.45)</v>
      </c>
    </row>
    <row r="135" spans="1:8" x14ac:dyDescent="0.45">
      <c r="A135" s="1">
        <v>23</v>
      </c>
      <c r="B135">
        <v>50</v>
      </c>
      <c r="C135">
        <v>0.65</v>
      </c>
      <c r="D135">
        <f>AVERAGE('PARITY Accuracy'!D135, 'Pattern_Matching Accuracy'!D135, 'Reversal Accuracy'!D135, 'Stack Accuracy'!D135, 'Vending_Machine Accuracy'!D135, 'Vending_Machine_Sum Accuracy'!D135, 'MazeComplete Accuracy'!D135, 'MazeSolve Accuracy'!D135, 'Hamiltonian Accuracy'!D135)</f>
        <v>62.433333333333344</v>
      </c>
      <c r="E135">
        <f>AVERAGE('PARITY Accuracy'!E135, 'Pattern_Matching Accuracy'!E135, 'Reversal Accuracy'!E135, 'Stack Accuracy'!E135, 'Vending_Machine Accuracy'!E135, 'Vending_Machine_Sum Accuracy'!E135, 'MazeComplete Accuracy'!E135, 'MazeSolve Accuracy'!E135, 'Hamiltonian Accuracy'!E135)</f>
        <v>41.500000000000007</v>
      </c>
      <c r="F135">
        <f>AVERAGE('PARITY Accuracy'!F135, 'Pattern_Matching Accuracy'!F135, 'Reversal Accuracy'!F135, 'Stack Accuracy'!F135, 'Vending_Machine Accuracy'!F135, 'Vending_Machine_Sum Accuracy'!F135, 'MazeComplete Accuracy'!F135, 'MazeSolve Accuracy'!F135, 'Hamiltonian Accuracy'!F135)</f>
        <v>44.43333333333333</v>
      </c>
      <c r="G135">
        <f>AVERAGE('PARITY Accuracy'!G135, 'Pattern_Matching Accuracy'!G135, 'Reversal Accuracy'!G135, 'Stack Accuracy'!G135, 'Vending_Machine Accuracy'!G135, 'Vending_Machine_Sum Accuracy'!G135, 'MazeComplete Accuracy'!G135, 'MazeSolve Accuracy'!G135, 'Hamiltonian Accuracy'!G135)</f>
        <v>61.288888888888891</v>
      </c>
      <c r="H135" t="str">
        <f t="shared" si="3"/>
        <v>50 (δ=0.65)</v>
      </c>
    </row>
    <row r="136" spans="1:8" x14ac:dyDescent="0.45">
      <c r="A136" s="1">
        <v>24</v>
      </c>
      <c r="B136">
        <v>50</v>
      </c>
      <c r="C136">
        <v>0.85</v>
      </c>
      <c r="D136">
        <f>AVERAGE('PARITY Accuracy'!D136, 'Pattern_Matching Accuracy'!D136, 'Reversal Accuracy'!D136, 'Stack Accuracy'!D136, 'Vending_Machine Accuracy'!D136, 'Vending_Machine_Sum Accuracy'!D136, 'MazeComplete Accuracy'!D136, 'MazeSolve Accuracy'!D136, 'Hamiltonian Accuracy'!D136)</f>
        <v>61.077777777777783</v>
      </c>
      <c r="E136">
        <f>AVERAGE('PARITY Accuracy'!E136, 'Pattern_Matching Accuracy'!E136, 'Reversal Accuracy'!E136, 'Stack Accuracy'!E136, 'Vending_Machine Accuracy'!E136, 'Vending_Machine_Sum Accuracy'!E136, 'MazeComplete Accuracy'!E136, 'MazeSolve Accuracy'!E136, 'Hamiltonian Accuracy'!E136)</f>
        <v>40.4</v>
      </c>
      <c r="F136">
        <f>AVERAGE('PARITY Accuracy'!F136, 'Pattern_Matching Accuracy'!F136, 'Reversal Accuracy'!F136, 'Stack Accuracy'!F136, 'Vending_Machine Accuracy'!F136, 'Vending_Machine_Sum Accuracy'!F136, 'MazeComplete Accuracy'!F136, 'MazeSolve Accuracy'!F136, 'Hamiltonian Accuracy'!F136)</f>
        <v>44.677777777777777</v>
      </c>
      <c r="G136">
        <f>AVERAGE('PARITY Accuracy'!G136, 'Pattern_Matching Accuracy'!G136, 'Reversal Accuracy'!G136, 'Stack Accuracy'!G136, 'Vending_Machine Accuracy'!G136, 'Vending_Machine_Sum Accuracy'!G136, 'MazeComplete Accuracy'!G136, 'MazeSolve Accuracy'!G136, 'Hamiltonian Accuracy'!G136)</f>
        <v>60.777777777777779</v>
      </c>
      <c r="H136" t="str">
        <f t="shared" si="3"/>
        <v>50 (δ=0.85)</v>
      </c>
    </row>
    <row r="137" spans="1:8" x14ac:dyDescent="0.45">
      <c r="A137" s="1">
        <v>25</v>
      </c>
      <c r="B137">
        <v>100</v>
      </c>
      <c r="C137">
        <v>0</v>
      </c>
      <c r="D137">
        <f>AVERAGE('PARITY Accuracy'!D137, 'Pattern_Matching Accuracy'!D137, 'Reversal Accuracy'!D137, 'Stack Accuracy'!D137, 'Vending_Machine Accuracy'!D137, 'Vending_Machine_Sum Accuracy'!D137, 'MazeComplete Accuracy'!D137, 'MazeSolve Accuracy'!D137, 'Hamiltonian Accuracy'!D137)</f>
        <v>65.222222222222229</v>
      </c>
      <c r="E137">
        <f>AVERAGE('PARITY Accuracy'!E137, 'Pattern_Matching Accuracy'!E137, 'Reversal Accuracy'!E137, 'Stack Accuracy'!E137, 'Vending_Machine Accuracy'!E137, 'Vending_Machine_Sum Accuracy'!E137, 'MazeComplete Accuracy'!E137, 'MazeSolve Accuracy'!E137, 'Hamiltonian Accuracy'!E137)</f>
        <v>45.111111111111114</v>
      </c>
      <c r="F137">
        <f>AVERAGE('PARITY Accuracy'!F137, 'Pattern_Matching Accuracy'!F137, 'Reversal Accuracy'!F137, 'Stack Accuracy'!F137, 'Vending_Machine Accuracy'!F137, 'Vending_Machine_Sum Accuracy'!F137, 'MazeComplete Accuracy'!F137, 'MazeSolve Accuracy'!F137, 'Hamiltonian Accuracy'!F137)</f>
        <v>44.711111111111116</v>
      </c>
      <c r="G137">
        <f>AVERAGE('PARITY Accuracy'!G137, 'Pattern_Matching Accuracy'!G137, 'Reversal Accuracy'!G137, 'Stack Accuracy'!G137, 'Vending_Machine Accuracy'!G137, 'Vending_Machine_Sum Accuracy'!G137, 'MazeComplete Accuracy'!G137, 'MazeSolve Accuracy'!G137, 'Hamiltonian Accuracy'!G137)</f>
        <v>63.811111111111103</v>
      </c>
      <c r="H137" t="str">
        <f t="shared" si="3"/>
        <v>100 (δ=0)</v>
      </c>
    </row>
    <row r="138" spans="1:8" x14ac:dyDescent="0.45">
      <c r="A138" s="1">
        <v>26</v>
      </c>
      <c r="B138">
        <v>100</v>
      </c>
      <c r="C138">
        <v>0.2</v>
      </c>
      <c r="D138">
        <f>AVERAGE('PARITY Accuracy'!D138, 'Pattern_Matching Accuracy'!D138, 'Reversal Accuracy'!D138, 'Stack Accuracy'!D138, 'Vending_Machine Accuracy'!D138, 'Vending_Machine_Sum Accuracy'!D138, 'MazeComplete Accuracy'!D138, 'MazeSolve Accuracy'!D138, 'Hamiltonian Accuracy'!D138)</f>
        <v>65.266666666666666</v>
      </c>
      <c r="E138">
        <f>AVERAGE('PARITY Accuracy'!E138, 'Pattern_Matching Accuracy'!E138, 'Reversal Accuracy'!E138, 'Stack Accuracy'!E138, 'Vending_Machine Accuracy'!E138, 'Vending_Machine_Sum Accuracy'!E138, 'MazeComplete Accuracy'!E138, 'MazeSolve Accuracy'!E138, 'Hamiltonian Accuracy'!E138)</f>
        <v>45.777777777777779</v>
      </c>
      <c r="F138">
        <f>AVERAGE('PARITY Accuracy'!F138, 'Pattern_Matching Accuracy'!F138, 'Reversal Accuracy'!F138, 'Stack Accuracy'!F138, 'Vending_Machine Accuracy'!F138, 'Vending_Machine_Sum Accuracy'!F138, 'MazeComplete Accuracy'!F138, 'MazeSolve Accuracy'!F138, 'Hamiltonian Accuracy'!F138)</f>
        <v>45.70000000000001</v>
      </c>
      <c r="G138">
        <f>AVERAGE('PARITY Accuracy'!G138, 'Pattern_Matching Accuracy'!G138, 'Reversal Accuracy'!G138, 'Stack Accuracy'!G138, 'Vending_Machine Accuracy'!G138, 'Vending_Machine_Sum Accuracy'!G138, 'MazeComplete Accuracy'!G138, 'MazeSolve Accuracy'!G138, 'Hamiltonian Accuracy'!G138)</f>
        <v>64.066666666666663</v>
      </c>
      <c r="H138" t="str">
        <f t="shared" si="3"/>
        <v>100 (δ=0.2)</v>
      </c>
    </row>
    <row r="139" spans="1:8" x14ac:dyDescent="0.45">
      <c r="A139" s="1">
        <v>27</v>
      </c>
      <c r="B139">
        <v>100</v>
      </c>
      <c r="C139">
        <v>0.45</v>
      </c>
      <c r="D139">
        <f>AVERAGE('PARITY Accuracy'!D139, 'Pattern_Matching Accuracy'!D139, 'Reversal Accuracy'!D139, 'Stack Accuracy'!D139, 'Vending_Machine Accuracy'!D139, 'Vending_Machine_Sum Accuracy'!D139, 'MazeComplete Accuracy'!D139, 'MazeSolve Accuracy'!D139, 'Hamiltonian Accuracy'!D139)</f>
        <v>64.999999999999986</v>
      </c>
      <c r="E139">
        <f>AVERAGE('PARITY Accuracy'!E139, 'Pattern_Matching Accuracy'!E139, 'Reversal Accuracy'!E139, 'Stack Accuracy'!E139, 'Vending_Machine Accuracy'!E139, 'Vending_Machine_Sum Accuracy'!E139, 'MazeComplete Accuracy'!E139, 'MazeSolve Accuracy'!E139, 'Hamiltonian Accuracy'!E139)</f>
        <v>45.188888888888897</v>
      </c>
      <c r="F139">
        <f>AVERAGE('PARITY Accuracy'!F139, 'Pattern_Matching Accuracy'!F139, 'Reversal Accuracy'!F139, 'Stack Accuracy'!F139, 'Vending_Machine Accuracy'!F139, 'Vending_Machine_Sum Accuracy'!F139, 'MazeComplete Accuracy'!F139, 'MazeSolve Accuracy'!F139, 'Hamiltonian Accuracy'!F139)</f>
        <v>45.644444444444439</v>
      </c>
      <c r="G139">
        <f>AVERAGE('PARITY Accuracy'!G139, 'Pattern_Matching Accuracy'!G139, 'Reversal Accuracy'!G139, 'Stack Accuracy'!G139, 'Vending_Machine Accuracy'!G139, 'Vending_Machine_Sum Accuracy'!G139, 'MazeComplete Accuracy'!G139, 'MazeSolve Accuracy'!G139, 'Hamiltonian Accuracy'!G139)</f>
        <v>63.388888888888886</v>
      </c>
      <c r="H139" t="str">
        <f t="shared" si="3"/>
        <v>100 (δ=0.45)</v>
      </c>
    </row>
    <row r="140" spans="1:8" x14ac:dyDescent="0.45">
      <c r="A140" s="1">
        <v>28</v>
      </c>
      <c r="B140">
        <v>100</v>
      </c>
      <c r="C140">
        <v>0.65</v>
      </c>
      <c r="D140">
        <f>AVERAGE('PARITY Accuracy'!D140, 'Pattern_Matching Accuracy'!D140, 'Reversal Accuracy'!D140, 'Stack Accuracy'!D140, 'Vending_Machine Accuracy'!D140, 'Vending_Machine_Sum Accuracy'!D140, 'MazeComplete Accuracy'!D140, 'MazeSolve Accuracy'!D140, 'Hamiltonian Accuracy'!D140)</f>
        <v>64.233333333333334</v>
      </c>
      <c r="E140">
        <f>AVERAGE('PARITY Accuracy'!E140, 'Pattern_Matching Accuracy'!E140, 'Reversal Accuracy'!E140, 'Stack Accuracy'!E140, 'Vending_Machine Accuracy'!E140, 'Vending_Machine_Sum Accuracy'!E140, 'MazeComplete Accuracy'!E140, 'MazeSolve Accuracy'!E140, 'Hamiltonian Accuracy'!E140)</f>
        <v>44.988888888888894</v>
      </c>
      <c r="F140">
        <f>AVERAGE('PARITY Accuracy'!F140, 'Pattern_Matching Accuracy'!F140, 'Reversal Accuracy'!F140, 'Stack Accuracy'!F140, 'Vending_Machine Accuracy'!F140, 'Vending_Machine_Sum Accuracy'!F140, 'MazeComplete Accuracy'!F140, 'MazeSolve Accuracy'!F140, 'Hamiltonian Accuracy'!F140)</f>
        <v>44.277777777777779</v>
      </c>
      <c r="G140">
        <f>AVERAGE('PARITY Accuracy'!G140, 'Pattern_Matching Accuracy'!G140, 'Reversal Accuracy'!G140, 'Stack Accuracy'!G140, 'Vending_Machine Accuracy'!G140, 'Vending_Machine_Sum Accuracy'!G140, 'MazeComplete Accuracy'!G140, 'MazeSolve Accuracy'!G140, 'Hamiltonian Accuracy'!G140)</f>
        <v>63.488888888888901</v>
      </c>
      <c r="H140" t="str">
        <f t="shared" si="3"/>
        <v>100 (δ=0.65)</v>
      </c>
    </row>
    <row r="141" spans="1:8" x14ac:dyDescent="0.45">
      <c r="A141" s="1">
        <v>29</v>
      </c>
      <c r="B141">
        <v>100</v>
      </c>
      <c r="C141">
        <v>0.85</v>
      </c>
      <c r="D141">
        <f>AVERAGE('PARITY Accuracy'!D141, 'Pattern_Matching Accuracy'!D141, 'Reversal Accuracy'!D141, 'Stack Accuracy'!D141, 'Vending_Machine Accuracy'!D141, 'Vending_Machine_Sum Accuracy'!D141, 'MazeComplete Accuracy'!D141, 'MazeSolve Accuracy'!D141, 'Hamiltonian Accuracy'!D141)</f>
        <v>62.86666666666666</v>
      </c>
      <c r="E141">
        <f>AVERAGE('PARITY Accuracy'!E141, 'Pattern_Matching Accuracy'!E141, 'Reversal Accuracy'!E141, 'Stack Accuracy'!E141, 'Vending_Machine Accuracy'!E141, 'Vending_Machine_Sum Accuracy'!E141, 'MazeComplete Accuracy'!E141, 'MazeSolve Accuracy'!E141, 'Hamiltonian Accuracy'!E141)</f>
        <v>44.455555555555556</v>
      </c>
      <c r="F141">
        <f>AVERAGE('PARITY Accuracy'!F141, 'Pattern_Matching Accuracy'!F141, 'Reversal Accuracy'!F141, 'Stack Accuracy'!F141, 'Vending_Machine Accuracy'!F141, 'Vending_Machine_Sum Accuracy'!F141, 'MazeComplete Accuracy'!F141, 'MazeSolve Accuracy'!F141, 'Hamiltonian Accuracy'!F141)</f>
        <v>45.522222222222219</v>
      </c>
      <c r="G141">
        <f>AVERAGE('PARITY Accuracy'!G141, 'Pattern_Matching Accuracy'!G141, 'Reversal Accuracy'!G141, 'Stack Accuracy'!G141, 'Vending_Machine Accuracy'!G141, 'Vending_Machine_Sum Accuracy'!G141, 'MazeComplete Accuracy'!G141, 'MazeSolve Accuracy'!G141, 'Hamiltonian Accuracy'!G141)</f>
        <v>62.099999999999994</v>
      </c>
      <c r="H141" t="str">
        <f t="shared" si="3"/>
        <v>100 (δ=0.85)</v>
      </c>
    </row>
    <row r="145" spans="1:8" x14ac:dyDescent="0.45">
      <c r="A145" s="1">
        <v>0</v>
      </c>
      <c r="B145" t="s">
        <v>18</v>
      </c>
    </row>
    <row r="147" spans="1:8" x14ac:dyDescent="0.4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H147" s="1" t="s">
        <v>14</v>
      </c>
    </row>
    <row r="148" spans="1:8" x14ac:dyDescent="0.45">
      <c r="A148" s="1">
        <v>0</v>
      </c>
      <c r="B148">
        <v>0</v>
      </c>
      <c r="C148">
        <v>0</v>
      </c>
      <c r="D148">
        <f>AVERAGE('PARITY Accuracy'!D148, 'Pattern_Matching Accuracy'!D148, 'Reversal Accuracy'!D148, 'Stack Accuracy'!D148, 'Vending_Machine Accuracy'!D148, 'Vending_Machine_Sum Accuracy'!D148, 'MazeComplete Accuracy'!D148, 'MazeSolve Accuracy'!D148, 'Hamiltonian Accuracy'!D148)</f>
        <v>50.633333333333326</v>
      </c>
      <c r="E148">
        <f>AVERAGE('PARITY Accuracy'!E148, 'Pattern_Matching Accuracy'!E148, 'Reversal Accuracy'!E148, 'Stack Accuracy'!E148, 'Vending_Machine Accuracy'!E148, 'Vending_Machine_Sum Accuracy'!E148, 'MazeComplete Accuracy'!E148, 'MazeSolve Accuracy'!E148, 'Hamiltonian Accuracy'!E148)</f>
        <v>42.477777777777774</v>
      </c>
      <c r="F148">
        <f>AVERAGE('PARITY Accuracy'!F148, 'Pattern_Matching Accuracy'!F148, 'Reversal Accuracy'!F148, 'Stack Accuracy'!F148, 'Vending_Machine Accuracy'!F148, 'Vending_Machine_Sum Accuracy'!F148, 'MazeComplete Accuracy'!F148, 'MazeSolve Accuracy'!F148, 'Hamiltonian Accuracy'!F148)</f>
        <v>40.511111111111113</v>
      </c>
      <c r="G148">
        <f>AVERAGE('PARITY Accuracy'!G148, 'Pattern_Matching Accuracy'!G148, 'Reversal Accuracy'!G148, 'Stack Accuracy'!G148, 'Vending_Machine Accuracy'!G148, 'Vending_Machine_Sum Accuracy'!G148, 'MazeComplete Accuracy'!G148, 'MazeSolve Accuracy'!G148, 'Hamiltonian Accuracy'!G148)</f>
        <v>51.355555555555554</v>
      </c>
      <c r="H148" t="str">
        <f t="shared" ref="H148:H177" si="4">B148&amp;" (δ="&amp;C148&amp;")"</f>
        <v>0 (δ=0)</v>
      </c>
    </row>
    <row r="149" spans="1:8" x14ac:dyDescent="0.45">
      <c r="A149" s="1">
        <v>1</v>
      </c>
      <c r="B149">
        <v>0</v>
      </c>
      <c r="C149">
        <v>0.2</v>
      </c>
      <c r="D149">
        <f>AVERAGE('PARITY Accuracy'!D149, 'Pattern_Matching Accuracy'!D149, 'Reversal Accuracy'!D149, 'Stack Accuracy'!D149, 'Vending_Machine Accuracy'!D149, 'Vending_Machine_Sum Accuracy'!D149, 'MazeComplete Accuracy'!D149, 'MazeSolve Accuracy'!D149, 'Hamiltonian Accuracy'!D149)</f>
        <v>50.022222222222226</v>
      </c>
      <c r="E149">
        <f>AVERAGE('PARITY Accuracy'!E149, 'Pattern_Matching Accuracy'!E149, 'Reversal Accuracy'!E149, 'Stack Accuracy'!E149, 'Vending_Machine Accuracy'!E149, 'Vending_Machine_Sum Accuracy'!E149, 'MazeComplete Accuracy'!E149, 'MazeSolve Accuracy'!E149, 'Hamiltonian Accuracy'!E149)</f>
        <v>41.655555555555559</v>
      </c>
      <c r="F149">
        <f>AVERAGE('PARITY Accuracy'!F149, 'Pattern_Matching Accuracy'!F149, 'Reversal Accuracy'!F149, 'Stack Accuracy'!F149, 'Vending_Machine Accuracy'!F149, 'Vending_Machine_Sum Accuracy'!F149, 'MazeComplete Accuracy'!F149, 'MazeSolve Accuracy'!F149, 'Hamiltonian Accuracy'!F149)</f>
        <v>41.233333333333327</v>
      </c>
      <c r="G149">
        <f>AVERAGE('PARITY Accuracy'!G149, 'Pattern_Matching Accuracy'!G149, 'Reversal Accuracy'!G149, 'Stack Accuracy'!G149, 'Vending_Machine Accuracy'!G149, 'Vending_Machine_Sum Accuracy'!G149, 'MazeComplete Accuracy'!G149, 'MazeSolve Accuracy'!G149, 'Hamiltonian Accuracy'!G149)</f>
        <v>50.7</v>
      </c>
      <c r="H149" t="str">
        <f t="shared" si="4"/>
        <v>0 (δ=0.2)</v>
      </c>
    </row>
    <row r="150" spans="1:8" x14ac:dyDescent="0.45">
      <c r="A150" s="1">
        <v>2</v>
      </c>
      <c r="B150">
        <v>0</v>
      </c>
      <c r="C150">
        <v>0.45</v>
      </c>
      <c r="D150">
        <f>AVERAGE('PARITY Accuracy'!D150, 'Pattern_Matching Accuracy'!D150, 'Reversal Accuracy'!D150, 'Stack Accuracy'!D150, 'Vending_Machine Accuracy'!D150, 'Vending_Machine_Sum Accuracy'!D150, 'MazeComplete Accuracy'!D150, 'MazeSolve Accuracy'!D150, 'Hamiltonian Accuracy'!D150)</f>
        <v>49.322222222222223</v>
      </c>
      <c r="E150">
        <f>AVERAGE('PARITY Accuracy'!E150, 'Pattern_Matching Accuracy'!E150, 'Reversal Accuracy'!E150, 'Stack Accuracy'!E150, 'Vending_Machine Accuracy'!E150, 'Vending_Machine_Sum Accuracy'!E150, 'MazeComplete Accuracy'!E150, 'MazeSolve Accuracy'!E150, 'Hamiltonian Accuracy'!E150)</f>
        <v>41.722222222222221</v>
      </c>
      <c r="F150">
        <f>AVERAGE('PARITY Accuracy'!F150, 'Pattern_Matching Accuracy'!F150, 'Reversal Accuracy'!F150, 'Stack Accuracy'!F150, 'Vending_Machine Accuracy'!F150, 'Vending_Machine_Sum Accuracy'!F150, 'MazeComplete Accuracy'!F150, 'MazeSolve Accuracy'!F150, 'Hamiltonian Accuracy'!F150)</f>
        <v>38.977777777777789</v>
      </c>
      <c r="G150">
        <f>AVERAGE('PARITY Accuracy'!G150, 'Pattern_Matching Accuracy'!G150, 'Reversal Accuracy'!G150, 'Stack Accuracy'!G150, 'Vending_Machine Accuracy'!G150, 'Vending_Machine_Sum Accuracy'!G150, 'MazeComplete Accuracy'!G150, 'MazeSolve Accuracy'!G150, 'Hamiltonian Accuracy'!G150)</f>
        <v>50.655555555555551</v>
      </c>
      <c r="H150" t="str">
        <f t="shared" si="4"/>
        <v>0 (δ=0.45)</v>
      </c>
    </row>
    <row r="151" spans="1:8" x14ac:dyDescent="0.45">
      <c r="A151" s="1">
        <v>3</v>
      </c>
      <c r="B151">
        <v>0</v>
      </c>
      <c r="C151">
        <v>0.65</v>
      </c>
      <c r="D151">
        <f>AVERAGE('PARITY Accuracy'!D151, 'Pattern_Matching Accuracy'!D151, 'Reversal Accuracy'!D151, 'Stack Accuracy'!D151, 'Vending_Machine Accuracy'!D151, 'Vending_Machine_Sum Accuracy'!D151, 'MazeComplete Accuracy'!D151, 'MazeSolve Accuracy'!D151, 'Hamiltonian Accuracy'!D151)</f>
        <v>48.166666666666664</v>
      </c>
      <c r="E151">
        <f>AVERAGE('PARITY Accuracy'!E151, 'Pattern_Matching Accuracy'!E151, 'Reversal Accuracy'!E151, 'Stack Accuracy'!E151, 'Vending_Machine Accuracy'!E151, 'Vending_Machine_Sum Accuracy'!E151, 'MazeComplete Accuracy'!E151, 'MazeSolve Accuracy'!E151, 'Hamiltonian Accuracy'!E151)</f>
        <v>40.666666666666664</v>
      </c>
      <c r="F151">
        <f>AVERAGE('PARITY Accuracy'!F151, 'Pattern_Matching Accuracy'!F151, 'Reversal Accuracy'!F151, 'Stack Accuracy'!F151, 'Vending_Machine Accuracy'!F151, 'Vending_Machine_Sum Accuracy'!F151, 'MazeComplete Accuracy'!F151, 'MazeSolve Accuracy'!F151, 'Hamiltonian Accuracy'!F151)</f>
        <v>39.699999999999996</v>
      </c>
      <c r="G151">
        <f>AVERAGE('PARITY Accuracy'!G151, 'Pattern_Matching Accuracy'!G151, 'Reversal Accuracy'!G151, 'Stack Accuracy'!G151, 'Vending_Machine Accuracy'!G151, 'Vending_Machine_Sum Accuracy'!G151, 'MazeComplete Accuracy'!G151, 'MazeSolve Accuracy'!G151, 'Hamiltonian Accuracy'!G151)</f>
        <v>50.333333333333343</v>
      </c>
      <c r="H151" t="str">
        <f t="shared" si="4"/>
        <v>0 (δ=0.65)</v>
      </c>
    </row>
    <row r="152" spans="1:8" x14ac:dyDescent="0.45">
      <c r="A152" s="1">
        <v>4</v>
      </c>
      <c r="B152">
        <v>0</v>
      </c>
      <c r="C152">
        <v>0.85</v>
      </c>
      <c r="D152">
        <f>AVERAGE('PARITY Accuracy'!D152, 'Pattern_Matching Accuracy'!D152, 'Reversal Accuracy'!D152, 'Stack Accuracy'!D152, 'Vending_Machine Accuracy'!D152, 'Vending_Machine_Sum Accuracy'!D152, 'MazeComplete Accuracy'!D152, 'MazeSolve Accuracy'!D152, 'Hamiltonian Accuracy'!D152)</f>
        <v>46.322222222222216</v>
      </c>
      <c r="E152">
        <f>AVERAGE('PARITY Accuracy'!E152, 'Pattern_Matching Accuracy'!E152, 'Reversal Accuracy'!E152, 'Stack Accuracy'!E152, 'Vending_Machine Accuracy'!E152, 'Vending_Machine_Sum Accuracy'!E152, 'MazeComplete Accuracy'!E152, 'MazeSolve Accuracy'!E152, 'Hamiltonian Accuracy'!E152)</f>
        <v>40.266666666666673</v>
      </c>
      <c r="F152">
        <f>AVERAGE('PARITY Accuracy'!F152, 'Pattern_Matching Accuracy'!F152, 'Reversal Accuracy'!F152, 'Stack Accuracy'!F152, 'Vending_Machine Accuracy'!F152, 'Vending_Machine_Sum Accuracy'!F152, 'MazeComplete Accuracy'!F152, 'MazeSolve Accuracy'!F152, 'Hamiltonian Accuracy'!F152)</f>
        <v>38.588888888888889</v>
      </c>
      <c r="G152">
        <f>AVERAGE('PARITY Accuracy'!G152, 'Pattern_Matching Accuracy'!G152, 'Reversal Accuracy'!G152, 'Stack Accuracy'!G152, 'Vending_Machine Accuracy'!G152, 'Vending_Machine_Sum Accuracy'!G152, 'MazeComplete Accuracy'!G152, 'MazeSolve Accuracy'!G152, 'Hamiltonian Accuracy'!G152)</f>
        <v>49.2</v>
      </c>
      <c r="H152" t="str">
        <f t="shared" si="4"/>
        <v>0 (δ=0.85)</v>
      </c>
    </row>
    <row r="153" spans="1:8" x14ac:dyDescent="0.45">
      <c r="A153" s="1">
        <v>5</v>
      </c>
      <c r="B153">
        <v>5</v>
      </c>
      <c r="C153">
        <v>0</v>
      </c>
      <c r="D153">
        <f>AVERAGE('PARITY Accuracy'!D153, 'Pattern_Matching Accuracy'!D153, 'Reversal Accuracy'!D153, 'Stack Accuracy'!D153, 'Vending_Machine Accuracy'!D153, 'Vending_Machine_Sum Accuracy'!D153, 'MazeComplete Accuracy'!D153, 'MazeSolve Accuracy'!D153, 'Hamiltonian Accuracy'!D153)</f>
        <v>60.388888888888886</v>
      </c>
      <c r="E153">
        <f>AVERAGE('PARITY Accuracy'!E153, 'Pattern_Matching Accuracy'!E153, 'Reversal Accuracy'!E153, 'Stack Accuracy'!E153, 'Vending_Machine Accuracy'!E153, 'Vending_Machine_Sum Accuracy'!E153, 'MazeComplete Accuracy'!E153, 'MazeSolve Accuracy'!E153, 'Hamiltonian Accuracy'!E153)</f>
        <v>54.411111111111119</v>
      </c>
      <c r="F153">
        <f>AVERAGE('PARITY Accuracy'!F153, 'Pattern_Matching Accuracy'!F153, 'Reversal Accuracy'!F153, 'Stack Accuracy'!F153, 'Vending_Machine Accuracy'!F153, 'Vending_Machine_Sum Accuracy'!F153, 'MazeComplete Accuracy'!F153, 'MazeSolve Accuracy'!F153, 'Hamiltonian Accuracy'!F153)</f>
        <v>46.088888888888889</v>
      </c>
      <c r="G153">
        <f>AVERAGE('PARITY Accuracy'!G153, 'Pattern_Matching Accuracy'!G153, 'Reversal Accuracy'!G153, 'Stack Accuracy'!G153, 'Vending_Machine Accuracy'!G153, 'Vending_Machine_Sum Accuracy'!G153, 'MazeComplete Accuracy'!G153, 'MazeSolve Accuracy'!G153, 'Hamiltonian Accuracy'!G153)</f>
        <v>58</v>
      </c>
      <c r="H153" t="str">
        <f t="shared" si="4"/>
        <v>5 (δ=0)</v>
      </c>
    </row>
    <row r="154" spans="1:8" x14ac:dyDescent="0.45">
      <c r="A154" s="1">
        <v>6</v>
      </c>
      <c r="B154">
        <v>5</v>
      </c>
      <c r="C154">
        <v>0.2</v>
      </c>
      <c r="D154">
        <f>AVERAGE('PARITY Accuracy'!D154, 'Pattern_Matching Accuracy'!D154, 'Reversal Accuracy'!D154, 'Stack Accuracy'!D154, 'Vending_Machine Accuracy'!D154, 'Vending_Machine_Sum Accuracy'!D154, 'MazeComplete Accuracy'!D154, 'MazeSolve Accuracy'!D154, 'Hamiltonian Accuracy'!D154)</f>
        <v>59.099999999999994</v>
      </c>
      <c r="E154">
        <f>AVERAGE('PARITY Accuracy'!E154, 'Pattern_Matching Accuracy'!E154, 'Reversal Accuracy'!E154, 'Stack Accuracy'!E154, 'Vending_Machine Accuracy'!E154, 'Vending_Machine_Sum Accuracy'!E154, 'MazeComplete Accuracy'!E154, 'MazeSolve Accuracy'!E154, 'Hamiltonian Accuracy'!E154)</f>
        <v>52.455555555555556</v>
      </c>
      <c r="F154">
        <f>AVERAGE('PARITY Accuracy'!F154, 'Pattern_Matching Accuracy'!F154, 'Reversal Accuracy'!F154, 'Stack Accuracy'!F154, 'Vending_Machine Accuracy'!F154, 'Vending_Machine_Sum Accuracy'!F154, 'MazeComplete Accuracy'!F154, 'MazeSolve Accuracy'!F154, 'Hamiltonian Accuracy'!F154)</f>
        <v>46.588888888888881</v>
      </c>
      <c r="G154">
        <f>AVERAGE('PARITY Accuracy'!G154, 'Pattern_Matching Accuracy'!G154, 'Reversal Accuracy'!G154, 'Stack Accuracy'!G154, 'Vending_Machine Accuracy'!G154, 'Vending_Machine_Sum Accuracy'!G154, 'MazeComplete Accuracy'!G154, 'MazeSolve Accuracy'!G154, 'Hamiltonian Accuracy'!G154)</f>
        <v>56.777777777777779</v>
      </c>
      <c r="H154" t="str">
        <f t="shared" si="4"/>
        <v>5 (δ=0.2)</v>
      </c>
    </row>
    <row r="155" spans="1:8" x14ac:dyDescent="0.45">
      <c r="A155" s="1">
        <v>7</v>
      </c>
      <c r="B155">
        <v>5</v>
      </c>
      <c r="C155">
        <v>0.45</v>
      </c>
      <c r="D155">
        <f>AVERAGE('PARITY Accuracy'!D155, 'Pattern_Matching Accuracy'!D155, 'Reversal Accuracy'!D155, 'Stack Accuracy'!D155, 'Vending_Machine Accuracy'!D155, 'Vending_Machine_Sum Accuracy'!D155, 'MazeComplete Accuracy'!D155, 'MazeSolve Accuracy'!D155, 'Hamiltonian Accuracy'!D155)</f>
        <v>58.56666666666667</v>
      </c>
      <c r="E155">
        <f>AVERAGE('PARITY Accuracy'!E155, 'Pattern_Matching Accuracy'!E155, 'Reversal Accuracy'!E155, 'Stack Accuracy'!E155, 'Vending_Machine Accuracy'!E155, 'Vending_Machine_Sum Accuracy'!E155, 'MazeComplete Accuracy'!E155, 'MazeSolve Accuracy'!E155, 'Hamiltonian Accuracy'!E155)</f>
        <v>52.977777777777774</v>
      </c>
      <c r="F155">
        <f>AVERAGE('PARITY Accuracy'!F155, 'Pattern_Matching Accuracy'!F155, 'Reversal Accuracy'!F155, 'Stack Accuracy'!F155, 'Vending_Machine Accuracy'!F155, 'Vending_Machine_Sum Accuracy'!F155, 'MazeComplete Accuracy'!F155, 'MazeSolve Accuracy'!F155, 'Hamiltonian Accuracy'!F155)</f>
        <v>46.733333333333327</v>
      </c>
      <c r="G155">
        <f>AVERAGE('PARITY Accuracy'!G155, 'Pattern_Matching Accuracy'!G155, 'Reversal Accuracy'!G155, 'Stack Accuracy'!G155, 'Vending_Machine Accuracy'!G155, 'Vending_Machine_Sum Accuracy'!G155, 'MazeComplete Accuracy'!G155, 'MazeSolve Accuracy'!G155, 'Hamiltonian Accuracy'!G155)</f>
        <v>56.344444444444449</v>
      </c>
      <c r="H155" t="str">
        <f t="shared" si="4"/>
        <v>5 (δ=0.45)</v>
      </c>
    </row>
    <row r="156" spans="1:8" x14ac:dyDescent="0.45">
      <c r="A156" s="1">
        <v>8</v>
      </c>
      <c r="B156">
        <v>5</v>
      </c>
      <c r="C156">
        <v>0.65</v>
      </c>
      <c r="D156">
        <f>AVERAGE('PARITY Accuracy'!D156, 'Pattern_Matching Accuracy'!D156, 'Reversal Accuracy'!D156, 'Stack Accuracy'!D156, 'Vending_Machine Accuracy'!D156, 'Vending_Machine_Sum Accuracy'!D156, 'MazeComplete Accuracy'!D156, 'MazeSolve Accuracy'!D156, 'Hamiltonian Accuracy'!D156)</f>
        <v>57.93333333333333</v>
      </c>
      <c r="E156">
        <f>AVERAGE('PARITY Accuracy'!E156, 'Pattern_Matching Accuracy'!E156, 'Reversal Accuracy'!E156, 'Stack Accuracy'!E156, 'Vending_Machine Accuracy'!E156, 'Vending_Machine_Sum Accuracy'!E156, 'MazeComplete Accuracy'!E156, 'MazeSolve Accuracy'!E156, 'Hamiltonian Accuracy'!E156)</f>
        <v>53.088888888888881</v>
      </c>
      <c r="F156">
        <f>AVERAGE('PARITY Accuracy'!F156, 'Pattern_Matching Accuracy'!F156, 'Reversal Accuracy'!F156, 'Stack Accuracy'!F156, 'Vending_Machine Accuracy'!F156, 'Vending_Machine_Sum Accuracy'!F156, 'MazeComplete Accuracy'!F156, 'MazeSolve Accuracy'!F156, 'Hamiltonian Accuracy'!F156)</f>
        <v>45.777777777777786</v>
      </c>
      <c r="G156">
        <f>AVERAGE('PARITY Accuracy'!G156, 'Pattern_Matching Accuracy'!G156, 'Reversal Accuracy'!G156, 'Stack Accuracy'!G156, 'Vending_Machine Accuracy'!G156, 'Vending_Machine_Sum Accuracy'!G156, 'MazeComplete Accuracy'!G156, 'MazeSolve Accuracy'!G156, 'Hamiltonian Accuracy'!G156)</f>
        <v>56.133333333333326</v>
      </c>
      <c r="H156" t="str">
        <f t="shared" si="4"/>
        <v>5 (δ=0.65)</v>
      </c>
    </row>
    <row r="157" spans="1:8" x14ac:dyDescent="0.45">
      <c r="A157" s="1">
        <v>9</v>
      </c>
      <c r="B157">
        <v>5</v>
      </c>
      <c r="C157">
        <v>0.85</v>
      </c>
      <c r="D157">
        <f>AVERAGE('PARITY Accuracy'!D157, 'Pattern_Matching Accuracy'!D157, 'Reversal Accuracy'!D157, 'Stack Accuracy'!D157, 'Vending_Machine Accuracy'!D157, 'Vending_Machine_Sum Accuracy'!D157, 'MazeComplete Accuracy'!D157, 'MazeSolve Accuracy'!D157, 'Hamiltonian Accuracy'!D157)</f>
        <v>56.155555555555544</v>
      </c>
      <c r="E157">
        <f>AVERAGE('PARITY Accuracy'!E157, 'Pattern_Matching Accuracy'!E157, 'Reversal Accuracy'!E157, 'Stack Accuracy'!E157, 'Vending_Machine Accuracy'!E157, 'Vending_Machine_Sum Accuracy'!E157, 'MazeComplete Accuracy'!E157, 'MazeSolve Accuracy'!E157, 'Hamiltonian Accuracy'!E157)</f>
        <v>52.32222222222223</v>
      </c>
      <c r="F157">
        <f>AVERAGE('PARITY Accuracy'!F157, 'Pattern_Matching Accuracy'!F157, 'Reversal Accuracy'!F157, 'Stack Accuracy'!F157, 'Vending_Machine Accuracy'!F157, 'Vending_Machine_Sum Accuracy'!F157, 'MazeComplete Accuracy'!F157, 'MazeSolve Accuracy'!F157, 'Hamiltonian Accuracy'!F157)</f>
        <v>46.355555555555554</v>
      </c>
      <c r="G157">
        <f>AVERAGE('PARITY Accuracy'!G157, 'Pattern_Matching Accuracy'!G157, 'Reversal Accuracy'!G157, 'Stack Accuracy'!G157, 'Vending_Machine Accuracy'!G157, 'Vending_Machine_Sum Accuracy'!G157, 'MazeComplete Accuracy'!G157, 'MazeSolve Accuracy'!G157, 'Hamiltonian Accuracy'!G157)</f>
        <v>55.222222222222221</v>
      </c>
      <c r="H157" t="str">
        <f t="shared" si="4"/>
        <v>5 (δ=0.85)</v>
      </c>
    </row>
    <row r="158" spans="1:8" x14ac:dyDescent="0.45">
      <c r="A158" s="1">
        <v>10</v>
      </c>
      <c r="B158">
        <v>10</v>
      </c>
      <c r="C158">
        <v>0</v>
      </c>
      <c r="D158">
        <f>AVERAGE('PARITY Accuracy'!D158, 'Pattern_Matching Accuracy'!D158, 'Reversal Accuracy'!D158, 'Stack Accuracy'!D158, 'Vending_Machine Accuracy'!D158, 'Vending_Machine_Sum Accuracy'!D158, 'MazeComplete Accuracy'!D158, 'MazeSolve Accuracy'!D158, 'Hamiltonian Accuracy'!D158)</f>
        <v>58.511111111111113</v>
      </c>
      <c r="E158">
        <f>AVERAGE('PARITY Accuracy'!E158, 'Pattern_Matching Accuracy'!E158, 'Reversal Accuracy'!E158, 'Stack Accuracy'!E158, 'Vending_Machine Accuracy'!E158, 'Vending_Machine_Sum Accuracy'!E158, 'MazeComplete Accuracy'!E158, 'MazeSolve Accuracy'!E158, 'Hamiltonian Accuracy'!E158)</f>
        <v>54.444444444444443</v>
      </c>
      <c r="F158">
        <f>AVERAGE('PARITY Accuracy'!F158, 'Pattern_Matching Accuracy'!F158, 'Reversal Accuracy'!F158, 'Stack Accuracy'!F158, 'Vending_Machine Accuracy'!F158, 'Vending_Machine_Sum Accuracy'!F158, 'MazeComplete Accuracy'!F158, 'MazeSolve Accuracy'!F158, 'Hamiltonian Accuracy'!F158)</f>
        <v>46.422222222222224</v>
      </c>
      <c r="G158">
        <f>AVERAGE('PARITY Accuracy'!G158, 'Pattern_Matching Accuracy'!G158, 'Reversal Accuracy'!G158, 'Stack Accuracy'!G158, 'Vending_Machine Accuracy'!G158, 'Vending_Machine_Sum Accuracy'!G158, 'MazeComplete Accuracy'!G158, 'MazeSolve Accuracy'!G158, 'Hamiltonian Accuracy'!G158)</f>
        <v>59.600000000000009</v>
      </c>
      <c r="H158" t="str">
        <f t="shared" si="4"/>
        <v>10 (δ=0)</v>
      </c>
    </row>
    <row r="159" spans="1:8" x14ac:dyDescent="0.45">
      <c r="A159" s="1">
        <v>11</v>
      </c>
      <c r="B159">
        <v>10</v>
      </c>
      <c r="C159">
        <v>0.2</v>
      </c>
      <c r="D159">
        <f>AVERAGE('PARITY Accuracy'!D159, 'Pattern_Matching Accuracy'!D159, 'Reversal Accuracy'!D159, 'Stack Accuracy'!D159, 'Vending_Machine Accuracy'!D159, 'Vending_Machine_Sum Accuracy'!D159, 'MazeComplete Accuracy'!D159, 'MazeSolve Accuracy'!D159, 'Hamiltonian Accuracy'!D159)</f>
        <v>56.455555555555556</v>
      </c>
      <c r="E159">
        <f>AVERAGE('PARITY Accuracy'!E159, 'Pattern_Matching Accuracy'!E159, 'Reversal Accuracy'!E159, 'Stack Accuracy'!E159, 'Vending_Machine Accuracy'!E159, 'Vending_Machine_Sum Accuracy'!E159, 'MazeComplete Accuracy'!E159, 'MazeSolve Accuracy'!E159, 'Hamiltonian Accuracy'!E159)</f>
        <v>53.23333333333332</v>
      </c>
      <c r="F159">
        <f>AVERAGE('PARITY Accuracy'!F159, 'Pattern_Matching Accuracy'!F159, 'Reversal Accuracy'!F159, 'Stack Accuracy'!F159, 'Vending_Machine Accuracy'!F159, 'Vending_Machine_Sum Accuracy'!F159, 'MazeComplete Accuracy'!F159, 'MazeSolve Accuracy'!F159, 'Hamiltonian Accuracy'!F159)</f>
        <v>46.266666666666666</v>
      </c>
      <c r="G159">
        <f>AVERAGE('PARITY Accuracy'!G159, 'Pattern_Matching Accuracy'!G159, 'Reversal Accuracy'!G159, 'Stack Accuracy'!G159, 'Vending_Machine Accuracy'!G159, 'Vending_Machine_Sum Accuracy'!G159, 'MazeComplete Accuracy'!G159, 'MazeSolve Accuracy'!G159, 'Hamiltonian Accuracy'!G159)</f>
        <v>57.144444444444439</v>
      </c>
      <c r="H159" t="str">
        <f t="shared" si="4"/>
        <v>10 (δ=0.2)</v>
      </c>
    </row>
    <row r="160" spans="1:8" x14ac:dyDescent="0.45">
      <c r="A160" s="1">
        <v>12</v>
      </c>
      <c r="B160">
        <v>10</v>
      </c>
      <c r="C160">
        <v>0.45</v>
      </c>
      <c r="D160">
        <f>AVERAGE('PARITY Accuracy'!D160, 'Pattern_Matching Accuracy'!D160, 'Reversal Accuracy'!D160, 'Stack Accuracy'!D160, 'Vending_Machine Accuracy'!D160, 'Vending_Machine_Sum Accuracy'!D160, 'MazeComplete Accuracy'!D160, 'MazeSolve Accuracy'!D160, 'Hamiltonian Accuracy'!D160)</f>
        <v>55.644444444444439</v>
      </c>
      <c r="E160">
        <f>AVERAGE('PARITY Accuracy'!E160, 'Pattern_Matching Accuracy'!E160, 'Reversal Accuracy'!E160, 'Stack Accuracy'!E160, 'Vending_Machine Accuracy'!E160, 'Vending_Machine_Sum Accuracy'!E160, 'MazeComplete Accuracy'!E160, 'MazeSolve Accuracy'!E160, 'Hamiltonian Accuracy'!E160)</f>
        <v>54.100000000000009</v>
      </c>
      <c r="F160">
        <f>AVERAGE('PARITY Accuracy'!F160, 'Pattern_Matching Accuracy'!F160, 'Reversal Accuracy'!F160, 'Stack Accuracy'!F160, 'Vending_Machine Accuracy'!F160, 'Vending_Machine_Sum Accuracy'!F160, 'MazeComplete Accuracy'!F160, 'MazeSolve Accuracy'!F160, 'Hamiltonian Accuracy'!F160)</f>
        <v>45.699999999999989</v>
      </c>
      <c r="G160">
        <f>AVERAGE('PARITY Accuracy'!G160, 'Pattern_Matching Accuracy'!G160, 'Reversal Accuracy'!G160, 'Stack Accuracy'!G160, 'Vending_Machine Accuracy'!G160, 'Vending_Machine_Sum Accuracy'!G160, 'MazeComplete Accuracy'!G160, 'MazeSolve Accuracy'!G160, 'Hamiltonian Accuracy'!G160)</f>
        <v>56.288888888888884</v>
      </c>
      <c r="H160" t="str">
        <f t="shared" si="4"/>
        <v>10 (δ=0.45)</v>
      </c>
    </row>
    <row r="161" spans="1:8" x14ac:dyDescent="0.45">
      <c r="A161" s="1">
        <v>13</v>
      </c>
      <c r="B161">
        <v>10</v>
      </c>
      <c r="C161">
        <v>0.65</v>
      </c>
      <c r="D161">
        <f>AVERAGE('PARITY Accuracy'!D161, 'Pattern_Matching Accuracy'!D161, 'Reversal Accuracy'!D161, 'Stack Accuracy'!D161, 'Vending_Machine Accuracy'!D161, 'Vending_Machine_Sum Accuracy'!D161, 'MazeComplete Accuracy'!D161, 'MazeSolve Accuracy'!D161, 'Hamiltonian Accuracy'!D161)</f>
        <v>54.455555555555556</v>
      </c>
      <c r="E161">
        <f>AVERAGE('PARITY Accuracy'!E161, 'Pattern_Matching Accuracy'!E161, 'Reversal Accuracy'!E161, 'Stack Accuracy'!E161, 'Vending_Machine Accuracy'!E161, 'Vending_Machine_Sum Accuracy'!E161, 'MazeComplete Accuracy'!E161, 'MazeSolve Accuracy'!E161, 'Hamiltonian Accuracy'!E161)</f>
        <v>53.199999999999996</v>
      </c>
      <c r="F161">
        <f>AVERAGE('PARITY Accuracy'!F161, 'Pattern_Matching Accuracy'!F161, 'Reversal Accuracy'!F161, 'Stack Accuracy'!F161, 'Vending_Machine Accuracy'!F161, 'Vending_Machine_Sum Accuracy'!F161, 'MazeComplete Accuracy'!F161, 'MazeSolve Accuracy'!F161, 'Hamiltonian Accuracy'!F161)</f>
        <v>45.277777777777779</v>
      </c>
      <c r="G161">
        <f>AVERAGE('PARITY Accuracy'!G161, 'Pattern_Matching Accuracy'!G161, 'Reversal Accuracy'!G161, 'Stack Accuracy'!G161, 'Vending_Machine Accuracy'!G161, 'Vending_Machine_Sum Accuracy'!G161, 'MazeComplete Accuracy'!G161, 'MazeSolve Accuracy'!G161, 'Hamiltonian Accuracy'!G161)</f>
        <v>54.688888888888897</v>
      </c>
      <c r="H161" t="str">
        <f t="shared" si="4"/>
        <v>10 (δ=0.65)</v>
      </c>
    </row>
    <row r="162" spans="1:8" x14ac:dyDescent="0.45">
      <c r="A162" s="1">
        <v>14</v>
      </c>
      <c r="B162">
        <v>10</v>
      </c>
      <c r="C162">
        <v>0.85</v>
      </c>
      <c r="D162">
        <f>AVERAGE('PARITY Accuracy'!D162, 'Pattern_Matching Accuracy'!D162, 'Reversal Accuracy'!D162, 'Stack Accuracy'!D162, 'Vending_Machine Accuracy'!D162, 'Vending_Machine_Sum Accuracy'!D162, 'MazeComplete Accuracy'!D162, 'MazeSolve Accuracy'!D162, 'Hamiltonian Accuracy'!D162)</f>
        <v>53.12222222222222</v>
      </c>
      <c r="E162">
        <f>AVERAGE('PARITY Accuracy'!E162, 'Pattern_Matching Accuracy'!E162, 'Reversal Accuracy'!E162, 'Stack Accuracy'!E162, 'Vending_Machine Accuracy'!E162, 'Vending_Machine_Sum Accuracy'!E162, 'MazeComplete Accuracy'!E162, 'MazeSolve Accuracy'!E162, 'Hamiltonian Accuracy'!E162)</f>
        <v>52.277777777777779</v>
      </c>
      <c r="F162">
        <f>AVERAGE('PARITY Accuracy'!F162, 'Pattern_Matching Accuracy'!F162, 'Reversal Accuracy'!F162, 'Stack Accuracy'!F162, 'Vending_Machine Accuracy'!F162, 'Vending_Machine_Sum Accuracy'!F162, 'MazeComplete Accuracy'!F162, 'MazeSolve Accuracy'!F162, 'Hamiltonian Accuracy'!F162)</f>
        <v>46.4</v>
      </c>
      <c r="G162">
        <f>AVERAGE('PARITY Accuracy'!G162, 'Pattern_Matching Accuracy'!G162, 'Reversal Accuracy'!G162, 'Stack Accuracy'!G162, 'Vending_Machine Accuracy'!G162, 'Vending_Machine_Sum Accuracy'!G162, 'MazeComplete Accuracy'!G162, 'MazeSolve Accuracy'!G162, 'Hamiltonian Accuracy'!G162)</f>
        <v>53.544444444444444</v>
      </c>
      <c r="H162" t="str">
        <f t="shared" si="4"/>
        <v>10 (δ=0.85)</v>
      </c>
    </row>
    <row r="163" spans="1:8" x14ac:dyDescent="0.45">
      <c r="A163" s="1">
        <v>15</v>
      </c>
      <c r="B163">
        <v>20</v>
      </c>
      <c r="C163">
        <v>0</v>
      </c>
      <c r="D163">
        <f>AVERAGE('PARITY Accuracy'!D163, 'Pattern_Matching Accuracy'!D163, 'Reversal Accuracy'!D163, 'Stack Accuracy'!D163, 'Vending_Machine Accuracy'!D163, 'Vending_Machine_Sum Accuracy'!D163, 'MazeComplete Accuracy'!D163, 'MazeSolve Accuracy'!D163, 'Hamiltonian Accuracy'!D163)</f>
        <v>58.022222222222226</v>
      </c>
      <c r="E163">
        <f>AVERAGE('PARITY Accuracy'!E163, 'Pattern_Matching Accuracy'!E163, 'Reversal Accuracy'!E163, 'Stack Accuracy'!E163, 'Vending_Machine Accuracy'!E163, 'Vending_Machine_Sum Accuracy'!E163, 'MazeComplete Accuracy'!E163, 'MazeSolve Accuracy'!E163, 'Hamiltonian Accuracy'!E163)</f>
        <v>56.900000000000006</v>
      </c>
      <c r="F163">
        <f>AVERAGE('PARITY Accuracy'!F163, 'Pattern_Matching Accuracy'!F163, 'Reversal Accuracy'!F163, 'Stack Accuracy'!F163, 'Vending_Machine Accuracy'!F163, 'Vending_Machine_Sum Accuracy'!F163, 'MazeComplete Accuracy'!F163, 'MazeSolve Accuracy'!F163, 'Hamiltonian Accuracy'!F163)</f>
        <v>46.788888888888899</v>
      </c>
      <c r="G163">
        <f>AVERAGE('PARITY Accuracy'!G163, 'Pattern_Matching Accuracy'!G163, 'Reversal Accuracy'!G163, 'Stack Accuracy'!G163, 'Vending_Machine Accuracy'!G163, 'Vending_Machine_Sum Accuracy'!G163, 'MazeComplete Accuracy'!G163, 'MazeSolve Accuracy'!G163, 'Hamiltonian Accuracy'!G163)</f>
        <v>59.06666666666667</v>
      </c>
      <c r="H163" t="str">
        <f t="shared" si="4"/>
        <v>20 (δ=0)</v>
      </c>
    </row>
    <row r="164" spans="1:8" x14ac:dyDescent="0.45">
      <c r="A164" s="1">
        <v>16</v>
      </c>
      <c r="B164">
        <v>20</v>
      </c>
      <c r="C164">
        <v>0.2</v>
      </c>
      <c r="D164">
        <f>AVERAGE('PARITY Accuracy'!D164, 'Pattern_Matching Accuracy'!D164, 'Reversal Accuracy'!D164, 'Stack Accuracy'!D164, 'Vending_Machine Accuracy'!D164, 'Vending_Machine_Sum Accuracy'!D164, 'MazeComplete Accuracy'!D164, 'MazeSolve Accuracy'!D164, 'Hamiltonian Accuracy'!D164)</f>
        <v>56.36666666666666</v>
      </c>
      <c r="E164">
        <f>AVERAGE('PARITY Accuracy'!E164, 'Pattern_Matching Accuracy'!E164, 'Reversal Accuracy'!E164, 'Stack Accuracy'!E164, 'Vending_Machine Accuracy'!E164, 'Vending_Machine_Sum Accuracy'!E164, 'MazeComplete Accuracy'!E164, 'MazeSolve Accuracy'!E164, 'Hamiltonian Accuracy'!E164)</f>
        <v>56.18888888888889</v>
      </c>
      <c r="F164">
        <f>AVERAGE('PARITY Accuracy'!F164, 'Pattern_Matching Accuracy'!F164, 'Reversal Accuracy'!F164, 'Stack Accuracy'!F164, 'Vending_Machine Accuracy'!F164, 'Vending_Machine_Sum Accuracy'!F164, 'MazeComplete Accuracy'!F164, 'MazeSolve Accuracy'!F164, 'Hamiltonian Accuracy'!F164)</f>
        <v>45.433333333333337</v>
      </c>
      <c r="G164">
        <f>AVERAGE('PARITY Accuracy'!G164, 'Pattern_Matching Accuracy'!G164, 'Reversal Accuracy'!G164, 'Stack Accuracy'!G164, 'Vending_Machine Accuracy'!G164, 'Vending_Machine_Sum Accuracy'!G164, 'MazeComplete Accuracy'!G164, 'MazeSolve Accuracy'!G164, 'Hamiltonian Accuracy'!G164)</f>
        <v>57.255555555555553</v>
      </c>
      <c r="H164" t="str">
        <f t="shared" si="4"/>
        <v>20 (δ=0.2)</v>
      </c>
    </row>
    <row r="165" spans="1:8" x14ac:dyDescent="0.45">
      <c r="A165" s="1">
        <v>17</v>
      </c>
      <c r="B165">
        <v>20</v>
      </c>
      <c r="C165">
        <v>0.45</v>
      </c>
      <c r="D165">
        <f>AVERAGE('PARITY Accuracy'!D165, 'Pattern_Matching Accuracy'!D165, 'Reversal Accuracy'!D165, 'Stack Accuracy'!D165, 'Vending_Machine Accuracy'!D165, 'Vending_Machine_Sum Accuracy'!D165, 'MazeComplete Accuracy'!D165, 'MazeSolve Accuracy'!D165, 'Hamiltonian Accuracy'!D165)</f>
        <v>55.722222222222221</v>
      </c>
      <c r="E165">
        <f>AVERAGE('PARITY Accuracy'!E165, 'Pattern_Matching Accuracy'!E165, 'Reversal Accuracy'!E165, 'Stack Accuracy'!E165, 'Vending_Machine Accuracy'!E165, 'Vending_Machine_Sum Accuracy'!E165, 'MazeComplete Accuracy'!E165, 'MazeSolve Accuracy'!E165, 'Hamiltonian Accuracy'!E165)</f>
        <v>56.18888888888889</v>
      </c>
      <c r="F165">
        <f>AVERAGE('PARITY Accuracy'!F165, 'Pattern_Matching Accuracy'!F165, 'Reversal Accuracy'!F165, 'Stack Accuracy'!F165, 'Vending_Machine Accuracy'!F165, 'Vending_Machine_Sum Accuracy'!F165, 'MazeComplete Accuracy'!F165, 'MazeSolve Accuracy'!F165, 'Hamiltonian Accuracy'!F165)</f>
        <v>46.544444444444444</v>
      </c>
      <c r="G165">
        <f>AVERAGE('PARITY Accuracy'!G165, 'Pattern_Matching Accuracy'!G165, 'Reversal Accuracy'!G165, 'Stack Accuracy'!G165, 'Vending_Machine Accuracy'!G165, 'Vending_Machine_Sum Accuracy'!G165, 'MazeComplete Accuracy'!G165, 'MazeSolve Accuracy'!G165, 'Hamiltonian Accuracy'!G165)</f>
        <v>56.144444444444446</v>
      </c>
      <c r="H165" t="str">
        <f t="shared" si="4"/>
        <v>20 (δ=0.45)</v>
      </c>
    </row>
    <row r="166" spans="1:8" x14ac:dyDescent="0.45">
      <c r="A166" s="1">
        <v>18</v>
      </c>
      <c r="B166">
        <v>20</v>
      </c>
      <c r="C166">
        <v>0.65</v>
      </c>
      <c r="D166">
        <f>AVERAGE('PARITY Accuracy'!D166, 'Pattern_Matching Accuracy'!D166, 'Reversal Accuracy'!D166, 'Stack Accuracy'!D166, 'Vending_Machine Accuracy'!D166, 'Vending_Machine_Sum Accuracy'!D166, 'MazeComplete Accuracy'!D166, 'MazeSolve Accuracy'!D166, 'Hamiltonian Accuracy'!D166)</f>
        <v>55.444444444444443</v>
      </c>
      <c r="E166">
        <f>AVERAGE('PARITY Accuracy'!E166, 'Pattern_Matching Accuracy'!E166, 'Reversal Accuracy'!E166, 'Stack Accuracy'!E166, 'Vending_Machine Accuracy'!E166, 'Vending_Machine_Sum Accuracy'!E166, 'MazeComplete Accuracy'!E166, 'MazeSolve Accuracy'!E166, 'Hamiltonian Accuracy'!E166)</f>
        <v>55.233333333333327</v>
      </c>
      <c r="F166">
        <f>AVERAGE('PARITY Accuracy'!F166, 'Pattern_Matching Accuracy'!F166, 'Reversal Accuracy'!F166, 'Stack Accuracy'!F166, 'Vending_Machine Accuracy'!F166, 'Vending_Machine_Sum Accuracy'!F166, 'MazeComplete Accuracy'!F166, 'MazeSolve Accuracy'!F166, 'Hamiltonian Accuracy'!F166)</f>
        <v>44.955555555555556</v>
      </c>
      <c r="G166">
        <f>AVERAGE('PARITY Accuracy'!G166, 'Pattern_Matching Accuracy'!G166, 'Reversal Accuracy'!G166, 'Stack Accuracy'!G166, 'Vending_Machine Accuracy'!G166, 'Vending_Machine_Sum Accuracy'!G166, 'MazeComplete Accuracy'!G166, 'MazeSolve Accuracy'!G166, 'Hamiltonian Accuracy'!G166)</f>
        <v>55.644444444444446</v>
      </c>
      <c r="H166" t="str">
        <f t="shared" si="4"/>
        <v>20 (δ=0.65)</v>
      </c>
    </row>
    <row r="167" spans="1:8" x14ac:dyDescent="0.45">
      <c r="A167" s="1">
        <v>19</v>
      </c>
      <c r="B167">
        <v>20</v>
      </c>
      <c r="C167">
        <v>0.85</v>
      </c>
      <c r="D167">
        <f>AVERAGE('PARITY Accuracy'!D167, 'Pattern_Matching Accuracy'!D167, 'Reversal Accuracy'!D167, 'Stack Accuracy'!D167, 'Vending_Machine Accuracy'!D167, 'Vending_Machine_Sum Accuracy'!D167, 'MazeComplete Accuracy'!D167, 'MazeSolve Accuracy'!D167, 'Hamiltonian Accuracy'!D167)</f>
        <v>53.644444444444453</v>
      </c>
      <c r="E167">
        <f>AVERAGE('PARITY Accuracy'!E167, 'Pattern_Matching Accuracy'!E167, 'Reversal Accuracy'!E167, 'Stack Accuracy'!E167, 'Vending_Machine Accuracy'!E167, 'Vending_Machine_Sum Accuracy'!E167, 'MazeComplete Accuracy'!E167, 'MazeSolve Accuracy'!E167, 'Hamiltonian Accuracy'!E167)</f>
        <v>54.555555555555557</v>
      </c>
      <c r="F167">
        <f>AVERAGE('PARITY Accuracy'!F167, 'Pattern_Matching Accuracy'!F167, 'Reversal Accuracy'!F167, 'Stack Accuracy'!F167, 'Vending_Machine Accuracy'!F167, 'Vending_Machine_Sum Accuracy'!F167, 'MazeComplete Accuracy'!F167, 'MazeSolve Accuracy'!F167, 'Hamiltonian Accuracy'!F167)</f>
        <v>45.23333333333332</v>
      </c>
      <c r="G167">
        <f>AVERAGE('PARITY Accuracy'!G167, 'Pattern_Matching Accuracy'!G167, 'Reversal Accuracy'!G167, 'Stack Accuracy'!G167, 'Vending_Machine Accuracy'!G167, 'Vending_Machine_Sum Accuracy'!G167, 'MazeComplete Accuracy'!G167, 'MazeSolve Accuracy'!G167, 'Hamiltonian Accuracy'!G167)</f>
        <v>54.344444444444434</v>
      </c>
      <c r="H167" t="str">
        <f t="shared" si="4"/>
        <v>20 (δ=0.85)</v>
      </c>
    </row>
    <row r="168" spans="1:8" x14ac:dyDescent="0.45">
      <c r="A168" s="1">
        <v>20</v>
      </c>
      <c r="B168">
        <v>50</v>
      </c>
      <c r="C168">
        <v>0</v>
      </c>
      <c r="D168">
        <f>AVERAGE('PARITY Accuracy'!D168, 'Pattern_Matching Accuracy'!D168, 'Reversal Accuracy'!D168, 'Stack Accuracy'!D168, 'Vending_Machine Accuracy'!D168, 'Vending_Machine_Sum Accuracy'!D168, 'MazeComplete Accuracy'!D168, 'MazeSolve Accuracy'!D168, 'Hamiltonian Accuracy'!D168)</f>
        <v>61.544444444444451</v>
      </c>
      <c r="E168">
        <f>AVERAGE('PARITY Accuracy'!E168, 'Pattern_Matching Accuracy'!E168, 'Reversal Accuracy'!E168, 'Stack Accuracy'!E168, 'Vending_Machine Accuracy'!E168, 'Vending_Machine_Sum Accuracy'!E168, 'MazeComplete Accuracy'!E168, 'MazeSolve Accuracy'!E168, 'Hamiltonian Accuracy'!E168)</f>
        <v>63.322222222222223</v>
      </c>
      <c r="F168">
        <f>AVERAGE('PARITY Accuracy'!F168, 'Pattern_Matching Accuracy'!F168, 'Reversal Accuracy'!F168, 'Stack Accuracy'!F168, 'Vending_Machine Accuracy'!F168, 'Vending_Machine_Sum Accuracy'!F168, 'MazeComplete Accuracy'!F168, 'MazeSolve Accuracy'!F168, 'Hamiltonian Accuracy'!F168)</f>
        <v>45.466666666666661</v>
      </c>
      <c r="G168">
        <f>AVERAGE('PARITY Accuracy'!G168, 'Pattern_Matching Accuracy'!G168, 'Reversal Accuracy'!G168, 'Stack Accuracy'!G168, 'Vending_Machine Accuracy'!G168, 'Vending_Machine_Sum Accuracy'!G168, 'MazeComplete Accuracy'!G168, 'MazeSolve Accuracy'!G168, 'Hamiltonian Accuracy'!G168)</f>
        <v>63.26666666666668</v>
      </c>
      <c r="H168" t="str">
        <f t="shared" si="4"/>
        <v>50 (δ=0)</v>
      </c>
    </row>
    <row r="169" spans="1:8" x14ac:dyDescent="0.45">
      <c r="A169" s="1">
        <v>21</v>
      </c>
      <c r="B169">
        <v>50</v>
      </c>
      <c r="C169">
        <v>0.2</v>
      </c>
      <c r="D169">
        <f>AVERAGE('PARITY Accuracy'!D169, 'Pattern_Matching Accuracy'!D169, 'Reversal Accuracy'!D169, 'Stack Accuracy'!D169, 'Vending_Machine Accuracy'!D169, 'Vending_Machine_Sum Accuracy'!D169, 'MazeComplete Accuracy'!D169, 'MazeSolve Accuracy'!D169, 'Hamiltonian Accuracy'!D169)</f>
        <v>60.844444444444449</v>
      </c>
      <c r="E169">
        <f>AVERAGE('PARITY Accuracy'!E169, 'Pattern_Matching Accuracy'!E169, 'Reversal Accuracy'!E169, 'Stack Accuracy'!E169, 'Vending_Machine Accuracy'!E169, 'Vending_Machine_Sum Accuracy'!E169, 'MazeComplete Accuracy'!E169, 'MazeSolve Accuracy'!E169, 'Hamiltonian Accuracy'!E169)</f>
        <v>60.588888888888881</v>
      </c>
      <c r="F169">
        <f>AVERAGE('PARITY Accuracy'!F169, 'Pattern_Matching Accuracy'!F169, 'Reversal Accuracy'!F169, 'Stack Accuracy'!F169, 'Vending_Machine Accuracy'!F169, 'Vending_Machine_Sum Accuracy'!F169, 'MazeComplete Accuracy'!F169, 'MazeSolve Accuracy'!F169, 'Hamiltonian Accuracy'!F169)</f>
        <v>45.511111111111106</v>
      </c>
      <c r="G169">
        <f>AVERAGE('PARITY Accuracy'!G169, 'Pattern_Matching Accuracy'!G169, 'Reversal Accuracy'!G169, 'Stack Accuracy'!G169, 'Vending_Machine Accuracy'!G169, 'Vending_Machine_Sum Accuracy'!G169, 'MazeComplete Accuracy'!G169, 'MazeSolve Accuracy'!G169, 'Hamiltonian Accuracy'!G169)</f>
        <v>61.188888888888883</v>
      </c>
      <c r="H169" t="str">
        <f t="shared" si="4"/>
        <v>50 (δ=0.2)</v>
      </c>
    </row>
    <row r="170" spans="1:8" x14ac:dyDescent="0.45">
      <c r="A170" s="1">
        <v>22</v>
      </c>
      <c r="B170">
        <v>50</v>
      </c>
      <c r="C170">
        <v>0.45</v>
      </c>
      <c r="D170">
        <f>AVERAGE('PARITY Accuracy'!D170, 'Pattern_Matching Accuracy'!D170, 'Reversal Accuracy'!D170, 'Stack Accuracy'!D170, 'Vending_Machine Accuracy'!D170, 'Vending_Machine_Sum Accuracy'!D170, 'MazeComplete Accuracy'!D170, 'MazeSolve Accuracy'!D170, 'Hamiltonian Accuracy'!D170)</f>
        <v>59.344444444444449</v>
      </c>
      <c r="E170">
        <f>AVERAGE('PARITY Accuracy'!E170, 'Pattern_Matching Accuracy'!E170, 'Reversal Accuracy'!E170, 'Stack Accuracy'!E170, 'Vending_Machine Accuracy'!E170, 'Vending_Machine_Sum Accuracy'!E170, 'MazeComplete Accuracy'!E170, 'MazeSolve Accuracy'!E170, 'Hamiltonian Accuracy'!E170)</f>
        <v>59.699999999999996</v>
      </c>
      <c r="F170">
        <f>AVERAGE('PARITY Accuracy'!F170, 'Pattern_Matching Accuracy'!F170, 'Reversal Accuracy'!F170, 'Stack Accuracy'!F170, 'Vending_Machine Accuracy'!F170, 'Vending_Machine_Sum Accuracy'!F170, 'MazeComplete Accuracy'!F170, 'MazeSolve Accuracy'!F170, 'Hamiltonian Accuracy'!F170)</f>
        <v>46.044444444444444</v>
      </c>
      <c r="G170">
        <f>AVERAGE('PARITY Accuracy'!G170, 'Pattern_Matching Accuracy'!G170, 'Reversal Accuracy'!G170, 'Stack Accuracy'!G170, 'Vending_Machine Accuracy'!G170, 'Vending_Machine_Sum Accuracy'!G170, 'MazeComplete Accuracy'!G170, 'MazeSolve Accuracy'!G170, 'Hamiltonian Accuracy'!G170)</f>
        <v>60.522222222222226</v>
      </c>
      <c r="H170" t="str">
        <f t="shared" si="4"/>
        <v>50 (δ=0.45)</v>
      </c>
    </row>
    <row r="171" spans="1:8" x14ac:dyDescent="0.45">
      <c r="A171" s="1">
        <v>23</v>
      </c>
      <c r="B171">
        <v>50</v>
      </c>
      <c r="C171">
        <v>0.65</v>
      </c>
      <c r="D171">
        <f>AVERAGE('PARITY Accuracy'!D171, 'Pattern_Matching Accuracy'!D171, 'Reversal Accuracy'!D171, 'Stack Accuracy'!D171, 'Vending_Machine Accuracy'!D171, 'Vending_Machine_Sum Accuracy'!D171, 'MazeComplete Accuracy'!D171, 'MazeSolve Accuracy'!D171, 'Hamiltonian Accuracy'!D171)</f>
        <v>57.899999999999991</v>
      </c>
      <c r="E171">
        <f>AVERAGE('PARITY Accuracy'!E171, 'Pattern_Matching Accuracy'!E171, 'Reversal Accuracy'!E171, 'Stack Accuracy'!E171, 'Vending_Machine Accuracy'!E171, 'Vending_Machine_Sum Accuracy'!E171, 'MazeComplete Accuracy'!E171, 'MazeSolve Accuracy'!E171, 'Hamiltonian Accuracy'!E171)</f>
        <v>59.899999999999991</v>
      </c>
      <c r="F171">
        <f>AVERAGE('PARITY Accuracy'!F171, 'Pattern_Matching Accuracy'!F171, 'Reversal Accuracy'!F171, 'Stack Accuracy'!F171, 'Vending_Machine Accuracy'!F171, 'Vending_Machine_Sum Accuracy'!F171, 'MazeComplete Accuracy'!F171, 'MazeSolve Accuracy'!F171, 'Hamiltonian Accuracy'!F171)</f>
        <v>44.977777777777789</v>
      </c>
      <c r="G171">
        <f>AVERAGE('PARITY Accuracy'!G171, 'Pattern_Matching Accuracy'!G171, 'Reversal Accuracy'!G171, 'Stack Accuracy'!G171, 'Vending_Machine Accuracy'!G171, 'Vending_Machine_Sum Accuracy'!G171, 'MazeComplete Accuracy'!G171, 'MazeSolve Accuracy'!G171, 'Hamiltonian Accuracy'!G171)</f>
        <v>59.122222222222234</v>
      </c>
      <c r="H171" t="str">
        <f t="shared" si="4"/>
        <v>50 (δ=0.65)</v>
      </c>
    </row>
    <row r="172" spans="1:8" x14ac:dyDescent="0.45">
      <c r="A172" s="1">
        <v>24</v>
      </c>
      <c r="B172">
        <v>50</v>
      </c>
      <c r="C172">
        <v>0.85</v>
      </c>
      <c r="D172">
        <f>AVERAGE('PARITY Accuracy'!D172, 'Pattern_Matching Accuracy'!D172, 'Reversal Accuracy'!D172, 'Stack Accuracy'!D172, 'Vending_Machine Accuracy'!D172, 'Vending_Machine_Sum Accuracy'!D172, 'MazeComplete Accuracy'!D172, 'MazeSolve Accuracy'!D172, 'Hamiltonian Accuracy'!D172)</f>
        <v>56.377777777777766</v>
      </c>
      <c r="E172">
        <f>AVERAGE('PARITY Accuracy'!E172, 'Pattern_Matching Accuracy'!E172, 'Reversal Accuracy'!E172, 'Stack Accuracy'!E172, 'Vending_Machine Accuracy'!E172, 'Vending_Machine_Sum Accuracy'!E172, 'MazeComplete Accuracy'!E172, 'MazeSolve Accuracy'!E172, 'Hamiltonian Accuracy'!E172)</f>
        <v>58.188888888888897</v>
      </c>
      <c r="F172">
        <f>AVERAGE('PARITY Accuracy'!F172, 'Pattern_Matching Accuracy'!F172, 'Reversal Accuracy'!F172, 'Stack Accuracy'!F172, 'Vending_Machine Accuracy'!F172, 'Vending_Machine_Sum Accuracy'!F172, 'MazeComplete Accuracy'!F172, 'MazeSolve Accuracy'!F172, 'Hamiltonian Accuracy'!F172)</f>
        <v>45.788888888888884</v>
      </c>
      <c r="G172">
        <f>AVERAGE('PARITY Accuracy'!G172, 'Pattern_Matching Accuracy'!G172, 'Reversal Accuracy'!G172, 'Stack Accuracy'!G172, 'Vending_Machine Accuracy'!G172, 'Vending_Machine_Sum Accuracy'!G172, 'MazeComplete Accuracy'!G172, 'MazeSolve Accuracy'!G172, 'Hamiltonian Accuracy'!G172)</f>
        <v>57.655555555555566</v>
      </c>
      <c r="H172" t="str">
        <f t="shared" si="4"/>
        <v>50 (δ=0.85)</v>
      </c>
    </row>
    <row r="173" spans="1:8" x14ac:dyDescent="0.45">
      <c r="A173" s="1">
        <v>25</v>
      </c>
      <c r="B173">
        <v>100</v>
      </c>
      <c r="C173">
        <v>0</v>
      </c>
      <c r="D173">
        <f>AVERAGE('PARITY Accuracy'!D173, 'Pattern_Matching Accuracy'!D173, 'Reversal Accuracy'!D173, 'Stack Accuracy'!D173, 'Vending_Machine Accuracy'!D173, 'Vending_Machine_Sum Accuracy'!D173, 'MazeComplete Accuracy'!D173, 'MazeSolve Accuracy'!D173, 'Hamiltonian Accuracy'!D173)</f>
        <v>64.811111111111117</v>
      </c>
      <c r="E173">
        <f>AVERAGE('PARITY Accuracy'!E173, 'Pattern_Matching Accuracy'!E173, 'Reversal Accuracy'!E173, 'Stack Accuracy'!E173, 'Vending_Machine Accuracy'!E173, 'Vending_Machine_Sum Accuracy'!E173, 'MazeComplete Accuracy'!E173, 'MazeSolve Accuracy'!E173, 'Hamiltonian Accuracy'!E173)</f>
        <v>60.155555555555551</v>
      </c>
      <c r="F173">
        <f>AVERAGE('PARITY Accuracy'!F173, 'Pattern_Matching Accuracy'!F173, 'Reversal Accuracy'!F173, 'Stack Accuracy'!F173, 'Vending_Machine Accuracy'!F173, 'Vending_Machine_Sum Accuracy'!F173, 'MazeComplete Accuracy'!F173, 'MazeSolve Accuracy'!F173, 'Hamiltonian Accuracy'!F173)</f>
        <v>45.81111111111111</v>
      </c>
      <c r="G173">
        <f>AVERAGE('PARITY Accuracy'!G173, 'Pattern_Matching Accuracy'!G173, 'Reversal Accuracy'!G173, 'Stack Accuracy'!G173, 'Vending_Machine Accuracy'!G173, 'Vending_Machine_Sum Accuracy'!G173, 'MazeComplete Accuracy'!G173, 'MazeSolve Accuracy'!G173, 'Hamiltonian Accuracy'!G173)</f>
        <v>65.055555555555557</v>
      </c>
      <c r="H173" t="str">
        <f t="shared" si="4"/>
        <v>100 (δ=0)</v>
      </c>
    </row>
    <row r="174" spans="1:8" x14ac:dyDescent="0.45">
      <c r="A174" s="1">
        <v>26</v>
      </c>
      <c r="B174">
        <v>100</v>
      </c>
      <c r="C174">
        <v>0.2</v>
      </c>
      <c r="D174">
        <f>AVERAGE('PARITY Accuracy'!D174, 'Pattern_Matching Accuracy'!D174, 'Reversal Accuracy'!D174, 'Stack Accuracy'!D174, 'Vending_Machine Accuracy'!D174, 'Vending_Machine_Sum Accuracy'!D174, 'MazeComplete Accuracy'!D174, 'MazeSolve Accuracy'!D174, 'Hamiltonian Accuracy'!D174)</f>
        <v>62.677777777777791</v>
      </c>
      <c r="E174">
        <f>AVERAGE('PARITY Accuracy'!E174, 'Pattern_Matching Accuracy'!E174, 'Reversal Accuracy'!E174, 'Stack Accuracy'!E174, 'Vending_Machine Accuracy'!E174, 'Vending_Machine_Sum Accuracy'!E174, 'MazeComplete Accuracy'!E174, 'MazeSolve Accuracy'!E174, 'Hamiltonian Accuracy'!E174)</f>
        <v>56.75555555555556</v>
      </c>
      <c r="F174">
        <f>AVERAGE('PARITY Accuracy'!F174, 'Pattern_Matching Accuracy'!F174, 'Reversal Accuracy'!F174, 'Stack Accuracy'!F174, 'Vending_Machine Accuracy'!F174, 'Vending_Machine_Sum Accuracy'!F174, 'MazeComplete Accuracy'!F174, 'MazeSolve Accuracy'!F174, 'Hamiltonian Accuracy'!F174)</f>
        <v>45.533333333333331</v>
      </c>
      <c r="G174">
        <f>AVERAGE('PARITY Accuracy'!G174, 'Pattern_Matching Accuracy'!G174, 'Reversal Accuracy'!G174, 'Stack Accuracy'!G174, 'Vending_Machine Accuracy'!G174, 'Vending_Machine_Sum Accuracy'!G174, 'MazeComplete Accuracy'!G174, 'MazeSolve Accuracy'!G174, 'Hamiltonian Accuracy'!G174)</f>
        <v>62.944444444444443</v>
      </c>
      <c r="H174" t="str">
        <f t="shared" si="4"/>
        <v>100 (δ=0.2)</v>
      </c>
    </row>
    <row r="175" spans="1:8" x14ac:dyDescent="0.45">
      <c r="A175" s="1">
        <v>27</v>
      </c>
      <c r="B175">
        <v>100</v>
      </c>
      <c r="C175">
        <v>0.45</v>
      </c>
      <c r="D175">
        <f>AVERAGE('PARITY Accuracy'!D175, 'Pattern_Matching Accuracy'!D175, 'Reversal Accuracy'!D175, 'Stack Accuracy'!D175, 'Vending_Machine Accuracy'!D175, 'Vending_Machine_Sum Accuracy'!D175, 'MazeComplete Accuracy'!D175, 'MazeSolve Accuracy'!D175, 'Hamiltonian Accuracy'!D175)</f>
        <v>62.611111111111121</v>
      </c>
      <c r="E175">
        <f>AVERAGE('PARITY Accuracy'!E175, 'Pattern_Matching Accuracy'!E175, 'Reversal Accuracy'!E175, 'Stack Accuracy'!E175, 'Vending_Machine Accuracy'!E175, 'Vending_Machine_Sum Accuracy'!E175, 'MazeComplete Accuracy'!E175, 'MazeSolve Accuracy'!E175, 'Hamiltonian Accuracy'!E175)</f>
        <v>56.311111111111103</v>
      </c>
      <c r="F175">
        <f>AVERAGE('PARITY Accuracy'!F175, 'Pattern_Matching Accuracy'!F175, 'Reversal Accuracy'!F175, 'Stack Accuracy'!F175, 'Vending_Machine Accuracy'!F175, 'Vending_Machine_Sum Accuracy'!F175, 'MazeComplete Accuracy'!F175, 'MazeSolve Accuracy'!F175, 'Hamiltonian Accuracy'!F175)</f>
        <v>46.011111111111113</v>
      </c>
      <c r="G175">
        <f>AVERAGE('PARITY Accuracy'!G175, 'Pattern_Matching Accuracy'!G175, 'Reversal Accuracy'!G175, 'Stack Accuracy'!G175, 'Vending_Machine Accuracy'!G175, 'Vending_Machine_Sum Accuracy'!G175, 'MazeComplete Accuracy'!G175, 'MazeSolve Accuracy'!G175, 'Hamiltonian Accuracy'!G175)</f>
        <v>61.666666666666664</v>
      </c>
      <c r="H175" t="str">
        <f t="shared" si="4"/>
        <v>100 (δ=0.45)</v>
      </c>
    </row>
    <row r="176" spans="1:8" x14ac:dyDescent="0.45">
      <c r="A176" s="1">
        <v>28</v>
      </c>
      <c r="B176">
        <v>100</v>
      </c>
      <c r="C176">
        <v>0.65</v>
      </c>
      <c r="D176">
        <f>AVERAGE('PARITY Accuracy'!D176, 'Pattern_Matching Accuracy'!D176, 'Reversal Accuracy'!D176, 'Stack Accuracy'!D176, 'Vending_Machine Accuracy'!D176, 'Vending_Machine_Sum Accuracy'!D176, 'MazeComplete Accuracy'!D176, 'MazeSolve Accuracy'!D176, 'Hamiltonian Accuracy'!D176)</f>
        <v>60.966666666666669</v>
      </c>
      <c r="E176">
        <f>AVERAGE('PARITY Accuracy'!E176, 'Pattern_Matching Accuracy'!E176, 'Reversal Accuracy'!E176, 'Stack Accuracy'!E176, 'Vending_Machine Accuracy'!E176, 'Vending_Machine_Sum Accuracy'!E176, 'MazeComplete Accuracy'!E176, 'MazeSolve Accuracy'!E176, 'Hamiltonian Accuracy'!E176)</f>
        <v>56.488888888888894</v>
      </c>
      <c r="F176">
        <f>AVERAGE('PARITY Accuracy'!F176, 'Pattern_Matching Accuracy'!F176, 'Reversal Accuracy'!F176, 'Stack Accuracy'!F176, 'Vending_Machine Accuracy'!F176, 'Vending_Machine_Sum Accuracy'!F176, 'MazeComplete Accuracy'!F176, 'MazeSolve Accuracy'!F176, 'Hamiltonian Accuracy'!F176)</f>
        <v>45.633333333333333</v>
      </c>
      <c r="G176">
        <f>AVERAGE('PARITY Accuracy'!G176, 'Pattern_Matching Accuracy'!G176, 'Reversal Accuracy'!G176, 'Stack Accuracy'!G176, 'Vending_Machine Accuracy'!G176, 'Vending_Machine_Sum Accuracy'!G176, 'MazeComplete Accuracy'!G176, 'MazeSolve Accuracy'!G176, 'Hamiltonian Accuracy'!G176)</f>
        <v>61.355555555555547</v>
      </c>
      <c r="H176" t="str">
        <f t="shared" si="4"/>
        <v>100 (δ=0.65)</v>
      </c>
    </row>
    <row r="177" spans="1:8" x14ac:dyDescent="0.45">
      <c r="A177" s="1">
        <v>29</v>
      </c>
      <c r="B177">
        <v>100</v>
      </c>
      <c r="C177">
        <v>0.85</v>
      </c>
      <c r="D177">
        <f>AVERAGE('PARITY Accuracy'!D177, 'Pattern_Matching Accuracy'!D177, 'Reversal Accuracy'!D177, 'Stack Accuracy'!D177, 'Vending_Machine Accuracy'!D177, 'Vending_Machine_Sum Accuracy'!D177, 'MazeComplete Accuracy'!D177, 'MazeSolve Accuracy'!D177, 'Hamiltonian Accuracy'!D177)</f>
        <v>60.188888888888897</v>
      </c>
      <c r="E177">
        <f>AVERAGE('PARITY Accuracy'!E177, 'Pattern_Matching Accuracy'!E177, 'Reversal Accuracy'!E177, 'Stack Accuracy'!E177, 'Vending_Machine Accuracy'!E177, 'Vending_Machine_Sum Accuracy'!E177, 'MazeComplete Accuracy'!E177, 'MazeSolve Accuracy'!E177, 'Hamiltonian Accuracy'!E177)</f>
        <v>56.555555555555564</v>
      </c>
      <c r="F177">
        <f>AVERAGE('PARITY Accuracy'!F177, 'Pattern_Matching Accuracy'!F177, 'Reversal Accuracy'!F177, 'Stack Accuracy'!F177, 'Vending_Machine Accuracy'!F177, 'Vending_Machine_Sum Accuracy'!F177, 'MazeComplete Accuracy'!F177, 'MazeSolve Accuracy'!F177, 'Hamiltonian Accuracy'!F177)</f>
        <v>46.266666666666666</v>
      </c>
      <c r="G177">
        <f>AVERAGE('PARITY Accuracy'!G177, 'Pattern_Matching Accuracy'!G177, 'Reversal Accuracy'!G177, 'Stack Accuracy'!G177, 'Vending_Machine Accuracy'!G177, 'Vending_Machine_Sum Accuracy'!G177, 'MazeComplete Accuracy'!G177, 'MazeSolve Accuracy'!G177, 'Hamiltonian Accuracy'!G177)</f>
        <v>59.944444444444429</v>
      </c>
      <c r="H177" t="str">
        <f t="shared" si="4"/>
        <v>100 (δ=0.85)</v>
      </c>
    </row>
    <row r="181" spans="1:8" x14ac:dyDescent="0.45">
      <c r="A181" s="1">
        <v>0</v>
      </c>
      <c r="B181" t="s">
        <v>19</v>
      </c>
    </row>
    <row r="183" spans="1:8" x14ac:dyDescent="0.4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14</v>
      </c>
    </row>
    <row r="184" spans="1:8" x14ac:dyDescent="0.45">
      <c r="A184" s="1">
        <v>0</v>
      </c>
      <c r="B184">
        <v>0</v>
      </c>
      <c r="C184">
        <v>0</v>
      </c>
      <c r="D184">
        <f>AVERAGE('PARITY Accuracy'!D184, 'Pattern_Matching Accuracy'!D184, 'Reversal Accuracy'!D184, 'Stack Accuracy'!D184, 'Vending_Machine Accuracy'!D184, 'Vending_Machine_Sum Accuracy'!D184, 'MazeComplete Accuracy'!D184, 'MazeSolve Accuracy'!D184, 'Hamiltonian Accuracy'!D184)</f>
        <v>48.3</v>
      </c>
      <c r="E184">
        <f>AVERAGE('PARITY Accuracy'!E184, 'Pattern_Matching Accuracy'!E184, 'Reversal Accuracy'!E184, 'Stack Accuracy'!E184, 'Vending_Machine Accuracy'!E184, 'Vending_Machine_Sum Accuracy'!E184, 'MazeComplete Accuracy'!E184, 'MazeSolve Accuracy'!E184, 'Hamiltonian Accuracy'!E184)</f>
        <v>49.388888888888886</v>
      </c>
      <c r="F184">
        <f>AVERAGE('PARITY Accuracy'!F184, 'Pattern_Matching Accuracy'!F184, 'Reversal Accuracy'!F184, 'Stack Accuracy'!F184, 'Vending_Machine Accuracy'!F184, 'Vending_Machine_Sum Accuracy'!F184, 'MazeComplete Accuracy'!F184, 'MazeSolve Accuracy'!F184, 'Hamiltonian Accuracy'!F184)</f>
        <v>42.133333333333333</v>
      </c>
      <c r="G184">
        <f>AVERAGE('PARITY Accuracy'!G184, 'Pattern_Matching Accuracy'!G184, 'Reversal Accuracy'!G184, 'Stack Accuracy'!G184, 'Vending_Machine Accuracy'!G184, 'Vending_Machine_Sum Accuracy'!G184, 'MazeComplete Accuracy'!G184, 'MazeSolve Accuracy'!G184, 'Hamiltonian Accuracy'!G184)</f>
        <v>48.3</v>
      </c>
      <c r="H184" t="str">
        <f t="shared" ref="H184:H213" si="5">B184&amp;" (δ="&amp;C184&amp;")"</f>
        <v>0 (δ=0)</v>
      </c>
    </row>
    <row r="185" spans="1:8" x14ac:dyDescent="0.45">
      <c r="A185" s="1">
        <v>1</v>
      </c>
      <c r="B185">
        <v>0</v>
      </c>
      <c r="C185">
        <v>0.2</v>
      </c>
      <c r="D185">
        <f>AVERAGE('PARITY Accuracy'!D185, 'Pattern_Matching Accuracy'!D185, 'Reversal Accuracy'!D185, 'Stack Accuracy'!D185, 'Vending_Machine Accuracy'!D185, 'Vending_Machine_Sum Accuracy'!D185, 'MazeComplete Accuracy'!D185, 'MazeSolve Accuracy'!D185, 'Hamiltonian Accuracy'!D185)</f>
        <v>47.699999999999996</v>
      </c>
      <c r="E185">
        <f>AVERAGE('PARITY Accuracy'!E185, 'Pattern_Matching Accuracy'!E185, 'Reversal Accuracy'!E185, 'Stack Accuracy'!E185, 'Vending_Machine Accuracy'!E185, 'Vending_Machine_Sum Accuracy'!E185, 'MazeComplete Accuracy'!E185, 'MazeSolve Accuracy'!E185, 'Hamiltonian Accuracy'!E185)</f>
        <v>47.777777777777779</v>
      </c>
      <c r="F185">
        <f>AVERAGE('PARITY Accuracy'!F185, 'Pattern_Matching Accuracy'!F185, 'Reversal Accuracy'!F185, 'Stack Accuracy'!F185, 'Vending_Machine Accuracy'!F185, 'Vending_Machine_Sum Accuracy'!F185, 'MazeComplete Accuracy'!F185, 'MazeSolve Accuracy'!F185, 'Hamiltonian Accuracy'!F185)</f>
        <v>41.833333333333336</v>
      </c>
      <c r="G185">
        <f>AVERAGE('PARITY Accuracy'!G185, 'Pattern_Matching Accuracy'!G185, 'Reversal Accuracy'!G185, 'Stack Accuracy'!G185, 'Vending_Machine Accuracy'!G185, 'Vending_Machine_Sum Accuracy'!G185, 'MazeComplete Accuracy'!G185, 'MazeSolve Accuracy'!G185, 'Hamiltonian Accuracy'!G185)</f>
        <v>47.322222222222223</v>
      </c>
      <c r="H185" t="str">
        <f t="shared" si="5"/>
        <v>0 (δ=0.2)</v>
      </c>
    </row>
    <row r="186" spans="1:8" x14ac:dyDescent="0.45">
      <c r="A186" s="1">
        <v>2</v>
      </c>
      <c r="B186">
        <v>0</v>
      </c>
      <c r="C186">
        <v>0.45</v>
      </c>
      <c r="D186">
        <f>AVERAGE('PARITY Accuracy'!D186, 'Pattern_Matching Accuracy'!D186, 'Reversal Accuracy'!D186, 'Stack Accuracy'!D186, 'Vending_Machine Accuracy'!D186, 'Vending_Machine_Sum Accuracy'!D186, 'MazeComplete Accuracy'!D186, 'MazeSolve Accuracy'!D186, 'Hamiltonian Accuracy'!D186)</f>
        <v>47.155555555555551</v>
      </c>
      <c r="E186">
        <f>AVERAGE('PARITY Accuracy'!E186, 'Pattern_Matching Accuracy'!E186, 'Reversal Accuracy'!E186, 'Stack Accuracy'!E186, 'Vending_Machine Accuracy'!E186, 'Vending_Machine_Sum Accuracy'!E186, 'MazeComplete Accuracy'!E186, 'MazeSolve Accuracy'!E186, 'Hamiltonian Accuracy'!E186)</f>
        <v>47.999999999999993</v>
      </c>
      <c r="F186">
        <f>AVERAGE('PARITY Accuracy'!F186, 'Pattern_Matching Accuracy'!F186, 'Reversal Accuracy'!F186, 'Stack Accuracy'!F186, 'Vending_Machine Accuracy'!F186, 'Vending_Machine_Sum Accuracy'!F186, 'MazeComplete Accuracy'!F186, 'MazeSolve Accuracy'!F186, 'Hamiltonian Accuracy'!F186)</f>
        <v>41.344444444444449</v>
      </c>
      <c r="G186">
        <f>AVERAGE('PARITY Accuracy'!G186, 'Pattern_Matching Accuracy'!G186, 'Reversal Accuracy'!G186, 'Stack Accuracy'!G186, 'Vending_Machine Accuracy'!G186, 'Vending_Machine_Sum Accuracy'!G186, 'MazeComplete Accuracy'!G186, 'MazeSolve Accuracy'!G186, 'Hamiltonian Accuracy'!G186)</f>
        <v>47.555555555555557</v>
      </c>
      <c r="H186" t="str">
        <f t="shared" si="5"/>
        <v>0 (δ=0.45)</v>
      </c>
    </row>
    <row r="187" spans="1:8" x14ac:dyDescent="0.45">
      <c r="A187" s="1">
        <v>3</v>
      </c>
      <c r="B187">
        <v>0</v>
      </c>
      <c r="C187">
        <v>0.65</v>
      </c>
      <c r="D187">
        <f>AVERAGE('PARITY Accuracy'!D187, 'Pattern_Matching Accuracy'!D187, 'Reversal Accuracy'!D187, 'Stack Accuracy'!D187, 'Vending_Machine Accuracy'!D187, 'Vending_Machine_Sum Accuracy'!D187, 'MazeComplete Accuracy'!D187, 'MazeSolve Accuracy'!D187, 'Hamiltonian Accuracy'!D187)</f>
        <v>45.977777777777774</v>
      </c>
      <c r="E187">
        <f>AVERAGE('PARITY Accuracy'!E187, 'Pattern_Matching Accuracy'!E187, 'Reversal Accuracy'!E187, 'Stack Accuracy'!E187, 'Vending_Machine Accuracy'!E187, 'Vending_Machine_Sum Accuracy'!E187, 'MazeComplete Accuracy'!E187, 'MazeSolve Accuracy'!E187, 'Hamiltonian Accuracy'!E187)</f>
        <v>46.611111111111114</v>
      </c>
      <c r="F187">
        <f>AVERAGE('PARITY Accuracy'!F187, 'Pattern_Matching Accuracy'!F187, 'Reversal Accuracy'!F187, 'Stack Accuracy'!F187, 'Vending_Machine Accuracy'!F187, 'Vending_Machine_Sum Accuracy'!F187, 'MazeComplete Accuracy'!F187, 'MazeSolve Accuracy'!F187, 'Hamiltonian Accuracy'!F187)</f>
        <v>41.211111111111109</v>
      </c>
      <c r="G187">
        <f>AVERAGE('PARITY Accuracy'!G187, 'Pattern_Matching Accuracy'!G187, 'Reversal Accuracy'!G187, 'Stack Accuracy'!G187, 'Vending_Machine Accuracy'!G187, 'Vending_Machine_Sum Accuracy'!G187, 'MazeComplete Accuracy'!G187, 'MazeSolve Accuracy'!G187, 'Hamiltonian Accuracy'!G187)</f>
        <v>46.077777777777776</v>
      </c>
      <c r="H187" t="str">
        <f t="shared" si="5"/>
        <v>0 (δ=0.65)</v>
      </c>
    </row>
    <row r="188" spans="1:8" x14ac:dyDescent="0.45">
      <c r="A188" s="1">
        <v>4</v>
      </c>
      <c r="B188">
        <v>0</v>
      </c>
      <c r="C188">
        <v>0.85</v>
      </c>
      <c r="D188">
        <f>AVERAGE('PARITY Accuracy'!D188, 'Pattern_Matching Accuracy'!D188, 'Reversal Accuracy'!D188, 'Stack Accuracy'!D188, 'Vending_Machine Accuracy'!D188, 'Vending_Machine_Sum Accuracy'!D188, 'MazeComplete Accuracy'!D188, 'MazeSolve Accuracy'!D188, 'Hamiltonian Accuracy'!D188)</f>
        <v>44.666666666666664</v>
      </c>
      <c r="E188">
        <f>AVERAGE('PARITY Accuracy'!E188, 'Pattern_Matching Accuracy'!E188, 'Reversal Accuracy'!E188, 'Stack Accuracy'!E188, 'Vending_Machine Accuracy'!E188, 'Vending_Machine_Sum Accuracy'!E188, 'MazeComplete Accuracy'!E188, 'MazeSolve Accuracy'!E188, 'Hamiltonian Accuracy'!E188)</f>
        <v>44.744444444444447</v>
      </c>
      <c r="F188">
        <f>AVERAGE('PARITY Accuracy'!F188, 'Pattern_Matching Accuracy'!F188, 'Reversal Accuracy'!F188, 'Stack Accuracy'!F188, 'Vending_Machine Accuracy'!F188, 'Vending_Machine_Sum Accuracy'!F188, 'MazeComplete Accuracy'!F188, 'MazeSolve Accuracy'!F188, 'Hamiltonian Accuracy'!F188)</f>
        <v>40.711111111111116</v>
      </c>
      <c r="G188">
        <f>AVERAGE('PARITY Accuracy'!G188, 'Pattern_Matching Accuracy'!G188, 'Reversal Accuracy'!G188, 'Stack Accuracy'!G188, 'Vending_Machine Accuracy'!G188, 'Vending_Machine_Sum Accuracy'!G188, 'MazeComplete Accuracy'!G188, 'MazeSolve Accuracy'!G188, 'Hamiltonian Accuracy'!G188)</f>
        <v>44.611111111111114</v>
      </c>
      <c r="H188" t="str">
        <f t="shared" si="5"/>
        <v>0 (δ=0.85)</v>
      </c>
    </row>
    <row r="189" spans="1:8" x14ac:dyDescent="0.45">
      <c r="A189" s="1">
        <v>5</v>
      </c>
      <c r="B189">
        <v>5</v>
      </c>
      <c r="C189">
        <v>0</v>
      </c>
      <c r="D189">
        <f>AVERAGE('PARITY Accuracy'!D189, 'Pattern_Matching Accuracy'!D189, 'Reversal Accuracy'!D189, 'Stack Accuracy'!D189, 'Vending_Machine Accuracy'!D189, 'Vending_Machine_Sum Accuracy'!D189, 'MazeComplete Accuracy'!D189, 'MazeSolve Accuracy'!D189, 'Hamiltonian Accuracy'!D189)</f>
        <v>63.155555555555551</v>
      </c>
      <c r="E189">
        <f>AVERAGE('PARITY Accuracy'!E189, 'Pattern_Matching Accuracy'!E189, 'Reversal Accuracy'!E189, 'Stack Accuracy'!E189, 'Vending_Machine Accuracy'!E189, 'Vending_Machine_Sum Accuracy'!E189, 'MazeComplete Accuracy'!E189, 'MazeSolve Accuracy'!E189, 'Hamiltonian Accuracy'!E189)</f>
        <v>63.833333333333336</v>
      </c>
      <c r="F189">
        <f>AVERAGE('PARITY Accuracy'!F189, 'Pattern_Matching Accuracy'!F189, 'Reversal Accuracy'!F189, 'Stack Accuracy'!F189, 'Vending_Machine Accuracy'!F189, 'Vending_Machine_Sum Accuracy'!F189, 'MazeComplete Accuracy'!F189, 'MazeSolve Accuracy'!F189, 'Hamiltonian Accuracy'!F189)</f>
        <v>44.677777777777777</v>
      </c>
      <c r="G189">
        <f>AVERAGE('PARITY Accuracy'!G189, 'Pattern_Matching Accuracy'!G189, 'Reversal Accuracy'!G189, 'Stack Accuracy'!G189, 'Vending_Machine Accuracy'!G189, 'Vending_Machine_Sum Accuracy'!G189, 'MazeComplete Accuracy'!G189, 'MazeSolve Accuracy'!G189, 'Hamiltonian Accuracy'!G189)</f>
        <v>63.055555555555557</v>
      </c>
      <c r="H189" t="str">
        <f t="shared" si="5"/>
        <v>5 (δ=0)</v>
      </c>
    </row>
    <row r="190" spans="1:8" x14ac:dyDescent="0.45">
      <c r="A190" s="1">
        <v>6</v>
      </c>
      <c r="B190">
        <v>5</v>
      </c>
      <c r="C190">
        <v>0.2</v>
      </c>
      <c r="D190">
        <f>AVERAGE('PARITY Accuracy'!D190, 'Pattern_Matching Accuracy'!D190, 'Reversal Accuracy'!D190, 'Stack Accuracy'!D190, 'Vending_Machine Accuracy'!D190, 'Vending_Machine_Sum Accuracy'!D190, 'MazeComplete Accuracy'!D190, 'MazeSolve Accuracy'!D190, 'Hamiltonian Accuracy'!D190)</f>
        <v>59.077777777777783</v>
      </c>
      <c r="E190">
        <f>AVERAGE('PARITY Accuracy'!E190, 'Pattern_Matching Accuracy'!E190, 'Reversal Accuracy'!E190, 'Stack Accuracy'!E190, 'Vending_Machine Accuracy'!E190, 'Vending_Machine_Sum Accuracy'!E190, 'MazeComplete Accuracy'!E190, 'MazeSolve Accuracy'!E190, 'Hamiltonian Accuracy'!E190)</f>
        <v>60.56666666666667</v>
      </c>
      <c r="F190">
        <f>AVERAGE('PARITY Accuracy'!F190, 'Pattern_Matching Accuracy'!F190, 'Reversal Accuracy'!F190, 'Stack Accuracy'!F190, 'Vending_Machine Accuracy'!F190, 'Vending_Machine_Sum Accuracy'!F190, 'MazeComplete Accuracy'!F190, 'MazeSolve Accuracy'!F190, 'Hamiltonian Accuracy'!F190)</f>
        <v>42.56666666666667</v>
      </c>
      <c r="G190">
        <f>AVERAGE('PARITY Accuracy'!G190, 'Pattern_Matching Accuracy'!G190, 'Reversal Accuracy'!G190, 'Stack Accuracy'!G190, 'Vending_Machine Accuracy'!G190, 'Vending_Machine_Sum Accuracy'!G190, 'MazeComplete Accuracy'!G190, 'MazeSolve Accuracy'!G190, 'Hamiltonian Accuracy'!G190)</f>
        <v>58.134444444444448</v>
      </c>
      <c r="H190" t="str">
        <f t="shared" si="5"/>
        <v>5 (δ=0.2)</v>
      </c>
    </row>
    <row r="191" spans="1:8" x14ac:dyDescent="0.45">
      <c r="A191" s="1">
        <v>7</v>
      </c>
      <c r="B191">
        <v>5</v>
      </c>
      <c r="C191">
        <v>0.45</v>
      </c>
      <c r="D191">
        <f>AVERAGE('PARITY Accuracy'!D191, 'Pattern_Matching Accuracy'!D191, 'Reversal Accuracy'!D191, 'Stack Accuracy'!D191, 'Vending_Machine Accuracy'!D191, 'Vending_Machine_Sum Accuracy'!D191, 'MazeComplete Accuracy'!D191, 'MazeSolve Accuracy'!D191, 'Hamiltonian Accuracy'!D191)</f>
        <v>57.422222222222217</v>
      </c>
      <c r="E191">
        <f>AVERAGE('PARITY Accuracy'!E191, 'Pattern_Matching Accuracy'!E191, 'Reversal Accuracy'!E191, 'Stack Accuracy'!E191, 'Vending_Machine Accuracy'!E191, 'Vending_Machine_Sum Accuracy'!E191, 'MazeComplete Accuracy'!E191, 'MazeSolve Accuracy'!E191, 'Hamiltonian Accuracy'!E191)</f>
        <v>58.188888888888883</v>
      </c>
      <c r="F191">
        <f>AVERAGE('PARITY Accuracy'!F191, 'Pattern_Matching Accuracy'!F191, 'Reversal Accuracy'!F191, 'Stack Accuracy'!F191, 'Vending_Machine Accuracy'!F191, 'Vending_Machine_Sum Accuracy'!F191, 'MazeComplete Accuracy'!F191, 'MazeSolve Accuracy'!F191, 'Hamiltonian Accuracy'!F191)</f>
        <v>42.511111111111113</v>
      </c>
      <c r="G191">
        <f>AVERAGE('PARITY Accuracy'!G191, 'Pattern_Matching Accuracy'!G191, 'Reversal Accuracy'!G191, 'Stack Accuracy'!G191, 'Vending_Machine Accuracy'!G191, 'Vending_Machine_Sum Accuracy'!G191, 'MazeComplete Accuracy'!G191, 'MazeSolve Accuracy'!G191, 'Hamiltonian Accuracy'!G191)</f>
        <v>57.533333333333331</v>
      </c>
      <c r="H191" t="str">
        <f t="shared" si="5"/>
        <v>5 (δ=0.45)</v>
      </c>
    </row>
    <row r="192" spans="1:8" x14ac:dyDescent="0.45">
      <c r="A192" s="1">
        <v>8</v>
      </c>
      <c r="B192">
        <v>5</v>
      </c>
      <c r="C192">
        <v>0.65</v>
      </c>
      <c r="D192">
        <f>AVERAGE('PARITY Accuracy'!D192, 'Pattern_Matching Accuracy'!D192, 'Reversal Accuracy'!D192, 'Stack Accuracy'!D192, 'Vending_Machine Accuracy'!D192, 'Vending_Machine_Sum Accuracy'!D192, 'MazeComplete Accuracy'!D192, 'MazeSolve Accuracy'!D192, 'Hamiltonian Accuracy'!D192)</f>
        <v>55.855555555555547</v>
      </c>
      <c r="E192">
        <f>AVERAGE('PARITY Accuracy'!E192, 'Pattern_Matching Accuracy'!E192, 'Reversal Accuracy'!E192, 'Stack Accuracy'!E192, 'Vending_Machine Accuracy'!E192, 'Vending_Machine_Sum Accuracy'!E192, 'MazeComplete Accuracy'!E192, 'MazeSolve Accuracy'!E192, 'Hamiltonian Accuracy'!E192)</f>
        <v>57.311111111111117</v>
      </c>
      <c r="F192">
        <f>AVERAGE('PARITY Accuracy'!F192, 'Pattern_Matching Accuracy'!F192, 'Reversal Accuracy'!F192, 'Stack Accuracy'!F192, 'Vending_Machine Accuracy'!F192, 'Vending_Machine_Sum Accuracy'!F192, 'MazeComplete Accuracy'!F192, 'MazeSolve Accuracy'!F192, 'Hamiltonian Accuracy'!F192)</f>
        <v>41.033333333333331</v>
      </c>
      <c r="G192">
        <f>AVERAGE('PARITY Accuracy'!G192, 'Pattern_Matching Accuracy'!G192, 'Reversal Accuracy'!G192, 'Stack Accuracy'!G192, 'Vending_Machine Accuracy'!G192, 'Vending_Machine_Sum Accuracy'!G192, 'MazeComplete Accuracy'!G192, 'MazeSolve Accuracy'!G192, 'Hamiltonian Accuracy'!G192)</f>
        <v>55.633333333333333</v>
      </c>
      <c r="H192" t="str">
        <f t="shared" si="5"/>
        <v>5 (δ=0.65)</v>
      </c>
    </row>
    <row r="193" spans="1:8" x14ac:dyDescent="0.45">
      <c r="A193" s="1">
        <v>9</v>
      </c>
      <c r="B193">
        <v>5</v>
      </c>
      <c r="C193">
        <v>0.85</v>
      </c>
      <c r="D193">
        <f>AVERAGE('PARITY Accuracy'!D193, 'Pattern_Matching Accuracy'!D193, 'Reversal Accuracy'!D193, 'Stack Accuracy'!D193, 'Vending_Machine Accuracy'!D193, 'Vending_Machine_Sum Accuracy'!D193, 'MazeComplete Accuracy'!D193, 'MazeSolve Accuracy'!D193, 'Hamiltonian Accuracy'!D193)</f>
        <v>52.533333333333331</v>
      </c>
      <c r="E193">
        <f>AVERAGE('PARITY Accuracy'!E193, 'Pattern_Matching Accuracy'!E193, 'Reversal Accuracy'!E193, 'Stack Accuracy'!E193, 'Vending_Machine Accuracy'!E193, 'Vending_Machine_Sum Accuracy'!E193, 'MazeComplete Accuracy'!E193, 'MazeSolve Accuracy'!E193, 'Hamiltonian Accuracy'!E193)</f>
        <v>54.466666666666669</v>
      </c>
      <c r="F193">
        <f>AVERAGE('PARITY Accuracy'!F193, 'Pattern_Matching Accuracy'!F193, 'Reversal Accuracy'!F193, 'Stack Accuracy'!F193, 'Vending_Machine Accuracy'!F193, 'Vending_Machine_Sum Accuracy'!F193, 'MazeComplete Accuracy'!F193, 'MazeSolve Accuracy'!F193, 'Hamiltonian Accuracy'!F193)</f>
        <v>40.55555555555555</v>
      </c>
      <c r="G193">
        <f>AVERAGE('PARITY Accuracy'!G193, 'Pattern_Matching Accuracy'!G193, 'Reversal Accuracy'!G193, 'Stack Accuracy'!G193, 'Vending_Machine Accuracy'!G193, 'Vending_Machine_Sum Accuracy'!G193, 'MazeComplete Accuracy'!G193, 'MazeSolve Accuracy'!G193, 'Hamiltonian Accuracy'!G193)</f>
        <v>52.088888888888881</v>
      </c>
      <c r="H193" t="str">
        <f t="shared" si="5"/>
        <v>5 (δ=0.85)</v>
      </c>
    </row>
    <row r="194" spans="1:8" x14ac:dyDescent="0.45">
      <c r="A194" s="1">
        <v>10</v>
      </c>
      <c r="B194">
        <v>10</v>
      </c>
      <c r="C194">
        <v>0</v>
      </c>
      <c r="D194">
        <f>AVERAGE('PARITY Accuracy'!D194, 'Pattern_Matching Accuracy'!D194, 'Reversal Accuracy'!D194, 'Stack Accuracy'!D194, 'Vending_Machine Accuracy'!D194, 'Vending_Machine_Sum Accuracy'!D194, 'MazeComplete Accuracy'!D194, 'MazeSolve Accuracy'!D194, 'Hamiltonian Accuracy'!D194)</f>
        <v>64.199999999999989</v>
      </c>
      <c r="E194">
        <f>AVERAGE('PARITY Accuracy'!E194, 'Pattern_Matching Accuracy'!E194, 'Reversal Accuracy'!E194, 'Stack Accuracy'!E194, 'Vending_Machine Accuracy'!E194, 'Vending_Machine_Sum Accuracy'!E194, 'MazeComplete Accuracy'!E194, 'MazeSolve Accuracy'!E194, 'Hamiltonian Accuracy'!E194)</f>
        <v>62.388888888888886</v>
      </c>
      <c r="F194">
        <f>AVERAGE('PARITY Accuracy'!F194, 'Pattern_Matching Accuracy'!F194, 'Reversal Accuracy'!F194, 'Stack Accuracy'!F194, 'Vending_Machine Accuracy'!F194, 'Vending_Machine_Sum Accuracy'!F194, 'MazeComplete Accuracy'!F194, 'MazeSolve Accuracy'!F194, 'Hamiltonian Accuracy'!F194)</f>
        <v>43.56666666666667</v>
      </c>
      <c r="G194">
        <f>AVERAGE('PARITY Accuracy'!G194, 'Pattern_Matching Accuracy'!G194, 'Reversal Accuracy'!G194, 'Stack Accuracy'!G194, 'Vending_Machine Accuracy'!G194, 'Vending_Machine_Sum Accuracy'!G194, 'MazeComplete Accuracy'!G194, 'MazeSolve Accuracy'!G194, 'Hamiltonian Accuracy'!G194)</f>
        <v>63.477777777777774</v>
      </c>
      <c r="H194" t="str">
        <f t="shared" si="5"/>
        <v>10 (δ=0)</v>
      </c>
    </row>
    <row r="195" spans="1:8" x14ac:dyDescent="0.45">
      <c r="A195" s="1">
        <v>11</v>
      </c>
      <c r="B195">
        <v>10</v>
      </c>
      <c r="C195">
        <v>0.2</v>
      </c>
      <c r="D195">
        <f>AVERAGE('PARITY Accuracy'!D195, 'Pattern_Matching Accuracy'!D195, 'Reversal Accuracy'!D195, 'Stack Accuracy'!D195, 'Vending_Machine Accuracy'!D195, 'Vending_Machine_Sum Accuracy'!D195, 'MazeComplete Accuracy'!D195, 'MazeSolve Accuracy'!D195, 'Hamiltonian Accuracy'!D195)</f>
        <v>60.211111111111109</v>
      </c>
      <c r="E195">
        <f>AVERAGE('PARITY Accuracy'!E195, 'Pattern_Matching Accuracy'!E195, 'Reversal Accuracy'!E195, 'Stack Accuracy'!E195, 'Vending_Machine Accuracy'!E195, 'Vending_Machine_Sum Accuracy'!E195, 'MazeComplete Accuracy'!E195, 'MazeSolve Accuracy'!E195, 'Hamiltonian Accuracy'!E195)</f>
        <v>57.844444444444449</v>
      </c>
      <c r="F195">
        <f>AVERAGE('PARITY Accuracy'!F195, 'Pattern_Matching Accuracy'!F195, 'Reversal Accuracy'!F195, 'Stack Accuracy'!F195, 'Vending_Machine Accuracy'!F195, 'Vending_Machine_Sum Accuracy'!F195, 'MazeComplete Accuracy'!F195, 'MazeSolve Accuracy'!F195, 'Hamiltonian Accuracy'!F195)</f>
        <v>41.611111111111114</v>
      </c>
      <c r="G195">
        <f>AVERAGE('PARITY Accuracy'!G195, 'Pattern_Matching Accuracy'!G195, 'Reversal Accuracy'!G195, 'Stack Accuracy'!G195, 'Vending_Machine Accuracy'!G195, 'Vending_Machine_Sum Accuracy'!G195, 'MazeComplete Accuracy'!G195, 'MazeSolve Accuracy'!G195, 'Hamiltonian Accuracy'!G195)</f>
        <v>59.988888888888901</v>
      </c>
      <c r="H195" t="str">
        <f t="shared" si="5"/>
        <v>10 (δ=0.2)</v>
      </c>
    </row>
    <row r="196" spans="1:8" x14ac:dyDescent="0.45">
      <c r="A196" s="1">
        <v>12</v>
      </c>
      <c r="B196">
        <v>10</v>
      </c>
      <c r="C196">
        <v>0.45</v>
      </c>
      <c r="D196">
        <f>AVERAGE('PARITY Accuracy'!D196, 'Pattern_Matching Accuracy'!D196, 'Reversal Accuracy'!D196, 'Stack Accuracy'!D196, 'Vending_Machine Accuracy'!D196, 'Vending_Machine_Sum Accuracy'!D196, 'MazeComplete Accuracy'!D196, 'MazeSolve Accuracy'!D196, 'Hamiltonian Accuracy'!D196)</f>
        <v>57.333333333333336</v>
      </c>
      <c r="E196">
        <f>AVERAGE('PARITY Accuracy'!E196, 'Pattern_Matching Accuracy'!E196, 'Reversal Accuracy'!E196, 'Stack Accuracy'!E196, 'Vending_Machine Accuracy'!E196, 'Vending_Machine_Sum Accuracy'!E196, 'MazeComplete Accuracy'!E196, 'MazeSolve Accuracy'!E196, 'Hamiltonian Accuracy'!E196)</f>
        <v>55.388888888888886</v>
      </c>
      <c r="F196">
        <f>AVERAGE('PARITY Accuracy'!F196, 'Pattern_Matching Accuracy'!F196, 'Reversal Accuracy'!F196, 'Stack Accuracy'!F196, 'Vending_Machine Accuracy'!F196, 'Vending_Machine_Sum Accuracy'!F196, 'MazeComplete Accuracy'!F196, 'MazeSolve Accuracy'!F196, 'Hamiltonian Accuracy'!F196)</f>
        <v>42.13333333333334</v>
      </c>
      <c r="G196">
        <f>AVERAGE('PARITY Accuracy'!G196, 'Pattern_Matching Accuracy'!G196, 'Reversal Accuracy'!G196, 'Stack Accuracy'!G196, 'Vending_Machine Accuracy'!G196, 'Vending_Machine_Sum Accuracy'!G196, 'MazeComplete Accuracy'!G196, 'MazeSolve Accuracy'!G196, 'Hamiltonian Accuracy'!G196)</f>
        <v>57.477777777777774</v>
      </c>
      <c r="H196" t="str">
        <f t="shared" si="5"/>
        <v>10 (δ=0.45)</v>
      </c>
    </row>
    <row r="197" spans="1:8" x14ac:dyDescent="0.45">
      <c r="A197" s="1">
        <v>13</v>
      </c>
      <c r="B197">
        <v>10</v>
      </c>
      <c r="C197">
        <v>0.65</v>
      </c>
      <c r="D197">
        <f>AVERAGE('PARITY Accuracy'!D197, 'Pattern_Matching Accuracy'!D197, 'Reversal Accuracy'!D197, 'Stack Accuracy'!D197, 'Vending_Machine Accuracy'!D197, 'Vending_Machine_Sum Accuracy'!D197, 'MazeComplete Accuracy'!D197, 'MazeSolve Accuracy'!D197, 'Hamiltonian Accuracy'!D197)</f>
        <v>55.822222222222216</v>
      </c>
      <c r="E197">
        <f>AVERAGE('PARITY Accuracy'!E197, 'Pattern_Matching Accuracy'!E197, 'Reversal Accuracy'!E197, 'Stack Accuracy'!E197, 'Vending_Machine Accuracy'!E197, 'Vending_Machine_Sum Accuracy'!E197, 'MazeComplete Accuracy'!E197, 'MazeSolve Accuracy'!E197, 'Hamiltonian Accuracy'!E197)</f>
        <v>54.477777777777774</v>
      </c>
      <c r="F197">
        <f>AVERAGE('PARITY Accuracy'!F197, 'Pattern_Matching Accuracy'!F197, 'Reversal Accuracy'!F197, 'Stack Accuracy'!F197, 'Vending_Machine Accuracy'!F197, 'Vending_Machine_Sum Accuracy'!F197, 'MazeComplete Accuracy'!F197, 'MazeSolve Accuracy'!F197, 'Hamiltonian Accuracy'!F197)</f>
        <v>39.844444444444449</v>
      </c>
      <c r="G197">
        <f>AVERAGE('PARITY Accuracy'!G197, 'Pattern_Matching Accuracy'!G197, 'Reversal Accuracy'!G197, 'Stack Accuracy'!G197, 'Vending_Machine Accuracy'!G197, 'Vending_Machine_Sum Accuracy'!G197, 'MazeComplete Accuracy'!G197, 'MazeSolve Accuracy'!G197, 'Hamiltonian Accuracy'!G197)</f>
        <v>55.744444444444447</v>
      </c>
      <c r="H197" t="str">
        <f t="shared" si="5"/>
        <v>10 (δ=0.65)</v>
      </c>
    </row>
    <row r="198" spans="1:8" x14ac:dyDescent="0.45">
      <c r="A198" s="1">
        <v>14</v>
      </c>
      <c r="B198">
        <v>10</v>
      </c>
      <c r="C198">
        <v>0.85</v>
      </c>
      <c r="D198">
        <f>AVERAGE('PARITY Accuracy'!D198, 'Pattern_Matching Accuracy'!D198, 'Reversal Accuracy'!D198, 'Stack Accuracy'!D198, 'Vending_Machine Accuracy'!D198, 'Vending_Machine_Sum Accuracy'!D198, 'MazeComplete Accuracy'!D198, 'MazeSolve Accuracy'!D198, 'Hamiltonian Accuracy'!D198)</f>
        <v>51.711111111111123</v>
      </c>
      <c r="E198">
        <f>AVERAGE('PARITY Accuracy'!E198, 'Pattern_Matching Accuracy'!E198, 'Reversal Accuracy'!E198, 'Stack Accuracy'!E198, 'Vending_Machine Accuracy'!E198, 'Vending_Machine_Sum Accuracy'!E198, 'MazeComplete Accuracy'!E198, 'MazeSolve Accuracy'!E198, 'Hamiltonian Accuracy'!E198)</f>
        <v>51.788888888888884</v>
      </c>
      <c r="F198">
        <f>AVERAGE('PARITY Accuracy'!F198, 'Pattern_Matching Accuracy'!F198, 'Reversal Accuracy'!F198, 'Stack Accuracy'!F198, 'Vending_Machine Accuracy'!F198, 'Vending_Machine_Sum Accuracy'!F198, 'MazeComplete Accuracy'!F198, 'MazeSolve Accuracy'!F198, 'Hamiltonian Accuracy'!F198)</f>
        <v>39.666666666666664</v>
      </c>
      <c r="G198">
        <f>AVERAGE('PARITY Accuracy'!G198, 'Pattern_Matching Accuracy'!G198, 'Reversal Accuracy'!G198, 'Stack Accuracy'!G198, 'Vending_Machine Accuracy'!G198, 'Vending_Machine_Sum Accuracy'!G198, 'MazeComplete Accuracy'!G198, 'MazeSolve Accuracy'!G198, 'Hamiltonian Accuracy'!G198)</f>
        <v>52.122222222222213</v>
      </c>
      <c r="H198" t="str">
        <f t="shared" si="5"/>
        <v>10 (δ=0.85)</v>
      </c>
    </row>
    <row r="199" spans="1:8" x14ac:dyDescent="0.45">
      <c r="A199" s="1">
        <v>15</v>
      </c>
      <c r="B199">
        <v>20</v>
      </c>
      <c r="C199">
        <v>0</v>
      </c>
      <c r="D199">
        <f>AVERAGE('PARITY Accuracy'!D199, 'Pattern_Matching Accuracy'!D199, 'Reversal Accuracy'!D199, 'Stack Accuracy'!D199, 'Vending_Machine Accuracy'!D199, 'Vending_Machine_Sum Accuracy'!D199, 'MazeComplete Accuracy'!D199, 'MazeSolve Accuracy'!D199, 'Hamiltonian Accuracy'!D199)</f>
        <v>64.01111111111112</v>
      </c>
      <c r="E199">
        <f>AVERAGE('PARITY Accuracy'!E199, 'Pattern_Matching Accuracy'!E199, 'Reversal Accuracy'!E199, 'Stack Accuracy'!E199, 'Vending_Machine Accuracy'!E199, 'Vending_Machine_Sum Accuracy'!E199, 'MazeComplete Accuracy'!E199, 'MazeSolve Accuracy'!E199, 'Hamiltonian Accuracy'!E199)</f>
        <v>62.766666666666666</v>
      </c>
      <c r="F199">
        <f>AVERAGE('PARITY Accuracy'!F199, 'Pattern_Matching Accuracy'!F199, 'Reversal Accuracy'!F199, 'Stack Accuracy'!F199, 'Vending_Machine Accuracy'!F199, 'Vending_Machine_Sum Accuracy'!F199, 'MazeComplete Accuracy'!F199, 'MazeSolve Accuracy'!F199, 'Hamiltonian Accuracy'!F199)</f>
        <v>43.111111111111107</v>
      </c>
      <c r="G199">
        <f>AVERAGE('PARITY Accuracy'!G199, 'Pattern_Matching Accuracy'!G199, 'Reversal Accuracy'!G199, 'Stack Accuracy'!G199, 'Vending_Machine Accuracy'!G199, 'Vending_Machine_Sum Accuracy'!G199, 'MazeComplete Accuracy'!G199, 'MazeSolve Accuracy'!G199, 'Hamiltonian Accuracy'!G199)</f>
        <v>63.188888888888883</v>
      </c>
      <c r="H199" t="str">
        <f t="shared" si="5"/>
        <v>20 (δ=0)</v>
      </c>
    </row>
    <row r="200" spans="1:8" x14ac:dyDescent="0.45">
      <c r="A200" s="1">
        <v>16</v>
      </c>
      <c r="B200">
        <v>20</v>
      </c>
      <c r="C200">
        <v>0.2</v>
      </c>
      <c r="D200">
        <f>AVERAGE('PARITY Accuracy'!D200, 'Pattern_Matching Accuracy'!D200, 'Reversal Accuracy'!D200, 'Stack Accuracy'!D200, 'Vending_Machine Accuracy'!D200, 'Vending_Machine_Sum Accuracy'!D200, 'MazeComplete Accuracy'!D200, 'MazeSolve Accuracy'!D200, 'Hamiltonian Accuracy'!D200)</f>
        <v>59.70000000000001</v>
      </c>
      <c r="E200">
        <f>AVERAGE('PARITY Accuracy'!E200, 'Pattern_Matching Accuracy'!E200, 'Reversal Accuracy'!E200, 'Stack Accuracy'!E200, 'Vending_Machine Accuracy'!E200, 'Vending_Machine_Sum Accuracy'!E200, 'MazeComplete Accuracy'!E200, 'MazeSolve Accuracy'!E200, 'Hamiltonian Accuracy'!E200)</f>
        <v>58.522222222222226</v>
      </c>
      <c r="F200">
        <f>AVERAGE('PARITY Accuracy'!F200, 'Pattern_Matching Accuracy'!F200, 'Reversal Accuracy'!F200, 'Stack Accuracy'!F200, 'Vending_Machine Accuracy'!F200, 'Vending_Machine_Sum Accuracy'!F200, 'MazeComplete Accuracy'!F200, 'MazeSolve Accuracy'!F200, 'Hamiltonian Accuracy'!F200)</f>
        <v>41.06666666666667</v>
      </c>
      <c r="G200">
        <f>AVERAGE('PARITY Accuracy'!G200, 'Pattern_Matching Accuracy'!G200, 'Reversal Accuracy'!G200, 'Stack Accuracy'!G200, 'Vending_Machine Accuracy'!G200, 'Vending_Machine_Sum Accuracy'!G200, 'MazeComplete Accuracy'!G200, 'MazeSolve Accuracy'!G200, 'Hamiltonian Accuracy'!G200)</f>
        <v>59.311111111111117</v>
      </c>
      <c r="H200" t="str">
        <f t="shared" si="5"/>
        <v>20 (δ=0.2)</v>
      </c>
    </row>
    <row r="201" spans="1:8" x14ac:dyDescent="0.45">
      <c r="A201" s="1">
        <v>17</v>
      </c>
      <c r="B201">
        <v>20</v>
      </c>
      <c r="C201">
        <v>0.45</v>
      </c>
      <c r="D201">
        <f>AVERAGE('PARITY Accuracy'!D201, 'Pattern_Matching Accuracy'!D201, 'Reversal Accuracy'!D201, 'Stack Accuracy'!D201, 'Vending_Machine Accuracy'!D201, 'Vending_Machine_Sum Accuracy'!D201, 'MazeComplete Accuracy'!D201, 'MazeSolve Accuracy'!D201, 'Hamiltonian Accuracy'!D201)</f>
        <v>57.033333333333339</v>
      </c>
      <c r="E201">
        <f>AVERAGE('PARITY Accuracy'!E201, 'Pattern_Matching Accuracy'!E201, 'Reversal Accuracy'!E201, 'Stack Accuracy'!E201, 'Vending_Machine Accuracy'!E201, 'Vending_Machine_Sum Accuracy'!E201, 'MazeComplete Accuracy'!E201, 'MazeSolve Accuracy'!E201, 'Hamiltonian Accuracy'!E201)</f>
        <v>56.4</v>
      </c>
      <c r="F201">
        <f>AVERAGE('PARITY Accuracy'!F201, 'Pattern_Matching Accuracy'!F201, 'Reversal Accuracy'!F201, 'Stack Accuracy'!F201, 'Vending_Machine Accuracy'!F201, 'Vending_Machine_Sum Accuracy'!F201, 'MazeComplete Accuracy'!F201, 'MazeSolve Accuracy'!F201, 'Hamiltonian Accuracy'!F201)</f>
        <v>41.522222222222226</v>
      </c>
      <c r="G201">
        <f>AVERAGE('PARITY Accuracy'!G201, 'Pattern_Matching Accuracy'!G201, 'Reversal Accuracy'!G201, 'Stack Accuracy'!G201, 'Vending_Machine Accuracy'!G201, 'Vending_Machine_Sum Accuracy'!G201, 'MazeComplete Accuracy'!G201, 'MazeSolve Accuracy'!G201, 'Hamiltonian Accuracy'!G201)</f>
        <v>57.155555555555551</v>
      </c>
      <c r="H201" t="str">
        <f t="shared" si="5"/>
        <v>20 (δ=0.45)</v>
      </c>
    </row>
    <row r="202" spans="1:8" x14ac:dyDescent="0.45">
      <c r="A202" s="1">
        <v>18</v>
      </c>
      <c r="B202">
        <v>20</v>
      </c>
      <c r="C202">
        <v>0.65</v>
      </c>
      <c r="D202">
        <f>AVERAGE('PARITY Accuracy'!D202, 'Pattern_Matching Accuracy'!D202, 'Reversal Accuracy'!D202, 'Stack Accuracy'!D202, 'Vending_Machine Accuracy'!D202, 'Vending_Machine_Sum Accuracy'!D202, 'MazeComplete Accuracy'!D202, 'MazeSolve Accuracy'!D202, 'Hamiltonian Accuracy'!D202)</f>
        <v>55</v>
      </c>
      <c r="E202">
        <f>AVERAGE('PARITY Accuracy'!E202, 'Pattern_Matching Accuracy'!E202, 'Reversal Accuracy'!E202, 'Stack Accuracy'!E202, 'Vending_Machine Accuracy'!E202, 'Vending_Machine_Sum Accuracy'!E202, 'MazeComplete Accuracy'!E202, 'MazeSolve Accuracy'!E202, 'Hamiltonian Accuracy'!E202)</f>
        <v>54.155555555555566</v>
      </c>
      <c r="F202">
        <f>AVERAGE('PARITY Accuracy'!F202, 'Pattern_Matching Accuracy'!F202, 'Reversal Accuracy'!F202, 'Stack Accuracy'!F202, 'Vending_Machine Accuracy'!F202, 'Vending_Machine_Sum Accuracy'!F202, 'MazeComplete Accuracy'!F202, 'MazeSolve Accuracy'!F202, 'Hamiltonian Accuracy'!F202)</f>
        <v>38.866666666666667</v>
      </c>
      <c r="G202">
        <f>AVERAGE('PARITY Accuracy'!G202, 'Pattern_Matching Accuracy'!G202, 'Reversal Accuracy'!G202, 'Stack Accuracy'!G202, 'Vending_Machine Accuracy'!G202, 'Vending_Machine_Sum Accuracy'!G202, 'MazeComplete Accuracy'!G202, 'MazeSolve Accuracy'!G202, 'Hamiltonian Accuracy'!G202)</f>
        <v>54.666666666666664</v>
      </c>
      <c r="H202" t="str">
        <f t="shared" si="5"/>
        <v>20 (δ=0.65)</v>
      </c>
    </row>
    <row r="203" spans="1:8" x14ac:dyDescent="0.45">
      <c r="A203" s="1">
        <v>19</v>
      </c>
      <c r="B203">
        <v>20</v>
      </c>
      <c r="C203">
        <v>0.85</v>
      </c>
      <c r="D203">
        <f>AVERAGE('PARITY Accuracy'!D203, 'Pattern_Matching Accuracy'!D203, 'Reversal Accuracy'!D203, 'Stack Accuracy'!D203, 'Vending_Machine Accuracy'!D203, 'Vending_Machine_Sum Accuracy'!D203, 'MazeComplete Accuracy'!D203, 'MazeSolve Accuracy'!D203, 'Hamiltonian Accuracy'!D203)</f>
        <v>50.5</v>
      </c>
      <c r="E203">
        <f>AVERAGE('PARITY Accuracy'!E203, 'Pattern_Matching Accuracy'!E203, 'Reversal Accuracy'!E203, 'Stack Accuracy'!E203, 'Vending_Machine Accuracy'!E203, 'Vending_Machine_Sum Accuracy'!E203, 'MazeComplete Accuracy'!E203, 'MazeSolve Accuracy'!E203, 'Hamiltonian Accuracy'!E203)</f>
        <v>51.361111111111107</v>
      </c>
      <c r="F203">
        <f>AVERAGE('PARITY Accuracy'!F203, 'Pattern_Matching Accuracy'!F203, 'Reversal Accuracy'!F203, 'Stack Accuracy'!F203, 'Vending_Machine Accuracy'!F203, 'Vending_Machine_Sum Accuracy'!F203, 'MazeComplete Accuracy'!F203, 'MazeSolve Accuracy'!F203, 'Hamiltonian Accuracy'!F203)</f>
        <v>37.900000000000006</v>
      </c>
      <c r="G203">
        <f>AVERAGE('PARITY Accuracy'!G203, 'Pattern_Matching Accuracy'!G203, 'Reversal Accuracy'!G203, 'Stack Accuracy'!G203, 'Vending_Machine Accuracy'!G203, 'Vending_Machine_Sum Accuracy'!G203, 'MazeComplete Accuracy'!G203, 'MazeSolve Accuracy'!G203, 'Hamiltonian Accuracy'!G203)</f>
        <v>51.188888888888883</v>
      </c>
      <c r="H203" t="str">
        <f t="shared" si="5"/>
        <v>20 (δ=0.85)</v>
      </c>
    </row>
    <row r="204" spans="1:8" x14ac:dyDescent="0.45">
      <c r="A204" s="1">
        <v>20</v>
      </c>
      <c r="B204">
        <v>50</v>
      </c>
      <c r="C204">
        <v>0</v>
      </c>
      <c r="D204">
        <f>AVERAGE('PARITY Accuracy'!D204, 'Pattern_Matching Accuracy'!D204, 'Reversal Accuracy'!D204, 'Stack Accuracy'!D204, 'Vending_Machine Accuracy'!D204, 'Vending_Machine_Sum Accuracy'!D204, 'MazeComplete Accuracy'!D204, 'MazeSolve Accuracy'!D204, 'Hamiltonian Accuracy'!D204)</f>
        <v>58.133333333333326</v>
      </c>
      <c r="E204">
        <f>AVERAGE('PARITY Accuracy'!E204, 'Pattern_Matching Accuracy'!E204, 'Reversal Accuracy'!E204, 'Stack Accuracy'!E204, 'Vending_Machine Accuracy'!E204, 'Vending_Machine_Sum Accuracy'!E204, 'MazeComplete Accuracy'!E204, 'MazeSolve Accuracy'!E204, 'Hamiltonian Accuracy'!E204)</f>
        <v>48.56666666666667</v>
      </c>
      <c r="F204">
        <f>AVERAGE('PARITY Accuracy'!F204, 'Pattern_Matching Accuracy'!F204, 'Reversal Accuracy'!F204, 'Stack Accuracy'!F204, 'Vending_Machine Accuracy'!F204, 'Vending_Machine_Sum Accuracy'!F204, 'MazeComplete Accuracy'!F204, 'MazeSolve Accuracy'!F204, 'Hamiltonian Accuracy'!F204)</f>
        <v>38.45333333333334</v>
      </c>
      <c r="G204">
        <f>AVERAGE('PARITY Accuracy'!G204, 'Pattern_Matching Accuracy'!G204, 'Reversal Accuracy'!G204, 'Stack Accuracy'!G204, 'Vending_Machine Accuracy'!G204, 'Vending_Machine_Sum Accuracy'!G204, 'MazeComplete Accuracy'!G204, 'MazeSolve Accuracy'!G204, 'Hamiltonian Accuracy'!G204)</f>
        <v>57.43333333333333</v>
      </c>
      <c r="H204" t="str">
        <f t="shared" si="5"/>
        <v>50 (δ=0)</v>
      </c>
    </row>
    <row r="205" spans="1:8" x14ac:dyDescent="0.45">
      <c r="A205" s="1">
        <v>21</v>
      </c>
      <c r="B205">
        <v>50</v>
      </c>
      <c r="C205">
        <v>0.2</v>
      </c>
      <c r="D205">
        <f>AVERAGE('PARITY Accuracy'!D205, 'Pattern_Matching Accuracy'!D205, 'Reversal Accuracy'!D205, 'Stack Accuracy'!D205, 'Vending_Machine Accuracy'!D205, 'Vending_Machine_Sum Accuracy'!D205, 'MazeComplete Accuracy'!D205, 'MazeSolve Accuracy'!D205, 'Hamiltonian Accuracy'!D205)</f>
        <v>53.777777777777779</v>
      </c>
      <c r="E205">
        <f>AVERAGE('PARITY Accuracy'!E205, 'Pattern_Matching Accuracy'!E205, 'Reversal Accuracy'!E205, 'Stack Accuracy'!E205, 'Vending_Machine Accuracy'!E205, 'Vending_Machine_Sum Accuracy'!E205, 'MazeComplete Accuracy'!E205, 'MazeSolve Accuracy'!E205, 'Hamiltonian Accuracy'!E205)</f>
        <v>44.711111111111109</v>
      </c>
      <c r="F205">
        <f>AVERAGE('PARITY Accuracy'!F205, 'Pattern_Matching Accuracy'!F205, 'Reversal Accuracy'!F205, 'Stack Accuracy'!F205, 'Vending_Machine Accuracy'!F205, 'Vending_Machine_Sum Accuracy'!F205, 'MazeComplete Accuracy'!F205, 'MazeSolve Accuracy'!F205, 'Hamiltonian Accuracy'!F205)</f>
        <v>35.111111111111107</v>
      </c>
      <c r="G205">
        <f>AVERAGE('PARITY Accuracy'!G205, 'Pattern_Matching Accuracy'!G205, 'Reversal Accuracy'!G205, 'Stack Accuracy'!G205, 'Vending_Machine Accuracy'!G205, 'Vending_Machine_Sum Accuracy'!G205, 'MazeComplete Accuracy'!G205, 'MazeSolve Accuracy'!G205, 'Hamiltonian Accuracy'!G205)</f>
        <v>53.833333333333336</v>
      </c>
      <c r="H205" t="str">
        <f t="shared" si="5"/>
        <v>50 (δ=0.2)</v>
      </c>
    </row>
    <row r="206" spans="1:8" x14ac:dyDescent="0.45">
      <c r="A206" s="1">
        <v>22</v>
      </c>
      <c r="B206">
        <v>50</v>
      </c>
      <c r="C206">
        <v>0.45</v>
      </c>
      <c r="D206">
        <f>AVERAGE('PARITY Accuracy'!D206, 'Pattern_Matching Accuracy'!D206, 'Reversal Accuracy'!D206, 'Stack Accuracy'!D206, 'Vending_Machine Accuracy'!D206, 'Vending_Machine_Sum Accuracy'!D206, 'MazeComplete Accuracy'!D206, 'MazeSolve Accuracy'!D206, 'Hamiltonian Accuracy'!D206)</f>
        <v>51.233333333333327</v>
      </c>
      <c r="E206">
        <f>AVERAGE('PARITY Accuracy'!E206, 'Pattern_Matching Accuracy'!E206, 'Reversal Accuracy'!E206, 'Stack Accuracy'!E206, 'Vending_Machine Accuracy'!E206, 'Vending_Machine_Sum Accuracy'!E206, 'MazeComplete Accuracy'!E206, 'MazeSolve Accuracy'!E206, 'Hamiltonian Accuracy'!E206)</f>
        <v>42.477777777777781</v>
      </c>
      <c r="F206">
        <f>AVERAGE('PARITY Accuracy'!F206, 'Pattern_Matching Accuracy'!F206, 'Reversal Accuracy'!F206, 'Stack Accuracy'!F206, 'Vending_Machine Accuracy'!F206, 'Vending_Machine_Sum Accuracy'!F206, 'MazeComplete Accuracy'!F206, 'MazeSolve Accuracy'!F206, 'Hamiltonian Accuracy'!F206)</f>
        <v>36.233333333333334</v>
      </c>
      <c r="G206">
        <f>AVERAGE('PARITY Accuracy'!G206, 'Pattern_Matching Accuracy'!G206, 'Reversal Accuracy'!G206, 'Stack Accuracy'!G206, 'Vending_Machine Accuracy'!G206, 'Vending_Machine_Sum Accuracy'!G206, 'MazeComplete Accuracy'!G206, 'MazeSolve Accuracy'!G206, 'Hamiltonian Accuracy'!G206)</f>
        <v>51.077777777777776</v>
      </c>
      <c r="H206" t="str">
        <f t="shared" si="5"/>
        <v>50 (δ=0.45)</v>
      </c>
    </row>
    <row r="207" spans="1:8" x14ac:dyDescent="0.45">
      <c r="A207" s="1">
        <v>23</v>
      </c>
      <c r="B207">
        <v>50</v>
      </c>
      <c r="C207">
        <v>0.65</v>
      </c>
      <c r="D207">
        <f>AVERAGE('PARITY Accuracy'!D207, 'Pattern_Matching Accuracy'!D207, 'Reversal Accuracy'!D207, 'Stack Accuracy'!D207, 'Vending_Machine Accuracy'!D207, 'Vending_Machine_Sum Accuracy'!D207, 'MazeComplete Accuracy'!D207, 'MazeSolve Accuracy'!D207, 'Hamiltonian Accuracy'!D207)</f>
        <v>48.922222222222217</v>
      </c>
      <c r="E207">
        <f>AVERAGE('PARITY Accuracy'!E207, 'Pattern_Matching Accuracy'!E207, 'Reversal Accuracy'!E207, 'Stack Accuracy'!E207, 'Vending_Machine Accuracy'!E207, 'Vending_Machine_Sum Accuracy'!E207, 'MazeComplete Accuracy'!E207, 'MazeSolve Accuracy'!E207, 'Hamiltonian Accuracy'!E207)</f>
        <v>40.622222222222227</v>
      </c>
      <c r="F207">
        <f>AVERAGE('PARITY Accuracy'!F207, 'Pattern_Matching Accuracy'!F207, 'Reversal Accuracy'!F207, 'Stack Accuracy'!F207, 'Vending_Machine Accuracy'!F207, 'Vending_Machine_Sum Accuracy'!F207, 'MazeComplete Accuracy'!F207, 'MazeSolve Accuracy'!F207, 'Hamiltonian Accuracy'!F207)</f>
        <v>33.299999999999997</v>
      </c>
      <c r="G207">
        <f>AVERAGE('PARITY Accuracy'!G207, 'Pattern_Matching Accuracy'!G207, 'Reversal Accuracy'!G207, 'Stack Accuracy'!G207, 'Vending_Machine Accuracy'!G207, 'Vending_Machine_Sum Accuracy'!G207, 'MazeComplete Accuracy'!G207, 'MazeSolve Accuracy'!G207, 'Hamiltonian Accuracy'!G207)</f>
        <v>48.711111111111109</v>
      </c>
      <c r="H207" t="str">
        <f t="shared" si="5"/>
        <v>50 (δ=0.65)</v>
      </c>
    </row>
    <row r="208" spans="1:8" x14ac:dyDescent="0.45">
      <c r="A208" s="1">
        <v>24</v>
      </c>
      <c r="B208">
        <v>50</v>
      </c>
      <c r="C208">
        <v>0.85</v>
      </c>
      <c r="D208">
        <f>AVERAGE('PARITY Accuracy'!D208, 'Pattern_Matching Accuracy'!D208, 'Reversal Accuracy'!D208, 'Stack Accuracy'!D208, 'Vending_Machine Accuracy'!D208, 'Vending_Machine_Sum Accuracy'!D208, 'MazeComplete Accuracy'!D208, 'MazeSolve Accuracy'!D208, 'Hamiltonian Accuracy'!D208)</f>
        <v>45.133333333333333</v>
      </c>
      <c r="E208">
        <f>AVERAGE('PARITY Accuracy'!E208, 'Pattern_Matching Accuracy'!E208, 'Reversal Accuracy'!E208, 'Stack Accuracy'!E208, 'Vending_Machine Accuracy'!E208, 'Vending_Machine_Sum Accuracy'!E208, 'MazeComplete Accuracy'!E208, 'MazeSolve Accuracy'!E208, 'Hamiltonian Accuracy'!E208)</f>
        <v>37.833333333333336</v>
      </c>
      <c r="F208">
        <f>AVERAGE('PARITY Accuracy'!F208, 'Pattern_Matching Accuracy'!F208, 'Reversal Accuracy'!F208, 'Stack Accuracy'!F208, 'Vending_Machine Accuracy'!F208, 'Vending_Machine_Sum Accuracy'!F208, 'MazeComplete Accuracy'!F208, 'MazeSolve Accuracy'!F208, 'Hamiltonian Accuracy'!F208)</f>
        <v>31.744444444444444</v>
      </c>
      <c r="G208">
        <f>AVERAGE('PARITY Accuracy'!G208, 'Pattern_Matching Accuracy'!G208, 'Reversal Accuracy'!G208, 'Stack Accuracy'!G208, 'Vending_Machine Accuracy'!G208, 'Vending_Machine_Sum Accuracy'!G208, 'MazeComplete Accuracy'!G208, 'MazeSolve Accuracy'!G208, 'Hamiltonian Accuracy'!G208)</f>
        <v>45.076666666666661</v>
      </c>
      <c r="H208" t="str">
        <f t="shared" si="5"/>
        <v>50 (δ=0.85)</v>
      </c>
    </row>
    <row r="209" spans="1:8" x14ac:dyDescent="0.45">
      <c r="A209" s="1">
        <v>25</v>
      </c>
      <c r="B209">
        <v>100</v>
      </c>
      <c r="C209">
        <v>0</v>
      </c>
      <c r="D209">
        <f>AVERAGE('PARITY Accuracy'!D209, 'Pattern_Matching Accuracy'!D209, 'Reversal Accuracy'!D209, 'Stack Accuracy'!D209, 'Vending_Machine Accuracy'!D209, 'Vending_Machine_Sum Accuracy'!D209, 'MazeComplete Accuracy'!D209, 'MazeSolve Accuracy'!D209, 'Hamiltonian Accuracy'!D209)</f>
        <v>50.211111111111116</v>
      </c>
      <c r="E209">
        <f>AVERAGE('PARITY Accuracy'!E209, 'Pattern_Matching Accuracy'!E209, 'Reversal Accuracy'!E209, 'Stack Accuracy'!E209, 'Vending_Machine Accuracy'!E209, 'Vending_Machine_Sum Accuracy'!E209, 'MazeComplete Accuracy'!E209, 'MazeSolve Accuracy'!E209, 'Hamiltonian Accuracy'!E209)</f>
        <v>46.411111111111119</v>
      </c>
      <c r="F209">
        <f>AVERAGE('PARITY Accuracy'!F209, 'Pattern_Matching Accuracy'!F209, 'Reversal Accuracy'!F209, 'Stack Accuracy'!F209, 'Vending_Machine Accuracy'!F209, 'Vending_Machine_Sum Accuracy'!F209, 'MazeComplete Accuracy'!F209, 'MazeSolve Accuracy'!F209, 'Hamiltonian Accuracy'!F209)</f>
        <v>33.833333333333336</v>
      </c>
      <c r="G209">
        <f>AVERAGE('PARITY Accuracy'!G209, 'Pattern_Matching Accuracy'!G209, 'Reversal Accuracy'!G209, 'Stack Accuracy'!G209, 'Vending_Machine Accuracy'!G209, 'Vending_Machine_Sum Accuracy'!G209, 'MazeComplete Accuracy'!G209, 'MazeSolve Accuracy'!G209, 'Hamiltonian Accuracy'!G209)</f>
        <v>49.86666666666666</v>
      </c>
      <c r="H209" t="str">
        <f t="shared" si="5"/>
        <v>100 (δ=0)</v>
      </c>
    </row>
    <row r="210" spans="1:8" x14ac:dyDescent="0.45">
      <c r="A210" s="1">
        <v>26</v>
      </c>
      <c r="B210">
        <v>100</v>
      </c>
      <c r="C210">
        <v>0.2</v>
      </c>
      <c r="D210">
        <f>AVERAGE('PARITY Accuracy'!D210, 'Pattern_Matching Accuracy'!D210, 'Reversal Accuracy'!D210, 'Stack Accuracy'!D210, 'Vending_Machine Accuracy'!D210, 'Vending_Machine_Sum Accuracy'!D210, 'MazeComplete Accuracy'!D210, 'MazeSolve Accuracy'!D210, 'Hamiltonian Accuracy'!D210)</f>
        <v>46.75555555555556</v>
      </c>
      <c r="E210">
        <f>AVERAGE('PARITY Accuracy'!E210, 'Pattern_Matching Accuracy'!E210, 'Reversal Accuracy'!E210, 'Stack Accuracy'!E210, 'Vending_Machine Accuracy'!E210, 'Vending_Machine_Sum Accuracy'!E210, 'MazeComplete Accuracy'!E210, 'MazeSolve Accuracy'!E210, 'Hamiltonian Accuracy'!E210)</f>
        <v>43.511111111111113</v>
      </c>
      <c r="F210">
        <f>AVERAGE('PARITY Accuracy'!F210, 'Pattern_Matching Accuracy'!F210, 'Reversal Accuracy'!F210, 'Stack Accuracy'!F210, 'Vending_Machine Accuracy'!F210, 'Vending_Machine_Sum Accuracy'!F210, 'MazeComplete Accuracy'!F210, 'MazeSolve Accuracy'!F210, 'Hamiltonian Accuracy'!F210)</f>
        <v>31.166666666666661</v>
      </c>
      <c r="G210">
        <f>AVERAGE('PARITY Accuracy'!G210, 'Pattern_Matching Accuracy'!G210, 'Reversal Accuracy'!G210, 'Stack Accuracy'!G210, 'Vending_Machine Accuracy'!G210, 'Vending_Machine_Sum Accuracy'!G210, 'MazeComplete Accuracy'!G210, 'MazeSolve Accuracy'!G210, 'Hamiltonian Accuracy'!G210)</f>
        <v>45.608888888888892</v>
      </c>
      <c r="H210" t="str">
        <f t="shared" si="5"/>
        <v>100 (δ=0.2)</v>
      </c>
    </row>
    <row r="211" spans="1:8" x14ac:dyDescent="0.45">
      <c r="A211" s="1">
        <v>27</v>
      </c>
      <c r="B211">
        <v>100</v>
      </c>
      <c r="C211">
        <v>0.45</v>
      </c>
      <c r="D211">
        <f>AVERAGE('PARITY Accuracy'!D211, 'Pattern_Matching Accuracy'!D211, 'Reversal Accuracy'!D211, 'Stack Accuracy'!D211, 'Vending_Machine Accuracy'!D211, 'Vending_Machine_Sum Accuracy'!D211, 'MazeComplete Accuracy'!D211, 'MazeSolve Accuracy'!D211, 'Hamiltonian Accuracy'!D211)</f>
        <v>43.844444444444441</v>
      </c>
      <c r="E211">
        <f>AVERAGE('PARITY Accuracy'!E211, 'Pattern_Matching Accuracy'!E211, 'Reversal Accuracy'!E211, 'Stack Accuracy'!E211, 'Vending_Machine Accuracy'!E211, 'Vending_Machine_Sum Accuracy'!E211, 'MazeComplete Accuracy'!E211, 'MazeSolve Accuracy'!E211, 'Hamiltonian Accuracy'!E211)</f>
        <v>40.671111111111117</v>
      </c>
      <c r="F211">
        <f>AVERAGE('PARITY Accuracy'!F211, 'Pattern_Matching Accuracy'!F211, 'Reversal Accuracy'!F211, 'Stack Accuracy'!F211, 'Vending_Machine Accuracy'!F211, 'Vending_Machine_Sum Accuracy'!F211, 'MazeComplete Accuracy'!F211, 'MazeSolve Accuracy'!F211, 'Hamiltonian Accuracy'!F211)</f>
        <v>31.722222222222221</v>
      </c>
      <c r="G211">
        <f>AVERAGE('PARITY Accuracy'!G211, 'Pattern_Matching Accuracy'!G211, 'Reversal Accuracy'!G211, 'Stack Accuracy'!G211, 'Vending_Machine Accuracy'!G211, 'Vending_Machine_Sum Accuracy'!G211, 'MazeComplete Accuracy'!G211, 'MazeSolve Accuracy'!G211, 'Hamiltonian Accuracy'!G211)</f>
        <v>43.688888888888897</v>
      </c>
      <c r="H211" t="str">
        <f t="shared" si="5"/>
        <v>100 (δ=0.45)</v>
      </c>
    </row>
    <row r="212" spans="1:8" x14ac:dyDescent="0.45">
      <c r="A212" s="1">
        <v>28</v>
      </c>
      <c r="B212">
        <v>100</v>
      </c>
      <c r="C212">
        <v>0.65</v>
      </c>
      <c r="D212">
        <f>AVERAGE('PARITY Accuracy'!D212, 'Pattern_Matching Accuracy'!D212, 'Reversal Accuracy'!D212, 'Stack Accuracy'!D212, 'Vending_Machine Accuracy'!D212, 'Vending_Machine_Sum Accuracy'!D212, 'MazeComplete Accuracy'!D212, 'MazeSolve Accuracy'!D212, 'Hamiltonian Accuracy'!D212)</f>
        <v>42</v>
      </c>
      <c r="E212">
        <f>AVERAGE('PARITY Accuracy'!E212, 'Pattern_Matching Accuracy'!E212, 'Reversal Accuracy'!E212, 'Stack Accuracy'!E212, 'Vending_Machine Accuracy'!E212, 'Vending_Machine_Sum Accuracy'!E212, 'MazeComplete Accuracy'!E212, 'MazeSolve Accuracy'!E212, 'Hamiltonian Accuracy'!E212)</f>
        <v>39.111111111111114</v>
      </c>
      <c r="F212">
        <f>AVERAGE('PARITY Accuracy'!F212, 'Pattern_Matching Accuracy'!F212, 'Reversal Accuracy'!F212, 'Stack Accuracy'!F212, 'Vending_Machine Accuracy'!F212, 'Vending_Machine_Sum Accuracy'!F212, 'MazeComplete Accuracy'!F212, 'MazeSolve Accuracy'!F212, 'Hamiltonian Accuracy'!F212)</f>
        <v>29.722222222222221</v>
      </c>
      <c r="G212">
        <f>AVERAGE('PARITY Accuracy'!G212, 'Pattern_Matching Accuracy'!G212, 'Reversal Accuracy'!G212, 'Stack Accuracy'!G212, 'Vending_Machine Accuracy'!G212, 'Vending_Machine_Sum Accuracy'!G212, 'MazeComplete Accuracy'!G212, 'MazeSolve Accuracy'!G212, 'Hamiltonian Accuracy'!G212)</f>
        <v>41.344444444444441</v>
      </c>
      <c r="H212" t="str">
        <f t="shared" si="5"/>
        <v>100 (δ=0.65)</v>
      </c>
    </row>
    <row r="213" spans="1:8" x14ac:dyDescent="0.45">
      <c r="A213" s="1">
        <v>29</v>
      </c>
      <c r="B213">
        <v>100</v>
      </c>
      <c r="C213">
        <v>0.85</v>
      </c>
      <c r="D213">
        <f>AVERAGE('PARITY Accuracy'!D213, 'Pattern_Matching Accuracy'!D213, 'Reversal Accuracy'!D213, 'Stack Accuracy'!D213, 'Vending_Machine Accuracy'!D213, 'Vending_Machine_Sum Accuracy'!D213, 'MazeComplete Accuracy'!D213, 'MazeSolve Accuracy'!D213, 'Hamiltonian Accuracy'!D213)</f>
        <v>38.422222222222217</v>
      </c>
      <c r="E213">
        <f>AVERAGE('PARITY Accuracy'!E213, 'Pattern_Matching Accuracy'!E213, 'Reversal Accuracy'!E213, 'Stack Accuracy'!E213, 'Vending_Machine Accuracy'!E213, 'Vending_Machine_Sum Accuracy'!E213, 'MazeComplete Accuracy'!E213, 'MazeSolve Accuracy'!E213, 'Hamiltonian Accuracy'!E213)</f>
        <v>36.855555555555547</v>
      </c>
      <c r="F213">
        <f>AVERAGE('PARITY Accuracy'!F213, 'Pattern_Matching Accuracy'!F213, 'Reversal Accuracy'!F213, 'Stack Accuracy'!F213, 'Vending_Machine Accuracy'!F213, 'Vending_Machine_Sum Accuracy'!F213, 'MazeComplete Accuracy'!F213, 'MazeSolve Accuracy'!F213, 'Hamiltonian Accuracy'!F213)</f>
        <v>28.088888888888889</v>
      </c>
      <c r="G213">
        <f>AVERAGE('PARITY Accuracy'!G213, 'Pattern_Matching Accuracy'!G213, 'Reversal Accuracy'!G213, 'Stack Accuracy'!G213, 'Vending_Machine Accuracy'!G213, 'Vending_Machine_Sum Accuracy'!G213, 'MazeComplete Accuracy'!G213, 'MazeSolve Accuracy'!G213, 'Hamiltonian Accuracy'!G213)</f>
        <v>37.5</v>
      </c>
      <c r="H213" t="str">
        <f t="shared" si="5"/>
        <v>100 (δ=0.85)</v>
      </c>
    </row>
    <row r="217" spans="1:8" x14ac:dyDescent="0.45">
      <c r="A217" s="1">
        <v>0</v>
      </c>
      <c r="B217" t="s">
        <v>20</v>
      </c>
    </row>
    <row r="219" spans="1:8" x14ac:dyDescent="0.4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H219" s="1" t="s">
        <v>14</v>
      </c>
    </row>
    <row r="220" spans="1:8" x14ac:dyDescent="0.45">
      <c r="A220" s="1">
        <v>0</v>
      </c>
      <c r="B220">
        <v>0</v>
      </c>
      <c r="C220">
        <v>0</v>
      </c>
      <c r="D220">
        <f>AVERAGE('PARITY Accuracy'!D220, 'Pattern_Matching Accuracy'!D220, 'Reversal Accuracy'!D220, 'Stack Accuracy'!D220, 'Vending_Machine Accuracy'!D220, 'Vending_Machine_Sum Accuracy'!D220, 'MazeComplete Accuracy'!D220, 'MazeSolve Accuracy'!D220, 'Hamiltonian Accuracy'!D220)</f>
        <v>12.987777777777778</v>
      </c>
      <c r="E220">
        <f>AVERAGE('PARITY Accuracy'!E220, 'Pattern_Matching Accuracy'!E220, 'Reversal Accuracy'!E220, 'Stack Accuracy'!E220, 'Vending_Machine Accuracy'!E220, 'Vending_Machine_Sum Accuracy'!E220, 'MazeComplete Accuracy'!E220, 'MazeSolve Accuracy'!E220, 'Hamiltonian Accuracy'!E220)</f>
        <v>11.845555555555556</v>
      </c>
      <c r="F220">
        <f>AVERAGE('PARITY Accuracy'!F220, 'Pattern_Matching Accuracy'!F220, 'Reversal Accuracy'!F220, 'Stack Accuracy'!F220, 'Vending_Machine Accuracy'!F220, 'Vending_Machine_Sum Accuracy'!F220, 'MazeComplete Accuracy'!F220, 'MazeSolve Accuracy'!F220, 'Hamiltonian Accuracy'!F220)</f>
        <v>12.600000000000001</v>
      </c>
      <c r="G220">
        <f>AVERAGE('PARITY Accuracy'!G220, 'Pattern_Matching Accuracy'!G220, 'Reversal Accuracy'!G220, 'Stack Accuracy'!G220, 'Vending_Machine Accuracy'!G220, 'Vending_Machine_Sum Accuracy'!G220, 'MazeComplete Accuracy'!G220, 'MazeSolve Accuracy'!G220, 'Hamiltonian Accuracy'!G220)</f>
        <v>11.911111111111113</v>
      </c>
      <c r="H220" t="str">
        <f t="shared" ref="H220:H249" si="6">B220&amp;" (δ="&amp;C220&amp;")"</f>
        <v>0 (δ=0)</v>
      </c>
    </row>
    <row r="221" spans="1:8" x14ac:dyDescent="0.45">
      <c r="A221" s="1">
        <v>1</v>
      </c>
      <c r="B221">
        <v>0</v>
      </c>
      <c r="C221">
        <v>0.2</v>
      </c>
      <c r="D221">
        <f>AVERAGE('PARITY Accuracy'!D221, 'Pattern_Matching Accuracy'!D221, 'Reversal Accuracy'!D221, 'Stack Accuracy'!D221, 'Vending_Machine Accuracy'!D221, 'Vending_Machine_Sum Accuracy'!D221, 'MazeComplete Accuracy'!D221, 'MazeSolve Accuracy'!D221, 'Hamiltonian Accuracy'!D221)</f>
        <v>12.699999999999998</v>
      </c>
      <c r="E221">
        <f>AVERAGE('PARITY Accuracy'!E221, 'Pattern_Matching Accuracy'!E221, 'Reversal Accuracy'!E221, 'Stack Accuracy'!E221, 'Vending_Machine Accuracy'!E221, 'Vending_Machine_Sum Accuracy'!E221, 'MazeComplete Accuracy'!E221, 'MazeSolve Accuracy'!E221, 'Hamiltonian Accuracy'!E221)</f>
        <v>13.077777777777778</v>
      </c>
      <c r="F221">
        <f>AVERAGE('PARITY Accuracy'!F221, 'Pattern_Matching Accuracy'!F221, 'Reversal Accuracy'!F221, 'Stack Accuracy'!F221, 'Vending_Machine Accuracy'!F221, 'Vending_Machine_Sum Accuracy'!F221, 'MazeComplete Accuracy'!F221, 'MazeSolve Accuracy'!F221, 'Hamiltonian Accuracy'!F221)</f>
        <v>12.68888888888889</v>
      </c>
      <c r="G221">
        <f>AVERAGE('PARITY Accuracy'!G221, 'Pattern_Matching Accuracy'!G221, 'Reversal Accuracy'!G221, 'Stack Accuracy'!G221, 'Vending_Machine Accuracy'!G221, 'Vending_Machine_Sum Accuracy'!G221, 'MazeComplete Accuracy'!G221, 'MazeSolve Accuracy'!G221, 'Hamiltonian Accuracy'!G221)</f>
        <v>12.777777777777779</v>
      </c>
      <c r="H221" t="str">
        <f t="shared" si="6"/>
        <v>0 (δ=0.2)</v>
      </c>
    </row>
    <row r="222" spans="1:8" x14ac:dyDescent="0.45">
      <c r="A222" s="1">
        <v>2</v>
      </c>
      <c r="B222">
        <v>0</v>
      </c>
      <c r="C222">
        <v>0.45</v>
      </c>
      <c r="D222">
        <f>AVERAGE('PARITY Accuracy'!D222, 'Pattern_Matching Accuracy'!D222, 'Reversal Accuracy'!D222, 'Stack Accuracy'!D222, 'Vending_Machine Accuracy'!D222, 'Vending_Machine_Sum Accuracy'!D222, 'MazeComplete Accuracy'!D222, 'MazeSolve Accuracy'!D222, 'Hamiltonian Accuracy'!D222)</f>
        <v>13.444444444444446</v>
      </c>
      <c r="E222">
        <f>AVERAGE('PARITY Accuracy'!E222, 'Pattern_Matching Accuracy'!E222, 'Reversal Accuracy'!E222, 'Stack Accuracy'!E222, 'Vending_Machine Accuracy'!E222, 'Vending_Machine_Sum Accuracy'!E222, 'MazeComplete Accuracy'!E222, 'MazeSolve Accuracy'!E222, 'Hamiltonian Accuracy'!E222)</f>
        <v>13.211111111111112</v>
      </c>
      <c r="F222">
        <f>AVERAGE('PARITY Accuracy'!F222, 'Pattern_Matching Accuracy'!F222, 'Reversal Accuracy'!F222, 'Stack Accuracy'!F222, 'Vending_Machine Accuracy'!F222, 'Vending_Machine_Sum Accuracy'!F222, 'MazeComplete Accuracy'!F222, 'MazeSolve Accuracy'!F222, 'Hamiltonian Accuracy'!F222)</f>
        <v>13.155555555555557</v>
      </c>
      <c r="G222">
        <f>AVERAGE('PARITY Accuracy'!G222, 'Pattern_Matching Accuracy'!G222, 'Reversal Accuracy'!G222, 'Stack Accuracy'!G222, 'Vending_Machine Accuracy'!G222, 'Vending_Machine_Sum Accuracy'!G222, 'MazeComplete Accuracy'!G222, 'MazeSolve Accuracy'!G222, 'Hamiltonian Accuracy'!G222)</f>
        <v>12.555555555555557</v>
      </c>
      <c r="H222" t="str">
        <f t="shared" si="6"/>
        <v>0 (δ=0.45)</v>
      </c>
    </row>
    <row r="223" spans="1:8" x14ac:dyDescent="0.45">
      <c r="A223" s="1">
        <v>3</v>
      </c>
      <c r="B223">
        <v>0</v>
      </c>
      <c r="C223">
        <v>0.65</v>
      </c>
      <c r="D223">
        <f>AVERAGE('PARITY Accuracy'!D223, 'Pattern_Matching Accuracy'!D223, 'Reversal Accuracy'!D223, 'Stack Accuracy'!D223, 'Vending_Machine Accuracy'!D223, 'Vending_Machine_Sum Accuracy'!D223, 'MazeComplete Accuracy'!D223, 'MazeSolve Accuracy'!D223, 'Hamiltonian Accuracy'!D223)</f>
        <v>13.411111111111111</v>
      </c>
      <c r="E223">
        <f>AVERAGE('PARITY Accuracy'!E223, 'Pattern_Matching Accuracy'!E223, 'Reversal Accuracy'!E223, 'Stack Accuracy'!E223, 'Vending_Machine Accuracy'!E223, 'Vending_Machine_Sum Accuracy'!E223, 'MazeComplete Accuracy'!E223, 'MazeSolve Accuracy'!E223, 'Hamiltonian Accuracy'!E223)</f>
        <v>13.922222222222224</v>
      </c>
      <c r="F223">
        <f>AVERAGE('PARITY Accuracy'!F223, 'Pattern_Matching Accuracy'!F223, 'Reversal Accuracy'!F223, 'Stack Accuracy'!F223, 'Vending_Machine Accuracy'!F223, 'Vending_Machine_Sum Accuracy'!F223, 'MazeComplete Accuracy'!F223, 'MazeSolve Accuracy'!F223, 'Hamiltonian Accuracy'!F223)</f>
        <v>12.968888888888888</v>
      </c>
      <c r="G223">
        <f>AVERAGE('PARITY Accuracy'!G223, 'Pattern_Matching Accuracy'!G223, 'Reversal Accuracy'!G223, 'Stack Accuracy'!G223, 'Vending_Machine Accuracy'!G223, 'Vending_Machine_Sum Accuracy'!G223, 'MazeComplete Accuracy'!G223, 'MazeSolve Accuracy'!G223, 'Hamiltonian Accuracy'!G223)</f>
        <v>12.855555555555556</v>
      </c>
      <c r="H223" t="str">
        <f t="shared" si="6"/>
        <v>0 (δ=0.65)</v>
      </c>
    </row>
    <row r="224" spans="1:8" x14ac:dyDescent="0.45">
      <c r="A224" s="1">
        <v>4</v>
      </c>
      <c r="B224">
        <v>0</v>
      </c>
      <c r="C224">
        <v>0.85</v>
      </c>
      <c r="D224">
        <f>AVERAGE('PARITY Accuracy'!D224, 'Pattern_Matching Accuracy'!D224, 'Reversal Accuracy'!D224, 'Stack Accuracy'!D224, 'Vending_Machine Accuracy'!D224, 'Vending_Machine_Sum Accuracy'!D224, 'MazeComplete Accuracy'!D224, 'MazeSolve Accuracy'!D224, 'Hamiltonian Accuracy'!D224)</f>
        <v>13.733333333333333</v>
      </c>
      <c r="E224">
        <f>AVERAGE('PARITY Accuracy'!E224, 'Pattern_Matching Accuracy'!E224, 'Reversal Accuracy'!E224, 'Stack Accuracy'!E224, 'Vending_Machine Accuracy'!E224, 'Vending_Machine_Sum Accuracy'!E224, 'MazeComplete Accuracy'!E224, 'MazeSolve Accuracy'!E224, 'Hamiltonian Accuracy'!E224)</f>
        <v>13.02222222222222</v>
      </c>
      <c r="F224">
        <f>AVERAGE('PARITY Accuracy'!F224, 'Pattern_Matching Accuracy'!F224, 'Reversal Accuracy'!F224, 'Stack Accuracy'!F224, 'Vending_Machine Accuracy'!F224, 'Vending_Machine_Sum Accuracy'!F224, 'MazeComplete Accuracy'!F224, 'MazeSolve Accuracy'!F224, 'Hamiltonian Accuracy'!F224)</f>
        <v>13.577777777777778</v>
      </c>
      <c r="G224">
        <f>AVERAGE('PARITY Accuracy'!G224, 'Pattern_Matching Accuracy'!G224, 'Reversal Accuracy'!G224, 'Stack Accuracy'!G224, 'Vending_Machine Accuracy'!G224, 'Vending_Machine_Sum Accuracy'!G224, 'MazeComplete Accuracy'!G224, 'MazeSolve Accuracy'!G224, 'Hamiltonian Accuracy'!G224)</f>
        <v>13.822222222222225</v>
      </c>
      <c r="H224" t="str">
        <f t="shared" si="6"/>
        <v>0 (δ=0.85)</v>
      </c>
    </row>
    <row r="225" spans="1:8" x14ac:dyDescent="0.45">
      <c r="A225" s="1">
        <v>5</v>
      </c>
      <c r="B225">
        <v>5</v>
      </c>
      <c r="C225">
        <v>0</v>
      </c>
      <c r="D225">
        <f>AVERAGE('PARITY Accuracy'!D225, 'Pattern_Matching Accuracy'!D225, 'Reversal Accuracy'!D225, 'Stack Accuracy'!D225, 'Vending_Machine Accuracy'!D225, 'Vending_Machine_Sum Accuracy'!D225, 'MazeComplete Accuracy'!D225, 'MazeSolve Accuracy'!D225, 'Hamiltonian Accuracy'!D225)</f>
        <v>25.511111111111113</v>
      </c>
      <c r="E225">
        <f>AVERAGE('PARITY Accuracy'!E225, 'Pattern_Matching Accuracy'!E225, 'Reversal Accuracy'!E225, 'Stack Accuracy'!E225, 'Vending_Machine Accuracy'!E225, 'Vending_Machine_Sum Accuracy'!E225, 'MazeComplete Accuracy'!E225, 'MazeSolve Accuracy'!E225, 'Hamiltonian Accuracy'!E225)</f>
        <v>26.466666666666661</v>
      </c>
      <c r="F225">
        <f>AVERAGE('PARITY Accuracy'!F225, 'Pattern_Matching Accuracy'!F225, 'Reversal Accuracy'!F225, 'Stack Accuracy'!F225, 'Vending_Machine Accuracy'!F225, 'Vending_Machine_Sum Accuracy'!F225, 'MazeComplete Accuracy'!F225, 'MazeSolve Accuracy'!F225, 'Hamiltonian Accuracy'!F225)</f>
        <v>24.988888888888891</v>
      </c>
      <c r="G225">
        <f>AVERAGE('PARITY Accuracy'!G225, 'Pattern_Matching Accuracy'!G225, 'Reversal Accuracy'!G225, 'Stack Accuracy'!G225, 'Vending_Machine Accuracy'!G225, 'Vending_Machine_Sum Accuracy'!G225, 'MazeComplete Accuracy'!G225, 'MazeSolve Accuracy'!G225, 'Hamiltonian Accuracy'!G225)</f>
        <v>21.044444444444441</v>
      </c>
      <c r="H225" t="str">
        <f t="shared" si="6"/>
        <v>5 (δ=0)</v>
      </c>
    </row>
    <row r="226" spans="1:8" x14ac:dyDescent="0.45">
      <c r="A226" s="1">
        <v>6</v>
      </c>
      <c r="B226">
        <v>5</v>
      </c>
      <c r="C226">
        <v>0.2</v>
      </c>
      <c r="D226">
        <f>AVERAGE('PARITY Accuracy'!D226, 'Pattern_Matching Accuracy'!D226, 'Reversal Accuracy'!D226, 'Stack Accuracy'!D226, 'Vending_Machine Accuracy'!D226, 'Vending_Machine_Sum Accuracy'!D226, 'MazeComplete Accuracy'!D226, 'MazeSolve Accuracy'!D226, 'Hamiltonian Accuracy'!D226)</f>
        <v>24.911111111111111</v>
      </c>
      <c r="E226">
        <f>AVERAGE('PARITY Accuracy'!E226, 'Pattern_Matching Accuracy'!E226, 'Reversal Accuracy'!E226, 'Stack Accuracy'!E226, 'Vending_Machine Accuracy'!E226, 'Vending_Machine_Sum Accuracy'!E226, 'MazeComplete Accuracy'!E226, 'MazeSolve Accuracy'!E226, 'Hamiltonian Accuracy'!E226)</f>
        <v>26.722222222222225</v>
      </c>
      <c r="F226">
        <f>AVERAGE('PARITY Accuracy'!F226, 'Pattern_Matching Accuracy'!F226, 'Reversal Accuracy'!F226, 'Stack Accuracy'!F226, 'Vending_Machine Accuracy'!F226, 'Vending_Machine_Sum Accuracy'!F226, 'MazeComplete Accuracy'!F226, 'MazeSolve Accuracy'!F226, 'Hamiltonian Accuracy'!F226)</f>
        <v>23.688888888888886</v>
      </c>
      <c r="G226">
        <f>AVERAGE('PARITY Accuracy'!G226, 'Pattern_Matching Accuracy'!G226, 'Reversal Accuracy'!G226, 'Stack Accuracy'!G226, 'Vending_Machine Accuracy'!G226, 'Vending_Machine_Sum Accuracy'!G226, 'MazeComplete Accuracy'!G226, 'MazeSolve Accuracy'!G226, 'Hamiltonian Accuracy'!G226)</f>
        <v>20.31111111111111</v>
      </c>
      <c r="H226" t="str">
        <f t="shared" si="6"/>
        <v>5 (δ=0.2)</v>
      </c>
    </row>
    <row r="227" spans="1:8" x14ac:dyDescent="0.45">
      <c r="A227" s="1">
        <v>7</v>
      </c>
      <c r="B227">
        <v>5</v>
      </c>
      <c r="C227">
        <v>0.45</v>
      </c>
      <c r="D227">
        <f>AVERAGE('PARITY Accuracy'!D227, 'Pattern_Matching Accuracy'!D227, 'Reversal Accuracy'!D227, 'Stack Accuracy'!D227, 'Vending_Machine Accuracy'!D227, 'Vending_Machine_Sum Accuracy'!D227, 'MazeComplete Accuracy'!D227, 'MazeSolve Accuracy'!D227, 'Hamiltonian Accuracy'!D227)</f>
        <v>24.366666666666664</v>
      </c>
      <c r="E227">
        <f>AVERAGE('PARITY Accuracy'!E227, 'Pattern_Matching Accuracy'!E227, 'Reversal Accuracy'!E227, 'Stack Accuracy'!E227, 'Vending_Machine Accuracy'!E227, 'Vending_Machine_Sum Accuracy'!E227, 'MazeComplete Accuracy'!E227, 'MazeSolve Accuracy'!E227, 'Hamiltonian Accuracy'!E227)</f>
        <v>26.43333333333333</v>
      </c>
      <c r="F227">
        <f>AVERAGE('PARITY Accuracy'!F227, 'Pattern_Matching Accuracy'!F227, 'Reversal Accuracy'!F227, 'Stack Accuracy'!F227, 'Vending_Machine Accuracy'!F227, 'Vending_Machine_Sum Accuracy'!F227, 'MazeComplete Accuracy'!F227, 'MazeSolve Accuracy'!F227, 'Hamiltonian Accuracy'!F227)</f>
        <v>23.388888888888889</v>
      </c>
      <c r="G227">
        <f>AVERAGE('PARITY Accuracy'!G227, 'Pattern_Matching Accuracy'!G227, 'Reversal Accuracy'!G227, 'Stack Accuracy'!G227, 'Vending_Machine Accuracy'!G227, 'Vending_Machine_Sum Accuracy'!G227, 'MazeComplete Accuracy'!G227, 'MazeSolve Accuracy'!G227, 'Hamiltonian Accuracy'!G227)</f>
        <v>19.633333333333333</v>
      </c>
      <c r="H227" t="str">
        <f t="shared" si="6"/>
        <v>5 (δ=0.45)</v>
      </c>
    </row>
    <row r="228" spans="1:8" x14ac:dyDescent="0.45">
      <c r="A228" s="1">
        <v>8</v>
      </c>
      <c r="B228">
        <v>5</v>
      </c>
      <c r="C228">
        <v>0.65</v>
      </c>
      <c r="D228">
        <f>AVERAGE('PARITY Accuracy'!D228, 'Pattern_Matching Accuracy'!D228, 'Reversal Accuracy'!D228, 'Stack Accuracy'!D228, 'Vending_Machine Accuracy'!D228, 'Vending_Machine_Sum Accuracy'!D228, 'MazeComplete Accuracy'!D228, 'MazeSolve Accuracy'!D228, 'Hamiltonian Accuracy'!D228)</f>
        <v>24.088888888888889</v>
      </c>
      <c r="E228">
        <f>AVERAGE('PARITY Accuracy'!E228, 'Pattern_Matching Accuracy'!E228, 'Reversal Accuracy'!E228, 'Stack Accuracy'!E228, 'Vending_Machine Accuracy'!E228, 'Vending_Machine_Sum Accuracy'!E228, 'MazeComplete Accuracy'!E228, 'MazeSolve Accuracy'!E228, 'Hamiltonian Accuracy'!E228)</f>
        <v>25.688888888888886</v>
      </c>
      <c r="F228">
        <f>AVERAGE('PARITY Accuracy'!F228, 'Pattern_Matching Accuracy'!F228, 'Reversal Accuracy'!F228, 'Stack Accuracy'!F228, 'Vending_Machine Accuracy'!F228, 'Vending_Machine_Sum Accuracy'!F228, 'MazeComplete Accuracy'!F228, 'MazeSolve Accuracy'!F228, 'Hamiltonian Accuracy'!F228)</f>
        <v>22.277777777777779</v>
      </c>
      <c r="G228">
        <f>AVERAGE('PARITY Accuracy'!G228, 'Pattern_Matching Accuracy'!G228, 'Reversal Accuracy'!G228, 'Stack Accuracy'!G228, 'Vending_Machine Accuracy'!G228, 'Vending_Machine_Sum Accuracy'!G228, 'MazeComplete Accuracy'!G228, 'MazeSolve Accuracy'!G228, 'Hamiltonian Accuracy'!G228)</f>
        <v>20.499999999999996</v>
      </c>
      <c r="H228" t="str">
        <f t="shared" si="6"/>
        <v>5 (δ=0.65)</v>
      </c>
    </row>
    <row r="229" spans="1:8" x14ac:dyDescent="0.45">
      <c r="A229" s="1">
        <v>9</v>
      </c>
      <c r="B229">
        <v>5</v>
      </c>
      <c r="C229">
        <v>0.85</v>
      </c>
      <c r="D229">
        <f>AVERAGE('PARITY Accuracy'!D229, 'Pattern_Matching Accuracy'!D229, 'Reversal Accuracy'!D229, 'Stack Accuracy'!D229, 'Vending_Machine Accuracy'!D229, 'Vending_Machine_Sum Accuracy'!D229, 'MazeComplete Accuracy'!D229, 'MazeSolve Accuracy'!D229, 'Hamiltonian Accuracy'!D229)</f>
        <v>24.6</v>
      </c>
      <c r="E229">
        <f>AVERAGE('PARITY Accuracy'!E229, 'Pattern_Matching Accuracy'!E229, 'Reversal Accuracy'!E229, 'Stack Accuracy'!E229, 'Vending_Machine Accuracy'!E229, 'Vending_Machine_Sum Accuracy'!E229, 'MazeComplete Accuracy'!E229, 'MazeSolve Accuracy'!E229, 'Hamiltonian Accuracy'!E229)</f>
        <v>25.711111111111109</v>
      </c>
      <c r="F229">
        <f>AVERAGE('PARITY Accuracy'!F229, 'Pattern_Matching Accuracy'!F229, 'Reversal Accuracy'!F229, 'Stack Accuracy'!F229, 'Vending_Machine Accuracy'!F229, 'Vending_Machine_Sum Accuracy'!F229, 'MazeComplete Accuracy'!F229, 'MazeSolve Accuracy'!F229, 'Hamiltonian Accuracy'!F229)</f>
        <v>22.211111111111112</v>
      </c>
      <c r="G229">
        <f>AVERAGE('PARITY Accuracy'!G229, 'Pattern_Matching Accuracy'!G229, 'Reversal Accuracy'!G229, 'Stack Accuracy'!G229, 'Vending_Machine Accuracy'!G229, 'Vending_Machine_Sum Accuracy'!G229, 'MazeComplete Accuracy'!G229, 'MazeSolve Accuracy'!G229, 'Hamiltonian Accuracy'!G229)</f>
        <v>19.788888888888888</v>
      </c>
      <c r="H229" t="str">
        <f t="shared" si="6"/>
        <v>5 (δ=0.85)</v>
      </c>
    </row>
    <row r="230" spans="1:8" x14ac:dyDescent="0.45">
      <c r="A230" s="1">
        <v>10</v>
      </c>
      <c r="B230">
        <v>10</v>
      </c>
      <c r="C230">
        <v>0</v>
      </c>
      <c r="D230">
        <f>AVERAGE('PARITY Accuracy'!D230, 'Pattern_Matching Accuracy'!D230, 'Reversal Accuracy'!D230, 'Stack Accuracy'!D230, 'Vending_Machine Accuracy'!D230, 'Vending_Machine_Sum Accuracy'!D230, 'MazeComplete Accuracy'!D230, 'MazeSolve Accuracy'!D230, 'Hamiltonian Accuracy'!D230)</f>
        <v>29.311111111111106</v>
      </c>
      <c r="E230">
        <f>AVERAGE('PARITY Accuracy'!E230, 'Pattern_Matching Accuracy'!E230, 'Reversal Accuracy'!E230, 'Stack Accuracy'!E230, 'Vending_Machine Accuracy'!E230, 'Vending_Machine_Sum Accuracy'!E230, 'MazeComplete Accuracy'!E230, 'MazeSolve Accuracy'!E230, 'Hamiltonian Accuracy'!E230)</f>
        <v>28.022222222222222</v>
      </c>
      <c r="F230">
        <f>AVERAGE('PARITY Accuracy'!F230, 'Pattern_Matching Accuracy'!F230, 'Reversal Accuracy'!F230, 'Stack Accuracy'!F230, 'Vending_Machine Accuracy'!F230, 'Vending_Machine_Sum Accuracy'!F230, 'MazeComplete Accuracy'!F230, 'MazeSolve Accuracy'!F230, 'Hamiltonian Accuracy'!F230)</f>
        <v>28.288888888888888</v>
      </c>
      <c r="G230">
        <f>AVERAGE('PARITY Accuracy'!G230, 'Pattern_Matching Accuracy'!G230, 'Reversal Accuracy'!G230, 'Stack Accuracy'!G230, 'Vending_Machine Accuracy'!G230, 'Vending_Machine_Sum Accuracy'!G230, 'MazeComplete Accuracy'!G230, 'MazeSolve Accuracy'!G230, 'Hamiltonian Accuracy'!G230)</f>
        <v>25.088888888888889</v>
      </c>
      <c r="H230" t="str">
        <f t="shared" si="6"/>
        <v>10 (δ=0)</v>
      </c>
    </row>
    <row r="231" spans="1:8" x14ac:dyDescent="0.45">
      <c r="A231" s="1">
        <v>11</v>
      </c>
      <c r="B231">
        <v>10</v>
      </c>
      <c r="C231">
        <v>0.2</v>
      </c>
      <c r="D231">
        <f>AVERAGE('PARITY Accuracy'!D231, 'Pattern_Matching Accuracy'!D231, 'Reversal Accuracy'!D231, 'Stack Accuracy'!D231, 'Vending_Machine Accuracy'!D231, 'Vending_Machine_Sum Accuracy'!D231, 'MazeComplete Accuracy'!D231, 'MazeSolve Accuracy'!D231, 'Hamiltonian Accuracy'!D231)</f>
        <v>28.722222222222221</v>
      </c>
      <c r="E231">
        <f>AVERAGE('PARITY Accuracy'!E231, 'Pattern_Matching Accuracy'!E231, 'Reversal Accuracy'!E231, 'Stack Accuracy'!E231, 'Vending_Machine Accuracy'!E231, 'Vending_Machine_Sum Accuracy'!E231, 'MazeComplete Accuracy'!E231, 'MazeSolve Accuracy'!E231, 'Hamiltonian Accuracy'!E231)</f>
        <v>29.188888888888886</v>
      </c>
      <c r="F231">
        <f>AVERAGE('PARITY Accuracy'!F231, 'Pattern_Matching Accuracy'!F231, 'Reversal Accuracy'!F231, 'Stack Accuracy'!F231, 'Vending_Machine Accuracy'!F231, 'Vending_Machine_Sum Accuracy'!F231, 'MazeComplete Accuracy'!F231, 'MazeSolve Accuracy'!F231, 'Hamiltonian Accuracy'!F231)</f>
        <v>27.677777777777777</v>
      </c>
      <c r="G231">
        <f>AVERAGE('PARITY Accuracy'!G231, 'Pattern_Matching Accuracy'!G231, 'Reversal Accuracy'!G231, 'Stack Accuracy'!G231, 'Vending_Machine Accuracy'!G231, 'Vending_Machine_Sum Accuracy'!G231, 'MazeComplete Accuracy'!G231, 'MazeSolve Accuracy'!G231, 'Hamiltonian Accuracy'!G231)</f>
        <v>24.511111111111109</v>
      </c>
      <c r="H231" t="str">
        <f t="shared" si="6"/>
        <v>10 (δ=0.2)</v>
      </c>
    </row>
    <row r="232" spans="1:8" x14ac:dyDescent="0.45">
      <c r="A232" s="1">
        <v>12</v>
      </c>
      <c r="B232">
        <v>10</v>
      </c>
      <c r="C232">
        <v>0.45</v>
      </c>
      <c r="D232">
        <f>AVERAGE('PARITY Accuracy'!D232, 'Pattern_Matching Accuracy'!D232, 'Reversal Accuracy'!D232, 'Stack Accuracy'!D232, 'Vending_Machine Accuracy'!D232, 'Vending_Machine_Sum Accuracy'!D232, 'MazeComplete Accuracy'!D232, 'MazeSolve Accuracy'!D232, 'Hamiltonian Accuracy'!D232)</f>
        <v>27.2</v>
      </c>
      <c r="E232">
        <f>AVERAGE('PARITY Accuracy'!E232, 'Pattern_Matching Accuracy'!E232, 'Reversal Accuracy'!E232, 'Stack Accuracy'!E232, 'Vending_Machine Accuracy'!E232, 'Vending_Machine_Sum Accuracy'!E232, 'MazeComplete Accuracy'!E232, 'MazeSolve Accuracy'!E232, 'Hamiltonian Accuracy'!E232)</f>
        <v>29.144444444444439</v>
      </c>
      <c r="F232">
        <f>AVERAGE('PARITY Accuracy'!F232, 'Pattern_Matching Accuracy'!F232, 'Reversal Accuracy'!F232, 'Stack Accuracy'!F232, 'Vending_Machine Accuracy'!F232, 'Vending_Machine_Sum Accuracy'!F232, 'MazeComplete Accuracy'!F232, 'MazeSolve Accuracy'!F232, 'Hamiltonian Accuracy'!F232)</f>
        <v>27.733333333333334</v>
      </c>
      <c r="G232">
        <f>AVERAGE('PARITY Accuracy'!G232, 'Pattern_Matching Accuracy'!G232, 'Reversal Accuracy'!G232, 'Stack Accuracy'!G232, 'Vending_Machine Accuracy'!G232, 'Vending_Machine_Sum Accuracy'!G232, 'MazeComplete Accuracy'!G232, 'MazeSolve Accuracy'!G232, 'Hamiltonian Accuracy'!G232)</f>
        <v>24.455555555555556</v>
      </c>
      <c r="H232" t="str">
        <f t="shared" si="6"/>
        <v>10 (δ=0.45)</v>
      </c>
    </row>
    <row r="233" spans="1:8" x14ac:dyDescent="0.45">
      <c r="A233" s="1">
        <v>13</v>
      </c>
      <c r="B233">
        <v>10</v>
      </c>
      <c r="C233">
        <v>0.65</v>
      </c>
      <c r="D233">
        <f>AVERAGE('PARITY Accuracy'!D233, 'Pattern_Matching Accuracy'!D233, 'Reversal Accuracy'!D233, 'Stack Accuracy'!D233, 'Vending_Machine Accuracy'!D233, 'Vending_Machine_Sum Accuracy'!D233, 'MazeComplete Accuracy'!D233, 'MazeSolve Accuracy'!D233, 'Hamiltonian Accuracy'!D233)</f>
        <v>28.044444444444441</v>
      </c>
      <c r="E233">
        <f>AVERAGE('PARITY Accuracy'!E233, 'Pattern_Matching Accuracy'!E233, 'Reversal Accuracy'!E233, 'Stack Accuracy'!E233, 'Vending_Machine Accuracy'!E233, 'Vending_Machine_Sum Accuracy'!E233, 'MazeComplete Accuracy'!E233, 'MazeSolve Accuracy'!E233, 'Hamiltonian Accuracy'!E233)</f>
        <v>28.255555555555553</v>
      </c>
      <c r="F233">
        <f>AVERAGE('PARITY Accuracy'!F233, 'Pattern_Matching Accuracy'!F233, 'Reversal Accuracy'!F233, 'Stack Accuracy'!F233, 'Vending_Machine Accuracy'!F233, 'Vending_Machine_Sum Accuracy'!F233, 'MazeComplete Accuracy'!F233, 'MazeSolve Accuracy'!F233, 'Hamiltonian Accuracy'!F233)</f>
        <v>25.977777777777774</v>
      </c>
      <c r="G233">
        <f>AVERAGE('PARITY Accuracy'!G233, 'Pattern_Matching Accuracy'!G233, 'Reversal Accuracy'!G233, 'Stack Accuracy'!G233, 'Vending_Machine Accuracy'!G233, 'Vending_Machine_Sum Accuracy'!G233, 'MazeComplete Accuracy'!G233, 'MazeSolve Accuracy'!G233, 'Hamiltonian Accuracy'!G233)</f>
        <v>24.62222222222222</v>
      </c>
      <c r="H233" t="str">
        <f t="shared" si="6"/>
        <v>10 (δ=0.65)</v>
      </c>
    </row>
    <row r="234" spans="1:8" x14ac:dyDescent="0.45">
      <c r="A234" s="1">
        <v>14</v>
      </c>
      <c r="B234">
        <v>10</v>
      </c>
      <c r="C234">
        <v>0.85</v>
      </c>
      <c r="D234">
        <f>AVERAGE('PARITY Accuracy'!D234, 'Pattern_Matching Accuracy'!D234, 'Reversal Accuracy'!D234, 'Stack Accuracy'!D234, 'Vending_Machine Accuracy'!D234, 'Vending_Machine_Sum Accuracy'!D234, 'MazeComplete Accuracy'!D234, 'MazeSolve Accuracy'!D234, 'Hamiltonian Accuracy'!D234)</f>
        <v>27.155555555555555</v>
      </c>
      <c r="E234">
        <f>AVERAGE('PARITY Accuracy'!E234, 'Pattern_Matching Accuracy'!E234, 'Reversal Accuracy'!E234, 'Stack Accuracy'!E234, 'Vending_Machine Accuracy'!E234, 'Vending_Machine_Sum Accuracy'!E234, 'MazeComplete Accuracy'!E234, 'MazeSolve Accuracy'!E234, 'Hamiltonian Accuracy'!E234)</f>
        <v>26.988888888888884</v>
      </c>
      <c r="F234">
        <f>AVERAGE('PARITY Accuracy'!F234, 'Pattern_Matching Accuracy'!F234, 'Reversal Accuracy'!F234, 'Stack Accuracy'!F234, 'Vending_Machine Accuracy'!F234, 'Vending_Machine_Sum Accuracy'!F234, 'MazeComplete Accuracy'!F234, 'MazeSolve Accuracy'!F234, 'Hamiltonian Accuracy'!F234)</f>
        <v>27.366666666666664</v>
      </c>
      <c r="G234">
        <f>AVERAGE('PARITY Accuracy'!G234, 'Pattern_Matching Accuracy'!G234, 'Reversal Accuracy'!G234, 'Stack Accuracy'!G234, 'Vending_Machine Accuracy'!G234, 'Vending_Machine_Sum Accuracy'!G234, 'MazeComplete Accuracy'!G234, 'MazeSolve Accuracy'!G234, 'Hamiltonian Accuracy'!G234)</f>
        <v>24.1</v>
      </c>
      <c r="H234" t="str">
        <f t="shared" si="6"/>
        <v>10 (δ=0.85)</v>
      </c>
    </row>
    <row r="235" spans="1:8" x14ac:dyDescent="0.45">
      <c r="A235" s="1">
        <v>15</v>
      </c>
      <c r="B235">
        <v>20</v>
      </c>
      <c r="C235">
        <v>0</v>
      </c>
      <c r="D235">
        <f>AVERAGE('PARITY Accuracy'!D235, 'Pattern_Matching Accuracy'!D235, 'Reversal Accuracy'!D235, 'Stack Accuracy'!D235, 'Vending_Machine Accuracy'!D235, 'Vending_Machine_Sum Accuracy'!D235, 'MazeComplete Accuracy'!D235, 'MazeSolve Accuracy'!D235, 'Hamiltonian Accuracy'!D235)</f>
        <v>31.304444444444446</v>
      </c>
      <c r="E235">
        <f>AVERAGE('PARITY Accuracy'!E235, 'Pattern_Matching Accuracy'!E235, 'Reversal Accuracy'!E235, 'Stack Accuracy'!E235, 'Vending_Machine Accuracy'!E235, 'Vending_Machine_Sum Accuracy'!E235, 'MazeComplete Accuracy'!E235, 'MazeSolve Accuracy'!E235, 'Hamiltonian Accuracy'!E235)</f>
        <v>30.242222222222225</v>
      </c>
      <c r="F235">
        <f>AVERAGE('PARITY Accuracy'!F235, 'Pattern_Matching Accuracy'!F235, 'Reversal Accuracy'!F235, 'Stack Accuracy'!F235, 'Vending_Machine Accuracy'!F235, 'Vending_Machine_Sum Accuracy'!F235, 'MazeComplete Accuracy'!F235, 'MazeSolve Accuracy'!F235, 'Hamiltonian Accuracy'!F235)</f>
        <v>30.988888888888887</v>
      </c>
      <c r="G235">
        <f>AVERAGE('PARITY Accuracy'!G235, 'Pattern_Matching Accuracy'!G235, 'Reversal Accuracy'!G235, 'Stack Accuracy'!G235, 'Vending_Machine Accuracy'!G235, 'Vending_Machine_Sum Accuracy'!G235, 'MazeComplete Accuracy'!G235, 'MazeSolve Accuracy'!G235, 'Hamiltonian Accuracy'!G235)</f>
        <v>30.587777777777781</v>
      </c>
      <c r="H235" t="str">
        <f t="shared" si="6"/>
        <v>20 (δ=0)</v>
      </c>
    </row>
    <row r="236" spans="1:8" x14ac:dyDescent="0.45">
      <c r="A236" s="1">
        <v>16</v>
      </c>
      <c r="B236">
        <v>20</v>
      </c>
      <c r="C236">
        <v>0.2</v>
      </c>
      <c r="D236">
        <f>AVERAGE('PARITY Accuracy'!D236, 'Pattern_Matching Accuracy'!D236, 'Reversal Accuracy'!D236, 'Stack Accuracy'!D236, 'Vending_Machine Accuracy'!D236, 'Vending_Machine_Sum Accuracy'!D236, 'MazeComplete Accuracy'!D236, 'MazeSolve Accuracy'!D236, 'Hamiltonian Accuracy'!D236)</f>
        <v>30.426666666666669</v>
      </c>
      <c r="E236">
        <f>AVERAGE('PARITY Accuracy'!E236, 'Pattern_Matching Accuracy'!E236, 'Reversal Accuracy'!E236, 'Stack Accuracy'!E236, 'Vending_Machine Accuracy'!E236, 'Vending_Machine_Sum Accuracy'!E236, 'MazeComplete Accuracy'!E236, 'MazeSolve Accuracy'!E236, 'Hamiltonian Accuracy'!E236)</f>
        <v>31.788888888888891</v>
      </c>
      <c r="F236">
        <f>AVERAGE('PARITY Accuracy'!F236, 'Pattern_Matching Accuracy'!F236, 'Reversal Accuracy'!F236, 'Stack Accuracy'!F236, 'Vending_Machine Accuracy'!F236, 'Vending_Machine_Sum Accuracy'!F236, 'MazeComplete Accuracy'!F236, 'MazeSolve Accuracy'!F236, 'Hamiltonian Accuracy'!F236)</f>
        <v>29.655555555555559</v>
      </c>
      <c r="G236">
        <f>AVERAGE('PARITY Accuracy'!G236, 'Pattern_Matching Accuracy'!G236, 'Reversal Accuracy'!G236, 'Stack Accuracy'!G236, 'Vending_Machine Accuracy'!G236, 'Vending_Machine_Sum Accuracy'!G236, 'MazeComplete Accuracy'!G236, 'MazeSolve Accuracy'!G236, 'Hamiltonian Accuracy'!G236)</f>
        <v>30.12777777777778</v>
      </c>
      <c r="H236" t="str">
        <f t="shared" si="6"/>
        <v>20 (δ=0.2)</v>
      </c>
    </row>
    <row r="237" spans="1:8" x14ac:dyDescent="0.45">
      <c r="A237" s="1">
        <v>17</v>
      </c>
      <c r="B237">
        <v>20</v>
      </c>
      <c r="C237">
        <v>0.45</v>
      </c>
      <c r="D237">
        <f>AVERAGE('PARITY Accuracy'!D237, 'Pattern_Matching Accuracy'!D237, 'Reversal Accuracy'!D237, 'Stack Accuracy'!D237, 'Vending_Machine Accuracy'!D237, 'Vending_Machine_Sum Accuracy'!D237, 'MazeComplete Accuracy'!D237, 'MazeSolve Accuracy'!D237, 'Hamiltonian Accuracy'!D237)</f>
        <v>29.775555555555552</v>
      </c>
      <c r="E237">
        <f>AVERAGE('PARITY Accuracy'!E237, 'Pattern_Matching Accuracy'!E237, 'Reversal Accuracy'!E237, 'Stack Accuracy'!E237, 'Vending_Machine Accuracy'!E237, 'Vending_Machine_Sum Accuracy'!E237, 'MazeComplete Accuracy'!E237, 'MazeSolve Accuracy'!E237, 'Hamiltonian Accuracy'!E237)</f>
        <v>30.133333333333333</v>
      </c>
      <c r="F237">
        <f>AVERAGE('PARITY Accuracy'!F237, 'Pattern_Matching Accuracy'!F237, 'Reversal Accuracy'!F237, 'Stack Accuracy'!F237, 'Vending_Machine Accuracy'!F237, 'Vending_Machine_Sum Accuracy'!F237, 'MazeComplete Accuracy'!F237, 'MazeSolve Accuracy'!F237, 'Hamiltonian Accuracy'!F237)</f>
        <v>28.56666666666667</v>
      </c>
      <c r="G237">
        <f>AVERAGE('PARITY Accuracy'!G237, 'Pattern_Matching Accuracy'!G237, 'Reversal Accuracy'!G237, 'Stack Accuracy'!G237, 'Vending_Machine Accuracy'!G237, 'Vending_Machine_Sum Accuracy'!G237, 'MazeComplete Accuracy'!G237, 'MazeSolve Accuracy'!G237, 'Hamiltonian Accuracy'!G237)</f>
        <v>29.212222222222223</v>
      </c>
      <c r="H237" t="str">
        <f t="shared" si="6"/>
        <v>20 (δ=0.45)</v>
      </c>
    </row>
    <row r="238" spans="1:8" x14ac:dyDescent="0.45">
      <c r="A238" s="1">
        <v>18</v>
      </c>
      <c r="B238">
        <v>20</v>
      </c>
      <c r="C238">
        <v>0.65</v>
      </c>
      <c r="D238">
        <f>AVERAGE('PARITY Accuracy'!D238, 'Pattern_Matching Accuracy'!D238, 'Reversal Accuracy'!D238, 'Stack Accuracy'!D238, 'Vending_Machine Accuracy'!D238, 'Vending_Machine_Sum Accuracy'!D238, 'MazeComplete Accuracy'!D238, 'MazeSolve Accuracy'!D238, 'Hamiltonian Accuracy'!D238)</f>
        <v>29.353333333333335</v>
      </c>
      <c r="E238">
        <f>AVERAGE('PARITY Accuracy'!E238, 'Pattern_Matching Accuracy'!E238, 'Reversal Accuracy'!E238, 'Stack Accuracy'!E238, 'Vending_Machine Accuracy'!E238, 'Vending_Machine_Sum Accuracy'!E238, 'MazeComplete Accuracy'!E238, 'MazeSolve Accuracy'!E238, 'Hamiltonian Accuracy'!E238)</f>
        <v>29.212222222222223</v>
      </c>
      <c r="F238">
        <f>AVERAGE('PARITY Accuracy'!F238, 'Pattern_Matching Accuracy'!F238, 'Reversal Accuracy'!F238, 'Stack Accuracy'!F238, 'Vending_Machine Accuracy'!F238, 'Vending_Machine_Sum Accuracy'!F238, 'MazeComplete Accuracy'!F238, 'MazeSolve Accuracy'!F238, 'Hamiltonian Accuracy'!F238)</f>
        <v>27.655555555555555</v>
      </c>
      <c r="G238">
        <f>AVERAGE('PARITY Accuracy'!G238, 'Pattern_Matching Accuracy'!G238, 'Reversal Accuracy'!G238, 'Stack Accuracy'!G238, 'Vending_Machine Accuracy'!G238, 'Vending_Machine_Sum Accuracy'!G238, 'MazeComplete Accuracy'!G238, 'MazeSolve Accuracy'!G238, 'Hamiltonian Accuracy'!G238)</f>
        <v>29.074444444444445</v>
      </c>
      <c r="H238" t="str">
        <f t="shared" si="6"/>
        <v>20 (δ=0.65)</v>
      </c>
    </row>
    <row r="239" spans="1:8" x14ac:dyDescent="0.45">
      <c r="A239" s="1">
        <v>19</v>
      </c>
      <c r="B239">
        <v>20</v>
      </c>
      <c r="C239">
        <v>0.85</v>
      </c>
      <c r="D239">
        <f>AVERAGE('PARITY Accuracy'!D239, 'Pattern_Matching Accuracy'!D239, 'Reversal Accuracy'!D239, 'Stack Accuracy'!D239, 'Vending_Machine Accuracy'!D239, 'Vending_Machine_Sum Accuracy'!D239, 'MazeComplete Accuracy'!D239, 'MazeSolve Accuracy'!D239, 'Hamiltonian Accuracy'!D239)</f>
        <v>28.816666666666663</v>
      </c>
      <c r="E239">
        <f>AVERAGE('PARITY Accuracy'!E239, 'Pattern_Matching Accuracy'!E239, 'Reversal Accuracy'!E239, 'Stack Accuracy'!E239, 'Vending_Machine Accuracy'!E239, 'Vending_Machine_Sum Accuracy'!E239, 'MazeComplete Accuracy'!E239, 'MazeSolve Accuracy'!E239, 'Hamiltonian Accuracy'!E239)</f>
        <v>29.188888888888886</v>
      </c>
      <c r="F239">
        <f>AVERAGE('PARITY Accuracy'!F239, 'Pattern_Matching Accuracy'!F239, 'Reversal Accuracy'!F239, 'Stack Accuracy'!F239, 'Vending_Machine Accuracy'!F239, 'Vending_Machine_Sum Accuracy'!F239, 'MazeComplete Accuracy'!F239, 'MazeSolve Accuracy'!F239, 'Hamiltonian Accuracy'!F239)</f>
        <v>27.677777777777777</v>
      </c>
      <c r="G239">
        <f>AVERAGE('PARITY Accuracy'!G239, 'Pattern_Matching Accuracy'!G239, 'Reversal Accuracy'!G239, 'Stack Accuracy'!G239, 'Vending_Machine Accuracy'!G239, 'Vending_Machine_Sum Accuracy'!G239, 'MazeComplete Accuracy'!G239, 'MazeSolve Accuracy'!G239, 'Hamiltonian Accuracy'!G239)</f>
        <v>27.95333333333333</v>
      </c>
      <c r="H239" t="str">
        <f t="shared" si="6"/>
        <v>20 (δ=0.85)</v>
      </c>
    </row>
    <row r="240" spans="1:8" x14ac:dyDescent="0.45">
      <c r="A240" s="1">
        <v>20</v>
      </c>
      <c r="B240">
        <v>50</v>
      </c>
      <c r="C240">
        <v>0</v>
      </c>
      <c r="D240">
        <f>AVERAGE('PARITY Accuracy'!D240, 'Pattern_Matching Accuracy'!D240, 'Reversal Accuracy'!D240, 'Stack Accuracy'!D240, 'Vending_Machine Accuracy'!D240, 'Vending_Machine_Sum Accuracy'!D240, 'MazeComplete Accuracy'!D240, 'MazeSolve Accuracy'!D240, 'Hamiltonian Accuracy'!D240)</f>
        <v>24</v>
      </c>
      <c r="E240">
        <f>AVERAGE('PARITY Accuracy'!E240, 'Pattern_Matching Accuracy'!E240, 'Reversal Accuracy'!E240, 'Stack Accuracy'!E240, 'Vending_Machine Accuracy'!E240, 'Vending_Machine_Sum Accuracy'!E240, 'MazeComplete Accuracy'!E240, 'MazeSolve Accuracy'!E240, 'Hamiltonian Accuracy'!E240)</f>
        <v>22.866666666666664</v>
      </c>
      <c r="F240">
        <f>AVERAGE('PARITY Accuracy'!F240, 'Pattern_Matching Accuracy'!F240, 'Reversal Accuracy'!F240, 'Stack Accuracy'!F240, 'Vending_Machine Accuracy'!F240, 'Vending_Machine_Sum Accuracy'!F240, 'MazeComplete Accuracy'!F240, 'MazeSolve Accuracy'!F240, 'Hamiltonian Accuracy'!F240)</f>
        <v>21.833333333333332</v>
      </c>
      <c r="G240">
        <f>AVERAGE('PARITY Accuracy'!G240, 'Pattern_Matching Accuracy'!G240, 'Reversal Accuracy'!G240, 'Stack Accuracy'!G240, 'Vending_Machine Accuracy'!G240, 'Vending_Machine_Sum Accuracy'!G240, 'MazeComplete Accuracy'!G240, 'MazeSolve Accuracy'!G240, 'Hamiltonian Accuracy'!G240)</f>
        <v>24.316666666666666</v>
      </c>
      <c r="H240" t="str">
        <f t="shared" si="6"/>
        <v>50 (δ=0)</v>
      </c>
    </row>
    <row r="241" spans="1:8" x14ac:dyDescent="0.45">
      <c r="A241" s="1">
        <v>21</v>
      </c>
      <c r="B241">
        <v>50</v>
      </c>
      <c r="C241">
        <v>0.2</v>
      </c>
      <c r="D241">
        <f>AVERAGE('PARITY Accuracy'!D241, 'Pattern_Matching Accuracy'!D241, 'Reversal Accuracy'!D241, 'Stack Accuracy'!D241, 'Vending_Machine Accuracy'!D241, 'Vending_Machine_Sum Accuracy'!D241, 'MazeComplete Accuracy'!D241, 'MazeSolve Accuracy'!D241, 'Hamiltonian Accuracy'!D241)</f>
        <v>22.422222222222221</v>
      </c>
      <c r="E241">
        <f>AVERAGE('PARITY Accuracy'!E241, 'Pattern_Matching Accuracy'!E241, 'Reversal Accuracy'!E241, 'Stack Accuracy'!E241, 'Vending_Machine Accuracy'!E241, 'Vending_Machine_Sum Accuracy'!E241, 'MazeComplete Accuracy'!E241, 'MazeSolve Accuracy'!E241, 'Hamiltonian Accuracy'!E241)</f>
        <v>23.366666666666667</v>
      </c>
      <c r="F241">
        <f>AVERAGE('PARITY Accuracy'!F241, 'Pattern_Matching Accuracy'!F241, 'Reversal Accuracy'!F241, 'Stack Accuracy'!F241, 'Vending_Machine Accuracy'!F241, 'Vending_Machine_Sum Accuracy'!F241, 'MazeComplete Accuracy'!F241, 'MazeSolve Accuracy'!F241, 'Hamiltonian Accuracy'!F241)</f>
        <v>21.177777777777781</v>
      </c>
      <c r="G241">
        <f>AVERAGE('PARITY Accuracy'!G241, 'Pattern_Matching Accuracy'!G241, 'Reversal Accuracy'!G241, 'Stack Accuracy'!G241, 'Vending_Machine Accuracy'!G241, 'Vending_Machine_Sum Accuracy'!G241, 'MazeComplete Accuracy'!G241, 'MazeSolve Accuracy'!G241, 'Hamiltonian Accuracy'!G241)</f>
        <v>23.144444444444446</v>
      </c>
      <c r="H241" t="str">
        <f t="shared" si="6"/>
        <v>50 (δ=0.2)</v>
      </c>
    </row>
    <row r="242" spans="1:8" x14ac:dyDescent="0.45">
      <c r="A242" s="1">
        <v>22</v>
      </c>
      <c r="B242">
        <v>50</v>
      </c>
      <c r="C242">
        <v>0.45</v>
      </c>
      <c r="D242">
        <f>AVERAGE('PARITY Accuracy'!D242, 'Pattern_Matching Accuracy'!D242, 'Reversal Accuracy'!D242, 'Stack Accuracy'!D242, 'Vending_Machine Accuracy'!D242, 'Vending_Machine_Sum Accuracy'!D242, 'MazeComplete Accuracy'!D242, 'MazeSolve Accuracy'!D242, 'Hamiltonian Accuracy'!D242)</f>
        <v>22.266666666666666</v>
      </c>
      <c r="E242">
        <f>AVERAGE('PARITY Accuracy'!E242, 'Pattern_Matching Accuracy'!E242, 'Reversal Accuracy'!E242, 'Stack Accuracy'!E242, 'Vending_Machine Accuracy'!E242, 'Vending_Machine_Sum Accuracy'!E242, 'MazeComplete Accuracy'!E242, 'MazeSolve Accuracy'!E242, 'Hamiltonian Accuracy'!E242)</f>
        <v>22.766666666666666</v>
      </c>
      <c r="F242">
        <f>AVERAGE('PARITY Accuracy'!F242, 'Pattern_Matching Accuracy'!F242, 'Reversal Accuracy'!F242, 'Stack Accuracy'!F242, 'Vending_Machine Accuracy'!F242, 'Vending_Machine_Sum Accuracy'!F242, 'MazeComplete Accuracy'!F242, 'MazeSolve Accuracy'!F242, 'Hamiltonian Accuracy'!F242)</f>
        <v>19.799999999999997</v>
      </c>
      <c r="G242">
        <f>AVERAGE('PARITY Accuracy'!G242, 'Pattern_Matching Accuracy'!G242, 'Reversal Accuracy'!G242, 'Stack Accuracy'!G242, 'Vending_Machine Accuracy'!G242, 'Vending_Machine_Sum Accuracy'!G242, 'MazeComplete Accuracy'!G242, 'MazeSolve Accuracy'!G242, 'Hamiltonian Accuracy'!G242)</f>
        <v>21.933333333333334</v>
      </c>
      <c r="H242" t="str">
        <f t="shared" si="6"/>
        <v>50 (δ=0.45)</v>
      </c>
    </row>
    <row r="243" spans="1:8" x14ac:dyDescent="0.45">
      <c r="A243" s="1">
        <v>23</v>
      </c>
      <c r="B243">
        <v>50</v>
      </c>
      <c r="C243">
        <v>0.65</v>
      </c>
      <c r="D243">
        <f>AVERAGE('PARITY Accuracy'!D243, 'Pattern_Matching Accuracy'!D243, 'Reversal Accuracy'!D243, 'Stack Accuracy'!D243, 'Vending_Machine Accuracy'!D243, 'Vending_Machine_Sum Accuracy'!D243, 'MazeComplete Accuracy'!D243, 'MazeSolve Accuracy'!D243, 'Hamiltonian Accuracy'!D243)</f>
        <v>21.488888888888891</v>
      </c>
      <c r="E243">
        <f>AVERAGE('PARITY Accuracy'!E243, 'Pattern_Matching Accuracy'!E243, 'Reversal Accuracy'!E243, 'Stack Accuracy'!E243, 'Vending_Machine Accuracy'!E243, 'Vending_Machine_Sum Accuracy'!E243, 'MazeComplete Accuracy'!E243, 'MazeSolve Accuracy'!E243, 'Hamiltonian Accuracy'!E243)</f>
        <v>22.077777777777779</v>
      </c>
      <c r="F243">
        <f>AVERAGE('PARITY Accuracy'!F243, 'Pattern_Matching Accuracy'!F243, 'Reversal Accuracy'!F243, 'Stack Accuracy'!F243, 'Vending_Machine Accuracy'!F243, 'Vending_Machine_Sum Accuracy'!F243, 'MazeComplete Accuracy'!F243, 'MazeSolve Accuracy'!F243, 'Hamiltonian Accuracy'!F243)</f>
        <v>18.62222222222222</v>
      </c>
      <c r="G243">
        <f>AVERAGE('PARITY Accuracy'!G243, 'Pattern_Matching Accuracy'!G243, 'Reversal Accuracy'!G243, 'Stack Accuracy'!G243, 'Vending_Machine Accuracy'!G243, 'Vending_Machine_Sum Accuracy'!G243, 'MazeComplete Accuracy'!G243, 'MazeSolve Accuracy'!G243, 'Hamiltonian Accuracy'!G243)</f>
        <v>21.425555555555555</v>
      </c>
      <c r="H243" t="str">
        <f t="shared" si="6"/>
        <v>50 (δ=0.65)</v>
      </c>
    </row>
    <row r="244" spans="1:8" x14ac:dyDescent="0.45">
      <c r="A244" s="1">
        <v>24</v>
      </c>
      <c r="B244">
        <v>50</v>
      </c>
      <c r="C244">
        <v>0.85</v>
      </c>
      <c r="D244">
        <f>AVERAGE('PARITY Accuracy'!D244, 'Pattern_Matching Accuracy'!D244, 'Reversal Accuracy'!D244, 'Stack Accuracy'!D244, 'Vending_Machine Accuracy'!D244, 'Vending_Machine_Sum Accuracy'!D244, 'MazeComplete Accuracy'!D244, 'MazeSolve Accuracy'!D244, 'Hamiltonian Accuracy'!D244)</f>
        <v>20.355555555555554</v>
      </c>
      <c r="E244">
        <f>AVERAGE('PARITY Accuracy'!E244, 'Pattern_Matching Accuracy'!E244, 'Reversal Accuracy'!E244, 'Stack Accuracy'!E244, 'Vending_Machine Accuracy'!E244, 'Vending_Machine_Sum Accuracy'!E244, 'MazeComplete Accuracy'!E244, 'MazeSolve Accuracy'!E244, 'Hamiltonian Accuracy'!E244)</f>
        <v>20.944444444444443</v>
      </c>
      <c r="F244">
        <f>AVERAGE('PARITY Accuracy'!F244, 'Pattern_Matching Accuracy'!F244, 'Reversal Accuracy'!F244, 'Stack Accuracy'!F244, 'Vending_Machine Accuracy'!F244, 'Vending_Machine_Sum Accuracy'!F244, 'MazeComplete Accuracy'!F244, 'MazeSolve Accuracy'!F244, 'Hamiltonian Accuracy'!F244)</f>
        <v>19.277777777777782</v>
      </c>
      <c r="G244">
        <f>AVERAGE('PARITY Accuracy'!G244, 'Pattern_Matching Accuracy'!G244, 'Reversal Accuracy'!G244, 'Stack Accuracy'!G244, 'Vending_Machine Accuracy'!G244, 'Vending_Machine_Sum Accuracy'!G244, 'MazeComplete Accuracy'!G244, 'MazeSolve Accuracy'!G244, 'Hamiltonian Accuracy'!G244)</f>
        <v>20.744444444444447</v>
      </c>
      <c r="H244" t="str">
        <f t="shared" si="6"/>
        <v>50 (δ=0.85)</v>
      </c>
    </row>
    <row r="245" spans="1:8" x14ac:dyDescent="0.45">
      <c r="A245" s="1">
        <v>25</v>
      </c>
      <c r="B245">
        <v>100</v>
      </c>
      <c r="C245">
        <v>0</v>
      </c>
      <c r="D245">
        <f>AVERAGE('PARITY Accuracy'!D245, 'Pattern_Matching Accuracy'!D245, 'Reversal Accuracy'!D245, 'Stack Accuracy'!D245, 'Vending_Machine Accuracy'!D245, 'Vending_Machine_Sum Accuracy'!D245, 'MazeComplete Accuracy'!D245, 'MazeSolve Accuracy'!D245, 'Hamiltonian Accuracy'!D245)</f>
        <v>10.988888888888887</v>
      </c>
      <c r="E245">
        <f>AVERAGE('PARITY Accuracy'!E245, 'Pattern_Matching Accuracy'!E245, 'Reversal Accuracy'!E245, 'Stack Accuracy'!E245, 'Vending_Machine Accuracy'!E245, 'Vending_Machine_Sum Accuracy'!E245, 'MazeComplete Accuracy'!E245, 'MazeSolve Accuracy'!E245, 'Hamiltonian Accuracy'!E245)</f>
        <v>16.355555555555554</v>
      </c>
      <c r="F245">
        <f>AVERAGE('PARITY Accuracy'!F245, 'Pattern_Matching Accuracy'!F245, 'Reversal Accuracy'!F245, 'Stack Accuracy'!F245, 'Vending_Machine Accuracy'!F245, 'Vending_Machine_Sum Accuracy'!F245, 'MazeComplete Accuracy'!F245, 'MazeSolve Accuracy'!F245, 'Hamiltonian Accuracy'!F245)</f>
        <v>9.1222222222222218</v>
      </c>
      <c r="G245">
        <f>AVERAGE('PARITY Accuracy'!G245, 'Pattern_Matching Accuracy'!G245, 'Reversal Accuracy'!G245, 'Stack Accuracy'!G245, 'Vending_Machine Accuracy'!G245, 'Vending_Machine_Sum Accuracy'!G245, 'MazeComplete Accuracy'!G245, 'MazeSolve Accuracy'!G245, 'Hamiltonian Accuracy'!G245)</f>
        <v>10.911111111111111</v>
      </c>
      <c r="H245" t="str">
        <f t="shared" si="6"/>
        <v>100 (δ=0)</v>
      </c>
    </row>
    <row r="246" spans="1:8" x14ac:dyDescent="0.45">
      <c r="A246" s="1">
        <v>26</v>
      </c>
      <c r="B246">
        <v>100</v>
      </c>
      <c r="C246">
        <v>0.2</v>
      </c>
      <c r="D246">
        <f>AVERAGE('PARITY Accuracy'!D246, 'Pattern_Matching Accuracy'!D246, 'Reversal Accuracy'!D246, 'Stack Accuracy'!D246, 'Vending_Machine Accuracy'!D246, 'Vending_Machine_Sum Accuracy'!D246, 'MazeComplete Accuracy'!D246, 'MazeSolve Accuracy'!D246, 'Hamiltonian Accuracy'!D246)</f>
        <v>9.7222222222222214</v>
      </c>
      <c r="E246">
        <f>AVERAGE('PARITY Accuracy'!E246, 'Pattern_Matching Accuracy'!E246, 'Reversal Accuracy'!E246, 'Stack Accuracy'!E246, 'Vending_Machine Accuracy'!E246, 'Vending_Machine_Sum Accuracy'!E246, 'MazeComplete Accuracy'!E246, 'MazeSolve Accuracy'!E246, 'Hamiltonian Accuracy'!E246)</f>
        <v>14.988888888888889</v>
      </c>
      <c r="F246">
        <f>AVERAGE('PARITY Accuracy'!F246, 'Pattern_Matching Accuracy'!F246, 'Reversal Accuracy'!F246, 'Stack Accuracy'!F246, 'Vending_Machine Accuracy'!F246, 'Vending_Machine_Sum Accuracy'!F246, 'MazeComplete Accuracy'!F246, 'MazeSolve Accuracy'!F246, 'Hamiltonian Accuracy'!F246)</f>
        <v>8.4222222222222243</v>
      </c>
      <c r="G246">
        <f>AVERAGE('PARITY Accuracy'!G246, 'Pattern_Matching Accuracy'!G246, 'Reversal Accuracy'!G246, 'Stack Accuracy'!G246, 'Vending_Machine Accuracy'!G246, 'Vending_Machine_Sum Accuracy'!G246, 'MazeComplete Accuracy'!G246, 'MazeSolve Accuracy'!G246, 'Hamiltonian Accuracy'!G246)</f>
        <v>9.5111111111111111</v>
      </c>
      <c r="H246" t="str">
        <f t="shared" si="6"/>
        <v>100 (δ=0.2)</v>
      </c>
    </row>
    <row r="247" spans="1:8" x14ac:dyDescent="0.45">
      <c r="A247" s="1">
        <v>27</v>
      </c>
      <c r="B247">
        <v>100</v>
      </c>
      <c r="C247">
        <v>0.45</v>
      </c>
      <c r="D247">
        <f>AVERAGE('PARITY Accuracy'!D247, 'Pattern_Matching Accuracy'!D247, 'Reversal Accuracy'!D247, 'Stack Accuracy'!D247, 'Vending_Machine Accuracy'!D247, 'Vending_Machine_Sum Accuracy'!D247, 'MazeComplete Accuracy'!D247, 'MazeSolve Accuracy'!D247, 'Hamiltonian Accuracy'!D247)</f>
        <v>9.5444444444444443</v>
      </c>
      <c r="E247">
        <f>AVERAGE('PARITY Accuracy'!E247, 'Pattern_Matching Accuracy'!E247, 'Reversal Accuracy'!E247, 'Stack Accuracy'!E247, 'Vending_Machine Accuracy'!E247, 'Vending_Machine_Sum Accuracy'!E247, 'MazeComplete Accuracy'!E247, 'MazeSolve Accuracy'!E247, 'Hamiltonian Accuracy'!E247)</f>
        <v>14.455555555555556</v>
      </c>
      <c r="F247">
        <f>AVERAGE('PARITY Accuracy'!F247, 'Pattern_Matching Accuracy'!F247, 'Reversal Accuracy'!F247, 'Stack Accuracy'!F247, 'Vending_Machine Accuracy'!F247, 'Vending_Machine_Sum Accuracy'!F247, 'MazeComplete Accuracy'!F247, 'MazeSolve Accuracy'!F247, 'Hamiltonian Accuracy'!F247)</f>
        <v>7.8888888888888893</v>
      </c>
      <c r="G247">
        <f>AVERAGE('PARITY Accuracy'!G247, 'Pattern_Matching Accuracy'!G247, 'Reversal Accuracy'!G247, 'Stack Accuracy'!G247, 'Vending_Machine Accuracy'!G247, 'Vending_Machine_Sum Accuracy'!G247, 'MazeComplete Accuracy'!G247, 'MazeSolve Accuracy'!G247, 'Hamiltonian Accuracy'!G247)</f>
        <v>9.5333333333333332</v>
      </c>
      <c r="H247" t="str">
        <f t="shared" si="6"/>
        <v>100 (δ=0.45)</v>
      </c>
    </row>
    <row r="248" spans="1:8" x14ac:dyDescent="0.45">
      <c r="A248" s="1">
        <v>28</v>
      </c>
      <c r="B248">
        <v>100</v>
      </c>
      <c r="C248">
        <v>0.65</v>
      </c>
      <c r="D248">
        <f>AVERAGE('PARITY Accuracy'!D248, 'Pattern_Matching Accuracy'!D248, 'Reversal Accuracy'!D248, 'Stack Accuracy'!D248, 'Vending_Machine Accuracy'!D248, 'Vending_Machine_Sum Accuracy'!D248, 'MazeComplete Accuracy'!D248, 'MazeSolve Accuracy'!D248, 'Hamiltonian Accuracy'!D248)</f>
        <v>8.8000000000000007</v>
      </c>
      <c r="E248">
        <f>AVERAGE('PARITY Accuracy'!E248, 'Pattern_Matching Accuracy'!E248, 'Reversal Accuracy'!E248, 'Stack Accuracy'!E248, 'Vending_Machine Accuracy'!E248, 'Vending_Machine_Sum Accuracy'!E248, 'MazeComplete Accuracy'!E248, 'MazeSolve Accuracy'!E248, 'Hamiltonian Accuracy'!E248)</f>
        <v>13.346666666666668</v>
      </c>
      <c r="F248">
        <f>AVERAGE('PARITY Accuracy'!F248, 'Pattern_Matching Accuracy'!F248, 'Reversal Accuracy'!F248, 'Stack Accuracy'!F248, 'Vending_Machine Accuracy'!F248, 'Vending_Machine_Sum Accuracy'!F248, 'MazeComplete Accuracy'!F248, 'MazeSolve Accuracy'!F248, 'Hamiltonian Accuracy'!F248)</f>
        <v>7.7666666666666675</v>
      </c>
      <c r="G248">
        <f>AVERAGE('PARITY Accuracy'!G248, 'Pattern_Matching Accuracy'!G248, 'Reversal Accuracy'!G248, 'Stack Accuracy'!G248, 'Vending_Machine Accuracy'!G248, 'Vending_Machine_Sum Accuracy'!G248, 'MazeComplete Accuracy'!G248, 'MazeSolve Accuracy'!G248, 'Hamiltonian Accuracy'!G248)</f>
        <v>8.8555555555555561</v>
      </c>
      <c r="H248" t="str">
        <f t="shared" si="6"/>
        <v>100 (δ=0.65)</v>
      </c>
    </row>
    <row r="249" spans="1:8" x14ac:dyDescent="0.45">
      <c r="A249" s="1">
        <v>29</v>
      </c>
      <c r="B249">
        <v>100</v>
      </c>
      <c r="C249">
        <v>0.85</v>
      </c>
      <c r="D249">
        <f>AVERAGE('PARITY Accuracy'!D249, 'Pattern_Matching Accuracy'!D249, 'Reversal Accuracy'!D249, 'Stack Accuracy'!D249, 'Vending_Machine Accuracy'!D249, 'Vending_Machine_Sum Accuracy'!D249, 'MazeComplete Accuracy'!D249, 'MazeSolve Accuracy'!D249, 'Hamiltonian Accuracy'!D249)</f>
        <v>8.0111111111111111</v>
      </c>
      <c r="E249">
        <f>AVERAGE('PARITY Accuracy'!E249, 'Pattern_Matching Accuracy'!E249, 'Reversal Accuracy'!E249, 'Stack Accuracy'!E249, 'Vending_Machine Accuracy'!E249, 'Vending_Machine_Sum Accuracy'!E249, 'MazeComplete Accuracy'!E249, 'MazeSolve Accuracy'!E249, 'Hamiltonian Accuracy'!E249)</f>
        <v>12.455555555555556</v>
      </c>
      <c r="F249">
        <f>AVERAGE('PARITY Accuracy'!F249, 'Pattern_Matching Accuracy'!F249, 'Reversal Accuracy'!F249, 'Stack Accuracy'!F249, 'Vending_Machine Accuracy'!F249, 'Vending_Machine_Sum Accuracy'!F249, 'MazeComplete Accuracy'!F249, 'MazeSolve Accuracy'!F249, 'Hamiltonian Accuracy'!F249)</f>
        <v>7.2555555555555555</v>
      </c>
      <c r="G249">
        <f>AVERAGE('PARITY Accuracy'!G249, 'Pattern_Matching Accuracy'!G249, 'Reversal Accuracy'!G249, 'Stack Accuracy'!G249, 'Vending_Machine Accuracy'!G249, 'Vending_Machine_Sum Accuracy'!G249, 'MazeComplete Accuracy'!G249, 'MazeSolve Accuracy'!G249, 'Hamiltonian Accuracy'!G249)</f>
        <v>8.1333333333333329</v>
      </c>
      <c r="H249" t="str">
        <f t="shared" si="6"/>
        <v>100 (δ=0.85)</v>
      </c>
    </row>
  </sheetData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249"/>
  <sheetViews>
    <sheetView workbookViewId="0">
      <selection activeCell="E5" sqref="E5"/>
    </sheetView>
  </sheetViews>
  <sheetFormatPr defaultRowHeight="14.25" x14ac:dyDescent="0.45"/>
  <sheetData>
    <row r="1" spans="1:8" x14ac:dyDescent="0.45">
      <c r="A1" s="1">
        <v>0</v>
      </c>
      <c r="B1" t="s">
        <v>13</v>
      </c>
    </row>
    <row r="3" spans="1:8" x14ac:dyDescent="0.4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14</v>
      </c>
    </row>
    <row r="4" spans="1:8" x14ac:dyDescent="0.45">
      <c r="A4" s="1">
        <v>0</v>
      </c>
      <c r="B4">
        <v>2</v>
      </c>
      <c r="C4">
        <v>0</v>
      </c>
      <c r="D4">
        <f>AVERAGE('PARITY Errors'!D4, 'Pattern_Matching Errors'!D4, 'Reversal Errors'!D4, 'Stack Errors'!D4, 'Vending_Machine Errors'!D4, 'Vending_Machine_Sum Errors'!D4, 'MazeComplete Errors'!D4, 'MazeSolve Errors'!D4, 'Hamiltonian Errors'!D4)</f>
        <v>82.86666666666666</v>
      </c>
      <c r="E4">
        <f>AVERAGE('PARITY Errors'!E4, 'Pattern_Matching Errors'!E4, 'Reversal Errors'!E4, 'Stack Errors'!E4, 'Vending_Machine Errors'!E4, 'Vending_Machine_Sum Errors'!E4, 'MazeComplete Errors'!E4, 'MazeSolve Errors'!E4, 'Hamiltonian Errors'!E4)</f>
        <v>90.36666666666666</v>
      </c>
      <c r="F4">
        <f>AVERAGE('PARITY Errors'!F4, 'Pattern_Matching Errors'!F4, 'Reversal Errors'!F4, 'Stack Errors'!F4, 'Vending_Machine Errors'!F4, 'Vending_Machine_Sum Errors'!F4, 'MazeComplete Errors'!F4, 'MazeSolve Errors'!F4, 'Hamiltonian Errors'!F4)</f>
        <v>80.033333333333331</v>
      </c>
      <c r="G4">
        <f>AVERAGE('PARITY Errors'!G4, 'Pattern_Matching Errors'!G4, 'Reversal Errors'!G4, 'Stack Errors'!G4, 'Vending_Machine Errors'!G4, 'Vending_Machine_Sum Errors'!G4, 'MazeComplete Errors'!G4, 'MazeSolve Errors'!G4, 'Hamiltonian Errors'!G4)</f>
        <v>83.644444444444446</v>
      </c>
      <c r="H4" t="str">
        <f t="shared" ref="H4:H33" si="0">B4&amp;" (δ="&amp;C4&amp;")"</f>
        <v>2 (δ=0)</v>
      </c>
    </row>
    <row r="5" spans="1:8" x14ac:dyDescent="0.45">
      <c r="A5" s="1">
        <v>1</v>
      </c>
      <c r="B5">
        <v>2</v>
      </c>
      <c r="C5">
        <v>0.2</v>
      </c>
      <c r="D5">
        <f>AVERAGE('PARITY Errors'!D5, 'Pattern_Matching Errors'!D5, 'Reversal Errors'!D5, 'Stack Errors'!D5, 'Vending_Machine Errors'!D5, 'Vending_Machine_Sum Errors'!D5, 'MazeComplete Errors'!D5, 'MazeSolve Errors'!D5, 'Hamiltonian Errors'!D5)</f>
        <v>82.088888888888903</v>
      </c>
      <c r="E5">
        <f>AVERAGE('PARITY Errors'!E5, 'Pattern_Matching Errors'!E5, 'Reversal Errors'!E5, 'Stack Errors'!E5, 'Vending_Machine Errors'!E5, 'Vending_Machine_Sum Errors'!E5, 'MazeComplete Errors'!E5, 'MazeSolve Errors'!E5, 'Hamiltonian Errors'!E5)</f>
        <v>90.311111111111103</v>
      </c>
      <c r="F5">
        <f>AVERAGE('PARITY Errors'!F5, 'Pattern_Matching Errors'!F5, 'Reversal Errors'!F5, 'Stack Errors'!F5, 'Vending_Machine Errors'!F5, 'Vending_Machine_Sum Errors'!F5, 'MazeComplete Errors'!F5, 'MazeSolve Errors'!F5, 'Hamiltonian Errors'!F5)</f>
        <v>82.455555555555563</v>
      </c>
      <c r="G5">
        <f>AVERAGE('PARITY Errors'!G5, 'Pattern_Matching Errors'!G5, 'Reversal Errors'!G5, 'Stack Errors'!G5, 'Vending_Machine Errors'!G5, 'Vending_Machine_Sum Errors'!G5, 'MazeComplete Errors'!G5, 'MazeSolve Errors'!G5, 'Hamiltonian Errors'!G5)</f>
        <v>83.188888888888883</v>
      </c>
      <c r="H5" t="str">
        <f t="shared" si="0"/>
        <v>2 (δ=0.2)</v>
      </c>
    </row>
    <row r="6" spans="1:8" x14ac:dyDescent="0.45">
      <c r="A6" s="1">
        <v>2</v>
      </c>
      <c r="B6">
        <v>2</v>
      </c>
      <c r="C6">
        <v>0.45</v>
      </c>
      <c r="D6">
        <f>AVERAGE('PARITY Errors'!D6, 'Pattern_Matching Errors'!D6, 'Reversal Errors'!D6, 'Stack Errors'!D6, 'Vending_Machine Errors'!D6, 'Vending_Machine_Sum Errors'!D6, 'MazeComplete Errors'!D6, 'MazeSolve Errors'!D6, 'Hamiltonian Errors'!D6)</f>
        <v>83.177777777777763</v>
      </c>
      <c r="E6">
        <f>AVERAGE('PARITY Errors'!E6, 'Pattern_Matching Errors'!E6, 'Reversal Errors'!E6, 'Stack Errors'!E6, 'Vending_Machine Errors'!E6, 'Vending_Machine_Sum Errors'!E6, 'MazeComplete Errors'!E6, 'MazeSolve Errors'!E6, 'Hamiltonian Errors'!E6)</f>
        <v>90.555555555555557</v>
      </c>
      <c r="F6">
        <f>AVERAGE('PARITY Errors'!F6, 'Pattern_Matching Errors'!F6, 'Reversal Errors'!F6, 'Stack Errors'!F6, 'Vending_Machine Errors'!F6, 'Vending_Machine_Sum Errors'!F6, 'MazeComplete Errors'!F6, 'MazeSolve Errors'!F6, 'Hamiltonian Errors'!F6)</f>
        <v>78.733333333333334</v>
      </c>
      <c r="G6">
        <f>AVERAGE('PARITY Errors'!G6, 'Pattern_Matching Errors'!G6, 'Reversal Errors'!G6, 'Stack Errors'!G6, 'Vending_Machine Errors'!G6, 'Vending_Machine_Sum Errors'!G6, 'MazeComplete Errors'!G6, 'MazeSolve Errors'!G6, 'Hamiltonian Errors'!G6)</f>
        <v>83.566666666666677</v>
      </c>
      <c r="H6" t="str">
        <f t="shared" si="0"/>
        <v>2 (δ=0.45)</v>
      </c>
    </row>
    <row r="7" spans="1:8" x14ac:dyDescent="0.45">
      <c r="A7" s="1">
        <v>3</v>
      </c>
      <c r="B7">
        <v>2</v>
      </c>
      <c r="C7">
        <v>0.65</v>
      </c>
      <c r="D7">
        <f>AVERAGE('PARITY Errors'!D7, 'Pattern_Matching Errors'!D7, 'Reversal Errors'!D7, 'Stack Errors'!D7, 'Vending_Machine Errors'!D7, 'Vending_Machine_Sum Errors'!D7, 'MazeComplete Errors'!D7, 'MazeSolve Errors'!D7, 'Hamiltonian Errors'!D7)</f>
        <v>83.633333333333354</v>
      </c>
      <c r="E7">
        <f>AVERAGE('PARITY Errors'!E7, 'Pattern_Matching Errors'!E7, 'Reversal Errors'!E7, 'Stack Errors'!E7, 'Vending_Machine Errors'!E7, 'Vending_Machine_Sum Errors'!E7, 'MazeComplete Errors'!E7, 'MazeSolve Errors'!E7, 'Hamiltonian Errors'!E7)</f>
        <v>90.1</v>
      </c>
      <c r="F7">
        <f>AVERAGE('PARITY Errors'!F7, 'Pattern_Matching Errors'!F7, 'Reversal Errors'!F7, 'Stack Errors'!F7, 'Vending_Machine Errors'!F7, 'Vending_Machine_Sum Errors'!F7, 'MazeComplete Errors'!F7, 'MazeSolve Errors'!F7, 'Hamiltonian Errors'!F7)</f>
        <v>82.022222222222226</v>
      </c>
      <c r="G7">
        <f>AVERAGE('PARITY Errors'!G7, 'Pattern_Matching Errors'!G7, 'Reversal Errors'!G7, 'Stack Errors'!G7, 'Vending_Machine Errors'!G7, 'Vending_Machine_Sum Errors'!G7, 'MazeComplete Errors'!G7, 'MazeSolve Errors'!G7, 'Hamiltonian Errors'!G7)</f>
        <v>83.86666666666666</v>
      </c>
      <c r="H7" t="str">
        <f t="shared" si="0"/>
        <v>2 (δ=0.65)</v>
      </c>
    </row>
    <row r="8" spans="1:8" x14ac:dyDescent="0.45">
      <c r="A8" s="1">
        <v>4</v>
      </c>
      <c r="B8">
        <v>2</v>
      </c>
      <c r="C8">
        <v>0.85</v>
      </c>
      <c r="D8">
        <f>AVERAGE('PARITY Errors'!D8, 'Pattern_Matching Errors'!D8, 'Reversal Errors'!D8, 'Stack Errors'!D8, 'Vending_Machine Errors'!D8, 'Vending_Machine_Sum Errors'!D8, 'MazeComplete Errors'!D8, 'MazeSolve Errors'!D8, 'Hamiltonian Errors'!D8)</f>
        <v>84.333333333333329</v>
      </c>
      <c r="E8">
        <f>AVERAGE('PARITY Errors'!E8, 'Pattern_Matching Errors'!E8, 'Reversal Errors'!E8, 'Stack Errors'!E8, 'Vending_Machine Errors'!E8, 'Vending_Machine_Sum Errors'!E8, 'MazeComplete Errors'!E8, 'MazeSolve Errors'!E8, 'Hamiltonian Errors'!E8)</f>
        <v>90.977777777777789</v>
      </c>
      <c r="F8">
        <f>AVERAGE('PARITY Errors'!F8, 'Pattern_Matching Errors'!F8, 'Reversal Errors'!F8, 'Stack Errors'!F8, 'Vending_Machine Errors'!F8, 'Vending_Machine_Sum Errors'!F8, 'MazeComplete Errors'!F8, 'MazeSolve Errors'!F8, 'Hamiltonian Errors'!F8)</f>
        <v>81.23333333333332</v>
      </c>
      <c r="G8">
        <f>AVERAGE('PARITY Errors'!G8, 'Pattern_Matching Errors'!G8, 'Reversal Errors'!G8, 'Stack Errors'!G8, 'Vending_Machine Errors'!G8, 'Vending_Machine_Sum Errors'!G8, 'MazeComplete Errors'!G8, 'MazeSolve Errors'!G8, 'Hamiltonian Errors'!G8)</f>
        <v>85.188888888888897</v>
      </c>
      <c r="H8" t="str">
        <f t="shared" si="0"/>
        <v>2 (δ=0.85)</v>
      </c>
    </row>
    <row r="9" spans="1:8" x14ac:dyDescent="0.45">
      <c r="A9" s="1">
        <v>5</v>
      </c>
      <c r="B9">
        <v>5</v>
      </c>
      <c r="C9">
        <v>0</v>
      </c>
      <c r="D9">
        <f>AVERAGE('PARITY Errors'!D9, 'Pattern_Matching Errors'!D9, 'Reversal Errors'!D9, 'Stack Errors'!D9, 'Vending_Machine Errors'!D9, 'Vending_Machine_Sum Errors'!D9, 'MazeComplete Errors'!D9, 'MazeSolve Errors'!D9, 'Hamiltonian Errors'!D9)</f>
        <v>42.20000000000001</v>
      </c>
      <c r="E9">
        <f>AVERAGE('PARITY Errors'!E9, 'Pattern_Matching Errors'!E9, 'Reversal Errors'!E9, 'Stack Errors'!E9, 'Vending_Machine Errors'!E9, 'Vending_Machine_Sum Errors'!E9, 'MazeComplete Errors'!E9, 'MazeSolve Errors'!E9, 'Hamiltonian Errors'!E9)</f>
        <v>59.922222222222217</v>
      </c>
      <c r="F9">
        <f>AVERAGE('PARITY Errors'!F9, 'Pattern_Matching Errors'!F9, 'Reversal Errors'!F9, 'Stack Errors'!F9, 'Vending_Machine Errors'!F9, 'Vending_Machine_Sum Errors'!F9, 'MazeComplete Errors'!F9, 'MazeSolve Errors'!F9, 'Hamiltonian Errors'!F9)</f>
        <v>33.533333333333331</v>
      </c>
      <c r="G9">
        <f>AVERAGE('PARITY Errors'!G9, 'Pattern_Matching Errors'!G9, 'Reversal Errors'!G9, 'Stack Errors'!G9, 'Vending_Machine Errors'!G9, 'Vending_Machine_Sum Errors'!G9, 'MazeComplete Errors'!G9, 'MazeSolve Errors'!G9, 'Hamiltonian Errors'!G9)</f>
        <v>48.366666666666667</v>
      </c>
      <c r="H9" t="str">
        <f t="shared" si="0"/>
        <v>5 (δ=0)</v>
      </c>
    </row>
    <row r="10" spans="1:8" x14ac:dyDescent="0.45">
      <c r="A10" s="1">
        <v>6</v>
      </c>
      <c r="B10">
        <v>5</v>
      </c>
      <c r="C10">
        <v>0.2</v>
      </c>
      <c r="D10">
        <f>AVERAGE('PARITY Errors'!D10, 'Pattern_Matching Errors'!D10, 'Reversal Errors'!D10, 'Stack Errors'!D10, 'Vending_Machine Errors'!D10, 'Vending_Machine_Sum Errors'!D10, 'MazeComplete Errors'!D10, 'MazeSolve Errors'!D10, 'Hamiltonian Errors'!D10)</f>
        <v>39.655555555555551</v>
      </c>
      <c r="E10">
        <f>AVERAGE('PARITY Errors'!E10, 'Pattern_Matching Errors'!E10, 'Reversal Errors'!E10, 'Stack Errors'!E10, 'Vending_Machine Errors'!E10, 'Vending_Machine_Sum Errors'!E10, 'MazeComplete Errors'!E10, 'MazeSolve Errors'!E10, 'Hamiltonian Errors'!E10)</f>
        <v>62.955555555555556</v>
      </c>
      <c r="F10">
        <f>AVERAGE('PARITY Errors'!F10, 'Pattern_Matching Errors'!F10, 'Reversal Errors'!F10, 'Stack Errors'!F10, 'Vending_Machine Errors'!F10, 'Vending_Machine_Sum Errors'!F10, 'MazeComplete Errors'!F10, 'MazeSolve Errors'!F10, 'Hamiltonian Errors'!F10)</f>
        <v>37.74444444444444</v>
      </c>
      <c r="G10">
        <f>AVERAGE('PARITY Errors'!G10, 'Pattern_Matching Errors'!G10, 'Reversal Errors'!G10, 'Stack Errors'!G10, 'Vending_Machine Errors'!G10, 'Vending_Machine_Sum Errors'!G10, 'MazeComplete Errors'!G10, 'MazeSolve Errors'!G10, 'Hamiltonian Errors'!G10)</f>
        <v>51.477777777777781</v>
      </c>
      <c r="H10" t="str">
        <f t="shared" si="0"/>
        <v>5 (δ=0.2)</v>
      </c>
    </row>
    <row r="11" spans="1:8" x14ac:dyDescent="0.45">
      <c r="A11" s="1">
        <v>7</v>
      </c>
      <c r="B11">
        <v>5</v>
      </c>
      <c r="C11">
        <v>0.45</v>
      </c>
      <c r="D11">
        <f>AVERAGE('PARITY Errors'!D11, 'Pattern_Matching Errors'!D11, 'Reversal Errors'!D11, 'Stack Errors'!D11, 'Vending_Machine Errors'!D11, 'Vending_Machine_Sum Errors'!D11, 'MazeComplete Errors'!D11, 'MazeSolve Errors'!D11, 'Hamiltonian Errors'!D11)</f>
        <v>44.144444444444446</v>
      </c>
      <c r="E11">
        <f>AVERAGE('PARITY Errors'!E11, 'Pattern_Matching Errors'!E11, 'Reversal Errors'!E11, 'Stack Errors'!E11, 'Vending_Machine Errors'!E11, 'Vending_Machine_Sum Errors'!E11, 'MazeComplete Errors'!E11, 'MazeSolve Errors'!E11, 'Hamiltonian Errors'!E11)</f>
        <v>66.188888888888883</v>
      </c>
      <c r="F11">
        <f>AVERAGE('PARITY Errors'!F11, 'Pattern_Matching Errors'!F11, 'Reversal Errors'!F11, 'Stack Errors'!F11, 'Vending_Machine Errors'!F11, 'Vending_Machine_Sum Errors'!F11, 'MazeComplete Errors'!F11, 'MazeSolve Errors'!F11, 'Hamiltonian Errors'!F11)</f>
        <v>38.822222222222223</v>
      </c>
      <c r="G11">
        <f>AVERAGE('PARITY Errors'!G11, 'Pattern_Matching Errors'!G11, 'Reversal Errors'!G11, 'Stack Errors'!G11, 'Vending_Machine Errors'!G11, 'Vending_Machine_Sum Errors'!G11, 'MazeComplete Errors'!G11, 'MazeSolve Errors'!G11, 'Hamiltonian Errors'!G11)</f>
        <v>53.8</v>
      </c>
      <c r="H11" t="str">
        <f t="shared" si="0"/>
        <v>5 (δ=0.45)</v>
      </c>
    </row>
    <row r="12" spans="1:8" x14ac:dyDescent="0.45">
      <c r="A12" s="1">
        <v>8</v>
      </c>
      <c r="B12">
        <v>5</v>
      </c>
      <c r="C12">
        <v>0.65</v>
      </c>
      <c r="D12">
        <f>AVERAGE('PARITY Errors'!D12, 'Pattern_Matching Errors'!D12, 'Reversal Errors'!D12, 'Stack Errors'!D12, 'Vending_Machine Errors'!D12, 'Vending_Machine_Sum Errors'!D12, 'MazeComplete Errors'!D12, 'MazeSolve Errors'!D12, 'Hamiltonian Errors'!D12)</f>
        <v>43</v>
      </c>
      <c r="E12">
        <f>AVERAGE('PARITY Errors'!E12, 'Pattern_Matching Errors'!E12, 'Reversal Errors'!E12, 'Stack Errors'!E12, 'Vending_Machine Errors'!E12, 'Vending_Machine_Sum Errors'!E12, 'MazeComplete Errors'!E12, 'MazeSolve Errors'!E12, 'Hamiltonian Errors'!E12)</f>
        <v>66.199999999999989</v>
      </c>
      <c r="F12">
        <f>AVERAGE('PARITY Errors'!F12, 'Pattern_Matching Errors'!F12, 'Reversal Errors'!F12, 'Stack Errors'!F12, 'Vending_Machine Errors'!F12, 'Vending_Machine_Sum Errors'!F12, 'MazeComplete Errors'!F12, 'MazeSolve Errors'!F12, 'Hamiltonian Errors'!F12)</f>
        <v>41.166666666666657</v>
      </c>
      <c r="G12">
        <f>AVERAGE('PARITY Errors'!G12, 'Pattern_Matching Errors'!G12, 'Reversal Errors'!G12, 'Stack Errors'!G12, 'Vending_Machine Errors'!G12, 'Vending_Machine_Sum Errors'!G12, 'MazeComplete Errors'!G12, 'MazeSolve Errors'!G12, 'Hamiltonian Errors'!G12)</f>
        <v>54.144444444444446</v>
      </c>
      <c r="H12" t="str">
        <f t="shared" si="0"/>
        <v>5 (δ=0.65)</v>
      </c>
    </row>
    <row r="13" spans="1:8" x14ac:dyDescent="0.45">
      <c r="A13" s="1">
        <v>9</v>
      </c>
      <c r="B13">
        <v>5</v>
      </c>
      <c r="C13">
        <v>0.85</v>
      </c>
      <c r="D13">
        <f>AVERAGE('PARITY Errors'!D13, 'Pattern_Matching Errors'!D13, 'Reversal Errors'!D13, 'Stack Errors'!D13, 'Vending_Machine Errors'!D13, 'Vending_Machine_Sum Errors'!D13, 'MazeComplete Errors'!D13, 'MazeSolve Errors'!D13, 'Hamiltonian Errors'!D13)</f>
        <v>43.166666666666664</v>
      </c>
      <c r="E13">
        <f>AVERAGE('PARITY Errors'!E13, 'Pattern_Matching Errors'!E13, 'Reversal Errors'!E13, 'Stack Errors'!E13, 'Vending_Machine Errors'!E13, 'Vending_Machine_Sum Errors'!E13, 'MazeComplete Errors'!E13, 'MazeSolve Errors'!E13, 'Hamiltonian Errors'!E13)</f>
        <v>63.166666666666664</v>
      </c>
      <c r="F13">
        <f>AVERAGE('PARITY Errors'!F13, 'Pattern_Matching Errors'!F13, 'Reversal Errors'!F13, 'Stack Errors'!F13, 'Vending_Machine Errors'!F13, 'Vending_Machine_Sum Errors'!F13, 'MazeComplete Errors'!F13, 'MazeSolve Errors'!F13, 'Hamiltonian Errors'!F13)</f>
        <v>40.044444444444451</v>
      </c>
      <c r="G13">
        <f>AVERAGE('PARITY Errors'!G13, 'Pattern_Matching Errors'!G13, 'Reversal Errors'!G13, 'Stack Errors'!G13, 'Vending_Machine Errors'!G13, 'Vending_Machine_Sum Errors'!G13, 'MazeComplete Errors'!G13, 'MazeSolve Errors'!G13, 'Hamiltonian Errors'!G13)</f>
        <v>55.666666666666664</v>
      </c>
      <c r="H13" t="str">
        <f t="shared" si="0"/>
        <v>5 (δ=0.85)</v>
      </c>
    </row>
    <row r="14" spans="1:8" x14ac:dyDescent="0.45">
      <c r="A14" s="1">
        <v>10</v>
      </c>
      <c r="B14">
        <v>10</v>
      </c>
      <c r="C14">
        <v>0</v>
      </c>
      <c r="D14">
        <f>AVERAGE('PARITY Errors'!D14, 'Pattern_Matching Errors'!D14, 'Reversal Errors'!D14, 'Stack Errors'!D14, 'Vending_Machine Errors'!D14, 'Vending_Machine_Sum Errors'!D14, 'MazeComplete Errors'!D14, 'MazeSolve Errors'!D14, 'Hamiltonian Errors'!D14)</f>
        <v>15.18888888888889</v>
      </c>
      <c r="E14">
        <f>AVERAGE('PARITY Errors'!E14, 'Pattern_Matching Errors'!E14, 'Reversal Errors'!E14, 'Stack Errors'!E14, 'Vending_Machine Errors'!E14, 'Vending_Machine_Sum Errors'!E14, 'MazeComplete Errors'!E14, 'MazeSolve Errors'!E14, 'Hamiltonian Errors'!E14)</f>
        <v>45.666666666666664</v>
      </c>
      <c r="F14">
        <f>AVERAGE('PARITY Errors'!F14, 'Pattern_Matching Errors'!F14, 'Reversal Errors'!F14, 'Stack Errors'!F14, 'Vending_Machine Errors'!F14, 'Vending_Machine_Sum Errors'!F14, 'MazeComplete Errors'!F14, 'MazeSolve Errors'!F14, 'Hamiltonian Errors'!F14)</f>
        <v>13.299999999999999</v>
      </c>
      <c r="G14">
        <f>AVERAGE('PARITY Errors'!G14, 'Pattern_Matching Errors'!G14, 'Reversal Errors'!G14, 'Stack Errors'!G14, 'Vending_Machine Errors'!G14, 'Vending_Machine_Sum Errors'!G14, 'MazeComplete Errors'!G14, 'MazeSolve Errors'!G14, 'Hamiltonian Errors'!G14)</f>
        <v>20.599999999999998</v>
      </c>
      <c r="H14" t="str">
        <f t="shared" si="0"/>
        <v>10 (δ=0)</v>
      </c>
    </row>
    <row r="15" spans="1:8" x14ac:dyDescent="0.45">
      <c r="A15" s="1">
        <v>11</v>
      </c>
      <c r="B15">
        <v>10</v>
      </c>
      <c r="C15">
        <v>0.2</v>
      </c>
      <c r="D15">
        <f>AVERAGE('PARITY Errors'!D15, 'Pattern_Matching Errors'!D15, 'Reversal Errors'!D15, 'Stack Errors'!D15, 'Vending_Machine Errors'!D15, 'Vending_Machine_Sum Errors'!D15, 'MazeComplete Errors'!D15, 'MazeSolve Errors'!D15, 'Hamiltonian Errors'!D15)</f>
        <v>19.56666666666667</v>
      </c>
      <c r="E15">
        <f>AVERAGE('PARITY Errors'!E15, 'Pattern_Matching Errors'!E15, 'Reversal Errors'!E15, 'Stack Errors'!E15, 'Vending_Machine Errors'!E15, 'Vending_Machine_Sum Errors'!E15, 'MazeComplete Errors'!E15, 'MazeSolve Errors'!E15, 'Hamiltonian Errors'!E15)</f>
        <v>48.233333333333327</v>
      </c>
      <c r="F15">
        <f>AVERAGE('PARITY Errors'!F15, 'Pattern_Matching Errors'!F15, 'Reversal Errors'!F15, 'Stack Errors'!F15, 'Vending_Machine Errors'!F15, 'Vending_Machine_Sum Errors'!F15, 'MazeComplete Errors'!F15, 'MazeSolve Errors'!F15, 'Hamiltonian Errors'!F15)</f>
        <v>15.011111111111111</v>
      </c>
      <c r="G15">
        <f>AVERAGE('PARITY Errors'!G15, 'Pattern_Matching Errors'!G15, 'Reversal Errors'!G15, 'Stack Errors'!G15, 'Vending_Machine Errors'!G15, 'Vending_Machine_Sum Errors'!G15, 'MazeComplete Errors'!G15, 'MazeSolve Errors'!G15, 'Hamiltonian Errors'!G15)</f>
        <v>23</v>
      </c>
      <c r="H15" t="str">
        <f t="shared" si="0"/>
        <v>10 (δ=0.2)</v>
      </c>
    </row>
    <row r="16" spans="1:8" x14ac:dyDescent="0.45">
      <c r="A16" s="1">
        <v>12</v>
      </c>
      <c r="B16">
        <v>10</v>
      </c>
      <c r="C16">
        <v>0.45</v>
      </c>
      <c r="D16">
        <f>AVERAGE('PARITY Errors'!D16, 'Pattern_Matching Errors'!D16, 'Reversal Errors'!D16, 'Stack Errors'!D16, 'Vending_Machine Errors'!D16, 'Vending_Machine_Sum Errors'!D16, 'MazeComplete Errors'!D16, 'MazeSolve Errors'!D16, 'Hamiltonian Errors'!D16)</f>
        <v>20.333333333333332</v>
      </c>
      <c r="E16">
        <f>AVERAGE('PARITY Errors'!E16, 'Pattern_Matching Errors'!E16, 'Reversal Errors'!E16, 'Stack Errors'!E16, 'Vending_Machine Errors'!E16, 'Vending_Machine_Sum Errors'!E16, 'MazeComplete Errors'!E16, 'MazeSolve Errors'!E16, 'Hamiltonian Errors'!E16)</f>
        <v>49.188888888888897</v>
      </c>
      <c r="F16">
        <f>AVERAGE('PARITY Errors'!F16, 'Pattern_Matching Errors'!F16, 'Reversal Errors'!F16, 'Stack Errors'!F16, 'Vending_Machine Errors'!F16, 'Vending_Machine_Sum Errors'!F16, 'MazeComplete Errors'!F16, 'MazeSolve Errors'!F16, 'Hamiltonian Errors'!F16)</f>
        <v>16.722222222222221</v>
      </c>
      <c r="G16">
        <f>AVERAGE('PARITY Errors'!G16, 'Pattern_Matching Errors'!G16, 'Reversal Errors'!G16, 'Stack Errors'!G16, 'Vending_Machine Errors'!G16, 'Vending_Machine_Sum Errors'!G16, 'MazeComplete Errors'!G16, 'MazeSolve Errors'!G16, 'Hamiltonian Errors'!G16)</f>
        <v>24.200000000000003</v>
      </c>
      <c r="H16" t="str">
        <f t="shared" si="0"/>
        <v>10 (δ=0.45)</v>
      </c>
    </row>
    <row r="17" spans="1:8" x14ac:dyDescent="0.45">
      <c r="A17" s="1">
        <v>13</v>
      </c>
      <c r="B17">
        <v>10</v>
      </c>
      <c r="C17">
        <v>0.65</v>
      </c>
      <c r="D17">
        <f>AVERAGE('PARITY Errors'!D17, 'Pattern_Matching Errors'!D17, 'Reversal Errors'!D17, 'Stack Errors'!D17, 'Vending_Machine Errors'!D17, 'Vending_Machine_Sum Errors'!D17, 'MazeComplete Errors'!D17, 'MazeSolve Errors'!D17, 'Hamiltonian Errors'!D17)</f>
        <v>20.788888888888891</v>
      </c>
      <c r="E17">
        <f>AVERAGE('PARITY Errors'!E17, 'Pattern_Matching Errors'!E17, 'Reversal Errors'!E17, 'Stack Errors'!E17, 'Vending_Machine Errors'!E17, 'Vending_Machine_Sum Errors'!E17, 'MazeComplete Errors'!E17, 'MazeSolve Errors'!E17, 'Hamiltonian Errors'!E17)</f>
        <v>51.511111111111106</v>
      </c>
      <c r="F17">
        <f>AVERAGE('PARITY Errors'!F17, 'Pattern_Matching Errors'!F17, 'Reversal Errors'!F17, 'Stack Errors'!F17, 'Vending_Machine Errors'!F17, 'Vending_Machine_Sum Errors'!F17, 'MazeComplete Errors'!F17, 'MazeSolve Errors'!F17, 'Hamiltonian Errors'!F17)</f>
        <v>17.500000000000004</v>
      </c>
      <c r="G17">
        <f>AVERAGE('PARITY Errors'!G17, 'Pattern_Matching Errors'!G17, 'Reversal Errors'!G17, 'Stack Errors'!G17, 'Vending_Machine Errors'!G17, 'Vending_Machine_Sum Errors'!G17, 'MazeComplete Errors'!G17, 'MazeSolve Errors'!G17, 'Hamiltonian Errors'!G17)</f>
        <v>24.344444444444449</v>
      </c>
      <c r="H17" t="str">
        <f t="shared" si="0"/>
        <v>10 (δ=0.65)</v>
      </c>
    </row>
    <row r="18" spans="1:8" x14ac:dyDescent="0.45">
      <c r="A18" s="1">
        <v>14</v>
      </c>
      <c r="B18">
        <v>10</v>
      </c>
      <c r="C18">
        <v>0.85</v>
      </c>
      <c r="D18">
        <f>AVERAGE('PARITY Errors'!D18, 'Pattern_Matching Errors'!D18, 'Reversal Errors'!D18, 'Stack Errors'!D18, 'Vending_Machine Errors'!D18, 'Vending_Machine_Sum Errors'!D18, 'MazeComplete Errors'!D18, 'MazeSolve Errors'!D18, 'Hamiltonian Errors'!D18)</f>
        <v>22.18888888888889</v>
      </c>
      <c r="E18">
        <f>AVERAGE('PARITY Errors'!E18, 'Pattern_Matching Errors'!E18, 'Reversal Errors'!E18, 'Stack Errors'!E18, 'Vending_Machine Errors'!E18, 'Vending_Machine_Sum Errors'!E18, 'MazeComplete Errors'!E18, 'MazeSolve Errors'!E18, 'Hamiltonian Errors'!E18)</f>
        <v>52.8</v>
      </c>
      <c r="F18">
        <f>AVERAGE('PARITY Errors'!F18, 'Pattern_Matching Errors'!F18, 'Reversal Errors'!F18, 'Stack Errors'!F18, 'Vending_Machine Errors'!F18, 'Vending_Machine_Sum Errors'!F18, 'MazeComplete Errors'!F18, 'MazeSolve Errors'!F18, 'Hamiltonian Errors'!F18)</f>
        <v>17.644444444444446</v>
      </c>
      <c r="G18">
        <f>AVERAGE('PARITY Errors'!G18, 'Pattern_Matching Errors'!G18, 'Reversal Errors'!G18, 'Stack Errors'!G18, 'Vending_Machine Errors'!G18, 'Vending_Machine_Sum Errors'!G18, 'MazeComplete Errors'!G18, 'MazeSolve Errors'!G18, 'Hamiltonian Errors'!G18)</f>
        <v>25.533333333333331</v>
      </c>
      <c r="H18" t="str">
        <f t="shared" si="0"/>
        <v>10 (δ=0.85)</v>
      </c>
    </row>
    <row r="19" spans="1:8" x14ac:dyDescent="0.45">
      <c r="A19" s="1">
        <v>15</v>
      </c>
      <c r="B19">
        <v>20</v>
      </c>
      <c r="C19">
        <v>0</v>
      </c>
      <c r="D19">
        <f>AVERAGE('PARITY Errors'!D19, 'Pattern_Matching Errors'!D19, 'Reversal Errors'!D19, 'Stack Errors'!D19, 'Vending_Machine Errors'!D19, 'Vending_Machine_Sum Errors'!D19, 'MazeComplete Errors'!D19, 'MazeSolve Errors'!D19, 'Hamiltonian Errors'!D19)</f>
        <v>0.44444444444444442</v>
      </c>
      <c r="E19">
        <f>AVERAGE('PARITY Errors'!E19, 'Pattern_Matching Errors'!E19, 'Reversal Errors'!E19, 'Stack Errors'!E19, 'Vending_Machine Errors'!E19, 'Vending_Machine_Sum Errors'!E19, 'MazeComplete Errors'!E19, 'MazeSolve Errors'!E19, 'Hamiltonian Errors'!E19)</f>
        <v>37.022222222222219</v>
      </c>
      <c r="F19">
        <f>AVERAGE('PARITY Errors'!F19, 'Pattern_Matching Errors'!F19, 'Reversal Errors'!F19, 'Stack Errors'!F19, 'Vending_Machine Errors'!F19, 'Vending_Machine_Sum Errors'!F19, 'MazeComplete Errors'!F19, 'MazeSolve Errors'!F19, 'Hamiltonian Errors'!F19)</f>
        <v>0.76666666666666672</v>
      </c>
      <c r="G19">
        <f>AVERAGE('PARITY Errors'!G19, 'Pattern_Matching Errors'!G19, 'Reversal Errors'!G19, 'Stack Errors'!G19, 'Vending_Machine Errors'!G19, 'Vending_Machine_Sum Errors'!G19, 'MazeComplete Errors'!G19, 'MazeSolve Errors'!G19, 'Hamiltonian Errors'!G19)</f>
        <v>0.48888888888888893</v>
      </c>
      <c r="H19" t="str">
        <f t="shared" si="0"/>
        <v>20 (δ=0)</v>
      </c>
    </row>
    <row r="20" spans="1:8" x14ac:dyDescent="0.45">
      <c r="A20" s="1">
        <v>16</v>
      </c>
      <c r="B20">
        <v>20</v>
      </c>
      <c r="C20">
        <v>0.2</v>
      </c>
      <c r="D20">
        <f>AVERAGE('PARITY Errors'!D20, 'Pattern_Matching Errors'!D20, 'Reversal Errors'!D20, 'Stack Errors'!D20, 'Vending_Machine Errors'!D20, 'Vending_Machine_Sum Errors'!D20, 'MazeComplete Errors'!D20, 'MazeSolve Errors'!D20, 'Hamiltonian Errors'!D20)</f>
        <v>0.78888888888888897</v>
      </c>
      <c r="E20">
        <f>AVERAGE('PARITY Errors'!E20, 'Pattern_Matching Errors'!E20, 'Reversal Errors'!E20, 'Stack Errors'!E20, 'Vending_Machine Errors'!E20, 'Vending_Machine_Sum Errors'!E20, 'MazeComplete Errors'!E20, 'MazeSolve Errors'!E20, 'Hamiltonian Errors'!E20)</f>
        <v>37.377777777777773</v>
      </c>
      <c r="F20">
        <f>AVERAGE('PARITY Errors'!F20, 'Pattern_Matching Errors'!F20, 'Reversal Errors'!F20, 'Stack Errors'!F20, 'Vending_Machine Errors'!F20, 'Vending_Machine_Sum Errors'!F20, 'MazeComplete Errors'!F20, 'MazeSolve Errors'!F20, 'Hamiltonian Errors'!F20)</f>
        <v>0.75555555555555554</v>
      </c>
      <c r="G20">
        <f>AVERAGE('PARITY Errors'!G20, 'Pattern_Matching Errors'!G20, 'Reversal Errors'!G20, 'Stack Errors'!G20, 'Vending_Machine Errors'!G20, 'Vending_Machine_Sum Errors'!G20, 'MazeComplete Errors'!G20, 'MazeSolve Errors'!G20, 'Hamiltonian Errors'!G20)</f>
        <v>1.3555555555555556</v>
      </c>
      <c r="H20" t="str">
        <f t="shared" si="0"/>
        <v>20 (δ=0.2)</v>
      </c>
    </row>
    <row r="21" spans="1:8" x14ac:dyDescent="0.45">
      <c r="A21" s="1">
        <v>17</v>
      </c>
      <c r="B21">
        <v>20</v>
      </c>
      <c r="C21">
        <v>0.45</v>
      </c>
      <c r="D21">
        <f>AVERAGE('PARITY Errors'!D21, 'Pattern_Matching Errors'!D21, 'Reversal Errors'!D21, 'Stack Errors'!D21, 'Vending_Machine Errors'!D21, 'Vending_Machine_Sum Errors'!D21, 'MazeComplete Errors'!D21, 'MazeSolve Errors'!D21, 'Hamiltonian Errors'!D21)</f>
        <v>0.88888888888888884</v>
      </c>
      <c r="E21">
        <f>AVERAGE('PARITY Errors'!E21, 'Pattern_Matching Errors'!E21, 'Reversal Errors'!E21, 'Stack Errors'!E21, 'Vending_Machine Errors'!E21, 'Vending_Machine_Sum Errors'!E21, 'MazeComplete Errors'!E21, 'MazeSolve Errors'!E21, 'Hamiltonian Errors'!E21)</f>
        <v>37.977777777777774</v>
      </c>
      <c r="F21">
        <f>AVERAGE('PARITY Errors'!F21, 'Pattern_Matching Errors'!F21, 'Reversal Errors'!F21, 'Stack Errors'!F21, 'Vending_Machine Errors'!F21, 'Vending_Machine_Sum Errors'!F21, 'MazeComplete Errors'!F21, 'MazeSolve Errors'!F21, 'Hamiltonian Errors'!F21)</f>
        <v>0.78888888888888886</v>
      </c>
      <c r="G21">
        <f>AVERAGE('PARITY Errors'!G21, 'Pattern_Matching Errors'!G21, 'Reversal Errors'!G21, 'Stack Errors'!G21, 'Vending_Machine Errors'!G21, 'Vending_Machine_Sum Errors'!G21, 'MazeComplete Errors'!G21, 'MazeSolve Errors'!G21, 'Hamiltonian Errors'!G21)</f>
        <v>1.3777777777777778</v>
      </c>
      <c r="H21" t="str">
        <f t="shared" si="0"/>
        <v>20 (δ=0.45)</v>
      </c>
    </row>
    <row r="22" spans="1:8" x14ac:dyDescent="0.45">
      <c r="A22" s="1">
        <v>18</v>
      </c>
      <c r="B22">
        <v>20</v>
      </c>
      <c r="C22">
        <v>0.65</v>
      </c>
      <c r="D22">
        <f>AVERAGE('PARITY Errors'!D22, 'Pattern_Matching Errors'!D22, 'Reversal Errors'!D22, 'Stack Errors'!D22, 'Vending_Machine Errors'!D22, 'Vending_Machine_Sum Errors'!D22, 'MazeComplete Errors'!D22, 'MazeSolve Errors'!D22, 'Hamiltonian Errors'!D22)</f>
        <v>1.0444444444444445</v>
      </c>
      <c r="E22">
        <f>AVERAGE('PARITY Errors'!E22, 'Pattern_Matching Errors'!E22, 'Reversal Errors'!E22, 'Stack Errors'!E22, 'Vending_Machine Errors'!E22, 'Vending_Machine_Sum Errors'!E22, 'MazeComplete Errors'!E22, 'MazeSolve Errors'!E22, 'Hamiltonian Errors'!E22)</f>
        <v>38.077777777777776</v>
      </c>
      <c r="F22">
        <f>AVERAGE('PARITY Errors'!F22, 'Pattern_Matching Errors'!F22, 'Reversal Errors'!F22, 'Stack Errors'!F22, 'Vending_Machine Errors'!F22, 'Vending_Machine_Sum Errors'!F22, 'MazeComplete Errors'!F22, 'MazeSolve Errors'!F22, 'Hamiltonian Errors'!F22)</f>
        <v>1.2222222222222223</v>
      </c>
      <c r="G22">
        <f>AVERAGE('PARITY Errors'!G22, 'Pattern_Matching Errors'!G22, 'Reversal Errors'!G22, 'Stack Errors'!G22, 'Vending_Machine Errors'!G22, 'Vending_Machine_Sum Errors'!G22, 'MazeComplete Errors'!G22, 'MazeSolve Errors'!G22, 'Hamiltonian Errors'!G22)</f>
        <v>1.3333333333333333</v>
      </c>
      <c r="H22" t="str">
        <f t="shared" si="0"/>
        <v>20 (δ=0.65)</v>
      </c>
    </row>
    <row r="23" spans="1:8" x14ac:dyDescent="0.45">
      <c r="A23" s="1">
        <v>19</v>
      </c>
      <c r="B23">
        <v>20</v>
      </c>
      <c r="C23">
        <v>0.85</v>
      </c>
      <c r="D23">
        <f>AVERAGE('PARITY Errors'!D23, 'Pattern_Matching Errors'!D23, 'Reversal Errors'!D23, 'Stack Errors'!D23, 'Vending_Machine Errors'!D23, 'Vending_Machine_Sum Errors'!D23, 'MazeComplete Errors'!D23, 'MazeSolve Errors'!D23, 'Hamiltonian Errors'!D23)</f>
        <v>1.8333333333333333</v>
      </c>
      <c r="E23">
        <f>AVERAGE('PARITY Errors'!E23, 'Pattern_Matching Errors'!E23, 'Reversal Errors'!E23, 'Stack Errors'!E23, 'Vending_Machine Errors'!E23, 'Vending_Machine_Sum Errors'!E23, 'MazeComplete Errors'!E23, 'MazeSolve Errors'!E23, 'Hamiltonian Errors'!E23)</f>
        <v>38.777777777777771</v>
      </c>
      <c r="F23">
        <f>AVERAGE('PARITY Errors'!F23, 'Pattern_Matching Errors'!F23, 'Reversal Errors'!F23, 'Stack Errors'!F23, 'Vending_Machine Errors'!F23, 'Vending_Machine_Sum Errors'!F23, 'MazeComplete Errors'!F23, 'MazeSolve Errors'!F23, 'Hamiltonian Errors'!F23)</f>
        <v>2.1222222222222222</v>
      </c>
      <c r="G23">
        <f>AVERAGE('PARITY Errors'!G23, 'Pattern_Matching Errors'!G23, 'Reversal Errors'!G23, 'Stack Errors'!G23, 'Vending_Machine Errors'!G23, 'Vending_Machine_Sum Errors'!G23, 'MazeComplete Errors'!G23, 'MazeSolve Errors'!G23, 'Hamiltonian Errors'!G23)</f>
        <v>2.1666666666666665</v>
      </c>
      <c r="H23" t="str">
        <f t="shared" si="0"/>
        <v>20 (δ=0.85)</v>
      </c>
    </row>
    <row r="24" spans="1:8" x14ac:dyDescent="0.45">
      <c r="A24" s="1">
        <v>20</v>
      </c>
      <c r="B24">
        <v>50</v>
      </c>
      <c r="C24">
        <v>0</v>
      </c>
      <c r="D24">
        <f>AVERAGE('PARITY Errors'!D24, 'Pattern_Matching Errors'!D24, 'Reversal Errors'!D24, 'Stack Errors'!D24, 'Vending_Machine Errors'!D24, 'Vending_Machine_Sum Errors'!D24, 'MazeComplete Errors'!D24, 'MazeSolve Errors'!D24, 'Hamiltonian Errors'!D24)</f>
        <v>0.18888888888888888</v>
      </c>
      <c r="E24">
        <f>AVERAGE('PARITY Errors'!E24, 'Pattern_Matching Errors'!E24, 'Reversal Errors'!E24, 'Stack Errors'!E24, 'Vending_Machine Errors'!E24, 'Vending_Machine_Sum Errors'!E24, 'MazeComplete Errors'!E24, 'MazeSolve Errors'!E24, 'Hamiltonian Errors'!E24)</f>
        <v>14.388888888888889</v>
      </c>
      <c r="F24">
        <f>AVERAGE('PARITY Errors'!F24, 'Pattern_Matching Errors'!F24, 'Reversal Errors'!F24, 'Stack Errors'!F24, 'Vending_Machine Errors'!F24, 'Vending_Machine_Sum Errors'!F24, 'MazeComplete Errors'!F24, 'MazeSolve Errors'!F24, 'Hamiltonian Errors'!F24)</f>
        <v>0.23333333333333334</v>
      </c>
      <c r="G24">
        <f>AVERAGE('PARITY Errors'!G24, 'Pattern_Matching Errors'!G24, 'Reversal Errors'!G24, 'Stack Errors'!G24, 'Vending_Machine Errors'!G24, 'Vending_Machine_Sum Errors'!G24, 'MazeComplete Errors'!G24, 'MazeSolve Errors'!G24, 'Hamiltonian Errors'!G24)</f>
        <v>0.25555555555555559</v>
      </c>
      <c r="H24" t="str">
        <f t="shared" si="0"/>
        <v>50 (δ=0)</v>
      </c>
    </row>
    <row r="25" spans="1:8" x14ac:dyDescent="0.45">
      <c r="A25" s="1">
        <v>21</v>
      </c>
      <c r="B25">
        <v>50</v>
      </c>
      <c r="C25">
        <v>0.2</v>
      </c>
      <c r="D25">
        <f>AVERAGE('PARITY Errors'!D25, 'Pattern_Matching Errors'!D25, 'Reversal Errors'!D25, 'Stack Errors'!D25, 'Vending_Machine Errors'!D25, 'Vending_Machine_Sum Errors'!D25, 'MazeComplete Errors'!D25, 'MazeSolve Errors'!D25, 'Hamiltonian Errors'!D25)</f>
        <v>0.13333333333333333</v>
      </c>
      <c r="E25">
        <f>AVERAGE('PARITY Errors'!E25, 'Pattern_Matching Errors'!E25, 'Reversal Errors'!E25, 'Stack Errors'!E25, 'Vending_Machine Errors'!E25, 'Vending_Machine_Sum Errors'!E25, 'MazeComplete Errors'!E25, 'MazeSolve Errors'!E25, 'Hamiltonian Errors'!E25)</f>
        <v>12.355555555555554</v>
      </c>
      <c r="F25">
        <f>AVERAGE('PARITY Errors'!F25, 'Pattern_Matching Errors'!F25, 'Reversal Errors'!F25, 'Stack Errors'!F25, 'Vending_Machine Errors'!F25, 'Vending_Machine_Sum Errors'!F25, 'MazeComplete Errors'!F25, 'MazeSolve Errors'!F25, 'Hamiltonian Errors'!F25)</f>
        <v>0.12222222222222223</v>
      </c>
      <c r="G25">
        <f>AVERAGE('PARITY Errors'!G25, 'Pattern_Matching Errors'!G25, 'Reversal Errors'!G25, 'Stack Errors'!G25, 'Vending_Machine Errors'!G25, 'Vending_Machine_Sum Errors'!G25, 'MazeComplete Errors'!G25, 'MazeSolve Errors'!G25, 'Hamiltonian Errors'!G25)</f>
        <v>0.21111111111111114</v>
      </c>
      <c r="H25" t="str">
        <f t="shared" si="0"/>
        <v>50 (δ=0.2)</v>
      </c>
    </row>
    <row r="26" spans="1:8" x14ac:dyDescent="0.45">
      <c r="A26" s="1">
        <v>22</v>
      </c>
      <c r="B26">
        <v>50</v>
      </c>
      <c r="C26">
        <v>0.45</v>
      </c>
      <c r="D26">
        <f>AVERAGE('PARITY Errors'!D26, 'Pattern_Matching Errors'!D26, 'Reversal Errors'!D26, 'Stack Errors'!D26, 'Vending_Machine Errors'!D26, 'Vending_Machine_Sum Errors'!D26, 'MazeComplete Errors'!D26, 'MazeSolve Errors'!D26, 'Hamiltonian Errors'!D26)</f>
        <v>0.24444444444444441</v>
      </c>
      <c r="E26">
        <f>AVERAGE('PARITY Errors'!E26, 'Pattern_Matching Errors'!E26, 'Reversal Errors'!E26, 'Stack Errors'!E26, 'Vending_Machine Errors'!E26, 'Vending_Machine_Sum Errors'!E26, 'MazeComplete Errors'!E26, 'MazeSolve Errors'!E26, 'Hamiltonian Errors'!E26)</f>
        <v>13.522222222222222</v>
      </c>
      <c r="F26">
        <f>AVERAGE('PARITY Errors'!F26, 'Pattern_Matching Errors'!F26, 'Reversal Errors'!F26, 'Stack Errors'!F26, 'Vending_Machine Errors'!F26, 'Vending_Machine_Sum Errors'!F26, 'MazeComplete Errors'!F26, 'MazeSolve Errors'!F26, 'Hamiltonian Errors'!F26)</f>
        <v>0.27777777777777779</v>
      </c>
      <c r="G26">
        <f>AVERAGE('PARITY Errors'!G26, 'Pattern_Matching Errors'!G26, 'Reversal Errors'!G26, 'Stack Errors'!G26, 'Vending_Machine Errors'!G26, 'Vending_Machine_Sum Errors'!G26, 'MazeComplete Errors'!G26, 'MazeSolve Errors'!G26, 'Hamiltonian Errors'!G26)</f>
        <v>0.28888888888888892</v>
      </c>
      <c r="H26" t="str">
        <f t="shared" si="0"/>
        <v>50 (δ=0.45)</v>
      </c>
    </row>
    <row r="27" spans="1:8" x14ac:dyDescent="0.45">
      <c r="A27" s="1">
        <v>23</v>
      </c>
      <c r="B27">
        <v>50</v>
      </c>
      <c r="C27">
        <v>0.65</v>
      </c>
      <c r="D27">
        <f>AVERAGE('PARITY Errors'!D27, 'Pattern_Matching Errors'!D27, 'Reversal Errors'!D27, 'Stack Errors'!D27, 'Vending_Machine Errors'!D27, 'Vending_Machine_Sum Errors'!D27, 'MazeComplete Errors'!D27, 'MazeSolve Errors'!D27, 'Hamiltonian Errors'!D27)</f>
        <v>0.45555555555555549</v>
      </c>
      <c r="E27">
        <f>AVERAGE('PARITY Errors'!E27, 'Pattern_Matching Errors'!E27, 'Reversal Errors'!E27, 'Stack Errors'!E27, 'Vending_Machine Errors'!E27, 'Vending_Machine_Sum Errors'!E27, 'MazeComplete Errors'!E27, 'MazeSolve Errors'!E27, 'Hamiltonian Errors'!E27)</f>
        <v>14.511111111111111</v>
      </c>
      <c r="F27">
        <f>AVERAGE('PARITY Errors'!F27, 'Pattern_Matching Errors'!F27, 'Reversal Errors'!F27, 'Stack Errors'!F27, 'Vending_Machine Errors'!F27, 'Vending_Machine_Sum Errors'!F27, 'MazeComplete Errors'!F27, 'MazeSolve Errors'!F27, 'Hamiltonian Errors'!F27)</f>
        <v>0.35555555555555557</v>
      </c>
      <c r="G27">
        <f>AVERAGE('PARITY Errors'!G27, 'Pattern_Matching Errors'!G27, 'Reversal Errors'!G27, 'Stack Errors'!G27, 'Vending_Machine Errors'!G27, 'Vending_Machine_Sum Errors'!G27, 'MazeComplete Errors'!G27, 'MazeSolve Errors'!G27, 'Hamiltonian Errors'!G27)</f>
        <v>0.46666666666666656</v>
      </c>
      <c r="H27" t="str">
        <f t="shared" si="0"/>
        <v>50 (δ=0.65)</v>
      </c>
    </row>
    <row r="28" spans="1:8" x14ac:dyDescent="0.45">
      <c r="A28" s="1">
        <v>24</v>
      </c>
      <c r="B28">
        <v>50</v>
      </c>
      <c r="C28">
        <v>0.85</v>
      </c>
      <c r="D28">
        <f>AVERAGE('PARITY Errors'!D28, 'Pattern_Matching Errors'!D28, 'Reversal Errors'!D28, 'Stack Errors'!D28, 'Vending_Machine Errors'!D28, 'Vending_Machine_Sum Errors'!D28, 'MazeComplete Errors'!D28, 'MazeSolve Errors'!D28, 'Hamiltonian Errors'!D28)</f>
        <v>0.74444444444444435</v>
      </c>
      <c r="E28">
        <f>AVERAGE('PARITY Errors'!E28, 'Pattern_Matching Errors'!E28, 'Reversal Errors'!E28, 'Stack Errors'!E28, 'Vending_Machine Errors'!E28, 'Vending_Machine_Sum Errors'!E28, 'MazeComplete Errors'!E28, 'MazeSolve Errors'!E28, 'Hamiltonian Errors'!E28)</f>
        <v>18.822222222222223</v>
      </c>
      <c r="F28">
        <f>AVERAGE('PARITY Errors'!F28, 'Pattern_Matching Errors'!F28, 'Reversal Errors'!F28, 'Stack Errors'!F28, 'Vending_Machine Errors'!F28, 'Vending_Machine_Sum Errors'!F28, 'MazeComplete Errors'!F28, 'MazeSolve Errors'!F28, 'Hamiltonian Errors'!F28)</f>
        <v>0.89999999999999991</v>
      </c>
      <c r="G28">
        <f>AVERAGE('PARITY Errors'!G28, 'Pattern_Matching Errors'!G28, 'Reversal Errors'!G28, 'Stack Errors'!G28, 'Vending_Machine Errors'!G28, 'Vending_Machine_Sum Errors'!G28, 'MazeComplete Errors'!G28, 'MazeSolve Errors'!G28, 'Hamiltonian Errors'!G28)</f>
        <v>0.94444444444444442</v>
      </c>
      <c r="H28" t="str">
        <f t="shared" si="0"/>
        <v>50 (δ=0.85)</v>
      </c>
    </row>
    <row r="29" spans="1:8" x14ac:dyDescent="0.45">
      <c r="A29" s="1">
        <v>25</v>
      </c>
      <c r="B29">
        <v>100</v>
      </c>
      <c r="C29">
        <v>0</v>
      </c>
      <c r="D29">
        <f>AVERAGE('PARITY Errors'!D29, 'Pattern_Matching Errors'!D29, 'Reversal Errors'!D29, 'Stack Errors'!D29, 'Vending_Machine Errors'!D29, 'Vending_Machine_Sum Errors'!D29, 'MazeComplete Errors'!D29, 'MazeSolve Errors'!D29, 'Hamiltonian Errors'!D29)</f>
        <v>2.2222222222222223E-2</v>
      </c>
      <c r="E29">
        <f>AVERAGE('PARITY Errors'!E29, 'Pattern_Matching Errors'!E29, 'Reversal Errors'!E29, 'Stack Errors'!E29, 'Vending_Machine Errors'!E29, 'Vending_Machine_Sum Errors'!E29, 'MazeComplete Errors'!E29, 'MazeSolve Errors'!E29, 'Hamiltonian Errors'!E29)</f>
        <v>3.3888888888888884</v>
      </c>
      <c r="F29">
        <f>AVERAGE('PARITY Errors'!F29, 'Pattern_Matching Errors'!F29, 'Reversal Errors'!F29, 'Stack Errors'!F29, 'Vending_Machine Errors'!F29, 'Vending_Machine_Sum Errors'!F29, 'MazeComplete Errors'!F29, 'MazeSolve Errors'!F29, 'Hamiltonian Errors'!F29)</f>
        <v>3.3333333333333333E-2</v>
      </c>
      <c r="G29">
        <f>AVERAGE('PARITY Errors'!G29, 'Pattern_Matching Errors'!G29, 'Reversal Errors'!G29, 'Stack Errors'!G29, 'Vending_Machine Errors'!G29, 'Vending_Machine_Sum Errors'!G29, 'MazeComplete Errors'!G29, 'MazeSolve Errors'!G29, 'Hamiltonian Errors'!G29)</f>
        <v>2.2222222222222223E-2</v>
      </c>
      <c r="H29" t="str">
        <f t="shared" si="0"/>
        <v>100 (δ=0)</v>
      </c>
    </row>
    <row r="30" spans="1:8" x14ac:dyDescent="0.45">
      <c r="A30" s="1">
        <v>26</v>
      </c>
      <c r="B30">
        <v>100</v>
      </c>
      <c r="C30">
        <v>0.2</v>
      </c>
      <c r="D30">
        <f>AVERAGE('PARITY Errors'!D30, 'Pattern_Matching Errors'!D30, 'Reversal Errors'!D30, 'Stack Errors'!D30, 'Vending_Machine Errors'!D30, 'Vending_Machine_Sum Errors'!D30, 'MazeComplete Errors'!D30, 'MazeSolve Errors'!D30, 'Hamiltonian Errors'!D30)</f>
        <v>4.4444444444444446E-2</v>
      </c>
      <c r="E30">
        <f>AVERAGE('PARITY Errors'!E30, 'Pattern_Matching Errors'!E30, 'Reversal Errors'!E30, 'Stack Errors'!E30, 'Vending_Machine Errors'!E30, 'Vending_Machine_Sum Errors'!E30, 'MazeComplete Errors'!E30, 'MazeSolve Errors'!E30, 'Hamiltonian Errors'!E30)</f>
        <v>4.4777777777777779</v>
      </c>
      <c r="F30">
        <f>AVERAGE('PARITY Errors'!F30, 'Pattern_Matching Errors'!F30, 'Reversal Errors'!F30, 'Stack Errors'!F30, 'Vending_Machine Errors'!F30, 'Vending_Machine_Sum Errors'!F30, 'MazeComplete Errors'!F30, 'MazeSolve Errors'!F30, 'Hamiltonian Errors'!F30)</f>
        <v>4.4444444444444446E-2</v>
      </c>
      <c r="G30">
        <f>AVERAGE('PARITY Errors'!G30, 'Pattern_Matching Errors'!G30, 'Reversal Errors'!G30, 'Stack Errors'!G30, 'Vending_Machine Errors'!G30, 'Vending_Machine_Sum Errors'!G30, 'MazeComplete Errors'!G30, 'MazeSolve Errors'!G30, 'Hamiltonian Errors'!G30)</f>
        <v>2.2222222222222223E-2</v>
      </c>
      <c r="H30" t="str">
        <f t="shared" si="0"/>
        <v>100 (δ=0.2)</v>
      </c>
    </row>
    <row r="31" spans="1:8" x14ac:dyDescent="0.45">
      <c r="A31" s="1">
        <v>27</v>
      </c>
      <c r="B31">
        <v>100</v>
      </c>
      <c r="C31">
        <v>0.45</v>
      </c>
      <c r="D31">
        <f>AVERAGE('PARITY Errors'!D31, 'Pattern_Matching Errors'!D31, 'Reversal Errors'!D31, 'Stack Errors'!D31, 'Vending_Machine Errors'!D31, 'Vending_Machine_Sum Errors'!D31, 'MazeComplete Errors'!D31, 'MazeSolve Errors'!D31, 'Hamiltonian Errors'!D31)</f>
        <v>0.13333333333333333</v>
      </c>
      <c r="E31">
        <f>AVERAGE('PARITY Errors'!E31, 'Pattern_Matching Errors'!E31, 'Reversal Errors'!E31, 'Stack Errors'!E31, 'Vending_Machine Errors'!E31, 'Vending_Machine_Sum Errors'!E31, 'MazeComplete Errors'!E31, 'MazeSolve Errors'!E31, 'Hamiltonian Errors'!E31)</f>
        <v>4.5999999999999996</v>
      </c>
      <c r="F31">
        <f>AVERAGE('PARITY Errors'!F31, 'Pattern_Matching Errors'!F31, 'Reversal Errors'!F31, 'Stack Errors'!F31, 'Vending_Machine Errors'!F31, 'Vending_Machine_Sum Errors'!F31, 'MazeComplete Errors'!F31, 'MazeSolve Errors'!F31, 'Hamiltonian Errors'!F31)</f>
        <v>7.7777777777777779E-2</v>
      </c>
      <c r="G31">
        <f>AVERAGE('PARITY Errors'!G31, 'Pattern_Matching Errors'!G31, 'Reversal Errors'!G31, 'Stack Errors'!G31, 'Vending_Machine Errors'!G31, 'Vending_Machine_Sum Errors'!G31, 'MazeComplete Errors'!G31, 'MazeSolve Errors'!G31, 'Hamiltonian Errors'!G31)</f>
        <v>0.2</v>
      </c>
      <c r="H31" t="str">
        <f t="shared" si="0"/>
        <v>100 (δ=0.45)</v>
      </c>
    </row>
    <row r="32" spans="1:8" x14ac:dyDescent="0.45">
      <c r="A32" s="1">
        <v>28</v>
      </c>
      <c r="B32">
        <v>100</v>
      </c>
      <c r="C32">
        <v>0.65</v>
      </c>
      <c r="D32">
        <f>AVERAGE('PARITY Errors'!D32, 'Pattern_Matching Errors'!D32, 'Reversal Errors'!D32, 'Stack Errors'!D32, 'Vending_Machine Errors'!D32, 'Vending_Machine_Sum Errors'!D32, 'MazeComplete Errors'!D32, 'MazeSolve Errors'!D32, 'Hamiltonian Errors'!D32)</f>
        <v>0.22222222222222221</v>
      </c>
      <c r="E32">
        <f>AVERAGE('PARITY Errors'!E32, 'Pattern_Matching Errors'!E32, 'Reversal Errors'!E32, 'Stack Errors'!E32, 'Vending_Machine Errors'!E32, 'Vending_Machine_Sum Errors'!E32, 'MazeComplete Errors'!E32, 'MazeSolve Errors'!E32, 'Hamiltonian Errors'!E32)</f>
        <v>6.9666666666666659</v>
      </c>
      <c r="F32">
        <f>AVERAGE('PARITY Errors'!F32, 'Pattern_Matching Errors'!F32, 'Reversal Errors'!F32, 'Stack Errors'!F32, 'Vending_Machine Errors'!F32, 'Vending_Machine_Sum Errors'!F32, 'MazeComplete Errors'!F32, 'MazeSolve Errors'!F32, 'Hamiltonian Errors'!F32)</f>
        <v>0.22222222222222221</v>
      </c>
      <c r="G32">
        <f>AVERAGE('PARITY Errors'!G32, 'Pattern_Matching Errors'!G32, 'Reversal Errors'!G32, 'Stack Errors'!G32, 'Vending_Machine Errors'!G32, 'Vending_Machine_Sum Errors'!G32, 'MazeComplete Errors'!G32, 'MazeSolve Errors'!G32, 'Hamiltonian Errors'!G32)</f>
        <v>0.13333333333333336</v>
      </c>
      <c r="H32" t="str">
        <f t="shared" si="0"/>
        <v>100 (δ=0.65)</v>
      </c>
    </row>
    <row r="33" spans="1:8" x14ac:dyDescent="0.45">
      <c r="A33" s="1">
        <v>29</v>
      </c>
      <c r="B33">
        <v>100</v>
      </c>
      <c r="C33">
        <v>0.85</v>
      </c>
      <c r="D33">
        <f>AVERAGE('PARITY Errors'!D33, 'Pattern_Matching Errors'!D33, 'Reversal Errors'!D33, 'Stack Errors'!D33, 'Vending_Machine Errors'!D33, 'Vending_Machine_Sum Errors'!D33, 'MazeComplete Errors'!D33, 'MazeSolve Errors'!D33, 'Hamiltonian Errors'!D33)</f>
        <v>0.6777777777777777</v>
      </c>
      <c r="E33">
        <f>AVERAGE('PARITY Errors'!E33, 'Pattern_Matching Errors'!E33, 'Reversal Errors'!E33, 'Stack Errors'!E33, 'Vending_Machine Errors'!E33, 'Vending_Machine_Sum Errors'!E33, 'MazeComplete Errors'!E33, 'MazeSolve Errors'!E33, 'Hamiltonian Errors'!E33)</f>
        <v>8.8333333333333357</v>
      </c>
      <c r="F33">
        <f>AVERAGE('PARITY Errors'!F33, 'Pattern_Matching Errors'!F33, 'Reversal Errors'!F33, 'Stack Errors'!F33, 'Vending_Machine Errors'!F33, 'Vending_Machine_Sum Errors'!F33, 'MazeComplete Errors'!F33, 'MazeSolve Errors'!F33, 'Hamiltonian Errors'!F33)</f>
        <v>0.87777777777777777</v>
      </c>
      <c r="G33">
        <f>AVERAGE('PARITY Errors'!G33, 'Pattern_Matching Errors'!G33, 'Reversal Errors'!G33, 'Stack Errors'!G33, 'Vending_Machine Errors'!G33, 'Vending_Machine_Sum Errors'!G33, 'MazeComplete Errors'!G33, 'MazeSolve Errors'!G33, 'Hamiltonian Errors'!G33)</f>
        <v>1.0111111111111111</v>
      </c>
      <c r="H33" t="str">
        <f t="shared" si="0"/>
        <v>100 (δ=0.85)</v>
      </c>
    </row>
    <row r="37" spans="1:8" x14ac:dyDescent="0.45">
      <c r="A37" s="1">
        <v>0</v>
      </c>
      <c r="B37" t="s">
        <v>15</v>
      </c>
    </row>
    <row r="39" spans="1:8" x14ac:dyDescent="0.4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H39" s="1" t="s">
        <v>14</v>
      </c>
    </row>
    <row r="40" spans="1:8" x14ac:dyDescent="0.45">
      <c r="A40" s="1">
        <v>0</v>
      </c>
      <c r="B40">
        <v>0</v>
      </c>
      <c r="C40">
        <v>0</v>
      </c>
      <c r="D40">
        <f>AVERAGE('PARITY Errors'!D40, 'Pattern_Matching Errors'!D40, 'Reversal Errors'!D40, 'Stack Errors'!D40, 'Vending_Machine Errors'!D40, 'Vending_Machine_Sum Errors'!D40, 'MazeComplete Errors'!D40, 'MazeSolve Errors'!D40, 'Hamiltonian Errors'!D40)</f>
        <v>8.3000000000000007</v>
      </c>
      <c r="E40">
        <f>AVERAGE('PARITY Errors'!E40, 'Pattern_Matching Errors'!E40, 'Reversal Errors'!E40, 'Stack Errors'!E40, 'Vending_Machine Errors'!E40, 'Vending_Machine_Sum Errors'!E40, 'MazeComplete Errors'!E40, 'MazeSolve Errors'!E40, 'Hamiltonian Errors'!E40)</f>
        <v>9.18888888888889</v>
      </c>
      <c r="F40">
        <f>AVERAGE('PARITY Errors'!F40, 'Pattern_Matching Errors'!F40, 'Reversal Errors'!F40, 'Stack Errors'!F40, 'Vending_Machine Errors'!F40, 'Vending_Machine_Sum Errors'!F40, 'MazeComplete Errors'!F40, 'MazeSolve Errors'!F40, 'Hamiltonian Errors'!F40)</f>
        <v>10.566666666666666</v>
      </c>
      <c r="G40">
        <f>AVERAGE('PARITY Errors'!G40, 'Pattern_Matching Errors'!G40, 'Reversal Errors'!G40, 'Stack Errors'!G40, 'Vending_Machine Errors'!G40, 'Vending_Machine_Sum Errors'!G40, 'MazeComplete Errors'!G40, 'MazeSolve Errors'!G40, 'Hamiltonian Errors'!G40)</f>
        <v>11.344444444444445</v>
      </c>
      <c r="H40" t="str">
        <f t="shared" ref="H40:H69" si="1">B40&amp;" (δ="&amp;C40&amp;")"</f>
        <v>0 (δ=0)</v>
      </c>
    </row>
    <row r="41" spans="1:8" x14ac:dyDescent="0.45">
      <c r="A41" s="1">
        <v>1</v>
      </c>
      <c r="B41">
        <v>0</v>
      </c>
      <c r="C41">
        <v>0.2</v>
      </c>
      <c r="D41">
        <f>AVERAGE('PARITY Errors'!D41, 'Pattern_Matching Errors'!D41, 'Reversal Errors'!D41, 'Stack Errors'!D41, 'Vending_Machine Errors'!D41, 'Vending_Machine_Sum Errors'!D41, 'MazeComplete Errors'!D41, 'MazeSolve Errors'!D41, 'Hamiltonian Errors'!D41)</f>
        <v>8.8999999999999986</v>
      </c>
      <c r="E41">
        <f>AVERAGE('PARITY Errors'!E41, 'Pattern_Matching Errors'!E41, 'Reversal Errors'!E41, 'Stack Errors'!E41, 'Vending_Machine Errors'!E41, 'Vending_Machine_Sum Errors'!E41, 'MazeComplete Errors'!E41, 'MazeSolve Errors'!E41, 'Hamiltonian Errors'!E41)</f>
        <v>9.5222222222222221</v>
      </c>
      <c r="F41">
        <f>AVERAGE('PARITY Errors'!F41, 'Pattern_Matching Errors'!F41, 'Reversal Errors'!F41, 'Stack Errors'!F41, 'Vending_Machine Errors'!F41, 'Vending_Machine_Sum Errors'!F41, 'MazeComplete Errors'!F41, 'MazeSolve Errors'!F41, 'Hamiltonian Errors'!F41)</f>
        <v>8.8444444444444432</v>
      </c>
      <c r="G41">
        <f>AVERAGE('PARITY Errors'!G41, 'Pattern_Matching Errors'!G41, 'Reversal Errors'!G41, 'Stack Errors'!G41, 'Vending_Machine Errors'!G41, 'Vending_Machine_Sum Errors'!G41, 'MazeComplete Errors'!G41, 'MazeSolve Errors'!G41, 'Hamiltonian Errors'!G41)</f>
        <v>11.422222222222222</v>
      </c>
      <c r="H41" t="str">
        <f t="shared" si="1"/>
        <v>0 (δ=0.2)</v>
      </c>
    </row>
    <row r="42" spans="1:8" x14ac:dyDescent="0.45">
      <c r="A42" s="1">
        <v>2</v>
      </c>
      <c r="B42">
        <v>0</v>
      </c>
      <c r="C42">
        <v>0.45</v>
      </c>
      <c r="D42">
        <f>AVERAGE('PARITY Errors'!D42, 'Pattern_Matching Errors'!D42, 'Reversal Errors'!D42, 'Stack Errors'!D42, 'Vending_Machine Errors'!D42, 'Vending_Machine_Sum Errors'!D42, 'MazeComplete Errors'!D42, 'MazeSolve Errors'!D42, 'Hamiltonian Errors'!D42)</f>
        <v>7.4222222222222216</v>
      </c>
      <c r="E42">
        <f>AVERAGE('PARITY Errors'!E42, 'Pattern_Matching Errors'!E42, 'Reversal Errors'!E42, 'Stack Errors'!E42, 'Vending_Machine Errors'!E42, 'Vending_Machine_Sum Errors'!E42, 'MazeComplete Errors'!E42, 'MazeSolve Errors'!E42, 'Hamiltonian Errors'!E42)</f>
        <v>8.9222222222222243</v>
      </c>
      <c r="F42">
        <f>AVERAGE('PARITY Errors'!F42, 'Pattern_Matching Errors'!F42, 'Reversal Errors'!F42, 'Stack Errors'!F42, 'Vending_Machine Errors'!F42, 'Vending_Machine_Sum Errors'!F42, 'MazeComplete Errors'!F42, 'MazeSolve Errors'!F42, 'Hamiltonian Errors'!F42)</f>
        <v>9.2111111111111104</v>
      </c>
      <c r="G42">
        <f>AVERAGE('PARITY Errors'!G42, 'Pattern_Matching Errors'!G42, 'Reversal Errors'!G42, 'Stack Errors'!G42, 'Vending_Machine Errors'!G42, 'Vending_Machine_Sum Errors'!G42, 'MazeComplete Errors'!G42, 'MazeSolve Errors'!G42, 'Hamiltonian Errors'!G42)</f>
        <v>10.866666666666667</v>
      </c>
      <c r="H42" t="str">
        <f t="shared" si="1"/>
        <v>0 (δ=0.45)</v>
      </c>
    </row>
    <row r="43" spans="1:8" x14ac:dyDescent="0.45">
      <c r="A43" s="1">
        <v>3</v>
      </c>
      <c r="B43">
        <v>0</v>
      </c>
      <c r="C43">
        <v>0.65</v>
      </c>
      <c r="D43">
        <f>AVERAGE('PARITY Errors'!D43, 'Pattern_Matching Errors'!D43, 'Reversal Errors'!D43, 'Stack Errors'!D43, 'Vending_Machine Errors'!D43, 'Vending_Machine_Sum Errors'!D43, 'MazeComplete Errors'!D43, 'MazeSolve Errors'!D43, 'Hamiltonian Errors'!D43)</f>
        <v>7.7777777777777777</v>
      </c>
      <c r="E43">
        <f>AVERAGE('PARITY Errors'!E43, 'Pattern_Matching Errors'!E43, 'Reversal Errors'!E43, 'Stack Errors'!E43, 'Vending_Machine Errors'!E43, 'Vending_Machine_Sum Errors'!E43, 'MazeComplete Errors'!E43, 'MazeSolve Errors'!E43, 'Hamiltonian Errors'!E43)</f>
        <v>8.6666666666666643</v>
      </c>
      <c r="F43">
        <f>AVERAGE('PARITY Errors'!F43, 'Pattern_Matching Errors'!F43, 'Reversal Errors'!F43, 'Stack Errors'!F43, 'Vending_Machine Errors'!F43, 'Vending_Machine_Sum Errors'!F43, 'MazeComplete Errors'!F43, 'MazeSolve Errors'!F43, 'Hamiltonian Errors'!F43)</f>
        <v>11.177777777777777</v>
      </c>
      <c r="G43">
        <f>AVERAGE('PARITY Errors'!G43, 'Pattern_Matching Errors'!G43, 'Reversal Errors'!G43, 'Stack Errors'!G43, 'Vending_Machine Errors'!G43, 'Vending_Machine_Sum Errors'!G43, 'MazeComplete Errors'!G43, 'MazeSolve Errors'!G43, 'Hamiltonian Errors'!G43)</f>
        <v>11.133333333333333</v>
      </c>
      <c r="H43" t="str">
        <f t="shared" si="1"/>
        <v>0 (δ=0.65)</v>
      </c>
    </row>
    <row r="44" spans="1:8" x14ac:dyDescent="0.45">
      <c r="A44" s="1">
        <v>4</v>
      </c>
      <c r="B44">
        <v>0</v>
      </c>
      <c r="C44">
        <v>0.85</v>
      </c>
      <c r="D44">
        <f>AVERAGE('PARITY Errors'!D44, 'Pattern_Matching Errors'!D44, 'Reversal Errors'!D44, 'Stack Errors'!D44, 'Vending_Machine Errors'!D44, 'Vending_Machine_Sum Errors'!D44, 'MazeComplete Errors'!D44, 'MazeSolve Errors'!D44, 'Hamiltonian Errors'!D44)</f>
        <v>9.5333333333333332</v>
      </c>
      <c r="E44">
        <f>AVERAGE('PARITY Errors'!E44, 'Pattern_Matching Errors'!E44, 'Reversal Errors'!E44, 'Stack Errors'!E44, 'Vending_Machine Errors'!E44, 'Vending_Machine_Sum Errors'!E44, 'MazeComplete Errors'!E44, 'MazeSolve Errors'!E44, 'Hamiltonian Errors'!E44)</f>
        <v>9.6222222222222236</v>
      </c>
      <c r="F44">
        <f>AVERAGE('PARITY Errors'!F44, 'Pattern_Matching Errors'!F44, 'Reversal Errors'!F44, 'Stack Errors'!F44, 'Vending_Machine Errors'!F44, 'Vending_Machine_Sum Errors'!F44, 'MazeComplete Errors'!F44, 'MazeSolve Errors'!F44, 'Hamiltonian Errors'!F44)</f>
        <v>8.5888888888888886</v>
      </c>
      <c r="G44">
        <f>AVERAGE('PARITY Errors'!G44, 'Pattern_Matching Errors'!G44, 'Reversal Errors'!G44, 'Stack Errors'!G44, 'Vending_Machine Errors'!G44, 'Vending_Machine_Sum Errors'!G44, 'MazeComplete Errors'!G44, 'MazeSolve Errors'!G44, 'Hamiltonian Errors'!G44)</f>
        <v>11.033333333333333</v>
      </c>
      <c r="H44" t="str">
        <f t="shared" si="1"/>
        <v>0 (δ=0.85)</v>
      </c>
    </row>
    <row r="45" spans="1:8" x14ac:dyDescent="0.45">
      <c r="A45" s="1">
        <v>5</v>
      </c>
      <c r="B45">
        <v>5</v>
      </c>
      <c r="C45">
        <v>0</v>
      </c>
      <c r="D45">
        <f>AVERAGE('PARITY Errors'!D45, 'Pattern_Matching Errors'!D45, 'Reversal Errors'!D45, 'Stack Errors'!D45, 'Vending_Machine Errors'!D45, 'Vending_Machine_Sum Errors'!D45, 'MazeComplete Errors'!D45, 'MazeSolve Errors'!D45, 'Hamiltonian Errors'!D45)</f>
        <v>0</v>
      </c>
      <c r="E45">
        <f>AVERAGE('PARITY Errors'!E45, 'Pattern_Matching Errors'!E45, 'Reversal Errors'!E45, 'Stack Errors'!E45, 'Vending_Machine Errors'!E45, 'Vending_Machine_Sum Errors'!E45, 'MazeComplete Errors'!E45, 'MazeSolve Errors'!E45, 'Hamiltonian Errors'!E45)</f>
        <v>0</v>
      </c>
      <c r="F45">
        <f>AVERAGE('PARITY Errors'!F45, 'Pattern_Matching Errors'!F45, 'Reversal Errors'!F45, 'Stack Errors'!F45, 'Vending_Machine Errors'!F45, 'Vending_Machine_Sum Errors'!F45, 'MazeComplete Errors'!F45, 'MazeSolve Errors'!F45, 'Hamiltonian Errors'!F45)</f>
        <v>0</v>
      </c>
      <c r="G45">
        <f>AVERAGE('PARITY Errors'!G45, 'Pattern_Matching Errors'!G45, 'Reversal Errors'!G45, 'Stack Errors'!G45, 'Vending_Machine Errors'!G45, 'Vending_Machine_Sum Errors'!G45, 'MazeComplete Errors'!G45, 'MazeSolve Errors'!G45, 'Hamiltonian Errors'!G45)</f>
        <v>0</v>
      </c>
      <c r="H45" t="str">
        <f t="shared" si="1"/>
        <v>5 (δ=0)</v>
      </c>
    </row>
    <row r="46" spans="1:8" x14ac:dyDescent="0.45">
      <c r="A46" s="1">
        <v>6</v>
      </c>
      <c r="B46">
        <v>5</v>
      </c>
      <c r="C46">
        <v>0.2</v>
      </c>
      <c r="D46">
        <f>AVERAGE('PARITY Errors'!D46, 'Pattern_Matching Errors'!D46, 'Reversal Errors'!D46, 'Stack Errors'!D46, 'Vending_Machine Errors'!D46, 'Vending_Machine_Sum Errors'!D46, 'MazeComplete Errors'!D46, 'MazeSolve Errors'!D46, 'Hamiltonian Errors'!D46)</f>
        <v>0</v>
      </c>
      <c r="E46">
        <f>AVERAGE('PARITY Errors'!E46, 'Pattern_Matching Errors'!E46, 'Reversal Errors'!E46, 'Stack Errors'!E46, 'Vending_Machine Errors'!E46, 'Vending_Machine_Sum Errors'!E46, 'MazeComplete Errors'!E46, 'MazeSolve Errors'!E46, 'Hamiltonian Errors'!E46)</f>
        <v>0</v>
      </c>
      <c r="F46">
        <f>AVERAGE('PARITY Errors'!F46, 'Pattern_Matching Errors'!F46, 'Reversal Errors'!F46, 'Stack Errors'!F46, 'Vending_Machine Errors'!F46, 'Vending_Machine_Sum Errors'!F46, 'MazeComplete Errors'!F46, 'MazeSolve Errors'!F46, 'Hamiltonian Errors'!F46)</f>
        <v>0</v>
      </c>
      <c r="G46">
        <f>AVERAGE('PARITY Errors'!G46, 'Pattern_Matching Errors'!G46, 'Reversal Errors'!G46, 'Stack Errors'!G46, 'Vending_Machine Errors'!G46, 'Vending_Machine_Sum Errors'!G46, 'MazeComplete Errors'!G46, 'MazeSolve Errors'!G46, 'Hamiltonian Errors'!G46)</f>
        <v>0</v>
      </c>
      <c r="H46" t="str">
        <f t="shared" si="1"/>
        <v>5 (δ=0.2)</v>
      </c>
    </row>
    <row r="47" spans="1:8" x14ac:dyDescent="0.45">
      <c r="A47" s="1">
        <v>7</v>
      </c>
      <c r="B47">
        <v>5</v>
      </c>
      <c r="C47">
        <v>0.45</v>
      </c>
      <c r="D47">
        <f>AVERAGE('PARITY Errors'!D47, 'Pattern_Matching Errors'!D47, 'Reversal Errors'!D47, 'Stack Errors'!D47, 'Vending_Machine Errors'!D47, 'Vending_Machine_Sum Errors'!D47, 'MazeComplete Errors'!D47, 'MazeSolve Errors'!D47, 'Hamiltonian Errors'!D47)</f>
        <v>0</v>
      </c>
      <c r="E47">
        <f>AVERAGE('PARITY Errors'!E47, 'Pattern_Matching Errors'!E47, 'Reversal Errors'!E47, 'Stack Errors'!E47, 'Vending_Machine Errors'!E47, 'Vending_Machine_Sum Errors'!E47, 'MazeComplete Errors'!E47, 'MazeSolve Errors'!E47, 'Hamiltonian Errors'!E47)</f>
        <v>0</v>
      </c>
      <c r="F47">
        <f>AVERAGE('PARITY Errors'!F47, 'Pattern_Matching Errors'!F47, 'Reversal Errors'!F47, 'Stack Errors'!F47, 'Vending_Machine Errors'!F47, 'Vending_Machine_Sum Errors'!F47, 'MazeComplete Errors'!F47, 'MazeSolve Errors'!F47, 'Hamiltonian Errors'!F47)</f>
        <v>0</v>
      </c>
      <c r="G47">
        <f>AVERAGE('PARITY Errors'!G47, 'Pattern_Matching Errors'!G47, 'Reversal Errors'!G47, 'Stack Errors'!G47, 'Vending_Machine Errors'!G47, 'Vending_Machine_Sum Errors'!G47, 'MazeComplete Errors'!G47, 'MazeSolve Errors'!G47, 'Hamiltonian Errors'!G47)</f>
        <v>0</v>
      </c>
      <c r="H47" t="str">
        <f t="shared" si="1"/>
        <v>5 (δ=0.45)</v>
      </c>
    </row>
    <row r="48" spans="1:8" x14ac:dyDescent="0.45">
      <c r="A48" s="1">
        <v>8</v>
      </c>
      <c r="B48">
        <v>5</v>
      </c>
      <c r="C48">
        <v>0.65</v>
      </c>
      <c r="D48">
        <f>AVERAGE('PARITY Errors'!D48, 'Pattern_Matching Errors'!D48, 'Reversal Errors'!D48, 'Stack Errors'!D48, 'Vending_Machine Errors'!D48, 'Vending_Machine_Sum Errors'!D48, 'MazeComplete Errors'!D48, 'MazeSolve Errors'!D48, 'Hamiltonian Errors'!D48)</f>
        <v>0</v>
      </c>
      <c r="E48">
        <f>AVERAGE('PARITY Errors'!E48, 'Pattern_Matching Errors'!E48, 'Reversal Errors'!E48, 'Stack Errors'!E48, 'Vending_Machine Errors'!E48, 'Vending_Machine_Sum Errors'!E48, 'MazeComplete Errors'!E48, 'MazeSolve Errors'!E48, 'Hamiltonian Errors'!E48)</f>
        <v>0</v>
      </c>
      <c r="F48">
        <f>AVERAGE('PARITY Errors'!F48, 'Pattern_Matching Errors'!F48, 'Reversal Errors'!F48, 'Stack Errors'!F48, 'Vending_Machine Errors'!F48, 'Vending_Machine_Sum Errors'!F48, 'MazeComplete Errors'!F48, 'MazeSolve Errors'!F48, 'Hamiltonian Errors'!F48)</f>
        <v>0</v>
      </c>
      <c r="G48">
        <f>AVERAGE('PARITY Errors'!G48, 'Pattern_Matching Errors'!G48, 'Reversal Errors'!G48, 'Stack Errors'!G48, 'Vending_Machine Errors'!G48, 'Vending_Machine_Sum Errors'!G48, 'MazeComplete Errors'!G48, 'MazeSolve Errors'!G48, 'Hamiltonian Errors'!G48)</f>
        <v>0</v>
      </c>
      <c r="H48" t="str">
        <f t="shared" si="1"/>
        <v>5 (δ=0.65)</v>
      </c>
    </row>
    <row r="49" spans="1:8" x14ac:dyDescent="0.45">
      <c r="A49" s="1">
        <v>9</v>
      </c>
      <c r="B49">
        <v>5</v>
      </c>
      <c r="C49">
        <v>0.85</v>
      </c>
      <c r="D49">
        <f>AVERAGE('PARITY Errors'!D49, 'Pattern_Matching Errors'!D49, 'Reversal Errors'!D49, 'Stack Errors'!D49, 'Vending_Machine Errors'!D49, 'Vending_Machine_Sum Errors'!D49, 'MazeComplete Errors'!D49, 'MazeSolve Errors'!D49, 'Hamiltonian Errors'!D49)</f>
        <v>0</v>
      </c>
      <c r="E49">
        <f>AVERAGE('PARITY Errors'!E49, 'Pattern_Matching Errors'!E49, 'Reversal Errors'!E49, 'Stack Errors'!E49, 'Vending_Machine Errors'!E49, 'Vending_Machine_Sum Errors'!E49, 'MazeComplete Errors'!E49, 'MazeSolve Errors'!E49, 'Hamiltonian Errors'!E49)</f>
        <v>0</v>
      </c>
      <c r="F49">
        <f>AVERAGE('PARITY Errors'!F49, 'Pattern_Matching Errors'!F49, 'Reversal Errors'!F49, 'Stack Errors'!F49, 'Vending_Machine Errors'!F49, 'Vending_Machine_Sum Errors'!F49, 'MazeComplete Errors'!F49, 'MazeSolve Errors'!F49, 'Hamiltonian Errors'!F49)</f>
        <v>0</v>
      </c>
      <c r="G49">
        <f>AVERAGE('PARITY Errors'!G49, 'Pattern_Matching Errors'!G49, 'Reversal Errors'!G49, 'Stack Errors'!G49, 'Vending_Machine Errors'!G49, 'Vending_Machine_Sum Errors'!G49, 'MazeComplete Errors'!G49, 'MazeSolve Errors'!G49, 'Hamiltonian Errors'!G49)</f>
        <v>0</v>
      </c>
      <c r="H49" t="str">
        <f t="shared" si="1"/>
        <v>5 (δ=0.85)</v>
      </c>
    </row>
    <row r="50" spans="1:8" x14ac:dyDescent="0.45">
      <c r="A50" s="1">
        <v>10</v>
      </c>
      <c r="B50">
        <v>10</v>
      </c>
      <c r="C50">
        <v>0</v>
      </c>
      <c r="D50">
        <f>AVERAGE('PARITY Errors'!D50, 'Pattern_Matching Errors'!D50, 'Reversal Errors'!D50, 'Stack Errors'!D50, 'Vending_Machine Errors'!D50, 'Vending_Machine_Sum Errors'!D50, 'MazeComplete Errors'!D50, 'MazeSolve Errors'!D50, 'Hamiltonian Errors'!D50)</f>
        <v>0</v>
      </c>
      <c r="E50">
        <f>AVERAGE('PARITY Errors'!E50, 'Pattern_Matching Errors'!E50, 'Reversal Errors'!E50, 'Stack Errors'!E50, 'Vending_Machine Errors'!E50, 'Vending_Machine_Sum Errors'!E50, 'MazeComplete Errors'!E50, 'MazeSolve Errors'!E50, 'Hamiltonian Errors'!E50)</f>
        <v>0</v>
      </c>
      <c r="F50">
        <f>AVERAGE('PARITY Errors'!F50, 'Pattern_Matching Errors'!F50, 'Reversal Errors'!F50, 'Stack Errors'!F50, 'Vending_Machine Errors'!F50, 'Vending_Machine_Sum Errors'!F50, 'MazeComplete Errors'!F50, 'MazeSolve Errors'!F50, 'Hamiltonian Errors'!F50)</f>
        <v>0</v>
      </c>
      <c r="G50">
        <f>AVERAGE('PARITY Errors'!G50, 'Pattern_Matching Errors'!G50, 'Reversal Errors'!G50, 'Stack Errors'!G50, 'Vending_Machine Errors'!G50, 'Vending_Machine_Sum Errors'!G50, 'MazeComplete Errors'!G50, 'MazeSolve Errors'!G50, 'Hamiltonian Errors'!G50)</f>
        <v>0</v>
      </c>
      <c r="H50" t="str">
        <f t="shared" si="1"/>
        <v>10 (δ=0)</v>
      </c>
    </row>
    <row r="51" spans="1:8" x14ac:dyDescent="0.45">
      <c r="A51" s="1">
        <v>11</v>
      </c>
      <c r="B51">
        <v>10</v>
      </c>
      <c r="C51">
        <v>0.2</v>
      </c>
      <c r="D51">
        <f>AVERAGE('PARITY Errors'!D51, 'Pattern_Matching Errors'!D51, 'Reversal Errors'!D51, 'Stack Errors'!D51, 'Vending_Machine Errors'!D51, 'Vending_Machine_Sum Errors'!D51, 'MazeComplete Errors'!D51, 'MazeSolve Errors'!D51, 'Hamiltonian Errors'!D51)</f>
        <v>0</v>
      </c>
      <c r="E51">
        <f>AVERAGE('PARITY Errors'!E51, 'Pattern_Matching Errors'!E51, 'Reversal Errors'!E51, 'Stack Errors'!E51, 'Vending_Machine Errors'!E51, 'Vending_Machine_Sum Errors'!E51, 'MazeComplete Errors'!E51, 'MazeSolve Errors'!E51, 'Hamiltonian Errors'!E51)</f>
        <v>0</v>
      </c>
      <c r="F51">
        <f>AVERAGE('PARITY Errors'!F51, 'Pattern_Matching Errors'!F51, 'Reversal Errors'!F51, 'Stack Errors'!F51, 'Vending_Machine Errors'!F51, 'Vending_Machine_Sum Errors'!F51, 'MazeComplete Errors'!F51, 'MazeSolve Errors'!F51, 'Hamiltonian Errors'!F51)</f>
        <v>0</v>
      </c>
      <c r="G51">
        <f>AVERAGE('PARITY Errors'!G51, 'Pattern_Matching Errors'!G51, 'Reversal Errors'!G51, 'Stack Errors'!G51, 'Vending_Machine Errors'!G51, 'Vending_Machine_Sum Errors'!G51, 'MazeComplete Errors'!G51, 'MazeSolve Errors'!G51, 'Hamiltonian Errors'!G51)</f>
        <v>0</v>
      </c>
      <c r="H51" t="str">
        <f t="shared" si="1"/>
        <v>10 (δ=0.2)</v>
      </c>
    </row>
    <row r="52" spans="1:8" x14ac:dyDescent="0.45">
      <c r="A52" s="1">
        <v>12</v>
      </c>
      <c r="B52">
        <v>10</v>
      </c>
      <c r="C52">
        <v>0.45</v>
      </c>
      <c r="D52">
        <f>AVERAGE('PARITY Errors'!D52, 'Pattern_Matching Errors'!D52, 'Reversal Errors'!D52, 'Stack Errors'!D52, 'Vending_Machine Errors'!D52, 'Vending_Machine_Sum Errors'!D52, 'MazeComplete Errors'!D52, 'MazeSolve Errors'!D52, 'Hamiltonian Errors'!D52)</f>
        <v>0</v>
      </c>
      <c r="E52">
        <f>AVERAGE('PARITY Errors'!E52, 'Pattern_Matching Errors'!E52, 'Reversal Errors'!E52, 'Stack Errors'!E52, 'Vending_Machine Errors'!E52, 'Vending_Machine_Sum Errors'!E52, 'MazeComplete Errors'!E52, 'MazeSolve Errors'!E52, 'Hamiltonian Errors'!E52)</f>
        <v>0</v>
      </c>
      <c r="F52">
        <f>AVERAGE('PARITY Errors'!F52, 'Pattern_Matching Errors'!F52, 'Reversal Errors'!F52, 'Stack Errors'!F52, 'Vending_Machine Errors'!F52, 'Vending_Machine_Sum Errors'!F52, 'MazeComplete Errors'!F52, 'MazeSolve Errors'!F52, 'Hamiltonian Errors'!F52)</f>
        <v>0</v>
      </c>
      <c r="G52">
        <f>AVERAGE('PARITY Errors'!G52, 'Pattern_Matching Errors'!G52, 'Reversal Errors'!G52, 'Stack Errors'!G52, 'Vending_Machine Errors'!G52, 'Vending_Machine_Sum Errors'!G52, 'MazeComplete Errors'!G52, 'MazeSolve Errors'!G52, 'Hamiltonian Errors'!G52)</f>
        <v>0</v>
      </c>
      <c r="H52" t="str">
        <f t="shared" si="1"/>
        <v>10 (δ=0.45)</v>
      </c>
    </row>
    <row r="53" spans="1:8" x14ac:dyDescent="0.45">
      <c r="A53" s="1">
        <v>13</v>
      </c>
      <c r="B53">
        <v>10</v>
      </c>
      <c r="C53">
        <v>0.65</v>
      </c>
      <c r="D53">
        <f>AVERAGE('PARITY Errors'!D53, 'Pattern_Matching Errors'!D53, 'Reversal Errors'!D53, 'Stack Errors'!D53, 'Vending_Machine Errors'!D53, 'Vending_Machine_Sum Errors'!D53, 'MazeComplete Errors'!D53, 'MazeSolve Errors'!D53, 'Hamiltonian Errors'!D53)</f>
        <v>0</v>
      </c>
      <c r="E53">
        <f>AVERAGE('PARITY Errors'!E53, 'Pattern_Matching Errors'!E53, 'Reversal Errors'!E53, 'Stack Errors'!E53, 'Vending_Machine Errors'!E53, 'Vending_Machine_Sum Errors'!E53, 'MazeComplete Errors'!E53, 'MazeSolve Errors'!E53, 'Hamiltonian Errors'!E53)</f>
        <v>0</v>
      </c>
      <c r="F53">
        <f>AVERAGE('PARITY Errors'!F53, 'Pattern_Matching Errors'!F53, 'Reversal Errors'!F53, 'Stack Errors'!F53, 'Vending_Machine Errors'!F53, 'Vending_Machine_Sum Errors'!F53, 'MazeComplete Errors'!F53, 'MazeSolve Errors'!F53, 'Hamiltonian Errors'!F53)</f>
        <v>0</v>
      </c>
      <c r="G53">
        <f>AVERAGE('PARITY Errors'!G53, 'Pattern_Matching Errors'!G53, 'Reversal Errors'!G53, 'Stack Errors'!G53, 'Vending_Machine Errors'!G53, 'Vending_Machine_Sum Errors'!G53, 'MazeComplete Errors'!G53, 'MazeSolve Errors'!G53, 'Hamiltonian Errors'!G53)</f>
        <v>0</v>
      </c>
      <c r="H53" t="str">
        <f t="shared" si="1"/>
        <v>10 (δ=0.65)</v>
      </c>
    </row>
    <row r="54" spans="1:8" x14ac:dyDescent="0.45">
      <c r="A54" s="1">
        <v>14</v>
      </c>
      <c r="B54">
        <v>10</v>
      </c>
      <c r="C54">
        <v>0.85</v>
      </c>
      <c r="D54">
        <f>AVERAGE('PARITY Errors'!D54, 'Pattern_Matching Errors'!D54, 'Reversal Errors'!D54, 'Stack Errors'!D54, 'Vending_Machine Errors'!D54, 'Vending_Machine_Sum Errors'!D54, 'MazeComplete Errors'!D54, 'MazeSolve Errors'!D54, 'Hamiltonian Errors'!D54)</f>
        <v>0</v>
      </c>
      <c r="E54">
        <f>AVERAGE('PARITY Errors'!E54, 'Pattern_Matching Errors'!E54, 'Reversal Errors'!E54, 'Stack Errors'!E54, 'Vending_Machine Errors'!E54, 'Vending_Machine_Sum Errors'!E54, 'MazeComplete Errors'!E54, 'MazeSolve Errors'!E54, 'Hamiltonian Errors'!E54)</f>
        <v>0</v>
      </c>
      <c r="F54">
        <f>AVERAGE('PARITY Errors'!F54, 'Pattern_Matching Errors'!F54, 'Reversal Errors'!F54, 'Stack Errors'!F54, 'Vending_Machine Errors'!F54, 'Vending_Machine_Sum Errors'!F54, 'MazeComplete Errors'!F54, 'MazeSolve Errors'!F54, 'Hamiltonian Errors'!F54)</f>
        <v>0</v>
      </c>
      <c r="G54">
        <f>AVERAGE('PARITY Errors'!G54, 'Pattern_Matching Errors'!G54, 'Reversal Errors'!G54, 'Stack Errors'!G54, 'Vending_Machine Errors'!G54, 'Vending_Machine_Sum Errors'!G54, 'MazeComplete Errors'!G54, 'MazeSolve Errors'!G54, 'Hamiltonian Errors'!G54)</f>
        <v>0</v>
      </c>
      <c r="H54" t="str">
        <f t="shared" si="1"/>
        <v>10 (δ=0.85)</v>
      </c>
    </row>
    <row r="55" spans="1:8" x14ac:dyDescent="0.45">
      <c r="A55" s="1">
        <v>15</v>
      </c>
      <c r="B55">
        <v>20</v>
      </c>
      <c r="C55">
        <v>0</v>
      </c>
      <c r="D55">
        <f>AVERAGE('PARITY Errors'!D55, 'Pattern_Matching Errors'!D55, 'Reversal Errors'!D55, 'Stack Errors'!D55, 'Vending_Machine Errors'!D55, 'Vending_Machine_Sum Errors'!D55, 'MazeComplete Errors'!D55, 'MazeSolve Errors'!D55, 'Hamiltonian Errors'!D55)</f>
        <v>0</v>
      </c>
      <c r="E55">
        <f>AVERAGE('PARITY Errors'!E55, 'Pattern_Matching Errors'!E55, 'Reversal Errors'!E55, 'Stack Errors'!E55, 'Vending_Machine Errors'!E55, 'Vending_Machine_Sum Errors'!E55, 'MazeComplete Errors'!E55, 'MazeSolve Errors'!E55, 'Hamiltonian Errors'!E55)</f>
        <v>0</v>
      </c>
      <c r="F55">
        <f>AVERAGE('PARITY Errors'!F55, 'Pattern_Matching Errors'!F55, 'Reversal Errors'!F55, 'Stack Errors'!F55, 'Vending_Machine Errors'!F55, 'Vending_Machine_Sum Errors'!F55, 'MazeComplete Errors'!F55, 'MazeSolve Errors'!F55, 'Hamiltonian Errors'!F55)</f>
        <v>0</v>
      </c>
      <c r="G55">
        <f>AVERAGE('PARITY Errors'!G55, 'Pattern_Matching Errors'!G55, 'Reversal Errors'!G55, 'Stack Errors'!G55, 'Vending_Machine Errors'!G55, 'Vending_Machine_Sum Errors'!G55, 'MazeComplete Errors'!G55, 'MazeSolve Errors'!G55, 'Hamiltonian Errors'!G55)</f>
        <v>0</v>
      </c>
      <c r="H55" t="str">
        <f t="shared" si="1"/>
        <v>20 (δ=0)</v>
      </c>
    </row>
    <row r="56" spans="1:8" x14ac:dyDescent="0.45">
      <c r="A56" s="1">
        <v>16</v>
      </c>
      <c r="B56">
        <v>20</v>
      </c>
      <c r="C56">
        <v>0.2</v>
      </c>
      <c r="D56">
        <f>AVERAGE('PARITY Errors'!D56, 'Pattern_Matching Errors'!D56, 'Reversal Errors'!D56, 'Stack Errors'!D56, 'Vending_Machine Errors'!D56, 'Vending_Machine_Sum Errors'!D56, 'MazeComplete Errors'!D56, 'MazeSolve Errors'!D56, 'Hamiltonian Errors'!D56)</f>
        <v>0</v>
      </c>
      <c r="E56">
        <f>AVERAGE('PARITY Errors'!E56, 'Pattern_Matching Errors'!E56, 'Reversal Errors'!E56, 'Stack Errors'!E56, 'Vending_Machine Errors'!E56, 'Vending_Machine_Sum Errors'!E56, 'MazeComplete Errors'!E56, 'MazeSolve Errors'!E56, 'Hamiltonian Errors'!E56)</f>
        <v>0</v>
      </c>
      <c r="F56">
        <f>AVERAGE('PARITY Errors'!F56, 'Pattern_Matching Errors'!F56, 'Reversal Errors'!F56, 'Stack Errors'!F56, 'Vending_Machine Errors'!F56, 'Vending_Machine_Sum Errors'!F56, 'MazeComplete Errors'!F56, 'MazeSolve Errors'!F56, 'Hamiltonian Errors'!F56)</f>
        <v>0</v>
      </c>
      <c r="G56">
        <f>AVERAGE('PARITY Errors'!G56, 'Pattern_Matching Errors'!G56, 'Reversal Errors'!G56, 'Stack Errors'!G56, 'Vending_Machine Errors'!G56, 'Vending_Machine_Sum Errors'!G56, 'MazeComplete Errors'!G56, 'MazeSolve Errors'!G56, 'Hamiltonian Errors'!G56)</f>
        <v>0</v>
      </c>
      <c r="H56" t="str">
        <f t="shared" si="1"/>
        <v>20 (δ=0.2)</v>
      </c>
    </row>
    <row r="57" spans="1:8" x14ac:dyDescent="0.45">
      <c r="A57" s="1">
        <v>17</v>
      </c>
      <c r="B57">
        <v>20</v>
      </c>
      <c r="C57">
        <v>0.45</v>
      </c>
      <c r="D57">
        <f>AVERAGE('PARITY Errors'!D57, 'Pattern_Matching Errors'!D57, 'Reversal Errors'!D57, 'Stack Errors'!D57, 'Vending_Machine Errors'!D57, 'Vending_Machine_Sum Errors'!D57, 'MazeComplete Errors'!D57, 'MazeSolve Errors'!D57, 'Hamiltonian Errors'!D57)</f>
        <v>0</v>
      </c>
      <c r="E57">
        <f>AVERAGE('PARITY Errors'!E57, 'Pattern_Matching Errors'!E57, 'Reversal Errors'!E57, 'Stack Errors'!E57, 'Vending_Machine Errors'!E57, 'Vending_Machine_Sum Errors'!E57, 'MazeComplete Errors'!E57, 'MazeSolve Errors'!E57, 'Hamiltonian Errors'!E57)</f>
        <v>0</v>
      </c>
      <c r="F57">
        <f>AVERAGE('PARITY Errors'!F57, 'Pattern_Matching Errors'!F57, 'Reversal Errors'!F57, 'Stack Errors'!F57, 'Vending_Machine Errors'!F57, 'Vending_Machine_Sum Errors'!F57, 'MazeComplete Errors'!F57, 'MazeSolve Errors'!F57, 'Hamiltonian Errors'!F57)</f>
        <v>0</v>
      </c>
      <c r="G57">
        <f>AVERAGE('PARITY Errors'!G57, 'Pattern_Matching Errors'!G57, 'Reversal Errors'!G57, 'Stack Errors'!G57, 'Vending_Machine Errors'!G57, 'Vending_Machine_Sum Errors'!G57, 'MazeComplete Errors'!G57, 'MazeSolve Errors'!G57, 'Hamiltonian Errors'!G57)</f>
        <v>0</v>
      </c>
      <c r="H57" t="str">
        <f t="shared" si="1"/>
        <v>20 (δ=0.45)</v>
      </c>
    </row>
    <row r="58" spans="1:8" x14ac:dyDescent="0.45">
      <c r="A58" s="1">
        <v>18</v>
      </c>
      <c r="B58">
        <v>20</v>
      </c>
      <c r="C58">
        <v>0.65</v>
      </c>
      <c r="D58">
        <f>AVERAGE('PARITY Errors'!D58, 'Pattern_Matching Errors'!D58, 'Reversal Errors'!D58, 'Stack Errors'!D58, 'Vending_Machine Errors'!D58, 'Vending_Machine_Sum Errors'!D58, 'MazeComplete Errors'!D58, 'MazeSolve Errors'!D58, 'Hamiltonian Errors'!D58)</f>
        <v>0</v>
      </c>
      <c r="E58">
        <f>AVERAGE('PARITY Errors'!E58, 'Pattern_Matching Errors'!E58, 'Reversal Errors'!E58, 'Stack Errors'!E58, 'Vending_Machine Errors'!E58, 'Vending_Machine_Sum Errors'!E58, 'MazeComplete Errors'!E58, 'MazeSolve Errors'!E58, 'Hamiltonian Errors'!E58)</f>
        <v>0</v>
      </c>
      <c r="F58">
        <f>AVERAGE('PARITY Errors'!F58, 'Pattern_Matching Errors'!F58, 'Reversal Errors'!F58, 'Stack Errors'!F58, 'Vending_Machine Errors'!F58, 'Vending_Machine_Sum Errors'!F58, 'MazeComplete Errors'!F58, 'MazeSolve Errors'!F58, 'Hamiltonian Errors'!F58)</f>
        <v>0</v>
      </c>
      <c r="G58">
        <f>AVERAGE('PARITY Errors'!G58, 'Pattern_Matching Errors'!G58, 'Reversal Errors'!G58, 'Stack Errors'!G58, 'Vending_Machine Errors'!G58, 'Vending_Machine_Sum Errors'!G58, 'MazeComplete Errors'!G58, 'MazeSolve Errors'!G58, 'Hamiltonian Errors'!G58)</f>
        <v>0</v>
      </c>
      <c r="H58" t="str">
        <f t="shared" si="1"/>
        <v>20 (δ=0.65)</v>
      </c>
    </row>
    <row r="59" spans="1:8" x14ac:dyDescent="0.45">
      <c r="A59" s="1">
        <v>19</v>
      </c>
      <c r="B59">
        <v>20</v>
      </c>
      <c r="C59">
        <v>0.85</v>
      </c>
      <c r="D59">
        <f>AVERAGE('PARITY Errors'!D59, 'Pattern_Matching Errors'!D59, 'Reversal Errors'!D59, 'Stack Errors'!D59, 'Vending_Machine Errors'!D59, 'Vending_Machine_Sum Errors'!D59, 'MazeComplete Errors'!D59, 'MazeSolve Errors'!D59, 'Hamiltonian Errors'!D59)</f>
        <v>0</v>
      </c>
      <c r="E59">
        <f>AVERAGE('PARITY Errors'!E59, 'Pattern_Matching Errors'!E59, 'Reversal Errors'!E59, 'Stack Errors'!E59, 'Vending_Machine Errors'!E59, 'Vending_Machine_Sum Errors'!E59, 'MazeComplete Errors'!E59, 'MazeSolve Errors'!E59, 'Hamiltonian Errors'!E59)</f>
        <v>0</v>
      </c>
      <c r="F59">
        <f>AVERAGE('PARITY Errors'!F59, 'Pattern_Matching Errors'!F59, 'Reversal Errors'!F59, 'Stack Errors'!F59, 'Vending_Machine Errors'!F59, 'Vending_Machine_Sum Errors'!F59, 'MazeComplete Errors'!F59, 'MazeSolve Errors'!F59, 'Hamiltonian Errors'!F59)</f>
        <v>0</v>
      </c>
      <c r="G59">
        <f>AVERAGE('PARITY Errors'!G59, 'Pattern_Matching Errors'!G59, 'Reversal Errors'!G59, 'Stack Errors'!G59, 'Vending_Machine Errors'!G59, 'Vending_Machine_Sum Errors'!G59, 'MazeComplete Errors'!G59, 'MazeSolve Errors'!G59, 'Hamiltonian Errors'!G59)</f>
        <v>0</v>
      </c>
      <c r="H59" t="str">
        <f t="shared" si="1"/>
        <v>20 (δ=0.85)</v>
      </c>
    </row>
    <row r="60" spans="1:8" x14ac:dyDescent="0.45">
      <c r="A60" s="1">
        <v>20</v>
      </c>
      <c r="B60">
        <v>50</v>
      </c>
      <c r="C60">
        <v>0</v>
      </c>
      <c r="D60">
        <f>AVERAGE('PARITY Errors'!D60, 'Pattern_Matching Errors'!D60, 'Reversal Errors'!D60, 'Stack Errors'!D60, 'Vending_Machine Errors'!D60, 'Vending_Machine_Sum Errors'!D60, 'MazeComplete Errors'!D60, 'MazeSolve Errors'!D60, 'Hamiltonian Errors'!D60)</f>
        <v>0</v>
      </c>
      <c r="E60">
        <f>AVERAGE('PARITY Errors'!E60, 'Pattern_Matching Errors'!E60, 'Reversal Errors'!E60, 'Stack Errors'!E60, 'Vending_Machine Errors'!E60, 'Vending_Machine_Sum Errors'!E60, 'MazeComplete Errors'!E60, 'MazeSolve Errors'!E60, 'Hamiltonian Errors'!E60)</f>
        <v>0</v>
      </c>
      <c r="F60">
        <f>AVERAGE('PARITY Errors'!F60, 'Pattern_Matching Errors'!F60, 'Reversal Errors'!F60, 'Stack Errors'!F60, 'Vending_Machine Errors'!F60, 'Vending_Machine_Sum Errors'!F60, 'MazeComplete Errors'!F60, 'MazeSolve Errors'!F60, 'Hamiltonian Errors'!F60)</f>
        <v>0</v>
      </c>
      <c r="G60">
        <f>AVERAGE('PARITY Errors'!G60, 'Pattern_Matching Errors'!G60, 'Reversal Errors'!G60, 'Stack Errors'!G60, 'Vending_Machine Errors'!G60, 'Vending_Machine_Sum Errors'!G60, 'MazeComplete Errors'!G60, 'MazeSolve Errors'!G60, 'Hamiltonian Errors'!G60)</f>
        <v>0</v>
      </c>
      <c r="H60" t="str">
        <f t="shared" si="1"/>
        <v>50 (δ=0)</v>
      </c>
    </row>
    <row r="61" spans="1:8" x14ac:dyDescent="0.45">
      <c r="A61" s="1">
        <v>21</v>
      </c>
      <c r="B61">
        <v>50</v>
      </c>
      <c r="C61">
        <v>0.2</v>
      </c>
      <c r="D61">
        <f>AVERAGE('PARITY Errors'!D61, 'Pattern_Matching Errors'!D61, 'Reversal Errors'!D61, 'Stack Errors'!D61, 'Vending_Machine Errors'!D61, 'Vending_Machine_Sum Errors'!D61, 'MazeComplete Errors'!D61, 'MazeSolve Errors'!D61, 'Hamiltonian Errors'!D61)</f>
        <v>0</v>
      </c>
      <c r="E61">
        <f>AVERAGE('PARITY Errors'!E61, 'Pattern_Matching Errors'!E61, 'Reversal Errors'!E61, 'Stack Errors'!E61, 'Vending_Machine Errors'!E61, 'Vending_Machine_Sum Errors'!E61, 'MazeComplete Errors'!E61, 'MazeSolve Errors'!E61, 'Hamiltonian Errors'!E61)</f>
        <v>0</v>
      </c>
      <c r="F61">
        <f>AVERAGE('PARITY Errors'!F61, 'Pattern_Matching Errors'!F61, 'Reversal Errors'!F61, 'Stack Errors'!F61, 'Vending_Machine Errors'!F61, 'Vending_Machine_Sum Errors'!F61, 'MazeComplete Errors'!F61, 'MazeSolve Errors'!F61, 'Hamiltonian Errors'!F61)</f>
        <v>0</v>
      </c>
      <c r="G61">
        <f>AVERAGE('PARITY Errors'!G61, 'Pattern_Matching Errors'!G61, 'Reversal Errors'!G61, 'Stack Errors'!G61, 'Vending_Machine Errors'!G61, 'Vending_Machine_Sum Errors'!G61, 'MazeComplete Errors'!G61, 'MazeSolve Errors'!G61, 'Hamiltonian Errors'!G61)</f>
        <v>0</v>
      </c>
      <c r="H61" t="str">
        <f t="shared" si="1"/>
        <v>50 (δ=0.2)</v>
      </c>
    </row>
    <row r="62" spans="1:8" x14ac:dyDescent="0.45">
      <c r="A62" s="1">
        <v>22</v>
      </c>
      <c r="B62">
        <v>50</v>
      </c>
      <c r="C62">
        <v>0.45</v>
      </c>
      <c r="D62">
        <f>AVERAGE('PARITY Errors'!D62, 'Pattern_Matching Errors'!D62, 'Reversal Errors'!D62, 'Stack Errors'!D62, 'Vending_Machine Errors'!D62, 'Vending_Machine_Sum Errors'!D62, 'MazeComplete Errors'!D62, 'MazeSolve Errors'!D62, 'Hamiltonian Errors'!D62)</f>
        <v>0</v>
      </c>
      <c r="E62">
        <f>AVERAGE('PARITY Errors'!E62, 'Pattern_Matching Errors'!E62, 'Reversal Errors'!E62, 'Stack Errors'!E62, 'Vending_Machine Errors'!E62, 'Vending_Machine_Sum Errors'!E62, 'MazeComplete Errors'!E62, 'MazeSolve Errors'!E62, 'Hamiltonian Errors'!E62)</f>
        <v>0</v>
      </c>
      <c r="F62">
        <f>AVERAGE('PARITY Errors'!F62, 'Pattern_Matching Errors'!F62, 'Reversal Errors'!F62, 'Stack Errors'!F62, 'Vending_Machine Errors'!F62, 'Vending_Machine_Sum Errors'!F62, 'MazeComplete Errors'!F62, 'MazeSolve Errors'!F62, 'Hamiltonian Errors'!F62)</f>
        <v>0</v>
      </c>
      <c r="G62">
        <f>AVERAGE('PARITY Errors'!G62, 'Pattern_Matching Errors'!G62, 'Reversal Errors'!G62, 'Stack Errors'!G62, 'Vending_Machine Errors'!G62, 'Vending_Machine_Sum Errors'!G62, 'MazeComplete Errors'!G62, 'MazeSolve Errors'!G62, 'Hamiltonian Errors'!G62)</f>
        <v>0</v>
      </c>
      <c r="H62" t="str">
        <f t="shared" si="1"/>
        <v>50 (δ=0.45)</v>
      </c>
    </row>
    <row r="63" spans="1:8" x14ac:dyDescent="0.45">
      <c r="A63" s="1">
        <v>23</v>
      </c>
      <c r="B63">
        <v>50</v>
      </c>
      <c r="C63">
        <v>0.65</v>
      </c>
      <c r="D63">
        <f>AVERAGE('PARITY Errors'!D63, 'Pattern_Matching Errors'!D63, 'Reversal Errors'!D63, 'Stack Errors'!D63, 'Vending_Machine Errors'!D63, 'Vending_Machine_Sum Errors'!D63, 'MazeComplete Errors'!D63, 'MazeSolve Errors'!D63, 'Hamiltonian Errors'!D63)</f>
        <v>0</v>
      </c>
      <c r="E63">
        <f>AVERAGE('PARITY Errors'!E63, 'Pattern_Matching Errors'!E63, 'Reversal Errors'!E63, 'Stack Errors'!E63, 'Vending_Machine Errors'!E63, 'Vending_Machine_Sum Errors'!E63, 'MazeComplete Errors'!E63, 'MazeSolve Errors'!E63, 'Hamiltonian Errors'!E63)</f>
        <v>0</v>
      </c>
      <c r="F63">
        <f>AVERAGE('PARITY Errors'!F63, 'Pattern_Matching Errors'!F63, 'Reversal Errors'!F63, 'Stack Errors'!F63, 'Vending_Machine Errors'!F63, 'Vending_Machine_Sum Errors'!F63, 'MazeComplete Errors'!F63, 'MazeSolve Errors'!F63, 'Hamiltonian Errors'!F63)</f>
        <v>0</v>
      </c>
      <c r="G63">
        <f>AVERAGE('PARITY Errors'!G63, 'Pattern_Matching Errors'!G63, 'Reversal Errors'!G63, 'Stack Errors'!G63, 'Vending_Machine Errors'!G63, 'Vending_Machine_Sum Errors'!G63, 'MazeComplete Errors'!G63, 'MazeSolve Errors'!G63, 'Hamiltonian Errors'!G63)</f>
        <v>0</v>
      </c>
      <c r="H63" t="str">
        <f t="shared" si="1"/>
        <v>50 (δ=0.65)</v>
      </c>
    </row>
    <row r="64" spans="1:8" x14ac:dyDescent="0.45">
      <c r="A64" s="1">
        <v>24</v>
      </c>
      <c r="B64">
        <v>50</v>
      </c>
      <c r="C64">
        <v>0.85</v>
      </c>
      <c r="D64">
        <f>AVERAGE('PARITY Errors'!D64, 'Pattern_Matching Errors'!D64, 'Reversal Errors'!D64, 'Stack Errors'!D64, 'Vending_Machine Errors'!D64, 'Vending_Machine_Sum Errors'!D64, 'MazeComplete Errors'!D64, 'MazeSolve Errors'!D64, 'Hamiltonian Errors'!D64)</f>
        <v>0</v>
      </c>
      <c r="E64">
        <f>AVERAGE('PARITY Errors'!E64, 'Pattern_Matching Errors'!E64, 'Reversal Errors'!E64, 'Stack Errors'!E64, 'Vending_Machine Errors'!E64, 'Vending_Machine_Sum Errors'!E64, 'MazeComplete Errors'!E64, 'MazeSolve Errors'!E64, 'Hamiltonian Errors'!E64)</f>
        <v>0</v>
      </c>
      <c r="F64">
        <f>AVERAGE('PARITY Errors'!F64, 'Pattern_Matching Errors'!F64, 'Reversal Errors'!F64, 'Stack Errors'!F64, 'Vending_Machine Errors'!F64, 'Vending_Machine_Sum Errors'!F64, 'MazeComplete Errors'!F64, 'MazeSolve Errors'!F64, 'Hamiltonian Errors'!F64)</f>
        <v>0</v>
      </c>
      <c r="G64">
        <f>AVERAGE('PARITY Errors'!G64, 'Pattern_Matching Errors'!G64, 'Reversal Errors'!G64, 'Stack Errors'!G64, 'Vending_Machine Errors'!G64, 'Vending_Machine_Sum Errors'!G64, 'MazeComplete Errors'!G64, 'MazeSolve Errors'!G64, 'Hamiltonian Errors'!G64)</f>
        <v>0</v>
      </c>
      <c r="H64" t="str">
        <f t="shared" si="1"/>
        <v>50 (δ=0.85)</v>
      </c>
    </row>
    <row r="65" spans="1:8" x14ac:dyDescent="0.45">
      <c r="A65" s="1">
        <v>25</v>
      </c>
      <c r="B65">
        <v>100</v>
      </c>
      <c r="C65">
        <v>0</v>
      </c>
      <c r="D65">
        <f>AVERAGE('PARITY Errors'!D65, 'Pattern_Matching Errors'!D65, 'Reversal Errors'!D65, 'Stack Errors'!D65, 'Vending_Machine Errors'!D65, 'Vending_Machine_Sum Errors'!D65, 'MazeComplete Errors'!D65, 'MazeSolve Errors'!D65, 'Hamiltonian Errors'!D65)</f>
        <v>0</v>
      </c>
      <c r="E65">
        <f>AVERAGE('PARITY Errors'!E65, 'Pattern_Matching Errors'!E65, 'Reversal Errors'!E65, 'Stack Errors'!E65, 'Vending_Machine Errors'!E65, 'Vending_Machine_Sum Errors'!E65, 'MazeComplete Errors'!E65, 'MazeSolve Errors'!E65, 'Hamiltonian Errors'!E65)</f>
        <v>0</v>
      </c>
      <c r="F65">
        <f>AVERAGE('PARITY Errors'!F65, 'Pattern_Matching Errors'!F65, 'Reversal Errors'!F65, 'Stack Errors'!F65, 'Vending_Machine Errors'!F65, 'Vending_Machine_Sum Errors'!F65, 'MazeComplete Errors'!F65, 'MazeSolve Errors'!F65, 'Hamiltonian Errors'!F65)</f>
        <v>0</v>
      </c>
      <c r="G65">
        <f>AVERAGE('PARITY Errors'!G65, 'Pattern_Matching Errors'!G65, 'Reversal Errors'!G65, 'Stack Errors'!G65, 'Vending_Machine Errors'!G65, 'Vending_Machine_Sum Errors'!G65, 'MazeComplete Errors'!G65, 'MazeSolve Errors'!G65, 'Hamiltonian Errors'!G65)</f>
        <v>0</v>
      </c>
      <c r="H65" t="str">
        <f t="shared" si="1"/>
        <v>100 (δ=0)</v>
      </c>
    </row>
    <row r="66" spans="1:8" x14ac:dyDescent="0.45">
      <c r="A66" s="1">
        <v>26</v>
      </c>
      <c r="B66">
        <v>100</v>
      </c>
      <c r="C66">
        <v>0.2</v>
      </c>
      <c r="D66">
        <f>AVERAGE('PARITY Errors'!D66, 'Pattern_Matching Errors'!D66, 'Reversal Errors'!D66, 'Stack Errors'!D66, 'Vending_Machine Errors'!D66, 'Vending_Machine_Sum Errors'!D66, 'MazeComplete Errors'!D66, 'MazeSolve Errors'!D66, 'Hamiltonian Errors'!D66)</f>
        <v>0</v>
      </c>
      <c r="E66">
        <f>AVERAGE('PARITY Errors'!E66, 'Pattern_Matching Errors'!E66, 'Reversal Errors'!E66, 'Stack Errors'!E66, 'Vending_Machine Errors'!E66, 'Vending_Machine_Sum Errors'!E66, 'MazeComplete Errors'!E66, 'MazeSolve Errors'!E66, 'Hamiltonian Errors'!E66)</f>
        <v>0</v>
      </c>
      <c r="F66">
        <f>AVERAGE('PARITY Errors'!F66, 'Pattern_Matching Errors'!F66, 'Reversal Errors'!F66, 'Stack Errors'!F66, 'Vending_Machine Errors'!F66, 'Vending_Machine_Sum Errors'!F66, 'MazeComplete Errors'!F66, 'MazeSolve Errors'!F66, 'Hamiltonian Errors'!F66)</f>
        <v>0</v>
      </c>
      <c r="G66">
        <f>AVERAGE('PARITY Errors'!G66, 'Pattern_Matching Errors'!G66, 'Reversal Errors'!G66, 'Stack Errors'!G66, 'Vending_Machine Errors'!G66, 'Vending_Machine_Sum Errors'!G66, 'MazeComplete Errors'!G66, 'MazeSolve Errors'!G66, 'Hamiltonian Errors'!G66)</f>
        <v>0</v>
      </c>
      <c r="H66" t="str">
        <f t="shared" si="1"/>
        <v>100 (δ=0.2)</v>
      </c>
    </row>
    <row r="67" spans="1:8" x14ac:dyDescent="0.45">
      <c r="A67" s="1">
        <v>27</v>
      </c>
      <c r="B67">
        <v>100</v>
      </c>
      <c r="C67">
        <v>0.45</v>
      </c>
      <c r="D67">
        <f>AVERAGE('PARITY Errors'!D67, 'Pattern_Matching Errors'!D67, 'Reversal Errors'!D67, 'Stack Errors'!D67, 'Vending_Machine Errors'!D67, 'Vending_Machine_Sum Errors'!D67, 'MazeComplete Errors'!D67, 'MazeSolve Errors'!D67, 'Hamiltonian Errors'!D67)</f>
        <v>0</v>
      </c>
      <c r="E67">
        <f>AVERAGE('PARITY Errors'!E67, 'Pattern_Matching Errors'!E67, 'Reversal Errors'!E67, 'Stack Errors'!E67, 'Vending_Machine Errors'!E67, 'Vending_Machine_Sum Errors'!E67, 'MazeComplete Errors'!E67, 'MazeSolve Errors'!E67, 'Hamiltonian Errors'!E67)</f>
        <v>0</v>
      </c>
      <c r="F67">
        <f>AVERAGE('PARITY Errors'!F67, 'Pattern_Matching Errors'!F67, 'Reversal Errors'!F67, 'Stack Errors'!F67, 'Vending_Machine Errors'!F67, 'Vending_Machine_Sum Errors'!F67, 'MazeComplete Errors'!F67, 'MazeSolve Errors'!F67, 'Hamiltonian Errors'!F67)</f>
        <v>0</v>
      </c>
      <c r="G67">
        <f>AVERAGE('PARITY Errors'!G67, 'Pattern_Matching Errors'!G67, 'Reversal Errors'!G67, 'Stack Errors'!G67, 'Vending_Machine Errors'!G67, 'Vending_Machine_Sum Errors'!G67, 'MazeComplete Errors'!G67, 'MazeSolve Errors'!G67, 'Hamiltonian Errors'!G67)</f>
        <v>0</v>
      </c>
      <c r="H67" t="str">
        <f t="shared" si="1"/>
        <v>100 (δ=0.45)</v>
      </c>
    </row>
    <row r="68" spans="1:8" x14ac:dyDescent="0.45">
      <c r="A68" s="1">
        <v>28</v>
      </c>
      <c r="B68">
        <v>100</v>
      </c>
      <c r="C68">
        <v>0.65</v>
      </c>
      <c r="D68">
        <f>AVERAGE('PARITY Errors'!D68, 'Pattern_Matching Errors'!D68, 'Reversal Errors'!D68, 'Stack Errors'!D68, 'Vending_Machine Errors'!D68, 'Vending_Machine_Sum Errors'!D68, 'MazeComplete Errors'!D68, 'MazeSolve Errors'!D68, 'Hamiltonian Errors'!D68)</f>
        <v>0</v>
      </c>
      <c r="E68">
        <f>AVERAGE('PARITY Errors'!E68, 'Pattern_Matching Errors'!E68, 'Reversal Errors'!E68, 'Stack Errors'!E68, 'Vending_Machine Errors'!E68, 'Vending_Machine_Sum Errors'!E68, 'MazeComplete Errors'!E68, 'MazeSolve Errors'!E68, 'Hamiltonian Errors'!E68)</f>
        <v>0</v>
      </c>
      <c r="F68">
        <f>AVERAGE('PARITY Errors'!F68, 'Pattern_Matching Errors'!F68, 'Reversal Errors'!F68, 'Stack Errors'!F68, 'Vending_Machine Errors'!F68, 'Vending_Machine_Sum Errors'!F68, 'MazeComplete Errors'!F68, 'MazeSolve Errors'!F68, 'Hamiltonian Errors'!F68)</f>
        <v>0</v>
      </c>
      <c r="G68">
        <f>AVERAGE('PARITY Errors'!G68, 'Pattern_Matching Errors'!G68, 'Reversal Errors'!G68, 'Stack Errors'!G68, 'Vending_Machine Errors'!G68, 'Vending_Machine_Sum Errors'!G68, 'MazeComplete Errors'!G68, 'MazeSolve Errors'!G68, 'Hamiltonian Errors'!G68)</f>
        <v>0</v>
      </c>
      <c r="H68" t="str">
        <f t="shared" si="1"/>
        <v>100 (δ=0.65)</v>
      </c>
    </row>
    <row r="69" spans="1:8" x14ac:dyDescent="0.45">
      <c r="A69" s="1">
        <v>29</v>
      </c>
      <c r="B69">
        <v>100</v>
      </c>
      <c r="C69">
        <v>0.85</v>
      </c>
      <c r="D69">
        <f>AVERAGE('PARITY Errors'!D69, 'Pattern_Matching Errors'!D69, 'Reversal Errors'!D69, 'Stack Errors'!D69, 'Vending_Machine Errors'!D69, 'Vending_Machine_Sum Errors'!D69, 'MazeComplete Errors'!D69, 'MazeSolve Errors'!D69, 'Hamiltonian Errors'!D69)</f>
        <v>0</v>
      </c>
      <c r="E69">
        <f>AVERAGE('PARITY Errors'!E69, 'Pattern_Matching Errors'!E69, 'Reversal Errors'!E69, 'Stack Errors'!E69, 'Vending_Machine Errors'!E69, 'Vending_Machine_Sum Errors'!E69, 'MazeComplete Errors'!E69, 'MazeSolve Errors'!E69, 'Hamiltonian Errors'!E69)</f>
        <v>0</v>
      </c>
      <c r="F69">
        <f>AVERAGE('PARITY Errors'!F69, 'Pattern_Matching Errors'!F69, 'Reversal Errors'!F69, 'Stack Errors'!F69, 'Vending_Machine Errors'!F69, 'Vending_Machine_Sum Errors'!F69, 'MazeComplete Errors'!F69, 'MazeSolve Errors'!F69, 'Hamiltonian Errors'!F69)</f>
        <v>0</v>
      </c>
      <c r="G69">
        <f>AVERAGE('PARITY Errors'!G69, 'Pattern_Matching Errors'!G69, 'Reversal Errors'!G69, 'Stack Errors'!G69, 'Vending_Machine Errors'!G69, 'Vending_Machine_Sum Errors'!G69, 'MazeComplete Errors'!G69, 'MazeSolve Errors'!G69, 'Hamiltonian Errors'!G69)</f>
        <v>0</v>
      </c>
      <c r="H69" t="str">
        <f t="shared" si="1"/>
        <v>100 (δ=0.85)</v>
      </c>
    </row>
    <row r="73" spans="1:8" x14ac:dyDescent="0.45">
      <c r="A73" s="1">
        <v>0</v>
      </c>
      <c r="B73" t="s">
        <v>16</v>
      </c>
    </row>
    <row r="75" spans="1:8" x14ac:dyDescent="0.4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H75" s="1" t="s">
        <v>14</v>
      </c>
    </row>
    <row r="76" spans="1:8" x14ac:dyDescent="0.45">
      <c r="A76" s="1">
        <v>0</v>
      </c>
      <c r="B76">
        <v>0</v>
      </c>
      <c r="C76">
        <v>0</v>
      </c>
      <c r="D76">
        <f>AVERAGE('PARITY Errors'!D76, 'Pattern_Matching Errors'!D76, 'Reversal Errors'!D76, 'Stack Errors'!D76, 'Vending_Machine Errors'!D76, 'Vending_Machine_Sum Errors'!D76, 'MazeComplete Errors'!D76, 'MazeSolve Errors'!D76, 'Hamiltonian Errors'!D76)</f>
        <v>11.944444444444445</v>
      </c>
      <c r="E76">
        <f>AVERAGE('PARITY Errors'!E76, 'Pattern_Matching Errors'!E76, 'Reversal Errors'!E76, 'Stack Errors'!E76, 'Vending_Machine Errors'!E76, 'Vending_Machine_Sum Errors'!E76, 'MazeComplete Errors'!E76, 'MazeSolve Errors'!E76, 'Hamiltonian Errors'!E76)</f>
        <v>12.188888888888888</v>
      </c>
      <c r="F76">
        <f>AVERAGE('PARITY Errors'!F76, 'Pattern_Matching Errors'!F76, 'Reversal Errors'!F76, 'Stack Errors'!F76, 'Vending_Machine Errors'!F76, 'Vending_Machine_Sum Errors'!F76, 'MazeComplete Errors'!F76, 'MazeSolve Errors'!F76, 'Hamiltonian Errors'!F76)</f>
        <v>11.533333333333333</v>
      </c>
      <c r="G76">
        <f>AVERAGE('PARITY Errors'!G76, 'Pattern_Matching Errors'!G76, 'Reversal Errors'!G76, 'Stack Errors'!G76, 'Vending_Machine Errors'!G76, 'Vending_Machine_Sum Errors'!G76, 'MazeComplete Errors'!G76, 'MazeSolve Errors'!G76, 'Hamiltonian Errors'!G76)</f>
        <v>11.833333333333334</v>
      </c>
      <c r="H76" t="str">
        <f t="shared" ref="H76:H105" si="2">B76&amp;" (δ="&amp;C76&amp;")"</f>
        <v>0 (δ=0)</v>
      </c>
    </row>
    <row r="77" spans="1:8" x14ac:dyDescent="0.45">
      <c r="A77" s="1">
        <v>1</v>
      </c>
      <c r="B77">
        <v>0</v>
      </c>
      <c r="C77">
        <v>0.2</v>
      </c>
      <c r="D77">
        <f>AVERAGE('PARITY Errors'!D77, 'Pattern_Matching Errors'!D77, 'Reversal Errors'!D77, 'Stack Errors'!D77, 'Vending_Machine Errors'!D77, 'Vending_Machine_Sum Errors'!D77, 'MazeComplete Errors'!D77, 'MazeSolve Errors'!D77, 'Hamiltonian Errors'!D77)</f>
        <v>12.5</v>
      </c>
      <c r="E77">
        <f>AVERAGE('PARITY Errors'!E77, 'Pattern_Matching Errors'!E77, 'Reversal Errors'!E77, 'Stack Errors'!E77, 'Vending_Machine Errors'!E77, 'Vending_Machine_Sum Errors'!E77, 'MazeComplete Errors'!E77, 'MazeSolve Errors'!E77, 'Hamiltonian Errors'!E77)</f>
        <v>12.455555555555556</v>
      </c>
      <c r="F77">
        <f>AVERAGE('PARITY Errors'!F77, 'Pattern_Matching Errors'!F77, 'Reversal Errors'!F77, 'Stack Errors'!F77, 'Vending_Machine Errors'!F77, 'Vending_Machine_Sum Errors'!F77, 'MazeComplete Errors'!F77, 'MazeSolve Errors'!F77, 'Hamiltonian Errors'!F77)</f>
        <v>11.933333333333334</v>
      </c>
      <c r="G77">
        <f>AVERAGE('PARITY Errors'!G77, 'Pattern_Matching Errors'!G77, 'Reversal Errors'!G77, 'Stack Errors'!G77, 'Vending_Machine Errors'!G77, 'Vending_Machine_Sum Errors'!G77, 'MazeComplete Errors'!G77, 'MazeSolve Errors'!G77, 'Hamiltonian Errors'!G77)</f>
        <v>11.722222222222221</v>
      </c>
      <c r="H77" t="str">
        <f t="shared" si="2"/>
        <v>0 (δ=0.2)</v>
      </c>
    </row>
    <row r="78" spans="1:8" x14ac:dyDescent="0.45">
      <c r="A78" s="1">
        <v>2</v>
      </c>
      <c r="B78">
        <v>0</v>
      </c>
      <c r="C78">
        <v>0.45</v>
      </c>
      <c r="D78">
        <f>AVERAGE('PARITY Errors'!D78, 'Pattern_Matching Errors'!D78, 'Reversal Errors'!D78, 'Stack Errors'!D78, 'Vending_Machine Errors'!D78, 'Vending_Machine_Sum Errors'!D78, 'MazeComplete Errors'!D78, 'MazeSolve Errors'!D78, 'Hamiltonian Errors'!D78)</f>
        <v>12.566666666666666</v>
      </c>
      <c r="E78">
        <f>AVERAGE('PARITY Errors'!E78, 'Pattern_Matching Errors'!E78, 'Reversal Errors'!E78, 'Stack Errors'!E78, 'Vending_Machine Errors'!E78, 'Vending_Machine_Sum Errors'!E78, 'MazeComplete Errors'!E78, 'MazeSolve Errors'!E78, 'Hamiltonian Errors'!E78)</f>
        <v>12.02222222222222</v>
      </c>
      <c r="F78">
        <f>AVERAGE('PARITY Errors'!F78, 'Pattern_Matching Errors'!F78, 'Reversal Errors'!F78, 'Stack Errors'!F78, 'Vending_Machine Errors'!F78, 'Vending_Machine_Sum Errors'!F78, 'MazeComplete Errors'!F78, 'MazeSolve Errors'!F78, 'Hamiltonian Errors'!F78)</f>
        <v>12.322222222222221</v>
      </c>
      <c r="G78">
        <f>AVERAGE('PARITY Errors'!G78, 'Pattern_Matching Errors'!G78, 'Reversal Errors'!G78, 'Stack Errors'!G78, 'Vending_Machine Errors'!G78, 'Vending_Machine_Sum Errors'!G78, 'MazeComplete Errors'!G78, 'MazeSolve Errors'!G78, 'Hamiltonian Errors'!G78)</f>
        <v>11.833333333333336</v>
      </c>
      <c r="H78" t="str">
        <f t="shared" si="2"/>
        <v>0 (δ=0.45)</v>
      </c>
    </row>
    <row r="79" spans="1:8" x14ac:dyDescent="0.45">
      <c r="A79" s="1">
        <v>3</v>
      </c>
      <c r="B79">
        <v>0</v>
      </c>
      <c r="C79">
        <v>0.65</v>
      </c>
      <c r="D79">
        <f>AVERAGE('PARITY Errors'!D79, 'Pattern_Matching Errors'!D79, 'Reversal Errors'!D79, 'Stack Errors'!D79, 'Vending_Machine Errors'!D79, 'Vending_Machine_Sum Errors'!D79, 'MazeComplete Errors'!D79, 'MazeSolve Errors'!D79, 'Hamiltonian Errors'!D79)</f>
        <v>12.322222222222221</v>
      </c>
      <c r="E79">
        <f>AVERAGE('PARITY Errors'!E79, 'Pattern_Matching Errors'!E79, 'Reversal Errors'!E79, 'Stack Errors'!E79, 'Vending_Machine Errors'!E79, 'Vending_Machine_Sum Errors'!E79, 'MazeComplete Errors'!E79, 'MazeSolve Errors'!E79, 'Hamiltonian Errors'!E79)</f>
        <v>12.611111111111111</v>
      </c>
      <c r="F79">
        <f>AVERAGE('PARITY Errors'!F79, 'Pattern_Matching Errors'!F79, 'Reversal Errors'!F79, 'Stack Errors'!F79, 'Vending_Machine Errors'!F79, 'Vending_Machine_Sum Errors'!F79, 'MazeComplete Errors'!F79, 'MazeSolve Errors'!F79, 'Hamiltonian Errors'!F79)</f>
        <v>12.277777777777779</v>
      </c>
      <c r="G79">
        <f>AVERAGE('PARITY Errors'!G79, 'Pattern_Matching Errors'!G79, 'Reversal Errors'!G79, 'Stack Errors'!G79, 'Vending_Machine Errors'!G79, 'Vending_Machine_Sum Errors'!G79, 'MazeComplete Errors'!G79, 'MazeSolve Errors'!G79, 'Hamiltonian Errors'!G79)</f>
        <v>12.111111111111111</v>
      </c>
      <c r="H79" t="str">
        <f t="shared" si="2"/>
        <v>0 (δ=0.65)</v>
      </c>
    </row>
    <row r="80" spans="1:8" x14ac:dyDescent="0.45">
      <c r="A80" s="1">
        <v>4</v>
      </c>
      <c r="B80">
        <v>0</v>
      </c>
      <c r="C80">
        <v>0.85</v>
      </c>
      <c r="D80">
        <f>AVERAGE('PARITY Errors'!D80, 'Pattern_Matching Errors'!D80, 'Reversal Errors'!D80, 'Stack Errors'!D80, 'Vending_Machine Errors'!D80, 'Vending_Machine_Sum Errors'!D80, 'MazeComplete Errors'!D80, 'MazeSolve Errors'!D80, 'Hamiltonian Errors'!D80)</f>
        <v>12.477777777777778</v>
      </c>
      <c r="E80">
        <f>AVERAGE('PARITY Errors'!E80, 'Pattern_Matching Errors'!E80, 'Reversal Errors'!E80, 'Stack Errors'!E80, 'Vending_Machine Errors'!E80, 'Vending_Machine_Sum Errors'!E80, 'MazeComplete Errors'!E80, 'MazeSolve Errors'!E80, 'Hamiltonian Errors'!E80)</f>
        <v>13.81111111111111</v>
      </c>
      <c r="F80">
        <f>AVERAGE('PARITY Errors'!F80, 'Pattern_Matching Errors'!F80, 'Reversal Errors'!F80, 'Stack Errors'!F80, 'Vending_Machine Errors'!F80, 'Vending_Machine_Sum Errors'!F80, 'MazeComplete Errors'!F80, 'MazeSolve Errors'!F80, 'Hamiltonian Errors'!F80)</f>
        <v>12.133333333333333</v>
      </c>
      <c r="G80">
        <f>AVERAGE('PARITY Errors'!G80, 'Pattern_Matching Errors'!G80, 'Reversal Errors'!G80, 'Stack Errors'!G80, 'Vending_Machine Errors'!G80, 'Vending_Machine_Sum Errors'!G80, 'MazeComplete Errors'!G80, 'MazeSolve Errors'!G80, 'Hamiltonian Errors'!G80)</f>
        <v>12.133333333333333</v>
      </c>
      <c r="H80" t="str">
        <f t="shared" si="2"/>
        <v>0 (δ=0.85)</v>
      </c>
    </row>
    <row r="81" spans="1:8" x14ac:dyDescent="0.45">
      <c r="A81" s="1">
        <v>5</v>
      </c>
      <c r="B81">
        <v>5</v>
      </c>
      <c r="C81">
        <v>0</v>
      </c>
      <c r="D81">
        <f>AVERAGE('PARITY Errors'!D81, 'Pattern_Matching Errors'!D81, 'Reversal Errors'!D81, 'Stack Errors'!D81, 'Vending_Machine Errors'!D81, 'Vending_Machine_Sum Errors'!D81, 'MazeComplete Errors'!D81, 'MazeSolve Errors'!D81, 'Hamiltonian Errors'!D81)</f>
        <v>6.6666666666666666E-2</v>
      </c>
      <c r="E81">
        <f>AVERAGE('PARITY Errors'!E81, 'Pattern_Matching Errors'!E81, 'Reversal Errors'!E81, 'Stack Errors'!E81, 'Vending_Machine Errors'!E81, 'Vending_Machine_Sum Errors'!E81, 'MazeComplete Errors'!E81, 'MazeSolve Errors'!E81, 'Hamiltonian Errors'!E81)</f>
        <v>0</v>
      </c>
      <c r="F81">
        <f>AVERAGE('PARITY Errors'!F81, 'Pattern_Matching Errors'!F81, 'Reversal Errors'!F81, 'Stack Errors'!F81, 'Vending_Machine Errors'!F81, 'Vending_Machine_Sum Errors'!F81, 'MazeComplete Errors'!F81, 'MazeSolve Errors'!F81, 'Hamiltonian Errors'!F81)</f>
        <v>1.1111111111111112E-2</v>
      </c>
      <c r="G81">
        <f>AVERAGE('PARITY Errors'!G81, 'Pattern_Matching Errors'!G81, 'Reversal Errors'!G81, 'Stack Errors'!G81, 'Vending_Machine Errors'!G81, 'Vending_Machine_Sum Errors'!G81, 'MazeComplete Errors'!G81, 'MazeSolve Errors'!G81, 'Hamiltonian Errors'!G81)</f>
        <v>5.5555555555555552E-2</v>
      </c>
      <c r="H81" t="str">
        <f t="shared" si="2"/>
        <v>5 (δ=0)</v>
      </c>
    </row>
    <row r="82" spans="1:8" x14ac:dyDescent="0.45">
      <c r="A82" s="1">
        <v>6</v>
      </c>
      <c r="B82">
        <v>5</v>
      </c>
      <c r="C82">
        <v>0.2</v>
      </c>
      <c r="D82">
        <f>AVERAGE('PARITY Errors'!D82, 'Pattern_Matching Errors'!D82, 'Reversal Errors'!D82, 'Stack Errors'!D82, 'Vending_Machine Errors'!D82, 'Vending_Machine_Sum Errors'!D82, 'MazeComplete Errors'!D82, 'MazeSolve Errors'!D82, 'Hamiltonian Errors'!D82)</f>
        <v>5.5555555555555552E-2</v>
      </c>
      <c r="E82">
        <f>AVERAGE('PARITY Errors'!E82, 'Pattern_Matching Errors'!E82, 'Reversal Errors'!E82, 'Stack Errors'!E82, 'Vending_Machine Errors'!E82, 'Vending_Machine_Sum Errors'!E82, 'MazeComplete Errors'!E82, 'MazeSolve Errors'!E82, 'Hamiltonian Errors'!E82)</f>
        <v>1.1111111111111112E-2</v>
      </c>
      <c r="F82">
        <f>AVERAGE('PARITY Errors'!F82, 'Pattern_Matching Errors'!F82, 'Reversal Errors'!F82, 'Stack Errors'!F82, 'Vending_Machine Errors'!F82, 'Vending_Machine_Sum Errors'!F82, 'MazeComplete Errors'!F82, 'MazeSolve Errors'!F82, 'Hamiltonian Errors'!F82)</f>
        <v>6.6666666666666666E-2</v>
      </c>
      <c r="G82">
        <f>AVERAGE('PARITY Errors'!G82, 'Pattern_Matching Errors'!G82, 'Reversal Errors'!G82, 'Stack Errors'!G82, 'Vending_Machine Errors'!G82, 'Vending_Machine_Sum Errors'!G82, 'MazeComplete Errors'!G82, 'MazeSolve Errors'!G82, 'Hamiltonian Errors'!G82)</f>
        <v>0.1</v>
      </c>
      <c r="H82" t="str">
        <f t="shared" si="2"/>
        <v>5 (δ=0.2)</v>
      </c>
    </row>
    <row r="83" spans="1:8" x14ac:dyDescent="0.45">
      <c r="A83" s="1">
        <v>7</v>
      </c>
      <c r="B83">
        <v>5</v>
      </c>
      <c r="C83">
        <v>0.45</v>
      </c>
      <c r="D83">
        <f>AVERAGE('PARITY Errors'!D83, 'Pattern_Matching Errors'!D83, 'Reversal Errors'!D83, 'Stack Errors'!D83, 'Vending_Machine Errors'!D83, 'Vending_Machine_Sum Errors'!D83, 'MazeComplete Errors'!D83, 'MazeSolve Errors'!D83, 'Hamiltonian Errors'!D83)</f>
        <v>3.3333333333333333E-2</v>
      </c>
      <c r="E83">
        <f>AVERAGE('PARITY Errors'!E83, 'Pattern_Matching Errors'!E83, 'Reversal Errors'!E83, 'Stack Errors'!E83, 'Vending_Machine Errors'!E83, 'Vending_Machine_Sum Errors'!E83, 'MazeComplete Errors'!E83, 'MazeSolve Errors'!E83, 'Hamiltonian Errors'!E83)</f>
        <v>0</v>
      </c>
      <c r="F83">
        <f>AVERAGE('PARITY Errors'!F83, 'Pattern_Matching Errors'!F83, 'Reversal Errors'!F83, 'Stack Errors'!F83, 'Vending_Machine Errors'!F83, 'Vending_Machine_Sum Errors'!F83, 'MazeComplete Errors'!F83, 'MazeSolve Errors'!F83, 'Hamiltonian Errors'!F83)</f>
        <v>0</v>
      </c>
      <c r="G83">
        <f>AVERAGE('PARITY Errors'!G83, 'Pattern_Matching Errors'!G83, 'Reversal Errors'!G83, 'Stack Errors'!G83, 'Vending_Machine Errors'!G83, 'Vending_Machine_Sum Errors'!G83, 'MazeComplete Errors'!G83, 'MazeSolve Errors'!G83, 'Hamiltonian Errors'!G83)</f>
        <v>0.1</v>
      </c>
      <c r="H83" t="str">
        <f t="shared" si="2"/>
        <v>5 (δ=0.45)</v>
      </c>
    </row>
    <row r="84" spans="1:8" x14ac:dyDescent="0.45">
      <c r="A84" s="1">
        <v>8</v>
      </c>
      <c r="B84">
        <v>5</v>
      </c>
      <c r="C84">
        <v>0.65</v>
      </c>
      <c r="D84">
        <f>AVERAGE('PARITY Errors'!D84, 'Pattern_Matching Errors'!D84, 'Reversal Errors'!D84, 'Stack Errors'!D84, 'Vending_Machine Errors'!D84, 'Vending_Machine_Sum Errors'!D84, 'MazeComplete Errors'!D84, 'MazeSolve Errors'!D84, 'Hamiltonian Errors'!D84)</f>
        <v>6.6666666666666666E-2</v>
      </c>
      <c r="E84">
        <f>AVERAGE('PARITY Errors'!E84, 'Pattern_Matching Errors'!E84, 'Reversal Errors'!E84, 'Stack Errors'!E84, 'Vending_Machine Errors'!E84, 'Vending_Machine_Sum Errors'!E84, 'MazeComplete Errors'!E84, 'MazeSolve Errors'!E84, 'Hamiltonian Errors'!E84)</f>
        <v>0</v>
      </c>
      <c r="F84">
        <f>AVERAGE('PARITY Errors'!F84, 'Pattern_Matching Errors'!F84, 'Reversal Errors'!F84, 'Stack Errors'!F84, 'Vending_Machine Errors'!F84, 'Vending_Machine_Sum Errors'!F84, 'MazeComplete Errors'!F84, 'MazeSolve Errors'!F84, 'Hamiltonian Errors'!F84)</f>
        <v>7.7777777777777779E-2</v>
      </c>
      <c r="G84">
        <f>AVERAGE('PARITY Errors'!G84, 'Pattern_Matching Errors'!G84, 'Reversal Errors'!G84, 'Stack Errors'!G84, 'Vending_Machine Errors'!G84, 'Vending_Machine_Sum Errors'!G84, 'MazeComplete Errors'!G84, 'MazeSolve Errors'!G84, 'Hamiltonian Errors'!G84)</f>
        <v>8.8888888888888892E-2</v>
      </c>
      <c r="H84" t="str">
        <f t="shared" si="2"/>
        <v>5 (δ=0.65)</v>
      </c>
    </row>
    <row r="85" spans="1:8" x14ac:dyDescent="0.45">
      <c r="A85" s="1">
        <v>9</v>
      </c>
      <c r="B85">
        <v>5</v>
      </c>
      <c r="C85">
        <v>0.85</v>
      </c>
      <c r="D85">
        <f>AVERAGE('PARITY Errors'!D85, 'Pattern_Matching Errors'!D85, 'Reversal Errors'!D85, 'Stack Errors'!D85, 'Vending_Machine Errors'!D85, 'Vending_Machine_Sum Errors'!D85, 'MazeComplete Errors'!D85, 'MazeSolve Errors'!D85, 'Hamiltonian Errors'!D85)</f>
        <v>6.6666666666666666E-2</v>
      </c>
      <c r="E85">
        <f>AVERAGE('PARITY Errors'!E85, 'Pattern_Matching Errors'!E85, 'Reversal Errors'!E85, 'Stack Errors'!E85, 'Vending_Machine Errors'!E85, 'Vending_Machine_Sum Errors'!E85, 'MazeComplete Errors'!E85, 'MazeSolve Errors'!E85, 'Hamiltonian Errors'!E85)</f>
        <v>0</v>
      </c>
      <c r="F85">
        <f>AVERAGE('PARITY Errors'!F85, 'Pattern_Matching Errors'!F85, 'Reversal Errors'!F85, 'Stack Errors'!F85, 'Vending_Machine Errors'!F85, 'Vending_Machine_Sum Errors'!F85, 'MazeComplete Errors'!F85, 'MazeSolve Errors'!F85, 'Hamiltonian Errors'!F85)</f>
        <v>8.8888888888888892E-2</v>
      </c>
      <c r="G85">
        <f>AVERAGE('PARITY Errors'!G85, 'Pattern_Matching Errors'!G85, 'Reversal Errors'!G85, 'Stack Errors'!G85, 'Vending_Machine Errors'!G85, 'Vending_Machine_Sum Errors'!G85, 'MazeComplete Errors'!G85, 'MazeSolve Errors'!G85, 'Hamiltonian Errors'!G85)</f>
        <v>0.2</v>
      </c>
      <c r="H85" t="str">
        <f t="shared" si="2"/>
        <v>5 (δ=0.85)</v>
      </c>
    </row>
    <row r="86" spans="1:8" x14ac:dyDescent="0.45">
      <c r="A86" s="1">
        <v>10</v>
      </c>
      <c r="B86">
        <v>10</v>
      </c>
      <c r="C86">
        <v>0</v>
      </c>
      <c r="D86">
        <f>AVERAGE('PARITY Errors'!D86, 'Pattern_Matching Errors'!D86, 'Reversal Errors'!D86, 'Stack Errors'!D86, 'Vending_Machine Errors'!D86, 'Vending_Machine_Sum Errors'!D86, 'MazeComplete Errors'!D86, 'MazeSolve Errors'!D86, 'Hamiltonian Errors'!D86)</f>
        <v>0</v>
      </c>
      <c r="E86">
        <f>AVERAGE('PARITY Errors'!E86, 'Pattern_Matching Errors'!E86, 'Reversal Errors'!E86, 'Stack Errors'!E86, 'Vending_Machine Errors'!E86, 'Vending_Machine_Sum Errors'!E86, 'MazeComplete Errors'!E86, 'MazeSolve Errors'!E86, 'Hamiltonian Errors'!E86)</f>
        <v>0</v>
      </c>
      <c r="F86">
        <f>AVERAGE('PARITY Errors'!F86, 'Pattern_Matching Errors'!F86, 'Reversal Errors'!F86, 'Stack Errors'!F86, 'Vending_Machine Errors'!F86, 'Vending_Machine_Sum Errors'!F86, 'MazeComplete Errors'!F86, 'MazeSolve Errors'!F86, 'Hamiltonian Errors'!F86)</f>
        <v>0</v>
      </c>
      <c r="G86">
        <f>AVERAGE('PARITY Errors'!G86, 'Pattern_Matching Errors'!G86, 'Reversal Errors'!G86, 'Stack Errors'!G86, 'Vending_Machine Errors'!G86, 'Vending_Machine_Sum Errors'!G86, 'MazeComplete Errors'!G86, 'MazeSolve Errors'!G86, 'Hamiltonian Errors'!G86)</f>
        <v>0</v>
      </c>
      <c r="H86" t="str">
        <f t="shared" si="2"/>
        <v>10 (δ=0)</v>
      </c>
    </row>
    <row r="87" spans="1:8" x14ac:dyDescent="0.45">
      <c r="A87" s="1">
        <v>11</v>
      </c>
      <c r="B87">
        <v>10</v>
      </c>
      <c r="C87">
        <v>0.2</v>
      </c>
      <c r="D87">
        <f>AVERAGE('PARITY Errors'!D87, 'Pattern_Matching Errors'!D87, 'Reversal Errors'!D87, 'Stack Errors'!D87, 'Vending_Machine Errors'!D87, 'Vending_Machine_Sum Errors'!D87, 'MazeComplete Errors'!D87, 'MazeSolve Errors'!D87, 'Hamiltonian Errors'!D87)</f>
        <v>0</v>
      </c>
      <c r="E87">
        <f>AVERAGE('PARITY Errors'!E87, 'Pattern_Matching Errors'!E87, 'Reversal Errors'!E87, 'Stack Errors'!E87, 'Vending_Machine Errors'!E87, 'Vending_Machine_Sum Errors'!E87, 'MazeComplete Errors'!E87, 'MazeSolve Errors'!E87, 'Hamiltonian Errors'!E87)</f>
        <v>0</v>
      </c>
      <c r="F87">
        <f>AVERAGE('PARITY Errors'!F87, 'Pattern_Matching Errors'!F87, 'Reversal Errors'!F87, 'Stack Errors'!F87, 'Vending_Machine Errors'!F87, 'Vending_Machine_Sum Errors'!F87, 'MazeComplete Errors'!F87, 'MazeSolve Errors'!F87, 'Hamiltonian Errors'!F87)</f>
        <v>0</v>
      </c>
      <c r="G87">
        <f>AVERAGE('PARITY Errors'!G87, 'Pattern_Matching Errors'!G87, 'Reversal Errors'!G87, 'Stack Errors'!G87, 'Vending_Machine Errors'!G87, 'Vending_Machine_Sum Errors'!G87, 'MazeComplete Errors'!G87, 'MazeSolve Errors'!G87, 'Hamiltonian Errors'!G87)</f>
        <v>0</v>
      </c>
      <c r="H87" t="str">
        <f t="shared" si="2"/>
        <v>10 (δ=0.2)</v>
      </c>
    </row>
    <row r="88" spans="1:8" x14ac:dyDescent="0.45">
      <c r="A88" s="1">
        <v>12</v>
      </c>
      <c r="B88">
        <v>10</v>
      </c>
      <c r="C88">
        <v>0.45</v>
      </c>
      <c r="D88">
        <f>AVERAGE('PARITY Errors'!D88, 'Pattern_Matching Errors'!D88, 'Reversal Errors'!D88, 'Stack Errors'!D88, 'Vending_Machine Errors'!D88, 'Vending_Machine_Sum Errors'!D88, 'MazeComplete Errors'!D88, 'MazeSolve Errors'!D88, 'Hamiltonian Errors'!D88)</f>
        <v>1.1111111111111112E-2</v>
      </c>
      <c r="E88">
        <f>AVERAGE('PARITY Errors'!E88, 'Pattern_Matching Errors'!E88, 'Reversal Errors'!E88, 'Stack Errors'!E88, 'Vending_Machine Errors'!E88, 'Vending_Machine_Sum Errors'!E88, 'MazeComplete Errors'!E88, 'MazeSolve Errors'!E88, 'Hamiltonian Errors'!E88)</f>
        <v>1.1111111111111112E-2</v>
      </c>
      <c r="F88">
        <f>AVERAGE('PARITY Errors'!F88, 'Pattern_Matching Errors'!F88, 'Reversal Errors'!F88, 'Stack Errors'!F88, 'Vending_Machine Errors'!F88, 'Vending_Machine_Sum Errors'!F88, 'MazeComplete Errors'!F88, 'MazeSolve Errors'!F88, 'Hamiltonian Errors'!F88)</f>
        <v>0</v>
      </c>
      <c r="G88">
        <f>AVERAGE('PARITY Errors'!G88, 'Pattern_Matching Errors'!G88, 'Reversal Errors'!G88, 'Stack Errors'!G88, 'Vending_Machine Errors'!G88, 'Vending_Machine_Sum Errors'!G88, 'MazeComplete Errors'!G88, 'MazeSolve Errors'!G88, 'Hamiltonian Errors'!G88)</f>
        <v>0</v>
      </c>
      <c r="H88" t="str">
        <f t="shared" si="2"/>
        <v>10 (δ=0.45)</v>
      </c>
    </row>
    <row r="89" spans="1:8" x14ac:dyDescent="0.45">
      <c r="A89" s="1">
        <v>13</v>
      </c>
      <c r="B89">
        <v>10</v>
      </c>
      <c r="C89">
        <v>0.65</v>
      </c>
      <c r="D89">
        <f>AVERAGE('PARITY Errors'!D89, 'Pattern_Matching Errors'!D89, 'Reversal Errors'!D89, 'Stack Errors'!D89, 'Vending_Machine Errors'!D89, 'Vending_Machine_Sum Errors'!D89, 'MazeComplete Errors'!D89, 'MazeSolve Errors'!D89, 'Hamiltonian Errors'!D89)</f>
        <v>0</v>
      </c>
      <c r="E89">
        <f>AVERAGE('PARITY Errors'!E89, 'Pattern_Matching Errors'!E89, 'Reversal Errors'!E89, 'Stack Errors'!E89, 'Vending_Machine Errors'!E89, 'Vending_Machine_Sum Errors'!E89, 'MazeComplete Errors'!E89, 'MazeSolve Errors'!E89, 'Hamiltonian Errors'!E89)</f>
        <v>1.1111111111111112E-2</v>
      </c>
      <c r="F89">
        <f>AVERAGE('PARITY Errors'!F89, 'Pattern_Matching Errors'!F89, 'Reversal Errors'!F89, 'Stack Errors'!F89, 'Vending_Machine Errors'!F89, 'Vending_Machine_Sum Errors'!F89, 'MazeComplete Errors'!F89, 'MazeSolve Errors'!F89, 'Hamiltonian Errors'!F89)</f>
        <v>0</v>
      </c>
      <c r="G89">
        <f>AVERAGE('PARITY Errors'!G89, 'Pattern_Matching Errors'!G89, 'Reversal Errors'!G89, 'Stack Errors'!G89, 'Vending_Machine Errors'!G89, 'Vending_Machine_Sum Errors'!G89, 'MazeComplete Errors'!G89, 'MazeSolve Errors'!G89, 'Hamiltonian Errors'!G89)</f>
        <v>0</v>
      </c>
      <c r="H89" t="str">
        <f t="shared" si="2"/>
        <v>10 (δ=0.65)</v>
      </c>
    </row>
    <row r="90" spans="1:8" x14ac:dyDescent="0.45">
      <c r="A90" s="1">
        <v>14</v>
      </c>
      <c r="B90">
        <v>10</v>
      </c>
      <c r="C90">
        <v>0.85</v>
      </c>
      <c r="D90">
        <f>AVERAGE('PARITY Errors'!D90, 'Pattern_Matching Errors'!D90, 'Reversal Errors'!D90, 'Stack Errors'!D90, 'Vending_Machine Errors'!D90, 'Vending_Machine_Sum Errors'!D90, 'MazeComplete Errors'!D90, 'MazeSolve Errors'!D90, 'Hamiltonian Errors'!D90)</f>
        <v>0</v>
      </c>
      <c r="E90">
        <f>AVERAGE('PARITY Errors'!E90, 'Pattern_Matching Errors'!E90, 'Reversal Errors'!E90, 'Stack Errors'!E90, 'Vending_Machine Errors'!E90, 'Vending_Machine_Sum Errors'!E90, 'MazeComplete Errors'!E90, 'MazeSolve Errors'!E90, 'Hamiltonian Errors'!E90)</f>
        <v>0</v>
      </c>
      <c r="F90">
        <f>AVERAGE('PARITY Errors'!F90, 'Pattern_Matching Errors'!F90, 'Reversal Errors'!F90, 'Stack Errors'!F90, 'Vending_Machine Errors'!F90, 'Vending_Machine_Sum Errors'!F90, 'MazeComplete Errors'!F90, 'MazeSolve Errors'!F90, 'Hamiltonian Errors'!F90)</f>
        <v>0</v>
      </c>
      <c r="G90">
        <f>AVERAGE('PARITY Errors'!G90, 'Pattern_Matching Errors'!G90, 'Reversal Errors'!G90, 'Stack Errors'!G90, 'Vending_Machine Errors'!G90, 'Vending_Machine_Sum Errors'!G90, 'MazeComplete Errors'!G90, 'MazeSolve Errors'!G90, 'Hamiltonian Errors'!G90)</f>
        <v>0</v>
      </c>
      <c r="H90" t="str">
        <f t="shared" si="2"/>
        <v>10 (δ=0.85)</v>
      </c>
    </row>
    <row r="91" spans="1:8" x14ac:dyDescent="0.45">
      <c r="A91" s="1">
        <v>15</v>
      </c>
      <c r="B91">
        <v>20</v>
      </c>
      <c r="C91">
        <v>0</v>
      </c>
      <c r="D91">
        <f>AVERAGE('PARITY Errors'!D91, 'Pattern_Matching Errors'!D91, 'Reversal Errors'!D91, 'Stack Errors'!D91, 'Vending_Machine Errors'!D91, 'Vending_Machine_Sum Errors'!D91, 'MazeComplete Errors'!D91, 'MazeSolve Errors'!D91, 'Hamiltonian Errors'!D91)</f>
        <v>0</v>
      </c>
      <c r="E91">
        <f>AVERAGE('PARITY Errors'!E91, 'Pattern_Matching Errors'!E91, 'Reversal Errors'!E91, 'Stack Errors'!E91, 'Vending_Machine Errors'!E91, 'Vending_Machine_Sum Errors'!E91, 'MazeComplete Errors'!E91, 'MazeSolve Errors'!E91, 'Hamiltonian Errors'!E91)</f>
        <v>0</v>
      </c>
      <c r="F91">
        <f>AVERAGE('PARITY Errors'!F91, 'Pattern_Matching Errors'!F91, 'Reversal Errors'!F91, 'Stack Errors'!F91, 'Vending_Machine Errors'!F91, 'Vending_Machine_Sum Errors'!F91, 'MazeComplete Errors'!F91, 'MazeSolve Errors'!F91, 'Hamiltonian Errors'!F91)</f>
        <v>0</v>
      </c>
      <c r="G91">
        <f>AVERAGE('PARITY Errors'!G91, 'Pattern_Matching Errors'!G91, 'Reversal Errors'!G91, 'Stack Errors'!G91, 'Vending_Machine Errors'!G91, 'Vending_Machine_Sum Errors'!G91, 'MazeComplete Errors'!G91, 'MazeSolve Errors'!G91, 'Hamiltonian Errors'!G91)</f>
        <v>0</v>
      </c>
      <c r="H91" t="str">
        <f t="shared" si="2"/>
        <v>20 (δ=0)</v>
      </c>
    </row>
    <row r="92" spans="1:8" x14ac:dyDescent="0.45">
      <c r="A92" s="1">
        <v>16</v>
      </c>
      <c r="B92">
        <v>20</v>
      </c>
      <c r="C92">
        <v>0.2</v>
      </c>
      <c r="D92">
        <f>AVERAGE('PARITY Errors'!D92, 'Pattern_Matching Errors'!D92, 'Reversal Errors'!D92, 'Stack Errors'!D92, 'Vending_Machine Errors'!D92, 'Vending_Machine_Sum Errors'!D92, 'MazeComplete Errors'!D92, 'MazeSolve Errors'!D92, 'Hamiltonian Errors'!D92)</f>
        <v>0</v>
      </c>
      <c r="E92">
        <f>AVERAGE('PARITY Errors'!E92, 'Pattern_Matching Errors'!E92, 'Reversal Errors'!E92, 'Stack Errors'!E92, 'Vending_Machine Errors'!E92, 'Vending_Machine_Sum Errors'!E92, 'MazeComplete Errors'!E92, 'MazeSolve Errors'!E92, 'Hamiltonian Errors'!E92)</f>
        <v>0</v>
      </c>
      <c r="F92">
        <f>AVERAGE('PARITY Errors'!F92, 'Pattern_Matching Errors'!F92, 'Reversal Errors'!F92, 'Stack Errors'!F92, 'Vending_Machine Errors'!F92, 'Vending_Machine_Sum Errors'!F92, 'MazeComplete Errors'!F92, 'MazeSolve Errors'!F92, 'Hamiltonian Errors'!F92)</f>
        <v>0</v>
      </c>
      <c r="G92">
        <f>AVERAGE('PARITY Errors'!G92, 'Pattern_Matching Errors'!G92, 'Reversal Errors'!G92, 'Stack Errors'!G92, 'Vending_Machine Errors'!G92, 'Vending_Machine_Sum Errors'!G92, 'MazeComplete Errors'!G92, 'MazeSolve Errors'!G92, 'Hamiltonian Errors'!G92)</f>
        <v>2.2222222222222223E-2</v>
      </c>
      <c r="H92" t="str">
        <f t="shared" si="2"/>
        <v>20 (δ=0.2)</v>
      </c>
    </row>
    <row r="93" spans="1:8" x14ac:dyDescent="0.45">
      <c r="A93" s="1">
        <v>17</v>
      </c>
      <c r="B93">
        <v>20</v>
      </c>
      <c r="C93">
        <v>0.45</v>
      </c>
      <c r="D93">
        <f>AVERAGE('PARITY Errors'!D93, 'Pattern_Matching Errors'!D93, 'Reversal Errors'!D93, 'Stack Errors'!D93, 'Vending_Machine Errors'!D93, 'Vending_Machine_Sum Errors'!D93, 'MazeComplete Errors'!D93, 'MazeSolve Errors'!D93, 'Hamiltonian Errors'!D93)</f>
        <v>0</v>
      </c>
      <c r="E93">
        <f>AVERAGE('PARITY Errors'!E93, 'Pattern_Matching Errors'!E93, 'Reversal Errors'!E93, 'Stack Errors'!E93, 'Vending_Machine Errors'!E93, 'Vending_Machine_Sum Errors'!E93, 'MazeComplete Errors'!E93, 'MazeSolve Errors'!E93, 'Hamiltonian Errors'!E93)</f>
        <v>0</v>
      </c>
      <c r="F93">
        <f>AVERAGE('PARITY Errors'!F93, 'Pattern_Matching Errors'!F93, 'Reversal Errors'!F93, 'Stack Errors'!F93, 'Vending_Machine Errors'!F93, 'Vending_Machine_Sum Errors'!F93, 'MazeComplete Errors'!F93, 'MazeSolve Errors'!F93, 'Hamiltonian Errors'!F93)</f>
        <v>0</v>
      </c>
      <c r="G93">
        <f>AVERAGE('PARITY Errors'!G93, 'Pattern_Matching Errors'!G93, 'Reversal Errors'!G93, 'Stack Errors'!G93, 'Vending_Machine Errors'!G93, 'Vending_Machine_Sum Errors'!G93, 'MazeComplete Errors'!G93, 'MazeSolve Errors'!G93, 'Hamiltonian Errors'!G93)</f>
        <v>0</v>
      </c>
      <c r="H93" t="str">
        <f t="shared" si="2"/>
        <v>20 (δ=0.45)</v>
      </c>
    </row>
    <row r="94" spans="1:8" x14ac:dyDescent="0.45">
      <c r="A94" s="1">
        <v>18</v>
      </c>
      <c r="B94">
        <v>20</v>
      </c>
      <c r="C94">
        <v>0.65</v>
      </c>
      <c r="D94">
        <f>AVERAGE('PARITY Errors'!D94, 'Pattern_Matching Errors'!D94, 'Reversal Errors'!D94, 'Stack Errors'!D94, 'Vending_Machine Errors'!D94, 'Vending_Machine_Sum Errors'!D94, 'MazeComplete Errors'!D94, 'MazeSolve Errors'!D94, 'Hamiltonian Errors'!D94)</f>
        <v>0</v>
      </c>
      <c r="E94">
        <f>AVERAGE('PARITY Errors'!E94, 'Pattern_Matching Errors'!E94, 'Reversal Errors'!E94, 'Stack Errors'!E94, 'Vending_Machine Errors'!E94, 'Vending_Machine_Sum Errors'!E94, 'MazeComplete Errors'!E94, 'MazeSolve Errors'!E94, 'Hamiltonian Errors'!E94)</f>
        <v>0</v>
      </c>
      <c r="F94">
        <f>AVERAGE('PARITY Errors'!F94, 'Pattern_Matching Errors'!F94, 'Reversal Errors'!F94, 'Stack Errors'!F94, 'Vending_Machine Errors'!F94, 'Vending_Machine_Sum Errors'!F94, 'MazeComplete Errors'!F94, 'MazeSolve Errors'!F94, 'Hamiltonian Errors'!F94)</f>
        <v>0</v>
      </c>
      <c r="G94">
        <f>AVERAGE('PARITY Errors'!G94, 'Pattern_Matching Errors'!G94, 'Reversal Errors'!G94, 'Stack Errors'!G94, 'Vending_Machine Errors'!G94, 'Vending_Machine_Sum Errors'!G94, 'MazeComplete Errors'!G94, 'MazeSolve Errors'!G94, 'Hamiltonian Errors'!G94)</f>
        <v>0</v>
      </c>
      <c r="H94" t="str">
        <f t="shared" si="2"/>
        <v>20 (δ=0.65)</v>
      </c>
    </row>
    <row r="95" spans="1:8" x14ac:dyDescent="0.45">
      <c r="A95" s="1">
        <v>19</v>
      </c>
      <c r="B95">
        <v>20</v>
      </c>
      <c r="C95">
        <v>0.85</v>
      </c>
      <c r="D95">
        <f>AVERAGE('PARITY Errors'!D95, 'Pattern_Matching Errors'!D95, 'Reversal Errors'!D95, 'Stack Errors'!D95, 'Vending_Machine Errors'!D95, 'Vending_Machine_Sum Errors'!D95, 'MazeComplete Errors'!D95, 'MazeSolve Errors'!D95, 'Hamiltonian Errors'!D95)</f>
        <v>1.1111111111111112E-2</v>
      </c>
      <c r="E95">
        <f>AVERAGE('PARITY Errors'!E95, 'Pattern_Matching Errors'!E95, 'Reversal Errors'!E95, 'Stack Errors'!E95, 'Vending_Machine Errors'!E95, 'Vending_Machine_Sum Errors'!E95, 'MazeComplete Errors'!E95, 'MazeSolve Errors'!E95, 'Hamiltonian Errors'!E95)</f>
        <v>0</v>
      </c>
      <c r="F95">
        <f>AVERAGE('PARITY Errors'!F95, 'Pattern_Matching Errors'!F95, 'Reversal Errors'!F95, 'Stack Errors'!F95, 'Vending_Machine Errors'!F95, 'Vending_Machine_Sum Errors'!F95, 'MazeComplete Errors'!F95, 'MazeSolve Errors'!F95, 'Hamiltonian Errors'!F95)</f>
        <v>0</v>
      </c>
      <c r="G95">
        <f>AVERAGE('PARITY Errors'!G95, 'Pattern_Matching Errors'!G95, 'Reversal Errors'!G95, 'Stack Errors'!G95, 'Vending_Machine Errors'!G95, 'Vending_Machine_Sum Errors'!G95, 'MazeComplete Errors'!G95, 'MazeSolve Errors'!G95, 'Hamiltonian Errors'!G95)</f>
        <v>0</v>
      </c>
      <c r="H95" t="str">
        <f t="shared" si="2"/>
        <v>20 (δ=0.85)</v>
      </c>
    </row>
    <row r="96" spans="1:8" x14ac:dyDescent="0.45">
      <c r="A96" s="1">
        <v>20</v>
      </c>
      <c r="B96">
        <v>50</v>
      </c>
      <c r="C96">
        <v>0</v>
      </c>
      <c r="D96">
        <f>AVERAGE('PARITY Errors'!D96, 'Pattern_Matching Errors'!D96, 'Reversal Errors'!D96, 'Stack Errors'!D96, 'Vending_Machine Errors'!D96, 'Vending_Machine_Sum Errors'!D96, 'MazeComplete Errors'!D96, 'MazeSolve Errors'!D96, 'Hamiltonian Errors'!D96)</f>
        <v>2.2222222222222223E-2</v>
      </c>
      <c r="E96">
        <f>AVERAGE('PARITY Errors'!E96, 'Pattern_Matching Errors'!E96, 'Reversal Errors'!E96, 'Stack Errors'!E96, 'Vending_Machine Errors'!E96, 'Vending_Machine_Sum Errors'!E96, 'MazeComplete Errors'!E96, 'MazeSolve Errors'!E96, 'Hamiltonian Errors'!E96)</f>
        <v>0</v>
      </c>
      <c r="F96">
        <f>AVERAGE('PARITY Errors'!F96, 'Pattern_Matching Errors'!F96, 'Reversal Errors'!F96, 'Stack Errors'!F96, 'Vending_Machine Errors'!F96, 'Vending_Machine_Sum Errors'!F96, 'MazeComplete Errors'!F96, 'MazeSolve Errors'!F96, 'Hamiltonian Errors'!F96)</f>
        <v>2.2222222222222223E-2</v>
      </c>
      <c r="G96">
        <f>AVERAGE('PARITY Errors'!G96, 'Pattern_Matching Errors'!G96, 'Reversal Errors'!G96, 'Stack Errors'!G96, 'Vending_Machine Errors'!G96, 'Vending_Machine_Sum Errors'!G96, 'MazeComplete Errors'!G96, 'MazeSolve Errors'!G96, 'Hamiltonian Errors'!G96)</f>
        <v>0</v>
      </c>
      <c r="H96" t="str">
        <f t="shared" si="2"/>
        <v>50 (δ=0)</v>
      </c>
    </row>
    <row r="97" spans="1:8" x14ac:dyDescent="0.45">
      <c r="A97" s="1">
        <v>21</v>
      </c>
      <c r="B97">
        <v>50</v>
      </c>
      <c r="C97">
        <v>0.2</v>
      </c>
      <c r="D97">
        <f>AVERAGE('PARITY Errors'!D97, 'Pattern_Matching Errors'!D97, 'Reversal Errors'!D97, 'Stack Errors'!D97, 'Vending_Machine Errors'!D97, 'Vending_Machine_Sum Errors'!D97, 'MazeComplete Errors'!D97, 'MazeSolve Errors'!D97, 'Hamiltonian Errors'!D97)</f>
        <v>1.1111111111111112E-2</v>
      </c>
      <c r="E97">
        <f>AVERAGE('PARITY Errors'!E97, 'Pattern_Matching Errors'!E97, 'Reversal Errors'!E97, 'Stack Errors'!E97, 'Vending_Machine Errors'!E97, 'Vending_Machine_Sum Errors'!E97, 'MazeComplete Errors'!E97, 'MazeSolve Errors'!E97, 'Hamiltonian Errors'!E97)</f>
        <v>0</v>
      </c>
      <c r="F97">
        <f>AVERAGE('PARITY Errors'!F97, 'Pattern_Matching Errors'!F97, 'Reversal Errors'!F97, 'Stack Errors'!F97, 'Vending_Machine Errors'!F97, 'Vending_Machine_Sum Errors'!F97, 'MazeComplete Errors'!F97, 'MazeSolve Errors'!F97, 'Hamiltonian Errors'!F97)</f>
        <v>2.2222222222222223E-2</v>
      </c>
      <c r="G97">
        <f>AVERAGE('PARITY Errors'!G97, 'Pattern_Matching Errors'!G97, 'Reversal Errors'!G97, 'Stack Errors'!G97, 'Vending_Machine Errors'!G97, 'Vending_Machine_Sum Errors'!G97, 'MazeComplete Errors'!G97, 'MazeSolve Errors'!G97, 'Hamiltonian Errors'!G97)</f>
        <v>0</v>
      </c>
      <c r="H97" t="str">
        <f t="shared" si="2"/>
        <v>50 (δ=0.2)</v>
      </c>
    </row>
    <row r="98" spans="1:8" x14ac:dyDescent="0.45">
      <c r="A98" s="1">
        <v>22</v>
      </c>
      <c r="B98">
        <v>50</v>
      </c>
      <c r="C98">
        <v>0.45</v>
      </c>
      <c r="D98">
        <f>AVERAGE('PARITY Errors'!D98, 'Pattern_Matching Errors'!D98, 'Reversal Errors'!D98, 'Stack Errors'!D98, 'Vending_Machine Errors'!D98, 'Vending_Machine_Sum Errors'!D98, 'MazeComplete Errors'!D98, 'MazeSolve Errors'!D98, 'Hamiltonian Errors'!D98)</f>
        <v>1.1111111111111112E-2</v>
      </c>
      <c r="E98">
        <f>AVERAGE('PARITY Errors'!E98, 'Pattern_Matching Errors'!E98, 'Reversal Errors'!E98, 'Stack Errors'!E98, 'Vending_Machine Errors'!E98, 'Vending_Machine_Sum Errors'!E98, 'MazeComplete Errors'!E98, 'MazeSolve Errors'!E98, 'Hamiltonian Errors'!E98)</f>
        <v>0</v>
      </c>
      <c r="F98">
        <f>AVERAGE('PARITY Errors'!F98, 'Pattern_Matching Errors'!F98, 'Reversal Errors'!F98, 'Stack Errors'!F98, 'Vending_Machine Errors'!F98, 'Vending_Machine_Sum Errors'!F98, 'MazeComplete Errors'!F98, 'MazeSolve Errors'!F98, 'Hamiltonian Errors'!F98)</f>
        <v>3.3333333333333333E-2</v>
      </c>
      <c r="G98">
        <f>AVERAGE('PARITY Errors'!G98, 'Pattern_Matching Errors'!G98, 'Reversal Errors'!G98, 'Stack Errors'!G98, 'Vending_Machine Errors'!G98, 'Vending_Machine_Sum Errors'!G98, 'MazeComplete Errors'!G98, 'MazeSolve Errors'!G98, 'Hamiltonian Errors'!G98)</f>
        <v>1.1111111111111112E-2</v>
      </c>
      <c r="H98" t="str">
        <f t="shared" si="2"/>
        <v>50 (δ=0.45)</v>
      </c>
    </row>
    <row r="99" spans="1:8" x14ac:dyDescent="0.45">
      <c r="A99" s="1">
        <v>23</v>
      </c>
      <c r="B99">
        <v>50</v>
      </c>
      <c r="C99">
        <v>0.65</v>
      </c>
      <c r="D99">
        <f>AVERAGE('PARITY Errors'!D99, 'Pattern_Matching Errors'!D99, 'Reversal Errors'!D99, 'Stack Errors'!D99, 'Vending_Machine Errors'!D99, 'Vending_Machine_Sum Errors'!D99, 'MazeComplete Errors'!D99, 'MazeSolve Errors'!D99, 'Hamiltonian Errors'!D99)</f>
        <v>3.3333333333333333E-2</v>
      </c>
      <c r="E99">
        <f>AVERAGE('PARITY Errors'!E99, 'Pattern_Matching Errors'!E99, 'Reversal Errors'!E99, 'Stack Errors'!E99, 'Vending_Machine Errors'!E99, 'Vending_Machine_Sum Errors'!E99, 'MazeComplete Errors'!E99, 'MazeSolve Errors'!E99, 'Hamiltonian Errors'!E99)</f>
        <v>0</v>
      </c>
      <c r="F99">
        <f>AVERAGE('PARITY Errors'!F99, 'Pattern_Matching Errors'!F99, 'Reversal Errors'!F99, 'Stack Errors'!F99, 'Vending_Machine Errors'!F99, 'Vending_Machine_Sum Errors'!F99, 'MazeComplete Errors'!F99, 'MazeSolve Errors'!F99, 'Hamiltonian Errors'!F99)</f>
        <v>3.3333333333333333E-2</v>
      </c>
      <c r="G99">
        <f>AVERAGE('PARITY Errors'!G99, 'Pattern_Matching Errors'!G99, 'Reversal Errors'!G99, 'Stack Errors'!G99, 'Vending_Machine Errors'!G99, 'Vending_Machine_Sum Errors'!G99, 'MazeComplete Errors'!G99, 'MazeSolve Errors'!G99, 'Hamiltonian Errors'!G99)</f>
        <v>1.1111111111111112E-2</v>
      </c>
      <c r="H99" t="str">
        <f t="shared" si="2"/>
        <v>50 (δ=0.65)</v>
      </c>
    </row>
    <row r="100" spans="1:8" x14ac:dyDescent="0.45">
      <c r="A100" s="1">
        <v>24</v>
      </c>
      <c r="B100">
        <v>50</v>
      </c>
      <c r="C100">
        <v>0.85</v>
      </c>
      <c r="D100">
        <f>AVERAGE('PARITY Errors'!D100, 'Pattern_Matching Errors'!D100, 'Reversal Errors'!D100, 'Stack Errors'!D100, 'Vending_Machine Errors'!D100, 'Vending_Machine_Sum Errors'!D100, 'MazeComplete Errors'!D100, 'MazeSolve Errors'!D100, 'Hamiltonian Errors'!D100)</f>
        <v>3.3333333333333333E-2</v>
      </c>
      <c r="E100">
        <f>AVERAGE('PARITY Errors'!E100, 'Pattern_Matching Errors'!E100, 'Reversal Errors'!E100, 'Stack Errors'!E100, 'Vending_Machine Errors'!E100, 'Vending_Machine_Sum Errors'!E100, 'MazeComplete Errors'!E100, 'MazeSolve Errors'!E100, 'Hamiltonian Errors'!E100)</f>
        <v>0</v>
      </c>
      <c r="F100">
        <f>AVERAGE('PARITY Errors'!F100, 'Pattern_Matching Errors'!F100, 'Reversal Errors'!F100, 'Stack Errors'!F100, 'Vending_Machine Errors'!F100, 'Vending_Machine_Sum Errors'!F100, 'MazeComplete Errors'!F100, 'MazeSolve Errors'!F100, 'Hamiltonian Errors'!F100)</f>
        <v>2.2222222222222223E-2</v>
      </c>
      <c r="G100">
        <f>AVERAGE('PARITY Errors'!G100, 'Pattern_Matching Errors'!G100, 'Reversal Errors'!G100, 'Stack Errors'!G100, 'Vending_Machine Errors'!G100, 'Vending_Machine_Sum Errors'!G100, 'MazeComplete Errors'!G100, 'MazeSolve Errors'!G100, 'Hamiltonian Errors'!G100)</f>
        <v>4.4444444444444446E-2</v>
      </c>
      <c r="H100" t="str">
        <f t="shared" si="2"/>
        <v>50 (δ=0.85)</v>
      </c>
    </row>
    <row r="101" spans="1:8" x14ac:dyDescent="0.45">
      <c r="A101" s="1">
        <v>25</v>
      </c>
      <c r="B101">
        <v>100</v>
      </c>
      <c r="C101">
        <v>0</v>
      </c>
      <c r="D101">
        <f>AVERAGE('PARITY Errors'!D101, 'Pattern_Matching Errors'!D101, 'Reversal Errors'!D101, 'Stack Errors'!D101, 'Vending_Machine Errors'!D101, 'Vending_Machine_Sum Errors'!D101, 'MazeComplete Errors'!D101, 'MazeSolve Errors'!D101, 'Hamiltonian Errors'!D101)</f>
        <v>0</v>
      </c>
      <c r="E101">
        <f>AVERAGE('PARITY Errors'!E101, 'Pattern_Matching Errors'!E101, 'Reversal Errors'!E101, 'Stack Errors'!E101, 'Vending_Machine Errors'!E101, 'Vending_Machine_Sum Errors'!E101, 'MazeComplete Errors'!E101, 'MazeSolve Errors'!E101, 'Hamiltonian Errors'!E101)</f>
        <v>0</v>
      </c>
      <c r="F101">
        <f>AVERAGE('PARITY Errors'!F101, 'Pattern_Matching Errors'!F101, 'Reversal Errors'!F101, 'Stack Errors'!F101, 'Vending_Machine Errors'!F101, 'Vending_Machine_Sum Errors'!F101, 'MazeComplete Errors'!F101, 'MazeSolve Errors'!F101, 'Hamiltonian Errors'!F101)</f>
        <v>0</v>
      </c>
      <c r="G101">
        <f>AVERAGE('PARITY Errors'!G101, 'Pattern_Matching Errors'!G101, 'Reversal Errors'!G101, 'Stack Errors'!G101, 'Vending_Machine Errors'!G101, 'Vending_Machine_Sum Errors'!G101, 'MazeComplete Errors'!G101, 'MazeSolve Errors'!G101, 'Hamiltonian Errors'!G101)</f>
        <v>0</v>
      </c>
      <c r="H101" t="str">
        <f t="shared" si="2"/>
        <v>100 (δ=0)</v>
      </c>
    </row>
    <row r="102" spans="1:8" x14ac:dyDescent="0.45">
      <c r="A102" s="1">
        <v>26</v>
      </c>
      <c r="B102">
        <v>100</v>
      </c>
      <c r="C102">
        <v>0.2</v>
      </c>
      <c r="D102">
        <f>AVERAGE('PARITY Errors'!D102, 'Pattern_Matching Errors'!D102, 'Reversal Errors'!D102, 'Stack Errors'!D102, 'Vending_Machine Errors'!D102, 'Vending_Machine_Sum Errors'!D102, 'MazeComplete Errors'!D102, 'MazeSolve Errors'!D102, 'Hamiltonian Errors'!D102)</f>
        <v>0</v>
      </c>
      <c r="E102">
        <f>AVERAGE('PARITY Errors'!E102, 'Pattern_Matching Errors'!E102, 'Reversal Errors'!E102, 'Stack Errors'!E102, 'Vending_Machine Errors'!E102, 'Vending_Machine_Sum Errors'!E102, 'MazeComplete Errors'!E102, 'MazeSolve Errors'!E102, 'Hamiltonian Errors'!E102)</f>
        <v>0</v>
      </c>
      <c r="F102">
        <f>AVERAGE('PARITY Errors'!F102, 'Pattern_Matching Errors'!F102, 'Reversal Errors'!F102, 'Stack Errors'!F102, 'Vending_Machine Errors'!F102, 'Vending_Machine_Sum Errors'!F102, 'MazeComplete Errors'!F102, 'MazeSolve Errors'!F102, 'Hamiltonian Errors'!F102)</f>
        <v>1.1111111111111112E-2</v>
      </c>
      <c r="G102">
        <f>AVERAGE('PARITY Errors'!G102, 'Pattern_Matching Errors'!G102, 'Reversal Errors'!G102, 'Stack Errors'!G102, 'Vending_Machine Errors'!G102, 'Vending_Machine_Sum Errors'!G102, 'MazeComplete Errors'!G102, 'MazeSolve Errors'!G102, 'Hamiltonian Errors'!G102)</f>
        <v>0</v>
      </c>
      <c r="H102" t="str">
        <f t="shared" si="2"/>
        <v>100 (δ=0.2)</v>
      </c>
    </row>
    <row r="103" spans="1:8" x14ac:dyDescent="0.45">
      <c r="A103" s="1">
        <v>27</v>
      </c>
      <c r="B103">
        <v>100</v>
      </c>
      <c r="C103">
        <v>0.45</v>
      </c>
      <c r="D103">
        <f>AVERAGE('PARITY Errors'!D103, 'Pattern_Matching Errors'!D103, 'Reversal Errors'!D103, 'Stack Errors'!D103, 'Vending_Machine Errors'!D103, 'Vending_Machine_Sum Errors'!D103, 'MazeComplete Errors'!D103, 'MazeSolve Errors'!D103, 'Hamiltonian Errors'!D103)</f>
        <v>0</v>
      </c>
      <c r="E103">
        <f>AVERAGE('PARITY Errors'!E103, 'Pattern_Matching Errors'!E103, 'Reversal Errors'!E103, 'Stack Errors'!E103, 'Vending_Machine Errors'!E103, 'Vending_Machine_Sum Errors'!E103, 'MazeComplete Errors'!E103, 'MazeSolve Errors'!E103, 'Hamiltonian Errors'!E103)</f>
        <v>2.2222222222222223E-2</v>
      </c>
      <c r="F103">
        <f>AVERAGE('PARITY Errors'!F103, 'Pattern_Matching Errors'!F103, 'Reversal Errors'!F103, 'Stack Errors'!F103, 'Vending_Machine Errors'!F103, 'Vending_Machine_Sum Errors'!F103, 'MazeComplete Errors'!F103, 'MazeSolve Errors'!F103, 'Hamiltonian Errors'!F103)</f>
        <v>1.1111111111111112E-2</v>
      </c>
      <c r="G103">
        <f>AVERAGE('PARITY Errors'!G103, 'Pattern_Matching Errors'!G103, 'Reversal Errors'!G103, 'Stack Errors'!G103, 'Vending_Machine Errors'!G103, 'Vending_Machine_Sum Errors'!G103, 'MazeComplete Errors'!G103, 'MazeSolve Errors'!G103, 'Hamiltonian Errors'!G103)</f>
        <v>2.2222222222222223E-2</v>
      </c>
      <c r="H103" t="str">
        <f t="shared" si="2"/>
        <v>100 (δ=0.45)</v>
      </c>
    </row>
    <row r="104" spans="1:8" x14ac:dyDescent="0.45">
      <c r="A104" s="1">
        <v>28</v>
      </c>
      <c r="B104">
        <v>100</v>
      </c>
      <c r="C104">
        <v>0.65</v>
      </c>
      <c r="D104">
        <f>AVERAGE('PARITY Errors'!D104, 'Pattern_Matching Errors'!D104, 'Reversal Errors'!D104, 'Stack Errors'!D104, 'Vending_Machine Errors'!D104, 'Vending_Machine_Sum Errors'!D104, 'MazeComplete Errors'!D104, 'MazeSolve Errors'!D104, 'Hamiltonian Errors'!D104)</f>
        <v>2.2222222222222223E-2</v>
      </c>
      <c r="E104">
        <f>AVERAGE('PARITY Errors'!E104, 'Pattern_Matching Errors'!E104, 'Reversal Errors'!E104, 'Stack Errors'!E104, 'Vending_Machine Errors'!E104, 'Vending_Machine_Sum Errors'!E104, 'MazeComplete Errors'!E104, 'MazeSolve Errors'!E104, 'Hamiltonian Errors'!E104)</f>
        <v>0</v>
      </c>
      <c r="F104">
        <f>AVERAGE('PARITY Errors'!F104, 'Pattern_Matching Errors'!F104, 'Reversal Errors'!F104, 'Stack Errors'!F104, 'Vending_Machine Errors'!F104, 'Vending_Machine_Sum Errors'!F104, 'MazeComplete Errors'!F104, 'MazeSolve Errors'!F104, 'Hamiltonian Errors'!F104)</f>
        <v>2.2222222222222223E-2</v>
      </c>
      <c r="G104">
        <f>AVERAGE('PARITY Errors'!G104, 'Pattern_Matching Errors'!G104, 'Reversal Errors'!G104, 'Stack Errors'!G104, 'Vending_Machine Errors'!G104, 'Vending_Machine_Sum Errors'!G104, 'MazeComplete Errors'!G104, 'MazeSolve Errors'!G104, 'Hamiltonian Errors'!G104)</f>
        <v>1.1111111111111112E-2</v>
      </c>
      <c r="H104" t="str">
        <f t="shared" si="2"/>
        <v>100 (δ=0.65)</v>
      </c>
    </row>
    <row r="105" spans="1:8" x14ac:dyDescent="0.45">
      <c r="A105" s="1">
        <v>29</v>
      </c>
      <c r="B105">
        <v>100</v>
      </c>
      <c r="C105">
        <v>0.85</v>
      </c>
      <c r="D105">
        <f>AVERAGE('PARITY Errors'!D105, 'Pattern_Matching Errors'!D105, 'Reversal Errors'!D105, 'Stack Errors'!D105, 'Vending_Machine Errors'!D105, 'Vending_Machine_Sum Errors'!D105, 'MazeComplete Errors'!D105, 'MazeSolve Errors'!D105, 'Hamiltonian Errors'!D105)</f>
        <v>3.3333333333333333E-2</v>
      </c>
      <c r="E105">
        <f>AVERAGE('PARITY Errors'!E105, 'Pattern_Matching Errors'!E105, 'Reversal Errors'!E105, 'Stack Errors'!E105, 'Vending_Machine Errors'!E105, 'Vending_Machine_Sum Errors'!E105, 'MazeComplete Errors'!E105, 'MazeSolve Errors'!E105, 'Hamiltonian Errors'!E105)</f>
        <v>2.2222222222222223E-2</v>
      </c>
      <c r="F105">
        <f>AVERAGE('PARITY Errors'!F105, 'Pattern_Matching Errors'!F105, 'Reversal Errors'!F105, 'Stack Errors'!F105, 'Vending_Machine Errors'!F105, 'Vending_Machine_Sum Errors'!F105, 'MazeComplete Errors'!F105, 'MazeSolve Errors'!F105, 'Hamiltonian Errors'!F105)</f>
        <v>0</v>
      </c>
      <c r="G105">
        <f>AVERAGE('PARITY Errors'!G105, 'Pattern_Matching Errors'!G105, 'Reversal Errors'!G105, 'Stack Errors'!G105, 'Vending_Machine Errors'!G105, 'Vending_Machine_Sum Errors'!G105, 'MazeComplete Errors'!G105, 'MazeSolve Errors'!G105, 'Hamiltonian Errors'!G105)</f>
        <v>1.1111111111111112E-2</v>
      </c>
      <c r="H105" t="str">
        <f t="shared" si="2"/>
        <v>100 (δ=0.85)</v>
      </c>
    </row>
    <row r="109" spans="1:8" x14ac:dyDescent="0.45">
      <c r="A109" s="1">
        <v>0</v>
      </c>
      <c r="B109" t="s">
        <v>17</v>
      </c>
    </row>
    <row r="111" spans="1:8" x14ac:dyDescent="0.4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H111" s="1" t="s">
        <v>14</v>
      </c>
    </row>
    <row r="112" spans="1:8" x14ac:dyDescent="0.45">
      <c r="A112" s="1">
        <v>0</v>
      </c>
      <c r="B112">
        <v>0</v>
      </c>
      <c r="C112">
        <v>0</v>
      </c>
      <c r="D112">
        <f>AVERAGE('PARITY Errors'!D112, 'Pattern_Matching Errors'!D112, 'Reversal Errors'!D112, 'Stack Errors'!D112, 'Vending_Machine Errors'!D112, 'Vending_Machine_Sum Errors'!D112, 'MazeComplete Errors'!D112, 'MazeSolve Errors'!D112, 'Hamiltonian Errors'!D112)</f>
        <v>99.98888888888888</v>
      </c>
      <c r="E112">
        <f>AVERAGE('PARITY Errors'!E112, 'Pattern_Matching Errors'!E112, 'Reversal Errors'!E112, 'Stack Errors'!E112, 'Vending_Machine Errors'!E112, 'Vending_Machine_Sum Errors'!E112, 'MazeComplete Errors'!E112, 'MazeSolve Errors'!E112, 'Hamiltonian Errors'!E112)</f>
        <v>99.98888888888888</v>
      </c>
      <c r="F112">
        <f>AVERAGE('PARITY Errors'!F112, 'Pattern_Matching Errors'!F112, 'Reversal Errors'!F112, 'Stack Errors'!F112, 'Vending_Machine Errors'!F112, 'Vending_Machine_Sum Errors'!F112, 'MazeComplete Errors'!F112, 'MazeSolve Errors'!F112, 'Hamiltonian Errors'!F112)</f>
        <v>100</v>
      </c>
      <c r="G112">
        <f>AVERAGE('PARITY Errors'!G112, 'Pattern_Matching Errors'!G112, 'Reversal Errors'!G112, 'Stack Errors'!G112, 'Vending_Machine Errors'!G112, 'Vending_Machine_Sum Errors'!G112, 'MazeComplete Errors'!G112, 'MazeSolve Errors'!G112, 'Hamiltonian Errors'!G112)</f>
        <v>99.98888888888888</v>
      </c>
      <c r="H112" t="str">
        <f t="shared" ref="H112:H141" si="3">B112&amp;" (δ="&amp;C112&amp;")"</f>
        <v>0 (δ=0)</v>
      </c>
    </row>
    <row r="113" spans="1:8" x14ac:dyDescent="0.45">
      <c r="A113" s="1">
        <v>1</v>
      </c>
      <c r="B113">
        <v>0</v>
      </c>
      <c r="C113">
        <v>0.2</v>
      </c>
      <c r="D113">
        <f>AVERAGE('PARITY Errors'!D113, 'Pattern_Matching Errors'!D113, 'Reversal Errors'!D113, 'Stack Errors'!D113, 'Vending_Machine Errors'!D113, 'Vending_Machine_Sum Errors'!D113, 'MazeComplete Errors'!D113, 'MazeSolve Errors'!D113, 'Hamiltonian Errors'!D113)</f>
        <v>100</v>
      </c>
      <c r="E113">
        <f>AVERAGE('PARITY Errors'!E113, 'Pattern_Matching Errors'!E113, 'Reversal Errors'!E113, 'Stack Errors'!E113, 'Vending_Machine Errors'!E113, 'Vending_Machine_Sum Errors'!E113, 'MazeComplete Errors'!E113, 'MazeSolve Errors'!E113, 'Hamiltonian Errors'!E113)</f>
        <v>100</v>
      </c>
      <c r="F113">
        <f>AVERAGE('PARITY Errors'!F113, 'Pattern_Matching Errors'!F113, 'Reversal Errors'!F113, 'Stack Errors'!F113, 'Vending_Machine Errors'!F113, 'Vending_Machine_Sum Errors'!F113, 'MazeComplete Errors'!F113, 'MazeSolve Errors'!F113, 'Hamiltonian Errors'!F113)</f>
        <v>99.98888888888888</v>
      </c>
      <c r="G113">
        <f>AVERAGE('PARITY Errors'!G113, 'Pattern_Matching Errors'!G113, 'Reversal Errors'!G113, 'Stack Errors'!G113, 'Vending_Machine Errors'!G113, 'Vending_Machine_Sum Errors'!G113, 'MazeComplete Errors'!G113, 'MazeSolve Errors'!G113, 'Hamiltonian Errors'!G113)</f>
        <v>100</v>
      </c>
      <c r="H113" t="str">
        <f t="shared" si="3"/>
        <v>0 (δ=0.2)</v>
      </c>
    </row>
    <row r="114" spans="1:8" x14ac:dyDescent="0.45">
      <c r="A114" s="1">
        <v>2</v>
      </c>
      <c r="B114">
        <v>0</v>
      </c>
      <c r="C114">
        <v>0.45</v>
      </c>
      <c r="D114">
        <f>AVERAGE('PARITY Errors'!D114, 'Pattern_Matching Errors'!D114, 'Reversal Errors'!D114, 'Stack Errors'!D114, 'Vending_Machine Errors'!D114, 'Vending_Machine_Sum Errors'!D114, 'MazeComplete Errors'!D114, 'MazeSolve Errors'!D114, 'Hamiltonian Errors'!D114)</f>
        <v>99.98888888888888</v>
      </c>
      <c r="E114">
        <f>AVERAGE('PARITY Errors'!E114, 'Pattern_Matching Errors'!E114, 'Reversal Errors'!E114, 'Stack Errors'!E114, 'Vending_Machine Errors'!E114, 'Vending_Machine_Sum Errors'!E114, 'MazeComplete Errors'!E114, 'MazeSolve Errors'!E114, 'Hamiltonian Errors'!E114)</f>
        <v>99.98888888888888</v>
      </c>
      <c r="F114">
        <f>AVERAGE('PARITY Errors'!F114, 'Pattern_Matching Errors'!F114, 'Reversal Errors'!F114, 'Stack Errors'!F114, 'Vending_Machine Errors'!F114, 'Vending_Machine_Sum Errors'!F114, 'MazeComplete Errors'!F114, 'MazeSolve Errors'!F114, 'Hamiltonian Errors'!F114)</f>
        <v>100</v>
      </c>
      <c r="G114">
        <f>AVERAGE('PARITY Errors'!G114, 'Pattern_Matching Errors'!G114, 'Reversal Errors'!G114, 'Stack Errors'!G114, 'Vending_Machine Errors'!G114, 'Vending_Machine_Sum Errors'!G114, 'MazeComplete Errors'!G114, 'MazeSolve Errors'!G114, 'Hamiltonian Errors'!G114)</f>
        <v>99.98888888888888</v>
      </c>
      <c r="H114" t="str">
        <f t="shared" si="3"/>
        <v>0 (δ=0.45)</v>
      </c>
    </row>
    <row r="115" spans="1:8" x14ac:dyDescent="0.45">
      <c r="A115" s="1">
        <v>3</v>
      </c>
      <c r="B115">
        <v>0</v>
      </c>
      <c r="C115">
        <v>0.65</v>
      </c>
      <c r="D115">
        <f>AVERAGE('PARITY Errors'!D115, 'Pattern_Matching Errors'!D115, 'Reversal Errors'!D115, 'Stack Errors'!D115, 'Vending_Machine Errors'!D115, 'Vending_Machine_Sum Errors'!D115, 'MazeComplete Errors'!D115, 'MazeSolve Errors'!D115, 'Hamiltonian Errors'!D115)</f>
        <v>99.98888888888888</v>
      </c>
      <c r="E115">
        <f>AVERAGE('PARITY Errors'!E115, 'Pattern_Matching Errors'!E115, 'Reversal Errors'!E115, 'Stack Errors'!E115, 'Vending_Machine Errors'!E115, 'Vending_Machine_Sum Errors'!E115, 'MazeComplete Errors'!E115, 'MazeSolve Errors'!E115, 'Hamiltonian Errors'!E115)</f>
        <v>100</v>
      </c>
      <c r="F115">
        <f>AVERAGE('PARITY Errors'!F115, 'Pattern_Matching Errors'!F115, 'Reversal Errors'!F115, 'Stack Errors'!F115, 'Vending_Machine Errors'!F115, 'Vending_Machine_Sum Errors'!F115, 'MazeComplete Errors'!F115, 'MazeSolve Errors'!F115, 'Hamiltonian Errors'!F115)</f>
        <v>100</v>
      </c>
      <c r="G115">
        <f>AVERAGE('PARITY Errors'!G115, 'Pattern_Matching Errors'!G115, 'Reversal Errors'!G115, 'Stack Errors'!G115, 'Vending_Machine Errors'!G115, 'Vending_Machine_Sum Errors'!G115, 'MazeComplete Errors'!G115, 'MazeSolve Errors'!G115, 'Hamiltonian Errors'!G115)</f>
        <v>100</v>
      </c>
      <c r="H115" t="str">
        <f t="shared" si="3"/>
        <v>0 (δ=0.65)</v>
      </c>
    </row>
    <row r="116" spans="1:8" x14ac:dyDescent="0.45">
      <c r="A116" s="1">
        <v>4</v>
      </c>
      <c r="B116">
        <v>0</v>
      </c>
      <c r="C116">
        <v>0.85</v>
      </c>
      <c r="D116">
        <f>AVERAGE('PARITY Errors'!D116, 'Pattern_Matching Errors'!D116, 'Reversal Errors'!D116, 'Stack Errors'!D116, 'Vending_Machine Errors'!D116, 'Vending_Machine_Sum Errors'!D116, 'MazeComplete Errors'!D116, 'MazeSolve Errors'!D116, 'Hamiltonian Errors'!D116)</f>
        <v>99.98888888888888</v>
      </c>
      <c r="E116">
        <f>AVERAGE('PARITY Errors'!E116, 'Pattern_Matching Errors'!E116, 'Reversal Errors'!E116, 'Stack Errors'!E116, 'Vending_Machine Errors'!E116, 'Vending_Machine_Sum Errors'!E116, 'MazeComplete Errors'!E116, 'MazeSolve Errors'!E116, 'Hamiltonian Errors'!E116)</f>
        <v>100</v>
      </c>
      <c r="F116">
        <f>AVERAGE('PARITY Errors'!F116, 'Pattern_Matching Errors'!F116, 'Reversal Errors'!F116, 'Stack Errors'!F116, 'Vending_Machine Errors'!F116, 'Vending_Machine_Sum Errors'!F116, 'MazeComplete Errors'!F116, 'MazeSolve Errors'!F116, 'Hamiltonian Errors'!F116)</f>
        <v>100</v>
      </c>
      <c r="G116">
        <f>AVERAGE('PARITY Errors'!G116, 'Pattern_Matching Errors'!G116, 'Reversal Errors'!G116, 'Stack Errors'!G116, 'Vending_Machine Errors'!G116, 'Vending_Machine_Sum Errors'!G116, 'MazeComplete Errors'!G116, 'MazeSolve Errors'!G116, 'Hamiltonian Errors'!G116)</f>
        <v>100</v>
      </c>
      <c r="H116" t="str">
        <f t="shared" si="3"/>
        <v>0 (δ=0.85)</v>
      </c>
    </row>
    <row r="117" spans="1:8" x14ac:dyDescent="0.45">
      <c r="A117" s="1">
        <v>5</v>
      </c>
      <c r="B117">
        <v>5</v>
      </c>
      <c r="C117">
        <v>0</v>
      </c>
      <c r="D117">
        <f>AVERAGE('PARITY Errors'!D117, 'Pattern_Matching Errors'!D117, 'Reversal Errors'!D117, 'Stack Errors'!D117, 'Vending_Machine Errors'!D117, 'Vending_Machine_Sum Errors'!D117, 'MazeComplete Errors'!D117, 'MazeSolve Errors'!D117, 'Hamiltonian Errors'!D117)</f>
        <v>38.455555555555549</v>
      </c>
      <c r="E117">
        <f>AVERAGE('PARITY Errors'!E117, 'Pattern_Matching Errors'!E117, 'Reversal Errors'!E117, 'Stack Errors'!E117, 'Vending_Machine Errors'!E117, 'Vending_Machine_Sum Errors'!E117, 'MazeComplete Errors'!E117, 'MazeSolve Errors'!E117, 'Hamiltonian Errors'!E117)</f>
        <v>51.522222222222219</v>
      </c>
      <c r="F117">
        <f>AVERAGE('PARITY Errors'!F117, 'Pattern_Matching Errors'!F117, 'Reversal Errors'!F117, 'Stack Errors'!F117, 'Vending_Machine Errors'!F117, 'Vending_Machine_Sum Errors'!F117, 'MazeComplete Errors'!F117, 'MazeSolve Errors'!F117, 'Hamiltonian Errors'!F117)</f>
        <v>39.911111111111111</v>
      </c>
      <c r="G117">
        <f>AVERAGE('PARITY Errors'!G117, 'Pattern_Matching Errors'!G117, 'Reversal Errors'!G117, 'Stack Errors'!G117, 'Vending_Machine Errors'!G117, 'Vending_Machine_Sum Errors'!G117, 'MazeComplete Errors'!G117, 'MazeSolve Errors'!G117, 'Hamiltonian Errors'!G117)</f>
        <v>43.62222222222222</v>
      </c>
      <c r="H117" t="str">
        <f t="shared" si="3"/>
        <v>5 (δ=0)</v>
      </c>
    </row>
    <row r="118" spans="1:8" x14ac:dyDescent="0.45">
      <c r="A118" s="1">
        <v>6</v>
      </c>
      <c r="B118">
        <v>5</v>
      </c>
      <c r="C118">
        <v>0.2</v>
      </c>
      <c r="D118">
        <f>AVERAGE('PARITY Errors'!D118, 'Pattern_Matching Errors'!D118, 'Reversal Errors'!D118, 'Stack Errors'!D118, 'Vending_Machine Errors'!D118, 'Vending_Machine_Sum Errors'!D118, 'MazeComplete Errors'!D118, 'MazeSolve Errors'!D118, 'Hamiltonian Errors'!D118)</f>
        <v>37.211111111111116</v>
      </c>
      <c r="E118">
        <f>AVERAGE('PARITY Errors'!E118, 'Pattern_Matching Errors'!E118, 'Reversal Errors'!E118, 'Stack Errors'!E118, 'Vending_Machine Errors'!E118, 'Vending_Machine_Sum Errors'!E118, 'MazeComplete Errors'!E118, 'MazeSolve Errors'!E118, 'Hamiltonian Errors'!E118)</f>
        <v>52.05555555555555</v>
      </c>
      <c r="F118">
        <f>AVERAGE('PARITY Errors'!F118, 'Pattern_Matching Errors'!F118, 'Reversal Errors'!F118, 'Stack Errors'!F118, 'Vending_Machine Errors'!F118, 'Vending_Machine_Sum Errors'!F118, 'MazeComplete Errors'!F118, 'MazeSolve Errors'!F118, 'Hamiltonian Errors'!F118)</f>
        <v>39.133333333333333</v>
      </c>
      <c r="G118">
        <f>AVERAGE('PARITY Errors'!G118, 'Pattern_Matching Errors'!G118, 'Reversal Errors'!G118, 'Stack Errors'!G118, 'Vending_Machine Errors'!G118, 'Vending_Machine_Sum Errors'!G118, 'MazeComplete Errors'!G118, 'MazeSolve Errors'!G118, 'Hamiltonian Errors'!G118)</f>
        <v>42.466666666666669</v>
      </c>
      <c r="H118" t="str">
        <f t="shared" si="3"/>
        <v>5 (δ=0.2)</v>
      </c>
    </row>
    <row r="119" spans="1:8" x14ac:dyDescent="0.45">
      <c r="A119" s="1">
        <v>7</v>
      </c>
      <c r="B119">
        <v>5</v>
      </c>
      <c r="C119">
        <v>0.45</v>
      </c>
      <c r="D119">
        <f>AVERAGE('PARITY Errors'!D119, 'Pattern_Matching Errors'!D119, 'Reversal Errors'!D119, 'Stack Errors'!D119, 'Vending_Machine Errors'!D119, 'Vending_Machine_Sum Errors'!D119, 'MazeComplete Errors'!D119, 'MazeSolve Errors'!D119, 'Hamiltonian Errors'!D119)</f>
        <v>38.200000000000003</v>
      </c>
      <c r="E119">
        <f>AVERAGE('PARITY Errors'!E119, 'Pattern_Matching Errors'!E119, 'Reversal Errors'!E119, 'Stack Errors'!E119, 'Vending_Machine Errors'!E119, 'Vending_Machine_Sum Errors'!E119, 'MazeComplete Errors'!E119, 'MazeSolve Errors'!E119, 'Hamiltonian Errors'!E119)</f>
        <v>52.888888888888886</v>
      </c>
      <c r="F119">
        <f>AVERAGE('PARITY Errors'!F119, 'Pattern_Matching Errors'!F119, 'Reversal Errors'!F119, 'Stack Errors'!F119, 'Vending_Machine Errors'!F119, 'Vending_Machine_Sum Errors'!F119, 'MazeComplete Errors'!F119, 'MazeSolve Errors'!F119, 'Hamiltonian Errors'!F119)</f>
        <v>40.599999999999994</v>
      </c>
      <c r="G119">
        <f>AVERAGE('PARITY Errors'!G119, 'Pattern_Matching Errors'!G119, 'Reversal Errors'!G119, 'Stack Errors'!G119, 'Vending_Machine Errors'!G119, 'Vending_Machine_Sum Errors'!G119, 'MazeComplete Errors'!G119, 'MazeSolve Errors'!G119, 'Hamiltonian Errors'!G119)</f>
        <v>43.177777777777777</v>
      </c>
      <c r="H119" t="str">
        <f t="shared" si="3"/>
        <v>5 (δ=0.45)</v>
      </c>
    </row>
    <row r="120" spans="1:8" x14ac:dyDescent="0.45">
      <c r="A120" s="1">
        <v>8</v>
      </c>
      <c r="B120">
        <v>5</v>
      </c>
      <c r="C120">
        <v>0.65</v>
      </c>
      <c r="D120">
        <f>AVERAGE('PARITY Errors'!D120, 'Pattern_Matching Errors'!D120, 'Reversal Errors'!D120, 'Stack Errors'!D120, 'Vending_Machine Errors'!D120, 'Vending_Machine_Sum Errors'!D120, 'MazeComplete Errors'!D120, 'MazeSolve Errors'!D120, 'Hamiltonian Errors'!D120)</f>
        <v>36.86666666666666</v>
      </c>
      <c r="E120">
        <f>AVERAGE('PARITY Errors'!E120, 'Pattern_Matching Errors'!E120, 'Reversal Errors'!E120, 'Stack Errors'!E120, 'Vending_Machine Errors'!E120, 'Vending_Machine_Sum Errors'!E120, 'MazeComplete Errors'!E120, 'MazeSolve Errors'!E120, 'Hamiltonian Errors'!E120)</f>
        <v>52.466666666666669</v>
      </c>
      <c r="F120">
        <f>AVERAGE('PARITY Errors'!F120, 'Pattern_Matching Errors'!F120, 'Reversal Errors'!F120, 'Stack Errors'!F120, 'Vending_Machine Errors'!F120, 'Vending_Machine_Sum Errors'!F120, 'MazeComplete Errors'!F120, 'MazeSolve Errors'!F120, 'Hamiltonian Errors'!F120)</f>
        <v>38.833333333333336</v>
      </c>
      <c r="G120">
        <f>AVERAGE('PARITY Errors'!G120, 'Pattern_Matching Errors'!G120, 'Reversal Errors'!G120, 'Stack Errors'!G120, 'Vending_Machine Errors'!G120, 'Vending_Machine_Sum Errors'!G120, 'MazeComplete Errors'!G120, 'MazeSolve Errors'!G120, 'Hamiltonian Errors'!G120)</f>
        <v>42.75555555555556</v>
      </c>
      <c r="H120" t="str">
        <f t="shared" si="3"/>
        <v>5 (δ=0.65)</v>
      </c>
    </row>
    <row r="121" spans="1:8" x14ac:dyDescent="0.45">
      <c r="A121" s="1">
        <v>9</v>
      </c>
      <c r="B121">
        <v>5</v>
      </c>
      <c r="C121">
        <v>0.85</v>
      </c>
      <c r="D121">
        <f>AVERAGE('PARITY Errors'!D121, 'Pattern_Matching Errors'!D121, 'Reversal Errors'!D121, 'Stack Errors'!D121, 'Vending_Machine Errors'!D121, 'Vending_Machine_Sum Errors'!D121, 'MazeComplete Errors'!D121, 'MazeSolve Errors'!D121, 'Hamiltonian Errors'!D121)</f>
        <v>36.355555555555554</v>
      </c>
      <c r="E121">
        <f>AVERAGE('PARITY Errors'!E121, 'Pattern_Matching Errors'!E121, 'Reversal Errors'!E121, 'Stack Errors'!E121, 'Vending_Machine Errors'!E121, 'Vending_Machine_Sum Errors'!E121, 'MazeComplete Errors'!E121, 'MazeSolve Errors'!E121, 'Hamiltonian Errors'!E121)</f>
        <v>51.955555555555556</v>
      </c>
      <c r="F121">
        <f>AVERAGE('PARITY Errors'!F121, 'Pattern_Matching Errors'!F121, 'Reversal Errors'!F121, 'Stack Errors'!F121, 'Vending_Machine Errors'!F121, 'Vending_Machine_Sum Errors'!F121, 'MazeComplete Errors'!F121, 'MazeSolve Errors'!F121, 'Hamiltonian Errors'!F121)</f>
        <v>40.700000000000003</v>
      </c>
      <c r="G121">
        <f>AVERAGE('PARITY Errors'!G121, 'Pattern_Matching Errors'!G121, 'Reversal Errors'!G121, 'Stack Errors'!G121, 'Vending_Machine Errors'!G121, 'Vending_Machine_Sum Errors'!G121, 'MazeComplete Errors'!G121, 'MazeSolve Errors'!G121, 'Hamiltonian Errors'!G121)</f>
        <v>42.277777777777779</v>
      </c>
      <c r="H121" t="str">
        <f t="shared" si="3"/>
        <v>5 (δ=0.85)</v>
      </c>
    </row>
    <row r="122" spans="1:8" x14ac:dyDescent="0.45">
      <c r="A122" s="1">
        <v>10</v>
      </c>
      <c r="B122">
        <v>10</v>
      </c>
      <c r="C122">
        <v>0</v>
      </c>
      <c r="D122">
        <f>AVERAGE('PARITY Errors'!D122, 'Pattern_Matching Errors'!D122, 'Reversal Errors'!D122, 'Stack Errors'!D122, 'Vending_Machine Errors'!D122, 'Vending_Machine_Sum Errors'!D122, 'MazeComplete Errors'!D122, 'MazeSolve Errors'!D122, 'Hamiltonian Errors'!D122)</f>
        <v>10.933333333333334</v>
      </c>
      <c r="E122">
        <f>AVERAGE('PARITY Errors'!E122, 'Pattern_Matching Errors'!E122, 'Reversal Errors'!E122, 'Stack Errors'!E122, 'Vending_Machine Errors'!E122, 'Vending_Machine_Sum Errors'!E122, 'MazeComplete Errors'!E122, 'MazeSolve Errors'!E122, 'Hamiltonian Errors'!E122)</f>
        <v>42.655555555555551</v>
      </c>
      <c r="F122">
        <f>AVERAGE('PARITY Errors'!F122, 'Pattern_Matching Errors'!F122, 'Reversal Errors'!F122, 'Stack Errors'!F122, 'Vending_Machine Errors'!F122, 'Vending_Machine_Sum Errors'!F122, 'MazeComplete Errors'!F122, 'MazeSolve Errors'!F122, 'Hamiltonian Errors'!F122)</f>
        <v>12.366666666666667</v>
      </c>
      <c r="G122">
        <f>AVERAGE('PARITY Errors'!G122, 'Pattern_Matching Errors'!G122, 'Reversal Errors'!G122, 'Stack Errors'!G122, 'Vending_Machine Errors'!G122, 'Vending_Machine_Sum Errors'!G122, 'MazeComplete Errors'!G122, 'MazeSolve Errors'!G122, 'Hamiltonian Errors'!G122)</f>
        <v>13.733333333333334</v>
      </c>
      <c r="H122" t="str">
        <f t="shared" si="3"/>
        <v>10 (δ=0)</v>
      </c>
    </row>
    <row r="123" spans="1:8" x14ac:dyDescent="0.45">
      <c r="A123" s="1">
        <v>11</v>
      </c>
      <c r="B123">
        <v>10</v>
      </c>
      <c r="C123">
        <v>0.2</v>
      </c>
      <c r="D123">
        <f>AVERAGE('PARITY Errors'!D123, 'Pattern_Matching Errors'!D123, 'Reversal Errors'!D123, 'Stack Errors'!D123, 'Vending_Machine Errors'!D123, 'Vending_Machine_Sum Errors'!D123, 'MazeComplete Errors'!D123, 'MazeSolve Errors'!D123, 'Hamiltonian Errors'!D123)</f>
        <v>10.122222222222224</v>
      </c>
      <c r="E123">
        <f>AVERAGE('PARITY Errors'!E123, 'Pattern_Matching Errors'!E123, 'Reversal Errors'!E123, 'Stack Errors'!E123, 'Vending_Machine Errors'!E123, 'Vending_Machine_Sum Errors'!E123, 'MazeComplete Errors'!E123, 'MazeSolve Errors'!E123, 'Hamiltonian Errors'!E123)</f>
        <v>44.300000000000004</v>
      </c>
      <c r="F123">
        <f>AVERAGE('PARITY Errors'!F123, 'Pattern_Matching Errors'!F123, 'Reversal Errors'!F123, 'Stack Errors'!F123, 'Vending_Machine Errors'!F123, 'Vending_Machine_Sum Errors'!F123, 'MazeComplete Errors'!F123, 'MazeSolve Errors'!F123, 'Hamiltonian Errors'!F123)</f>
        <v>11.055555555555555</v>
      </c>
      <c r="G123">
        <f>AVERAGE('PARITY Errors'!G123, 'Pattern_Matching Errors'!G123, 'Reversal Errors'!G123, 'Stack Errors'!G123, 'Vending_Machine Errors'!G123, 'Vending_Machine_Sum Errors'!G123, 'MazeComplete Errors'!G123, 'MazeSolve Errors'!G123, 'Hamiltonian Errors'!G123)</f>
        <v>14.155555555555557</v>
      </c>
      <c r="H123" t="str">
        <f t="shared" si="3"/>
        <v>10 (δ=0.2)</v>
      </c>
    </row>
    <row r="124" spans="1:8" x14ac:dyDescent="0.45">
      <c r="A124" s="1">
        <v>12</v>
      </c>
      <c r="B124">
        <v>10</v>
      </c>
      <c r="C124">
        <v>0.45</v>
      </c>
      <c r="D124">
        <f>AVERAGE('PARITY Errors'!D124, 'Pattern_Matching Errors'!D124, 'Reversal Errors'!D124, 'Stack Errors'!D124, 'Vending_Machine Errors'!D124, 'Vending_Machine_Sum Errors'!D124, 'MazeComplete Errors'!D124, 'MazeSolve Errors'!D124, 'Hamiltonian Errors'!D124)</f>
        <v>12.155555555555555</v>
      </c>
      <c r="E124">
        <f>AVERAGE('PARITY Errors'!E124, 'Pattern_Matching Errors'!E124, 'Reversal Errors'!E124, 'Stack Errors'!E124, 'Vending_Machine Errors'!E124, 'Vending_Machine_Sum Errors'!E124, 'MazeComplete Errors'!E124, 'MazeSolve Errors'!E124, 'Hamiltonian Errors'!E124)</f>
        <v>43.888888888888886</v>
      </c>
      <c r="F124">
        <f>AVERAGE('PARITY Errors'!F124, 'Pattern_Matching Errors'!F124, 'Reversal Errors'!F124, 'Stack Errors'!F124, 'Vending_Machine Errors'!F124, 'Vending_Machine_Sum Errors'!F124, 'MazeComplete Errors'!F124, 'MazeSolve Errors'!F124, 'Hamiltonian Errors'!F124)</f>
        <v>10.855555555555554</v>
      </c>
      <c r="G124">
        <f>AVERAGE('PARITY Errors'!G124, 'Pattern_Matching Errors'!G124, 'Reversal Errors'!G124, 'Stack Errors'!G124, 'Vending_Machine Errors'!G124, 'Vending_Machine_Sum Errors'!G124, 'MazeComplete Errors'!G124, 'MazeSolve Errors'!G124, 'Hamiltonian Errors'!G124)</f>
        <v>13.81111111111111</v>
      </c>
      <c r="H124" t="str">
        <f t="shared" si="3"/>
        <v>10 (δ=0.45)</v>
      </c>
    </row>
    <row r="125" spans="1:8" x14ac:dyDescent="0.45">
      <c r="A125" s="1">
        <v>13</v>
      </c>
      <c r="B125">
        <v>10</v>
      </c>
      <c r="C125">
        <v>0.65</v>
      </c>
      <c r="D125">
        <f>AVERAGE('PARITY Errors'!D125, 'Pattern_Matching Errors'!D125, 'Reversal Errors'!D125, 'Stack Errors'!D125, 'Vending_Machine Errors'!D125, 'Vending_Machine_Sum Errors'!D125, 'MazeComplete Errors'!D125, 'MazeSolve Errors'!D125, 'Hamiltonian Errors'!D125)</f>
        <v>10.3</v>
      </c>
      <c r="E125">
        <f>AVERAGE('PARITY Errors'!E125, 'Pattern_Matching Errors'!E125, 'Reversal Errors'!E125, 'Stack Errors'!E125, 'Vending_Machine Errors'!E125, 'Vending_Machine_Sum Errors'!E125, 'MazeComplete Errors'!E125, 'MazeSolve Errors'!E125, 'Hamiltonian Errors'!E125)</f>
        <v>46.533333333333331</v>
      </c>
      <c r="F125">
        <f>AVERAGE('PARITY Errors'!F125, 'Pattern_Matching Errors'!F125, 'Reversal Errors'!F125, 'Stack Errors'!F125, 'Vending_Machine Errors'!F125, 'Vending_Machine_Sum Errors'!F125, 'MazeComplete Errors'!F125, 'MazeSolve Errors'!F125, 'Hamiltonian Errors'!F125)</f>
        <v>11.799999999999999</v>
      </c>
      <c r="G125">
        <f>AVERAGE('PARITY Errors'!G125, 'Pattern_Matching Errors'!G125, 'Reversal Errors'!G125, 'Stack Errors'!G125, 'Vending_Machine Errors'!G125, 'Vending_Machine_Sum Errors'!G125, 'MazeComplete Errors'!G125, 'MazeSolve Errors'!G125, 'Hamiltonian Errors'!G125)</f>
        <v>14.155555555555555</v>
      </c>
      <c r="H125" t="str">
        <f t="shared" si="3"/>
        <v>10 (δ=0.65)</v>
      </c>
    </row>
    <row r="126" spans="1:8" x14ac:dyDescent="0.45">
      <c r="A126" s="1">
        <v>14</v>
      </c>
      <c r="B126">
        <v>10</v>
      </c>
      <c r="C126">
        <v>0.85</v>
      </c>
      <c r="D126">
        <f>AVERAGE('PARITY Errors'!D126, 'Pattern_Matching Errors'!D126, 'Reversal Errors'!D126, 'Stack Errors'!D126, 'Vending_Machine Errors'!D126, 'Vending_Machine_Sum Errors'!D126, 'MazeComplete Errors'!D126, 'MazeSolve Errors'!D126, 'Hamiltonian Errors'!D126)</f>
        <v>11.02222222222222</v>
      </c>
      <c r="E126">
        <f>AVERAGE('PARITY Errors'!E126, 'Pattern_Matching Errors'!E126, 'Reversal Errors'!E126, 'Stack Errors'!E126, 'Vending_Machine Errors'!E126, 'Vending_Machine_Sum Errors'!E126, 'MazeComplete Errors'!E126, 'MazeSolve Errors'!E126, 'Hamiltonian Errors'!E126)</f>
        <v>44.722222222222221</v>
      </c>
      <c r="F126">
        <f>AVERAGE('PARITY Errors'!F126, 'Pattern_Matching Errors'!F126, 'Reversal Errors'!F126, 'Stack Errors'!F126, 'Vending_Machine Errors'!F126, 'Vending_Machine_Sum Errors'!F126, 'MazeComplete Errors'!F126, 'MazeSolve Errors'!F126, 'Hamiltonian Errors'!F126)</f>
        <v>11.511111111111111</v>
      </c>
      <c r="G126">
        <f>AVERAGE('PARITY Errors'!G126, 'Pattern_Matching Errors'!G126, 'Reversal Errors'!G126, 'Stack Errors'!G126, 'Vending_Machine Errors'!G126, 'Vending_Machine_Sum Errors'!G126, 'MazeComplete Errors'!G126, 'MazeSolve Errors'!G126, 'Hamiltonian Errors'!G126)</f>
        <v>14.755555555555556</v>
      </c>
      <c r="H126" t="str">
        <f t="shared" si="3"/>
        <v>10 (δ=0.85)</v>
      </c>
    </row>
    <row r="127" spans="1:8" x14ac:dyDescent="0.45">
      <c r="A127" s="1">
        <v>15</v>
      </c>
      <c r="B127">
        <v>20</v>
      </c>
      <c r="C127">
        <v>0</v>
      </c>
      <c r="D127">
        <f>AVERAGE('PARITY Errors'!D127, 'Pattern_Matching Errors'!D127, 'Reversal Errors'!D127, 'Stack Errors'!D127, 'Vending_Machine Errors'!D127, 'Vending_Machine_Sum Errors'!D127, 'MazeComplete Errors'!D127, 'MazeSolve Errors'!D127, 'Hamiltonian Errors'!D127)</f>
        <v>0.58888888888888902</v>
      </c>
      <c r="E127">
        <f>AVERAGE('PARITY Errors'!E127, 'Pattern_Matching Errors'!E127, 'Reversal Errors'!E127, 'Stack Errors'!E127, 'Vending_Machine Errors'!E127, 'Vending_Machine_Sum Errors'!E127, 'MazeComplete Errors'!E127, 'MazeSolve Errors'!E127, 'Hamiltonian Errors'!E127)</f>
        <v>31.12222222222222</v>
      </c>
      <c r="F127">
        <f>AVERAGE('PARITY Errors'!F127, 'Pattern_Matching Errors'!F127, 'Reversal Errors'!F127, 'Stack Errors'!F127, 'Vending_Machine Errors'!F127, 'Vending_Machine_Sum Errors'!F127, 'MazeComplete Errors'!F127, 'MazeSolve Errors'!F127, 'Hamiltonian Errors'!F127)</f>
        <v>1.5444444444444445</v>
      </c>
      <c r="G127">
        <f>AVERAGE('PARITY Errors'!G127, 'Pattern_Matching Errors'!G127, 'Reversal Errors'!G127, 'Stack Errors'!G127, 'Vending_Machine Errors'!G127, 'Vending_Machine_Sum Errors'!G127, 'MazeComplete Errors'!G127, 'MazeSolve Errors'!G127, 'Hamiltonian Errors'!G127)</f>
        <v>0.60000000000000009</v>
      </c>
      <c r="H127" t="str">
        <f t="shared" si="3"/>
        <v>20 (δ=0)</v>
      </c>
    </row>
    <row r="128" spans="1:8" x14ac:dyDescent="0.45">
      <c r="A128" s="1">
        <v>16</v>
      </c>
      <c r="B128">
        <v>20</v>
      </c>
      <c r="C128">
        <v>0.2</v>
      </c>
      <c r="D128">
        <f>AVERAGE('PARITY Errors'!D128, 'Pattern_Matching Errors'!D128, 'Reversal Errors'!D128, 'Stack Errors'!D128, 'Vending_Machine Errors'!D128, 'Vending_Machine_Sum Errors'!D128, 'MazeComplete Errors'!D128, 'MazeSolve Errors'!D128, 'Hamiltonian Errors'!D128)</f>
        <v>0.43333333333333335</v>
      </c>
      <c r="E128">
        <f>AVERAGE('PARITY Errors'!E128, 'Pattern_Matching Errors'!E128, 'Reversal Errors'!E128, 'Stack Errors'!E128, 'Vending_Machine Errors'!E128, 'Vending_Machine_Sum Errors'!E128, 'MazeComplete Errors'!E128, 'MazeSolve Errors'!E128, 'Hamiltonian Errors'!E128)</f>
        <v>32.077777777777783</v>
      </c>
      <c r="F128">
        <f>AVERAGE('PARITY Errors'!F128, 'Pattern_Matching Errors'!F128, 'Reversal Errors'!F128, 'Stack Errors'!F128, 'Vending_Machine Errors'!F128, 'Vending_Machine_Sum Errors'!F128, 'MazeComplete Errors'!F128, 'MazeSolve Errors'!F128, 'Hamiltonian Errors'!F128)</f>
        <v>1.6</v>
      </c>
      <c r="G128">
        <f>AVERAGE('PARITY Errors'!G128, 'Pattern_Matching Errors'!G128, 'Reversal Errors'!G128, 'Stack Errors'!G128, 'Vending_Machine Errors'!G128, 'Vending_Machine_Sum Errors'!G128, 'MazeComplete Errors'!G128, 'MazeSolve Errors'!G128, 'Hamiltonian Errors'!G128)</f>
        <v>0.61111111111111116</v>
      </c>
      <c r="H128" t="str">
        <f t="shared" si="3"/>
        <v>20 (δ=0.2)</v>
      </c>
    </row>
    <row r="129" spans="1:8" x14ac:dyDescent="0.45">
      <c r="A129" s="1">
        <v>17</v>
      </c>
      <c r="B129">
        <v>20</v>
      </c>
      <c r="C129">
        <v>0.45</v>
      </c>
      <c r="D129">
        <f>AVERAGE('PARITY Errors'!D129, 'Pattern_Matching Errors'!D129, 'Reversal Errors'!D129, 'Stack Errors'!D129, 'Vending_Machine Errors'!D129, 'Vending_Machine_Sum Errors'!D129, 'MazeComplete Errors'!D129, 'MazeSolve Errors'!D129, 'Hamiltonian Errors'!D129)</f>
        <v>0.54444444444444451</v>
      </c>
      <c r="E129">
        <f>AVERAGE('PARITY Errors'!E129, 'Pattern_Matching Errors'!E129, 'Reversal Errors'!E129, 'Stack Errors'!E129, 'Vending_Machine Errors'!E129, 'Vending_Machine_Sum Errors'!E129, 'MazeComplete Errors'!E129, 'MazeSolve Errors'!E129, 'Hamiltonian Errors'!E129)</f>
        <v>31.233333333333334</v>
      </c>
      <c r="F129">
        <f>AVERAGE('PARITY Errors'!F129, 'Pattern_Matching Errors'!F129, 'Reversal Errors'!F129, 'Stack Errors'!F129, 'Vending_Machine Errors'!F129, 'Vending_Machine_Sum Errors'!F129, 'MazeComplete Errors'!F129, 'MazeSolve Errors'!F129, 'Hamiltonian Errors'!F129)</f>
        <v>1.5888888888888888</v>
      </c>
      <c r="G129">
        <f>AVERAGE('PARITY Errors'!G129, 'Pattern_Matching Errors'!G129, 'Reversal Errors'!G129, 'Stack Errors'!G129, 'Vending_Machine Errors'!G129, 'Vending_Machine_Sum Errors'!G129, 'MazeComplete Errors'!G129, 'MazeSolve Errors'!G129, 'Hamiltonian Errors'!G129)</f>
        <v>0.75555555555555554</v>
      </c>
      <c r="H129" t="str">
        <f t="shared" si="3"/>
        <v>20 (δ=0.45)</v>
      </c>
    </row>
    <row r="130" spans="1:8" x14ac:dyDescent="0.45">
      <c r="A130" s="1">
        <v>18</v>
      </c>
      <c r="B130">
        <v>20</v>
      </c>
      <c r="C130">
        <v>0.65</v>
      </c>
      <c r="D130">
        <f>AVERAGE('PARITY Errors'!D130, 'Pattern_Matching Errors'!D130, 'Reversal Errors'!D130, 'Stack Errors'!D130, 'Vending_Machine Errors'!D130, 'Vending_Machine_Sum Errors'!D130, 'MazeComplete Errors'!D130, 'MazeSolve Errors'!D130, 'Hamiltonian Errors'!D130)</f>
        <v>0.52222222222222225</v>
      </c>
      <c r="E130">
        <f>AVERAGE('PARITY Errors'!E130, 'Pattern_Matching Errors'!E130, 'Reversal Errors'!E130, 'Stack Errors'!E130, 'Vending_Machine Errors'!E130, 'Vending_Machine_Sum Errors'!E130, 'MazeComplete Errors'!E130, 'MazeSolve Errors'!E130, 'Hamiltonian Errors'!E130)</f>
        <v>31.466666666666672</v>
      </c>
      <c r="F130">
        <f>AVERAGE('PARITY Errors'!F130, 'Pattern_Matching Errors'!F130, 'Reversal Errors'!F130, 'Stack Errors'!F130, 'Vending_Machine Errors'!F130, 'Vending_Machine_Sum Errors'!F130, 'MazeComplete Errors'!F130, 'MazeSolve Errors'!F130, 'Hamiltonian Errors'!F130)</f>
        <v>1.7222222222222223</v>
      </c>
      <c r="G130">
        <f>AVERAGE('PARITY Errors'!G130, 'Pattern_Matching Errors'!G130, 'Reversal Errors'!G130, 'Stack Errors'!G130, 'Vending_Machine Errors'!G130, 'Vending_Machine_Sum Errors'!G130, 'MazeComplete Errors'!G130, 'MazeSolve Errors'!G130, 'Hamiltonian Errors'!G130)</f>
        <v>0.92222222222222228</v>
      </c>
      <c r="H130" t="str">
        <f t="shared" si="3"/>
        <v>20 (δ=0.65)</v>
      </c>
    </row>
    <row r="131" spans="1:8" x14ac:dyDescent="0.45">
      <c r="A131" s="1">
        <v>19</v>
      </c>
      <c r="B131">
        <v>20</v>
      </c>
      <c r="C131">
        <v>0.85</v>
      </c>
      <c r="D131">
        <f>AVERAGE('PARITY Errors'!D131, 'Pattern_Matching Errors'!D131, 'Reversal Errors'!D131, 'Stack Errors'!D131, 'Vending_Machine Errors'!D131, 'Vending_Machine_Sum Errors'!D131, 'MazeComplete Errors'!D131, 'MazeSolve Errors'!D131, 'Hamiltonian Errors'!D131)</f>
        <v>1.3888888888888888</v>
      </c>
      <c r="E131">
        <f>AVERAGE('PARITY Errors'!E131, 'Pattern_Matching Errors'!E131, 'Reversal Errors'!E131, 'Stack Errors'!E131, 'Vending_Machine Errors'!E131, 'Vending_Machine_Sum Errors'!E131, 'MazeComplete Errors'!E131, 'MazeSolve Errors'!E131, 'Hamiltonian Errors'!E131)</f>
        <v>32.166666666666671</v>
      </c>
      <c r="F131">
        <f>AVERAGE('PARITY Errors'!F131, 'Pattern_Matching Errors'!F131, 'Reversal Errors'!F131, 'Stack Errors'!F131, 'Vending_Machine Errors'!F131, 'Vending_Machine_Sum Errors'!F131, 'MazeComplete Errors'!F131, 'MazeSolve Errors'!F131, 'Hamiltonian Errors'!F131)</f>
        <v>1.9777777777777779</v>
      </c>
      <c r="G131">
        <f>AVERAGE('PARITY Errors'!G131, 'Pattern_Matching Errors'!G131, 'Reversal Errors'!G131, 'Stack Errors'!G131, 'Vending_Machine Errors'!G131, 'Vending_Machine_Sum Errors'!G131, 'MazeComplete Errors'!G131, 'MazeSolve Errors'!G131, 'Hamiltonian Errors'!G131)</f>
        <v>1.5222222222222221</v>
      </c>
      <c r="H131" t="str">
        <f t="shared" si="3"/>
        <v>20 (δ=0.85)</v>
      </c>
    </row>
    <row r="132" spans="1:8" x14ac:dyDescent="0.45">
      <c r="A132" s="1">
        <v>20</v>
      </c>
      <c r="B132">
        <v>50</v>
      </c>
      <c r="C132">
        <v>0</v>
      </c>
      <c r="D132">
        <f>AVERAGE('PARITY Errors'!D132, 'Pattern_Matching Errors'!D132, 'Reversal Errors'!D132, 'Stack Errors'!D132, 'Vending_Machine Errors'!D132, 'Vending_Machine_Sum Errors'!D132, 'MazeComplete Errors'!D132, 'MazeSolve Errors'!D132, 'Hamiltonian Errors'!D132)</f>
        <v>3.333333333333334E-2</v>
      </c>
      <c r="E132">
        <f>AVERAGE('PARITY Errors'!E132, 'Pattern_Matching Errors'!E132, 'Reversal Errors'!E132, 'Stack Errors'!E132, 'Vending_Machine Errors'!E132, 'Vending_Machine_Sum Errors'!E132, 'MazeComplete Errors'!E132, 'MazeSolve Errors'!E132, 'Hamiltonian Errors'!E132)</f>
        <v>10.777777777777779</v>
      </c>
      <c r="F132">
        <f>AVERAGE('PARITY Errors'!F132, 'Pattern_Matching Errors'!F132, 'Reversal Errors'!F132, 'Stack Errors'!F132, 'Vending_Machine Errors'!F132, 'Vending_Machine_Sum Errors'!F132, 'MazeComplete Errors'!F132, 'MazeSolve Errors'!F132, 'Hamiltonian Errors'!F132)</f>
        <v>9.9999999999999992E-2</v>
      </c>
      <c r="G132">
        <f>AVERAGE('PARITY Errors'!G132, 'Pattern_Matching Errors'!G132, 'Reversal Errors'!G132, 'Stack Errors'!G132, 'Vending_Machine Errors'!G132, 'Vending_Machine_Sum Errors'!G132, 'MazeComplete Errors'!G132, 'MazeSolve Errors'!G132, 'Hamiltonian Errors'!G132)</f>
        <v>7.7777777777777779E-2</v>
      </c>
      <c r="H132" t="str">
        <f t="shared" si="3"/>
        <v>50 (δ=0)</v>
      </c>
    </row>
    <row r="133" spans="1:8" x14ac:dyDescent="0.45">
      <c r="A133" s="1">
        <v>21</v>
      </c>
      <c r="B133">
        <v>50</v>
      </c>
      <c r="C133">
        <v>0.2</v>
      </c>
      <c r="D133">
        <f>AVERAGE('PARITY Errors'!D133, 'Pattern_Matching Errors'!D133, 'Reversal Errors'!D133, 'Stack Errors'!D133, 'Vending_Machine Errors'!D133, 'Vending_Machine_Sum Errors'!D133, 'MazeComplete Errors'!D133, 'MazeSolve Errors'!D133, 'Hamiltonian Errors'!D133)</f>
        <v>7.7777777777777779E-2</v>
      </c>
      <c r="E133">
        <f>AVERAGE('PARITY Errors'!E133, 'Pattern_Matching Errors'!E133, 'Reversal Errors'!E133, 'Stack Errors'!E133, 'Vending_Machine Errors'!E133, 'Vending_Machine_Sum Errors'!E133, 'MazeComplete Errors'!E133, 'MazeSolve Errors'!E133, 'Hamiltonian Errors'!E133)</f>
        <v>11.511111111111111</v>
      </c>
      <c r="F133">
        <f>AVERAGE('PARITY Errors'!F133, 'Pattern_Matching Errors'!F133, 'Reversal Errors'!F133, 'Stack Errors'!F133, 'Vending_Machine Errors'!F133, 'Vending_Machine_Sum Errors'!F133, 'MazeComplete Errors'!F133, 'MazeSolve Errors'!F133, 'Hamiltonian Errors'!F133)</f>
        <v>7.7777777777777779E-2</v>
      </c>
      <c r="G133">
        <f>AVERAGE('PARITY Errors'!G133, 'Pattern_Matching Errors'!G133, 'Reversal Errors'!G133, 'Stack Errors'!G133, 'Vending_Machine Errors'!G133, 'Vending_Machine_Sum Errors'!G133, 'MazeComplete Errors'!G133, 'MazeSolve Errors'!G133, 'Hamiltonian Errors'!G133)</f>
        <v>6.666666666666668E-2</v>
      </c>
      <c r="H133" t="str">
        <f t="shared" si="3"/>
        <v>50 (δ=0.2)</v>
      </c>
    </row>
    <row r="134" spans="1:8" x14ac:dyDescent="0.45">
      <c r="A134" s="1">
        <v>22</v>
      </c>
      <c r="B134">
        <v>50</v>
      </c>
      <c r="C134">
        <v>0.45</v>
      </c>
      <c r="D134">
        <f>AVERAGE('PARITY Errors'!D134, 'Pattern_Matching Errors'!D134, 'Reversal Errors'!D134, 'Stack Errors'!D134, 'Vending_Machine Errors'!D134, 'Vending_Machine_Sum Errors'!D134, 'MazeComplete Errors'!D134, 'MazeSolve Errors'!D134, 'Hamiltonian Errors'!D134)</f>
        <v>0.15555555555555556</v>
      </c>
      <c r="E134">
        <f>AVERAGE('PARITY Errors'!E134, 'Pattern_Matching Errors'!E134, 'Reversal Errors'!E134, 'Stack Errors'!E134, 'Vending_Machine Errors'!E134, 'Vending_Machine_Sum Errors'!E134, 'MazeComplete Errors'!E134, 'MazeSolve Errors'!E134, 'Hamiltonian Errors'!E134)</f>
        <v>13.633333333333333</v>
      </c>
      <c r="F134">
        <f>AVERAGE('PARITY Errors'!F134, 'Pattern_Matching Errors'!F134, 'Reversal Errors'!F134, 'Stack Errors'!F134, 'Vending_Machine Errors'!F134, 'Vending_Machine_Sum Errors'!F134, 'MazeComplete Errors'!F134, 'MazeSolve Errors'!F134, 'Hamiltonian Errors'!F134)</f>
        <v>0.17777777777777778</v>
      </c>
      <c r="G134">
        <f>AVERAGE('PARITY Errors'!G134, 'Pattern_Matching Errors'!G134, 'Reversal Errors'!G134, 'Stack Errors'!G134, 'Vending_Machine Errors'!G134, 'Vending_Machine_Sum Errors'!G134, 'MazeComplete Errors'!G134, 'MazeSolve Errors'!G134, 'Hamiltonian Errors'!G134)</f>
        <v>0.16666666666666666</v>
      </c>
      <c r="H134" t="str">
        <f t="shared" si="3"/>
        <v>50 (δ=0.45)</v>
      </c>
    </row>
    <row r="135" spans="1:8" x14ac:dyDescent="0.45">
      <c r="A135" s="1">
        <v>23</v>
      </c>
      <c r="B135">
        <v>50</v>
      </c>
      <c r="C135">
        <v>0.65</v>
      </c>
      <c r="D135">
        <f>AVERAGE('PARITY Errors'!D135, 'Pattern_Matching Errors'!D135, 'Reversal Errors'!D135, 'Stack Errors'!D135, 'Vending_Machine Errors'!D135, 'Vending_Machine_Sum Errors'!D135, 'MazeComplete Errors'!D135, 'MazeSolve Errors'!D135, 'Hamiltonian Errors'!D135)</f>
        <v>0.15555555555555556</v>
      </c>
      <c r="E135">
        <f>AVERAGE('PARITY Errors'!E135, 'Pattern_Matching Errors'!E135, 'Reversal Errors'!E135, 'Stack Errors'!E135, 'Vending_Machine Errors'!E135, 'Vending_Machine_Sum Errors'!E135, 'MazeComplete Errors'!E135, 'MazeSolve Errors'!E135, 'Hamiltonian Errors'!E135)</f>
        <v>12.433333333333332</v>
      </c>
      <c r="F135">
        <f>AVERAGE('PARITY Errors'!F135, 'Pattern_Matching Errors'!F135, 'Reversal Errors'!F135, 'Stack Errors'!F135, 'Vending_Machine Errors'!F135, 'Vending_Machine_Sum Errors'!F135, 'MazeComplete Errors'!F135, 'MazeSolve Errors'!F135, 'Hamiltonian Errors'!F135)</f>
        <v>0.23333333333333334</v>
      </c>
      <c r="G135">
        <f>AVERAGE('PARITY Errors'!G135, 'Pattern_Matching Errors'!G135, 'Reversal Errors'!G135, 'Stack Errors'!G135, 'Vending_Machine Errors'!G135, 'Vending_Machine_Sum Errors'!G135, 'MazeComplete Errors'!G135, 'MazeSolve Errors'!G135, 'Hamiltonian Errors'!G135)</f>
        <v>0.23333333333333334</v>
      </c>
      <c r="H135" t="str">
        <f t="shared" si="3"/>
        <v>50 (δ=0.65)</v>
      </c>
    </row>
    <row r="136" spans="1:8" x14ac:dyDescent="0.45">
      <c r="A136" s="1">
        <v>24</v>
      </c>
      <c r="B136">
        <v>50</v>
      </c>
      <c r="C136">
        <v>0.85</v>
      </c>
      <c r="D136">
        <f>AVERAGE('PARITY Errors'!D136, 'Pattern_Matching Errors'!D136, 'Reversal Errors'!D136, 'Stack Errors'!D136, 'Vending_Machine Errors'!D136, 'Vending_Machine_Sum Errors'!D136, 'MazeComplete Errors'!D136, 'MazeSolve Errors'!D136, 'Hamiltonian Errors'!D136)</f>
        <v>0.42222222222222228</v>
      </c>
      <c r="E136">
        <f>AVERAGE('PARITY Errors'!E136, 'Pattern_Matching Errors'!E136, 'Reversal Errors'!E136, 'Stack Errors'!E136, 'Vending_Machine Errors'!E136, 'Vending_Machine_Sum Errors'!E136, 'MazeComplete Errors'!E136, 'MazeSolve Errors'!E136, 'Hamiltonian Errors'!E136)</f>
        <v>13.422222222222222</v>
      </c>
      <c r="F136">
        <f>AVERAGE('PARITY Errors'!F136, 'Pattern_Matching Errors'!F136, 'Reversal Errors'!F136, 'Stack Errors'!F136, 'Vending_Machine Errors'!F136, 'Vending_Machine_Sum Errors'!F136, 'MazeComplete Errors'!F136, 'MazeSolve Errors'!F136, 'Hamiltonian Errors'!F136)</f>
        <v>0.67777777777777781</v>
      </c>
      <c r="G136">
        <f>AVERAGE('PARITY Errors'!G136, 'Pattern_Matching Errors'!G136, 'Reversal Errors'!G136, 'Stack Errors'!G136, 'Vending_Machine Errors'!G136, 'Vending_Machine_Sum Errors'!G136, 'MazeComplete Errors'!G136, 'MazeSolve Errors'!G136, 'Hamiltonian Errors'!G136)</f>
        <v>0.61111111111111116</v>
      </c>
      <c r="H136" t="str">
        <f t="shared" si="3"/>
        <v>50 (δ=0.85)</v>
      </c>
    </row>
    <row r="137" spans="1:8" x14ac:dyDescent="0.45">
      <c r="A137" s="1">
        <v>25</v>
      </c>
      <c r="B137">
        <v>100</v>
      </c>
      <c r="C137">
        <v>0</v>
      </c>
      <c r="D137">
        <f>AVERAGE('PARITY Errors'!D137, 'Pattern_Matching Errors'!D137, 'Reversal Errors'!D137, 'Stack Errors'!D137, 'Vending_Machine Errors'!D137, 'Vending_Machine_Sum Errors'!D137, 'MazeComplete Errors'!D137, 'MazeSolve Errors'!D137, 'Hamiltonian Errors'!D137)</f>
        <v>4.4444444444444446E-2</v>
      </c>
      <c r="E137">
        <f>AVERAGE('PARITY Errors'!E137, 'Pattern_Matching Errors'!E137, 'Reversal Errors'!E137, 'Stack Errors'!E137, 'Vending_Machine Errors'!E137, 'Vending_Machine_Sum Errors'!E137, 'MazeComplete Errors'!E137, 'MazeSolve Errors'!E137, 'Hamiltonian Errors'!E137)</f>
        <v>1.9444444444444444</v>
      </c>
      <c r="F137">
        <f>AVERAGE('PARITY Errors'!F137, 'Pattern_Matching Errors'!F137, 'Reversal Errors'!F137, 'Stack Errors'!F137, 'Vending_Machine Errors'!F137, 'Vending_Machine_Sum Errors'!F137, 'MazeComplete Errors'!F137, 'MazeSolve Errors'!F137, 'Hamiltonian Errors'!F137)</f>
        <v>3.3333333333333333E-2</v>
      </c>
      <c r="G137">
        <f>AVERAGE('PARITY Errors'!G137, 'Pattern_Matching Errors'!G137, 'Reversal Errors'!G137, 'Stack Errors'!G137, 'Vending_Machine Errors'!G137, 'Vending_Machine_Sum Errors'!G137, 'MazeComplete Errors'!G137, 'MazeSolve Errors'!G137, 'Hamiltonian Errors'!G137)</f>
        <v>2.2222222222222223E-2</v>
      </c>
      <c r="H137" t="str">
        <f t="shared" si="3"/>
        <v>100 (δ=0)</v>
      </c>
    </row>
    <row r="138" spans="1:8" x14ac:dyDescent="0.45">
      <c r="A138" s="1">
        <v>26</v>
      </c>
      <c r="B138">
        <v>100</v>
      </c>
      <c r="C138">
        <v>0.2</v>
      </c>
      <c r="D138">
        <f>AVERAGE('PARITY Errors'!D138, 'Pattern_Matching Errors'!D138, 'Reversal Errors'!D138, 'Stack Errors'!D138, 'Vending_Machine Errors'!D138, 'Vending_Machine_Sum Errors'!D138, 'MazeComplete Errors'!D138, 'MazeSolve Errors'!D138, 'Hamiltonian Errors'!D138)</f>
        <v>2.2222222222222223E-2</v>
      </c>
      <c r="E138">
        <f>AVERAGE('PARITY Errors'!E138, 'Pattern_Matching Errors'!E138, 'Reversal Errors'!E138, 'Stack Errors'!E138, 'Vending_Machine Errors'!E138, 'Vending_Machine_Sum Errors'!E138, 'MazeComplete Errors'!E138, 'MazeSolve Errors'!E138, 'Hamiltonian Errors'!E138)</f>
        <v>1.9555555555555553</v>
      </c>
      <c r="F138">
        <f>AVERAGE('PARITY Errors'!F138, 'Pattern_Matching Errors'!F138, 'Reversal Errors'!F138, 'Stack Errors'!F138, 'Vending_Machine Errors'!F138, 'Vending_Machine_Sum Errors'!F138, 'MazeComplete Errors'!F138, 'MazeSolve Errors'!F138, 'Hamiltonian Errors'!F138)</f>
        <v>3.3333333333333333E-2</v>
      </c>
      <c r="G138">
        <f>AVERAGE('PARITY Errors'!G138, 'Pattern_Matching Errors'!G138, 'Reversal Errors'!G138, 'Stack Errors'!G138, 'Vending_Machine Errors'!G138, 'Vending_Machine_Sum Errors'!G138, 'MazeComplete Errors'!G138, 'MazeSolve Errors'!G138, 'Hamiltonian Errors'!G138)</f>
        <v>1.1111111111111112E-2</v>
      </c>
      <c r="H138" t="str">
        <f t="shared" si="3"/>
        <v>100 (δ=0.2)</v>
      </c>
    </row>
    <row r="139" spans="1:8" x14ac:dyDescent="0.45">
      <c r="A139" s="1">
        <v>27</v>
      </c>
      <c r="B139">
        <v>100</v>
      </c>
      <c r="C139">
        <v>0.45</v>
      </c>
      <c r="D139">
        <f>AVERAGE('PARITY Errors'!D139, 'Pattern_Matching Errors'!D139, 'Reversal Errors'!D139, 'Stack Errors'!D139, 'Vending_Machine Errors'!D139, 'Vending_Machine_Sum Errors'!D139, 'MazeComplete Errors'!D139, 'MazeSolve Errors'!D139, 'Hamiltonian Errors'!D139)</f>
        <v>8.8888888888888892E-2</v>
      </c>
      <c r="E139">
        <f>AVERAGE('PARITY Errors'!E139, 'Pattern_Matching Errors'!E139, 'Reversal Errors'!E139, 'Stack Errors'!E139, 'Vending_Machine Errors'!E139, 'Vending_Machine_Sum Errors'!E139, 'MazeComplete Errors'!E139, 'MazeSolve Errors'!E139, 'Hamiltonian Errors'!E139)</f>
        <v>2.7444444444444445</v>
      </c>
      <c r="F139">
        <f>AVERAGE('PARITY Errors'!F139, 'Pattern_Matching Errors'!F139, 'Reversal Errors'!F139, 'Stack Errors'!F139, 'Vending_Machine Errors'!F139, 'Vending_Machine_Sum Errors'!F139, 'MazeComplete Errors'!F139, 'MazeSolve Errors'!F139, 'Hamiltonian Errors'!F139)</f>
        <v>7.7777777777777779E-2</v>
      </c>
      <c r="G139">
        <f>AVERAGE('PARITY Errors'!G139, 'Pattern_Matching Errors'!G139, 'Reversal Errors'!G139, 'Stack Errors'!G139, 'Vending_Machine Errors'!G139, 'Vending_Machine_Sum Errors'!G139, 'MazeComplete Errors'!G139, 'MazeSolve Errors'!G139, 'Hamiltonian Errors'!G139)</f>
        <v>5.5555555555555552E-2</v>
      </c>
      <c r="H139" t="str">
        <f t="shared" si="3"/>
        <v>100 (δ=0.45)</v>
      </c>
    </row>
    <row r="140" spans="1:8" x14ac:dyDescent="0.45">
      <c r="A140" s="1">
        <v>28</v>
      </c>
      <c r="B140">
        <v>100</v>
      </c>
      <c r="C140">
        <v>0.65</v>
      </c>
      <c r="D140">
        <f>AVERAGE('PARITY Errors'!D140, 'Pattern_Matching Errors'!D140, 'Reversal Errors'!D140, 'Stack Errors'!D140, 'Vending_Machine Errors'!D140, 'Vending_Machine_Sum Errors'!D140, 'MazeComplete Errors'!D140, 'MazeSolve Errors'!D140, 'Hamiltonian Errors'!D140)</f>
        <v>0.12222222222222223</v>
      </c>
      <c r="E140">
        <f>AVERAGE('PARITY Errors'!E140, 'Pattern_Matching Errors'!E140, 'Reversal Errors'!E140, 'Stack Errors'!E140, 'Vending_Machine Errors'!E140, 'Vending_Machine_Sum Errors'!E140, 'MazeComplete Errors'!E140, 'MazeSolve Errors'!E140, 'Hamiltonian Errors'!E140)</f>
        <v>2.8222222222222224</v>
      </c>
      <c r="F140">
        <f>AVERAGE('PARITY Errors'!F140, 'Pattern_Matching Errors'!F140, 'Reversal Errors'!F140, 'Stack Errors'!F140, 'Vending_Machine Errors'!F140, 'Vending_Machine_Sum Errors'!F140, 'MazeComplete Errors'!F140, 'MazeSolve Errors'!F140, 'Hamiltonian Errors'!F140)</f>
        <v>0.16666666666666666</v>
      </c>
      <c r="G140">
        <f>AVERAGE('PARITY Errors'!G140, 'Pattern_Matching Errors'!G140, 'Reversal Errors'!G140, 'Stack Errors'!G140, 'Vending_Machine Errors'!G140, 'Vending_Machine_Sum Errors'!G140, 'MazeComplete Errors'!G140, 'MazeSolve Errors'!G140, 'Hamiltonian Errors'!G140)</f>
        <v>5.5555555555555552E-2</v>
      </c>
      <c r="H140" t="str">
        <f t="shared" si="3"/>
        <v>100 (δ=0.65)</v>
      </c>
    </row>
    <row r="141" spans="1:8" x14ac:dyDescent="0.45">
      <c r="A141" s="1">
        <v>29</v>
      </c>
      <c r="B141">
        <v>100</v>
      </c>
      <c r="C141">
        <v>0.85</v>
      </c>
      <c r="D141">
        <f>AVERAGE('PARITY Errors'!D141, 'Pattern_Matching Errors'!D141, 'Reversal Errors'!D141, 'Stack Errors'!D141, 'Vending_Machine Errors'!D141, 'Vending_Machine_Sum Errors'!D141, 'MazeComplete Errors'!D141, 'MazeSolve Errors'!D141, 'Hamiltonian Errors'!D141)</f>
        <v>0.28888888888888892</v>
      </c>
      <c r="E141">
        <f>AVERAGE('PARITY Errors'!E141, 'Pattern_Matching Errors'!E141, 'Reversal Errors'!E141, 'Stack Errors'!E141, 'Vending_Machine Errors'!E141, 'Vending_Machine_Sum Errors'!E141, 'MazeComplete Errors'!E141, 'MazeSolve Errors'!E141, 'Hamiltonian Errors'!E141)</f>
        <v>3.7666666666666666</v>
      </c>
      <c r="F141">
        <f>AVERAGE('PARITY Errors'!F141, 'Pattern_Matching Errors'!F141, 'Reversal Errors'!F141, 'Stack Errors'!F141, 'Vending_Machine Errors'!F141, 'Vending_Machine_Sum Errors'!F141, 'MazeComplete Errors'!F141, 'MazeSolve Errors'!F141, 'Hamiltonian Errors'!F141)</f>
        <v>0.4</v>
      </c>
      <c r="G141">
        <f>AVERAGE('PARITY Errors'!G141, 'Pattern_Matching Errors'!G141, 'Reversal Errors'!G141, 'Stack Errors'!G141, 'Vending_Machine Errors'!G141, 'Vending_Machine_Sum Errors'!G141, 'MazeComplete Errors'!G141, 'MazeSolve Errors'!G141, 'Hamiltonian Errors'!G141)</f>
        <v>0.26666666666666666</v>
      </c>
      <c r="H141" t="str">
        <f t="shared" si="3"/>
        <v>100 (δ=0.85)</v>
      </c>
    </row>
    <row r="145" spans="1:8" x14ac:dyDescent="0.45">
      <c r="A145" s="1">
        <v>0</v>
      </c>
      <c r="B145" t="s">
        <v>18</v>
      </c>
    </row>
    <row r="147" spans="1:8" x14ac:dyDescent="0.4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H147" s="1" t="s">
        <v>14</v>
      </c>
    </row>
    <row r="148" spans="1:8" x14ac:dyDescent="0.45">
      <c r="A148" s="1">
        <v>0</v>
      </c>
      <c r="B148">
        <v>0</v>
      </c>
      <c r="C148">
        <v>0</v>
      </c>
      <c r="D148">
        <f>AVERAGE('PARITY Errors'!D148, 'Pattern_Matching Errors'!D148, 'Reversal Errors'!D148, 'Stack Errors'!D148, 'Vending_Machine Errors'!D148, 'Vending_Machine_Sum Errors'!D148, 'MazeComplete Errors'!D148, 'MazeSolve Errors'!D148, 'Hamiltonian Errors'!D148)</f>
        <v>12.644444444444446</v>
      </c>
      <c r="E148">
        <f>AVERAGE('PARITY Errors'!E148, 'Pattern_Matching Errors'!E148, 'Reversal Errors'!E148, 'Stack Errors'!E148, 'Vending_Machine Errors'!E148, 'Vending_Machine_Sum Errors'!E148, 'MazeComplete Errors'!E148, 'MazeSolve Errors'!E148, 'Hamiltonian Errors'!E148)</f>
        <v>29.944444444444443</v>
      </c>
      <c r="F148">
        <f>AVERAGE('PARITY Errors'!F148, 'Pattern_Matching Errors'!F148, 'Reversal Errors'!F148, 'Stack Errors'!F148, 'Vending_Machine Errors'!F148, 'Vending_Machine_Sum Errors'!F148, 'MazeComplete Errors'!F148, 'MazeSolve Errors'!F148, 'Hamiltonian Errors'!F148)</f>
        <v>17.477777777777778</v>
      </c>
      <c r="G148">
        <f>AVERAGE('PARITY Errors'!G148, 'Pattern_Matching Errors'!G148, 'Reversal Errors'!G148, 'Stack Errors'!G148, 'Vending_Machine Errors'!G148, 'Vending_Machine_Sum Errors'!G148, 'MazeComplete Errors'!G148, 'MazeSolve Errors'!G148, 'Hamiltonian Errors'!G148)</f>
        <v>12.255555555555553</v>
      </c>
      <c r="H148" t="str">
        <f t="shared" ref="H148:H177" si="4">B148&amp;" (δ="&amp;C148&amp;")"</f>
        <v>0 (δ=0)</v>
      </c>
    </row>
    <row r="149" spans="1:8" x14ac:dyDescent="0.45">
      <c r="A149" s="1">
        <v>1</v>
      </c>
      <c r="B149">
        <v>0</v>
      </c>
      <c r="C149">
        <v>0.2</v>
      </c>
      <c r="D149">
        <f>AVERAGE('PARITY Errors'!D149, 'Pattern_Matching Errors'!D149, 'Reversal Errors'!D149, 'Stack Errors'!D149, 'Vending_Machine Errors'!D149, 'Vending_Machine_Sum Errors'!D149, 'MazeComplete Errors'!D149, 'MazeSolve Errors'!D149, 'Hamiltonian Errors'!D149)</f>
        <v>13.1</v>
      </c>
      <c r="E149">
        <f>AVERAGE('PARITY Errors'!E149, 'Pattern_Matching Errors'!E149, 'Reversal Errors'!E149, 'Stack Errors'!E149, 'Vending_Machine Errors'!E149, 'Vending_Machine_Sum Errors'!E149, 'MazeComplete Errors'!E149, 'MazeSolve Errors'!E149, 'Hamiltonian Errors'!E149)</f>
        <v>31.711111111111109</v>
      </c>
      <c r="F149">
        <f>AVERAGE('PARITY Errors'!F149, 'Pattern_Matching Errors'!F149, 'Reversal Errors'!F149, 'Stack Errors'!F149, 'Vending_Machine Errors'!F149, 'Vending_Machine_Sum Errors'!F149, 'MazeComplete Errors'!F149, 'MazeSolve Errors'!F149, 'Hamiltonian Errors'!F149)</f>
        <v>19.177777777777777</v>
      </c>
      <c r="G149">
        <f>AVERAGE('PARITY Errors'!G149, 'Pattern_Matching Errors'!G149, 'Reversal Errors'!G149, 'Stack Errors'!G149, 'Vending_Machine Errors'!G149, 'Vending_Machine_Sum Errors'!G149, 'MazeComplete Errors'!G149, 'MazeSolve Errors'!G149, 'Hamiltonian Errors'!G149)</f>
        <v>12.744444444444445</v>
      </c>
      <c r="H149" t="str">
        <f t="shared" si="4"/>
        <v>0 (δ=0.2)</v>
      </c>
    </row>
    <row r="150" spans="1:8" x14ac:dyDescent="0.45">
      <c r="A150" s="1">
        <v>2</v>
      </c>
      <c r="B150">
        <v>0</v>
      </c>
      <c r="C150">
        <v>0.45</v>
      </c>
      <c r="D150">
        <f>AVERAGE('PARITY Errors'!D150, 'Pattern_Matching Errors'!D150, 'Reversal Errors'!D150, 'Stack Errors'!D150, 'Vending_Machine Errors'!D150, 'Vending_Machine_Sum Errors'!D150, 'MazeComplete Errors'!D150, 'MazeSolve Errors'!D150, 'Hamiltonian Errors'!D150)</f>
        <v>13.066666666666666</v>
      </c>
      <c r="E150">
        <f>AVERAGE('PARITY Errors'!E150, 'Pattern_Matching Errors'!E150, 'Reversal Errors'!E150, 'Stack Errors'!E150, 'Vending_Machine Errors'!E150, 'Vending_Machine_Sum Errors'!E150, 'MazeComplete Errors'!E150, 'MazeSolve Errors'!E150, 'Hamiltonian Errors'!E150)</f>
        <v>30.655555555555559</v>
      </c>
      <c r="F150">
        <f>AVERAGE('PARITY Errors'!F150, 'Pattern_Matching Errors'!F150, 'Reversal Errors'!F150, 'Stack Errors'!F150, 'Vending_Machine Errors'!F150, 'Vending_Machine_Sum Errors'!F150, 'MazeComplete Errors'!F150, 'MazeSolve Errors'!F150, 'Hamiltonian Errors'!F150)</f>
        <v>21.288888888888891</v>
      </c>
      <c r="G150">
        <f>AVERAGE('PARITY Errors'!G150, 'Pattern_Matching Errors'!G150, 'Reversal Errors'!G150, 'Stack Errors'!G150, 'Vending_Machine Errors'!G150, 'Vending_Machine_Sum Errors'!G150, 'MazeComplete Errors'!G150, 'MazeSolve Errors'!G150, 'Hamiltonian Errors'!G150)</f>
        <v>12.633333333333333</v>
      </c>
      <c r="H150" t="str">
        <f t="shared" si="4"/>
        <v>0 (δ=0.45)</v>
      </c>
    </row>
    <row r="151" spans="1:8" x14ac:dyDescent="0.45">
      <c r="A151" s="1">
        <v>3</v>
      </c>
      <c r="B151">
        <v>0</v>
      </c>
      <c r="C151">
        <v>0.65</v>
      </c>
      <c r="D151">
        <f>AVERAGE('PARITY Errors'!D151, 'Pattern_Matching Errors'!D151, 'Reversal Errors'!D151, 'Stack Errors'!D151, 'Vending_Machine Errors'!D151, 'Vending_Machine_Sum Errors'!D151, 'MazeComplete Errors'!D151, 'MazeSolve Errors'!D151, 'Hamiltonian Errors'!D151)</f>
        <v>13.555555555555554</v>
      </c>
      <c r="E151">
        <f>AVERAGE('PARITY Errors'!E151, 'Pattern_Matching Errors'!E151, 'Reversal Errors'!E151, 'Stack Errors'!E151, 'Vending_Machine Errors'!E151, 'Vending_Machine_Sum Errors'!E151, 'MazeComplete Errors'!E151, 'MazeSolve Errors'!E151, 'Hamiltonian Errors'!E151)</f>
        <v>32.144444444444446</v>
      </c>
      <c r="F151">
        <f>AVERAGE('PARITY Errors'!F151, 'Pattern_Matching Errors'!F151, 'Reversal Errors'!F151, 'Stack Errors'!F151, 'Vending_Machine Errors'!F151, 'Vending_Machine_Sum Errors'!F151, 'MazeComplete Errors'!F151, 'MazeSolve Errors'!F151, 'Hamiltonian Errors'!F151)</f>
        <v>19.477777777777778</v>
      </c>
      <c r="G151">
        <f>AVERAGE('PARITY Errors'!G151, 'Pattern_Matching Errors'!G151, 'Reversal Errors'!G151, 'Stack Errors'!G151, 'Vending_Machine Errors'!G151, 'Vending_Machine_Sum Errors'!G151, 'MazeComplete Errors'!G151, 'MazeSolve Errors'!G151, 'Hamiltonian Errors'!G151)</f>
        <v>12.755555555555555</v>
      </c>
      <c r="H151" t="str">
        <f t="shared" si="4"/>
        <v>0 (δ=0.65)</v>
      </c>
    </row>
    <row r="152" spans="1:8" x14ac:dyDescent="0.45">
      <c r="A152" s="1">
        <v>4</v>
      </c>
      <c r="B152">
        <v>0</v>
      </c>
      <c r="C152">
        <v>0.85</v>
      </c>
      <c r="D152">
        <f>AVERAGE('PARITY Errors'!D152, 'Pattern_Matching Errors'!D152, 'Reversal Errors'!D152, 'Stack Errors'!D152, 'Vending_Machine Errors'!D152, 'Vending_Machine_Sum Errors'!D152, 'MazeComplete Errors'!D152, 'MazeSolve Errors'!D152, 'Hamiltonian Errors'!D152)</f>
        <v>14.555555555555555</v>
      </c>
      <c r="E152">
        <f>AVERAGE('PARITY Errors'!E152, 'Pattern_Matching Errors'!E152, 'Reversal Errors'!E152, 'Stack Errors'!E152, 'Vending_Machine Errors'!E152, 'Vending_Machine_Sum Errors'!E152, 'MazeComplete Errors'!E152, 'MazeSolve Errors'!E152, 'Hamiltonian Errors'!E152)</f>
        <v>31.122222222222224</v>
      </c>
      <c r="F152">
        <f>AVERAGE('PARITY Errors'!F152, 'Pattern_Matching Errors'!F152, 'Reversal Errors'!F152, 'Stack Errors'!F152, 'Vending_Machine Errors'!F152, 'Vending_Machine_Sum Errors'!F152, 'MazeComplete Errors'!F152, 'MazeSolve Errors'!F152, 'Hamiltonian Errors'!F152)</f>
        <v>23.444444444444443</v>
      </c>
      <c r="G152">
        <f>AVERAGE('PARITY Errors'!G152, 'Pattern_Matching Errors'!G152, 'Reversal Errors'!G152, 'Stack Errors'!G152, 'Vending_Machine Errors'!G152, 'Vending_Machine_Sum Errors'!G152, 'MazeComplete Errors'!G152, 'MazeSolve Errors'!G152, 'Hamiltonian Errors'!G152)</f>
        <v>12.41111111111111</v>
      </c>
      <c r="H152" t="str">
        <f t="shared" si="4"/>
        <v>0 (δ=0.85)</v>
      </c>
    </row>
    <row r="153" spans="1:8" x14ac:dyDescent="0.45">
      <c r="A153" s="1">
        <v>5</v>
      </c>
      <c r="B153">
        <v>5</v>
      </c>
      <c r="C153">
        <v>0</v>
      </c>
      <c r="D153">
        <f>AVERAGE('PARITY Errors'!D153, 'Pattern_Matching Errors'!D153, 'Reversal Errors'!D153, 'Stack Errors'!D153, 'Vending_Machine Errors'!D153, 'Vending_Machine_Sum Errors'!D153, 'MazeComplete Errors'!D153, 'MazeSolve Errors'!D153, 'Hamiltonian Errors'!D153)</f>
        <v>1.1111111111111112E-2</v>
      </c>
      <c r="E153">
        <f>AVERAGE('PARITY Errors'!E153, 'Pattern_Matching Errors'!E153, 'Reversal Errors'!E153, 'Stack Errors'!E153, 'Vending_Machine Errors'!E153, 'Vending_Machine_Sum Errors'!E153, 'MazeComplete Errors'!E153, 'MazeSolve Errors'!E153, 'Hamiltonian Errors'!E153)</f>
        <v>0</v>
      </c>
      <c r="F153">
        <f>AVERAGE('PARITY Errors'!F153, 'Pattern_Matching Errors'!F153, 'Reversal Errors'!F153, 'Stack Errors'!F153, 'Vending_Machine Errors'!F153, 'Vending_Machine_Sum Errors'!F153, 'MazeComplete Errors'!F153, 'MazeSolve Errors'!F153, 'Hamiltonian Errors'!F153)</f>
        <v>0</v>
      </c>
      <c r="G153">
        <f>AVERAGE('PARITY Errors'!G153, 'Pattern_Matching Errors'!G153, 'Reversal Errors'!G153, 'Stack Errors'!G153, 'Vending_Machine Errors'!G153, 'Vending_Machine_Sum Errors'!G153, 'MazeComplete Errors'!G153, 'MazeSolve Errors'!G153, 'Hamiltonian Errors'!G153)</f>
        <v>0</v>
      </c>
      <c r="H153" t="str">
        <f t="shared" si="4"/>
        <v>5 (δ=0)</v>
      </c>
    </row>
    <row r="154" spans="1:8" x14ac:dyDescent="0.45">
      <c r="A154" s="1">
        <v>6</v>
      </c>
      <c r="B154">
        <v>5</v>
      </c>
      <c r="C154">
        <v>0.2</v>
      </c>
      <c r="D154">
        <f>AVERAGE('PARITY Errors'!D154, 'Pattern_Matching Errors'!D154, 'Reversal Errors'!D154, 'Stack Errors'!D154, 'Vending_Machine Errors'!D154, 'Vending_Machine_Sum Errors'!D154, 'MazeComplete Errors'!D154, 'MazeSolve Errors'!D154, 'Hamiltonian Errors'!D154)</f>
        <v>0</v>
      </c>
      <c r="E154">
        <f>AVERAGE('PARITY Errors'!E154, 'Pattern_Matching Errors'!E154, 'Reversal Errors'!E154, 'Stack Errors'!E154, 'Vending_Machine Errors'!E154, 'Vending_Machine_Sum Errors'!E154, 'MazeComplete Errors'!E154, 'MazeSolve Errors'!E154, 'Hamiltonian Errors'!E154)</f>
        <v>0</v>
      </c>
      <c r="F154">
        <f>AVERAGE('PARITY Errors'!F154, 'Pattern_Matching Errors'!F154, 'Reversal Errors'!F154, 'Stack Errors'!F154, 'Vending_Machine Errors'!F154, 'Vending_Machine_Sum Errors'!F154, 'MazeComplete Errors'!F154, 'MazeSolve Errors'!F154, 'Hamiltonian Errors'!F154)</f>
        <v>2.2222222222222223E-2</v>
      </c>
      <c r="G154">
        <f>AVERAGE('PARITY Errors'!G154, 'Pattern_Matching Errors'!G154, 'Reversal Errors'!G154, 'Stack Errors'!G154, 'Vending_Machine Errors'!G154, 'Vending_Machine_Sum Errors'!G154, 'MazeComplete Errors'!G154, 'MazeSolve Errors'!G154, 'Hamiltonian Errors'!G154)</f>
        <v>0</v>
      </c>
      <c r="H154" t="str">
        <f t="shared" si="4"/>
        <v>5 (δ=0.2)</v>
      </c>
    </row>
    <row r="155" spans="1:8" x14ac:dyDescent="0.45">
      <c r="A155" s="1">
        <v>7</v>
      </c>
      <c r="B155">
        <v>5</v>
      </c>
      <c r="C155">
        <v>0.45</v>
      </c>
      <c r="D155">
        <f>AVERAGE('PARITY Errors'!D155, 'Pattern_Matching Errors'!D155, 'Reversal Errors'!D155, 'Stack Errors'!D155, 'Vending_Machine Errors'!D155, 'Vending_Machine_Sum Errors'!D155, 'MazeComplete Errors'!D155, 'MazeSolve Errors'!D155, 'Hamiltonian Errors'!D155)</f>
        <v>0</v>
      </c>
      <c r="E155">
        <f>AVERAGE('PARITY Errors'!E155, 'Pattern_Matching Errors'!E155, 'Reversal Errors'!E155, 'Stack Errors'!E155, 'Vending_Machine Errors'!E155, 'Vending_Machine_Sum Errors'!E155, 'MazeComplete Errors'!E155, 'MazeSolve Errors'!E155, 'Hamiltonian Errors'!E155)</f>
        <v>1.1111111111111112E-2</v>
      </c>
      <c r="F155">
        <f>AVERAGE('PARITY Errors'!F155, 'Pattern_Matching Errors'!F155, 'Reversal Errors'!F155, 'Stack Errors'!F155, 'Vending_Machine Errors'!F155, 'Vending_Machine_Sum Errors'!F155, 'MazeComplete Errors'!F155, 'MazeSolve Errors'!F155, 'Hamiltonian Errors'!F155)</f>
        <v>0</v>
      </c>
      <c r="G155">
        <f>AVERAGE('PARITY Errors'!G155, 'Pattern_Matching Errors'!G155, 'Reversal Errors'!G155, 'Stack Errors'!G155, 'Vending_Machine Errors'!G155, 'Vending_Machine_Sum Errors'!G155, 'MazeComplete Errors'!G155, 'MazeSolve Errors'!G155, 'Hamiltonian Errors'!G155)</f>
        <v>0</v>
      </c>
      <c r="H155" t="str">
        <f t="shared" si="4"/>
        <v>5 (δ=0.45)</v>
      </c>
    </row>
    <row r="156" spans="1:8" x14ac:dyDescent="0.45">
      <c r="A156" s="1">
        <v>8</v>
      </c>
      <c r="B156">
        <v>5</v>
      </c>
      <c r="C156">
        <v>0.65</v>
      </c>
      <c r="D156">
        <f>AVERAGE('PARITY Errors'!D156, 'Pattern_Matching Errors'!D156, 'Reversal Errors'!D156, 'Stack Errors'!D156, 'Vending_Machine Errors'!D156, 'Vending_Machine_Sum Errors'!D156, 'MazeComplete Errors'!D156, 'MazeSolve Errors'!D156, 'Hamiltonian Errors'!D156)</f>
        <v>0</v>
      </c>
      <c r="E156">
        <f>AVERAGE('PARITY Errors'!E156, 'Pattern_Matching Errors'!E156, 'Reversal Errors'!E156, 'Stack Errors'!E156, 'Vending_Machine Errors'!E156, 'Vending_Machine_Sum Errors'!E156, 'MazeComplete Errors'!E156, 'MazeSolve Errors'!E156, 'Hamiltonian Errors'!E156)</f>
        <v>0</v>
      </c>
      <c r="F156">
        <f>AVERAGE('PARITY Errors'!F156, 'Pattern_Matching Errors'!F156, 'Reversal Errors'!F156, 'Stack Errors'!F156, 'Vending_Machine Errors'!F156, 'Vending_Machine_Sum Errors'!F156, 'MazeComplete Errors'!F156, 'MazeSolve Errors'!F156, 'Hamiltonian Errors'!F156)</f>
        <v>1.1111111111111112E-2</v>
      </c>
      <c r="G156">
        <f>AVERAGE('PARITY Errors'!G156, 'Pattern_Matching Errors'!G156, 'Reversal Errors'!G156, 'Stack Errors'!G156, 'Vending_Machine Errors'!G156, 'Vending_Machine_Sum Errors'!G156, 'MazeComplete Errors'!G156, 'MazeSolve Errors'!G156, 'Hamiltonian Errors'!G156)</f>
        <v>0</v>
      </c>
      <c r="H156" t="str">
        <f t="shared" si="4"/>
        <v>5 (δ=0.65)</v>
      </c>
    </row>
    <row r="157" spans="1:8" x14ac:dyDescent="0.45">
      <c r="A157" s="1">
        <v>9</v>
      </c>
      <c r="B157">
        <v>5</v>
      </c>
      <c r="C157">
        <v>0.85</v>
      </c>
      <c r="D157">
        <f>AVERAGE('PARITY Errors'!D157, 'Pattern_Matching Errors'!D157, 'Reversal Errors'!D157, 'Stack Errors'!D157, 'Vending_Machine Errors'!D157, 'Vending_Machine_Sum Errors'!D157, 'MazeComplete Errors'!D157, 'MazeSolve Errors'!D157, 'Hamiltonian Errors'!D157)</f>
        <v>0</v>
      </c>
      <c r="E157">
        <f>AVERAGE('PARITY Errors'!E157, 'Pattern_Matching Errors'!E157, 'Reversal Errors'!E157, 'Stack Errors'!E157, 'Vending_Machine Errors'!E157, 'Vending_Machine_Sum Errors'!E157, 'MazeComplete Errors'!E157, 'MazeSolve Errors'!E157, 'Hamiltonian Errors'!E157)</f>
        <v>0</v>
      </c>
      <c r="F157">
        <f>AVERAGE('PARITY Errors'!F157, 'Pattern_Matching Errors'!F157, 'Reversal Errors'!F157, 'Stack Errors'!F157, 'Vending_Machine Errors'!F157, 'Vending_Machine_Sum Errors'!F157, 'MazeComplete Errors'!F157, 'MazeSolve Errors'!F157, 'Hamiltonian Errors'!F157)</f>
        <v>0</v>
      </c>
      <c r="G157">
        <f>AVERAGE('PARITY Errors'!G157, 'Pattern_Matching Errors'!G157, 'Reversal Errors'!G157, 'Stack Errors'!G157, 'Vending_Machine Errors'!G157, 'Vending_Machine_Sum Errors'!G157, 'MazeComplete Errors'!G157, 'MazeSolve Errors'!G157, 'Hamiltonian Errors'!G157)</f>
        <v>0</v>
      </c>
      <c r="H157" t="str">
        <f t="shared" si="4"/>
        <v>5 (δ=0.85)</v>
      </c>
    </row>
    <row r="158" spans="1:8" x14ac:dyDescent="0.45">
      <c r="A158" s="1">
        <v>10</v>
      </c>
      <c r="B158">
        <v>10</v>
      </c>
      <c r="C158">
        <v>0</v>
      </c>
      <c r="D158">
        <f>AVERAGE('PARITY Errors'!D158, 'Pattern_Matching Errors'!D158, 'Reversal Errors'!D158, 'Stack Errors'!D158, 'Vending_Machine Errors'!D158, 'Vending_Machine_Sum Errors'!D158, 'MazeComplete Errors'!D158, 'MazeSolve Errors'!D158, 'Hamiltonian Errors'!D158)</f>
        <v>0</v>
      </c>
      <c r="E158">
        <f>AVERAGE('PARITY Errors'!E158, 'Pattern_Matching Errors'!E158, 'Reversal Errors'!E158, 'Stack Errors'!E158, 'Vending_Machine Errors'!E158, 'Vending_Machine_Sum Errors'!E158, 'MazeComplete Errors'!E158, 'MazeSolve Errors'!E158, 'Hamiltonian Errors'!E158)</f>
        <v>0</v>
      </c>
      <c r="F158">
        <f>AVERAGE('PARITY Errors'!F158, 'Pattern_Matching Errors'!F158, 'Reversal Errors'!F158, 'Stack Errors'!F158, 'Vending_Machine Errors'!F158, 'Vending_Machine_Sum Errors'!F158, 'MazeComplete Errors'!F158, 'MazeSolve Errors'!F158, 'Hamiltonian Errors'!F158)</f>
        <v>0</v>
      </c>
      <c r="G158">
        <f>AVERAGE('PARITY Errors'!G158, 'Pattern_Matching Errors'!G158, 'Reversal Errors'!G158, 'Stack Errors'!G158, 'Vending_Machine Errors'!G158, 'Vending_Machine_Sum Errors'!G158, 'MazeComplete Errors'!G158, 'MazeSolve Errors'!G158, 'Hamiltonian Errors'!G158)</f>
        <v>0</v>
      </c>
      <c r="H158" t="str">
        <f t="shared" si="4"/>
        <v>10 (δ=0)</v>
      </c>
    </row>
    <row r="159" spans="1:8" x14ac:dyDescent="0.45">
      <c r="A159" s="1">
        <v>11</v>
      </c>
      <c r="B159">
        <v>10</v>
      </c>
      <c r="C159">
        <v>0.2</v>
      </c>
      <c r="D159">
        <f>AVERAGE('PARITY Errors'!D159, 'Pattern_Matching Errors'!D159, 'Reversal Errors'!D159, 'Stack Errors'!D159, 'Vending_Machine Errors'!D159, 'Vending_Machine_Sum Errors'!D159, 'MazeComplete Errors'!D159, 'MazeSolve Errors'!D159, 'Hamiltonian Errors'!D159)</f>
        <v>0</v>
      </c>
      <c r="E159">
        <f>AVERAGE('PARITY Errors'!E159, 'Pattern_Matching Errors'!E159, 'Reversal Errors'!E159, 'Stack Errors'!E159, 'Vending_Machine Errors'!E159, 'Vending_Machine_Sum Errors'!E159, 'MazeComplete Errors'!E159, 'MazeSolve Errors'!E159, 'Hamiltonian Errors'!E159)</f>
        <v>0</v>
      </c>
      <c r="F159">
        <f>AVERAGE('PARITY Errors'!F159, 'Pattern_Matching Errors'!F159, 'Reversal Errors'!F159, 'Stack Errors'!F159, 'Vending_Machine Errors'!F159, 'Vending_Machine_Sum Errors'!F159, 'MazeComplete Errors'!F159, 'MazeSolve Errors'!F159, 'Hamiltonian Errors'!F159)</f>
        <v>0</v>
      </c>
      <c r="G159">
        <f>AVERAGE('PARITY Errors'!G159, 'Pattern_Matching Errors'!G159, 'Reversal Errors'!G159, 'Stack Errors'!G159, 'Vending_Machine Errors'!G159, 'Vending_Machine_Sum Errors'!G159, 'MazeComplete Errors'!G159, 'MazeSolve Errors'!G159, 'Hamiltonian Errors'!G159)</f>
        <v>0</v>
      </c>
      <c r="H159" t="str">
        <f t="shared" si="4"/>
        <v>10 (δ=0.2)</v>
      </c>
    </row>
    <row r="160" spans="1:8" x14ac:dyDescent="0.45">
      <c r="A160" s="1">
        <v>12</v>
      </c>
      <c r="B160">
        <v>10</v>
      </c>
      <c r="C160">
        <v>0.45</v>
      </c>
      <c r="D160">
        <f>AVERAGE('PARITY Errors'!D160, 'Pattern_Matching Errors'!D160, 'Reversal Errors'!D160, 'Stack Errors'!D160, 'Vending_Machine Errors'!D160, 'Vending_Machine_Sum Errors'!D160, 'MazeComplete Errors'!D160, 'MazeSolve Errors'!D160, 'Hamiltonian Errors'!D160)</f>
        <v>0</v>
      </c>
      <c r="E160">
        <f>AVERAGE('PARITY Errors'!E160, 'Pattern_Matching Errors'!E160, 'Reversal Errors'!E160, 'Stack Errors'!E160, 'Vending_Machine Errors'!E160, 'Vending_Machine_Sum Errors'!E160, 'MazeComplete Errors'!E160, 'MazeSolve Errors'!E160, 'Hamiltonian Errors'!E160)</f>
        <v>0</v>
      </c>
      <c r="F160">
        <f>AVERAGE('PARITY Errors'!F160, 'Pattern_Matching Errors'!F160, 'Reversal Errors'!F160, 'Stack Errors'!F160, 'Vending_Machine Errors'!F160, 'Vending_Machine_Sum Errors'!F160, 'MazeComplete Errors'!F160, 'MazeSolve Errors'!F160, 'Hamiltonian Errors'!F160)</f>
        <v>0</v>
      </c>
      <c r="G160">
        <f>AVERAGE('PARITY Errors'!G160, 'Pattern_Matching Errors'!G160, 'Reversal Errors'!G160, 'Stack Errors'!G160, 'Vending_Machine Errors'!G160, 'Vending_Machine_Sum Errors'!G160, 'MazeComplete Errors'!G160, 'MazeSolve Errors'!G160, 'Hamiltonian Errors'!G160)</f>
        <v>0</v>
      </c>
      <c r="H160" t="str">
        <f t="shared" si="4"/>
        <v>10 (δ=0.45)</v>
      </c>
    </row>
    <row r="161" spans="1:8" x14ac:dyDescent="0.45">
      <c r="A161" s="1">
        <v>13</v>
      </c>
      <c r="B161">
        <v>10</v>
      </c>
      <c r="C161">
        <v>0.65</v>
      </c>
      <c r="D161">
        <f>AVERAGE('PARITY Errors'!D161, 'Pattern_Matching Errors'!D161, 'Reversal Errors'!D161, 'Stack Errors'!D161, 'Vending_Machine Errors'!D161, 'Vending_Machine_Sum Errors'!D161, 'MazeComplete Errors'!D161, 'MazeSolve Errors'!D161, 'Hamiltonian Errors'!D161)</f>
        <v>0</v>
      </c>
      <c r="E161">
        <f>AVERAGE('PARITY Errors'!E161, 'Pattern_Matching Errors'!E161, 'Reversal Errors'!E161, 'Stack Errors'!E161, 'Vending_Machine Errors'!E161, 'Vending_Machine_Sum Errors'!E161, 'MazeComplete Errors'!E161, 'MazeSolve Errors'!E161, 'Hamiltonian Errors'!E161)</f>
        <v>0</v>
      </c>
      <c r="F161">
        <f>AVERAGE('PARITY Errors'!F161, 'Pattern_Matching Errors'!F161, 'Reversal Errors'!F161, 'Stack Errors'!F161, 'Vending_Machine Errors'!F161, 'Vending_Machine_Sum Errors'!F161, 'MazeComplete Errors'!F161, 'MazeSolve Errors'!F161, 'Hamiltonian Errors'!F161)</f>
        <v>0</v>
      </c>
      <c r="G161">
        <f>AVERAGE('PARITY Errors'!G161, 'Pattern_Matching Errors'!G161, 'Reversal Errors'!G161, 'Stack Errors'!G161, 'Vending_Machine Errors'!G161, 'Vending_Machine_Sum Errors'!G161, 'MazeComplete Errors'!G161, 'MazeSolve Errors'!G161, 'Hamiltonian Errors'!G161)</f>
        <v>0</v>
      </c>
      <c r="H161" t="str">
        <f t="shared" si="4"/>
        <v>10 (δ=0.65)</v>
      </c>
    </row>
    <row r="162" spans="1:8" x14ac:dyDescent="0.45">
      <c r="A162" s="1">
        <v>14</v>
      </c>
      <c r="B162">
        <v>10</v>
      </c>
      <c r="C162">
        <v>0.85</v>
      </c>
      <c r="D162">
        <f>AVERAGE('PARITY Errors'!D162, 'Pattern_Matching Errors'!D162, 'Reversal Errors'!D162, 'Stack Errors'!D162, 'Vending_Machine Errors'!D162, 'Vending_Machine_Sum Errors'!D162, 'MazeComplete Errors'!D162, 'MazeSolve Errors'!D162, 'Hamiltonian Errors'!D162)</f>
        <v>0</v>
      </c>
      <c r="E162">
        <f>AVERAGE('PARITY Errors'!E162, 'Pattern_Matching Errors'!E162, 'Reversal Errors'!E162, 'Stack Errors'!E162, 'Vending_Machine Errors'!E162, 'Vending_Machine_Sum Errors'!E162, 'MazeComplete Errors'!E162, 'MazeSolve Errors'!E162, 'Hamiltonian Errors'!E162)</f>
        <v>0</v>
      </c>
      <c r="F162">
        <f>AVERAGE('PARITY Errors'!F162, 'Pattern_Matching Errors'!F162, 'Reversal Errors'!F162, 'Stack Errors'!F162, 'Vending_Machine Errors'!F162, 'Vending_Machine_Sum Errors'!F162, 'MazeComplete Errors'!F162, 'MazeSolve Errors'!F162, 'Hamiltonian Errors'!F162)</f>
        <v>0</v>
      </c>
      <c r="G162">
        <f>AVERAGE('PARITY Errors'!G162, 'Pattern_Matching Errors'!G162, 'Reversal Errors'!G162, 'Stack Errors'!G162, 'Vending_Machine Errors'!G162, 'Vending_Machine_Sum Errors'!G162, 'MazeComplete Errors'!G162, 'MazeSolve Errors'!G162, 'Hamiltonian Errors'!G162)</f>
        <v>0</v>
      </c>
      <c r="H162" t="str">
        <f t="shared" si="4"/>
        <v>10 (δ=0.85)</v>
      </c>
    </row>
    <row r="163" spans="1:8" x14ac:dyDescent="0.45">
      <c r="A163" s="1">
        <v>15</v>
      </c>
      <c r="B163">
        <v>20</v>
      </c>
      <c r="C163">
        <v>0</v>
      </c>
      <c r="D163">
        <f>AVERAGE('PARITY Errors'!D163, 'Pattern_Matching Errors'!D163, 'Reversal Errors'!D163, 'Stack Errors'!D163, 'Vending_Machine Errors'!D163, 'Vending_Machine_Sum Errors'!D163, 'MazeComplete Errors'!D163, 'MazeSolve Errors'!D163, 'Hamiltonian Errors'!D163)</f>
        <v>1.1111111111111112E-2</v>
      </c>
      <c r="E163">
        <f>AVERAGE('PARITY Errors'!E163, 'Pattern_Matching Errors'!E163, 'Reversal Errors'!E163, 'Stack Errors'!E163, 'Vending_Machine Errors'!E163, 'Vending_Machine_Sum Errors'!E163, 'MazeComplete Errors'!E163, 'MazeSolve Errors'!E163, 'Hamiltonian Errors'!E163)</f>
        <v>0</v>
      </c>
      <c r="F163">
        <f>AVERAGE('PARITY Errors'!F163, 'Pattern_Matching Errors'!F163, 'Reversal Errors'!F163, 'Stack Errors'!F163, 'Vending_Machine Errors'!F163, 'Vending_Machine_Sum Errors'!F163, 'MazeComplete Errors'!F163, 'MazeSolve Errors'!F163, 'Hamiltonian Errors'!F163)</f>
        <v>0</v>
      </c>
      <c r="G163">
        <f>AVERAGE('PARITY Errors'!G163, 'Pattern_Matching Errors'!G163, 'Reversal Errors'!G163, 'Stack Errors'!G163, 'Vending_Machine Errors'!G163, 'Vending_Machine_Sum Errors'!G163, 'MazeComplete Errors'!G163, 'MazeSolve Errors'!G163, 'Hamiltonian Errors'!G163)</f>
        <v>0</v>
      </c>
      <c r="H163" t="str">
        <f t="shared" si="4"/>
        <v>20 (δ=0)</v>
      </c>
    </row>
    <row r="164" spans="1:8" x14ac:dyDescent="0.45">
      <c r="A164" s="1">
        <v>16</v>
      </c>
      <c r="B164">
        <v>20</v>
      </c>
      <c r="C164">
        <v>0.2</v>
      </c>
      <c r="D164">
        <f>AVERAGE('PARITY Errors'!D164, 'Pattern_Matching Errors'!D164, 'Reversal Errors'!D164, 'Stack Errors'!D164, 'Vending_Machine Errors'!D164, 'Vending_Machine_Sum Errors'!D164, 'MazeComplete Errors'!D164, 'MazeSolve Errors'!D164, 'Hamiltonian Errors'!D164)</f>
        <v>0</v>
      </c>
      <c r="E164">
        <f>AVERAGE('PARITY Errors'!E164, 'Pattern_Matching Errors'!E164, 'Reversal Errors'!E164, 'Stack Errors'!E164, 'Vending_Machine Errors'!E164, 'Vending_Machine_Sum Errors'!E164, 'MazeComplete Errors'!E164, 'MazeSolve Errors'!E164, 'Hamiltonian Errors'!E164)</f>
        <v>0</v>
      </c>
      <c r="F164">
        <f>AVERAGE('PARITY Errors'!F164, 'Pattern_Matching Errors'!F164, 'Reversal Errors'!F164, 'Stack Errors'!F164, 'Vending_Machine Errors'!F164, 'Vending_Machine_Sum Errors'!F164, 'MazeComplete Errors'!F164, 'MazeSolve Errors'!F164, 'Hamiltonian Errors'!F164)</f>
        <v>0</v>
      </c>
      <c r="G164">
        <f>AVERAGE('PARITY Errors'!G164, 'Pattern_Matching Errors'!G164, 'Reversal Errors'!G164, 'Stack Errors'!G164, 'Vending_Machine Errors'!G164, 'Vending_Machine_Sum Errors'!G164, 'MazeComplete Errors'!G164, 'MazeSolve Errors'!G164, 'Hamiltonian Errors'!G164)</f>
        <v>0</v>
      </c>
      <c r="H164" t="str">
        <f t="shared" si="4"/>
        <v>20 (δ=0.2)</v>
      </c>
    </row>
    <row r="165" spans="1:8" x14ac:dyDescent="0.45">
      <c r="A165" s="1">
        <v>17</v>
      </c>
      <c r="B165">
        <v>20</v>
      </c>
      <c r="C165">
        <v>0.45</v>
      </c>
      <c r="D165">
        <f>AVERAGE('PARITY Errors'!D165, 'Pattern_Matching Errors'!D165, 'Reversal Errors'!D165, 'Stack Errors'!D165, 'Vending_Machine Errors'!D165, 'Vending_Machine_Sum Errors'!D165, 'MazeComplete Errors'!D165, 'MazeSolve Errors'!D165, 'Hamiltonian Errors'!D165)</f>
        <v>0</v>
      </c>
      <c r="E165">
        <f>AVERAGE('PARITY Errors'!E165, 'Pattern_Matching Errors'!E165, 'Reversal Errors'!E165, 'Stack Errors'!E165, 'Vending_Machine Errors'!E165, 'Vending_Machine_Sum Errors'!E165, 'MazeComplete Errors'!E165, 'MazeSolve Errors'!E165, 'Hamiltonian Errors'!E165)</f>
        <v>0</v>
      </c>
      <c r="F165">
        <f>AVERAGE('PARITY Errors'!F165, 'Pattern_Matching Errors'!F165, 'Reversal Errors'!F165, 'Stack Errors'!F165, 'Vending_Machine Errors'!F165, 'Vending_Machine_Sum Errors'!F165, 'MazeComplete Errors'!F165, 'MazeSolve Errors'!F165, 'Hamiltonian Errors'!F165)</f>
        <v>0</v>
      </c>
      <c r="G165">
        <f>AVERAGE('PARITY Errors'!G165, 'Pattern_Matching Errors'!G165, 'Reversal Errors'!G165, 'Stack Errors'!G165, 'Vending_Machine Errors'!G165, 'Vending_Machine_Sum Errors'!G165, 'MazeComplete Errors'!G165, 'MazeSolve Errors'!G165, 'Hamiltonian Errors'!G165)</f>
        <v>0</v>
      </c>
      <c r="H165" t="str">
        <f t="shared" si="4"/>
        <v>20 (δ=0.45)</v>
      </c>
    </row>
    <row r="166" spans="1:8" x14ac:dyDescent="0.45">
      <c r="A166" s="1">
        <v>18</v>
      </c>
      <c r="B166">
        <v>20</v>
      </c>
      <c r="C166">
        <v>0.65</v>
      </c>
      <c r="D166">
        <f>AVERAGE('PARITY Errors'!D166, 'Pattern_Matching Errors'!D166, 'Reversal Errors'!D166, 'Stack Errors'!D166, 'Vending_Machine Errors'!D166, 'Vending_Machine_Sum Errors'!D166, 'MazeComplete Errors'!D166, 'MazeSolve Errors'!D166, 'Hamiltonian Errors'!D166)</f>
        <v>0</v>
      </c>
      <c r="E166">
        <f>AVERAGE('PARITY Errors'!E166, 'Pattern_Matching Errors'!E166, 'Reversal Errors'!E166, 'Stack Errors'!E166, 'Vending_Machine Errors'!E166, 'Vending_Machine_Sum Errors'!E166, 'MazeComplete Errors'!E166, 'MazeSolve Errors'!E166, 'Hamiltonian Errors'!E166)</f>
        <v>0</v>
      </c>
      <c r="F166">
        <f>AVERAGE('PARITY Errors'!F166, 'Pattern_Matching Errors'!F166, 'Reversal Errors'!F166, 'Stack Errors'!F166, 'Vending_Machine Errors'!F166, 'Vending_Machine_Sum Errors'!F166, 'MazeComplete Errors'!F166, 'MazeSolve Errors'!F166, 'Hamiltonian Errors'!F166)</f>
        <v>0</v>
      </c>
      <c r="G166">
        <f>AVERAGE('PARITY Errors'!G166, 'Pattern_Matching Errors'!G166, 'Reversal Errors'!G166, 'Stack Errors'!G166, 'Vending_Machine Errors'!G166, 'Vending_Machine_Sum Errors'!G166, 'MazeComplete Errors'!G166, 'MazeSolve Errors'!G166, 'Hamiltonian Errors'!G166)</f>
        <v>0</v>
      </c>
      <c r="H166" t="str">
        <f t="shared" si="4"/>
        <v>20 (δ=0.65)</v>
      </c>
    </row>
    <row r="167" spans="1:8" x14ac:dyDescent="0.45">
      <c r="A167" s="1">
        <v>19</v>
      </c>
      <c r="B167">
        <v>20</v>
      </c>
      <c r="C167">
        <v>0.85</v>
      </c>
      <c r="D167">
        <f>AVERAGE('PARITY Errors'!D167, 'Pattern_Matching Errors'!D167, 'Reversal Errors'!D167, 'Stack Errors'!D167, 'Vending_Machine Errors'!D167, 'Vending_Machine_Sum Errors'!D167, 'MazeComplete Errors'!D167, 'MazeSolve Errors'!D167, 'Hamiltonian Errors'!D167)</f>
        <v>0</v>
      </c>
      <c r="E167">
        <f>AVERAGE('PARITY Errors'!E167, 'Pattern_Matching Errors'!E167, 'Reversal Errors'!E167, 'Stack Errors'!E167, 'Vending_Machine Errors'!E167, 'Vending_Machine_Sum Errors'!E167, 'MazeComplete Errors'!E167, 'MazeSolve Errors'!E167, 'Hamiltonian Errors'!E167)</f>
        <v>0</v>
      </c>
      <c r="F167">
        <f>AVERAGE('PARITY Errors'!F167, 'Pattern_Matching Errors'!F167, 'Reversal Errors'!F167, 'Stack Errors'!F167, 'Vending_Machine Errors'!F167, 'Vending_Machine_Sum Errors'!F167, 'MazeComplete Errors'!F167, 'MazeSolve Errors'!F167, 'Hamiltonian Errors'!F167)</f>
        <v>0</v>
      </c>
      <c r="G167">
        <f>AVERAGE('PARITY Errors'!G167, 'Pattern_Matching Errors'!G167, 'Reversal Errors'!G167, 'Stack Errors'!G167, 'Vending_Machine Errors'!G167, 'Vending_Machine_Sum Errors'!G167, 'MazeComplete Errors'!G167, 'MazeSolve Errors'!G167, 'Hamiltonian Errors'!G167)</f>
        <v>0</v>
      </c>
      <c r="H167" t="str">
        <f t="shared" si="4"/>
        <v>20 (δ=0.85)</v>
      </c>
    </row>
    <row r="168" spans="1:8" x14ac:dyDescent="0.45">
      <c r="A168" s="1">
        <v>20</v>
      </c>
      <c r="B168">
        <v>50</v>
      </c>
      <c r="C168">
        <v>0</v>
      </c>
      <c r="D168">
        <f>AVERAGE('PARITY Errors'!D168, 'Pattern_Matching Errors'!D168, 'Reversal Errors'!D168, 'Stack Errors'!D168, 'Vending_Machine Errors'!D168, 'Vending_Machine_Sum Errors'!D168, 'MazeComplete Errors'!D168, 'MazeSolve Errors'!D168, 'Hamiltonian Errors'!D168)</f>
        <v>0</v>
      </c>
      <c r="E168">
        <f>AVERAGE('PARITY Errors'!E168, 'Pattern_Matching Errors'!E168, 'Reversal Errors'!E168, 'Stack Errors'!E168, 'Vending_Machine Errors'!E168, 'Vending_Machine_Sum Errors'!E168, 'MazeComplete Errors'!E168, 'MazeSolve Errors'!E168, 'Hamiltonian Errors'!E168)</f>
        <v>0</v>
      </c>
      <c r="F168">
        <f>AVERAGE('PARITY Errors'!F168, 'Pattern_Matching Errors'!F168, 'Reversal Errors'!F168, 'Stack Errors'!F168, 'Vending_Machine Errors'!F168, 'Vending_Machine_Sum Errors'!F168, 'MazeComplete Errors'!F168, 'MazeSolve Errors'!F168, 'Hamiltonian Errors'!F168)</f>
        <v>0</v>
      </c>
      <c r="G168">
        <f>AVERAGE('PARITY Errors'!G168, 'Pattern_Matching Errors'!G168, 'Reversal Errors'!G168, 'Stack Errors'!G168, 'Vending_Machine Errors'!G168, 'Vending_Machine_Sum Errors'!G168, 'MazeComplete Errors'!G168, 'MazeSolve Errors'!G168, 'Hamiltonian Errors'!G168)</f>
        <v>0</v>
      </c>
      <c r="H168" t="str">
        <f t="shared" si="4"/>
        <v>50 (δ=0)</v>
      </c>
    </row>
    <row r="169" spans="1:8" x14ac:dyDescent="0.45">
      <c r="A169" s="1">
        <v>21</v>
      </c>
      <c r="B169">
        <v>50</v>
      </c>
      <c r="C169">
        <v>0.2</v>
      </c>
      <c r="D169">
        <f>AVERAGE('PARITY Errors'!D169, 'Pattern_Matching Errors'!D169, 'Reversal Errors'!D169, 'Stack Errors'!D169, 'Vending_Machine Errors'!D169, 'Vending_Machine_Sum Errors'!D169, 'MazeComplete Errors'!D169, 'MazeSolve Errors'!D169, 'Hamiltonian Errors'!D169)</f>
        <v>0</v>
      </c>
      <c r="E169">
        <f>AVERAGE('PARITY Errors'!E169, 'Pattern_Matching Errors'!E169, 'Reversal Errors'!E169, 'Stack Errors'!E169, 'Vending_Machine Errors'!E169, 'Vending_Machine_Sum Errors'!E169, 'MazeComplete Errors'!E169, 'MazeSolve Errors'!E169, 'Hamiltonian Errors'!E169)</f>
        <v>0</v>
      </c>
      <c r="F169">
        <f>AVERAGE('PARITY Errors'!F169, 'Pattern_Matching Errors'!F169, 'Reversal Errors'!F169, 'Stack Errors'!F169, 'Vending_Machine Errors'!F169, 'Vending_Machine_Sum Errors'!F169, 'MazeComplete Errors'!F169, 'MazeSolve Errors'!F169, 'Hamiltonian Errors'!F169)</f>
        <v>0</v>
      </c>
      <c r="G169">
        <f>AVERAGE('PARITY Errors'!G169, 'Pattern_Matching Errors'!G169, 'Reversal Errors'!G169, 'Stack Errors'!G169, 'Vending_Machine Errors'!G169, 'Vending_Machine_Sum Errors'!G169, 'MazeComplete Errors'!G169, 'MazeSolve Errors'!G169, 'Hamiltonian Errors'!G169)</f>
        <v>0</v>
      </c>
      <c r="H169" t="str">
        <f t="shared" si="4"/>
        <v>50 (δ=0.2)</v>
      </c>
    </row>
    <row r="170" spans="1:8" x14ac:dyDescent="0.45">
      <c r="A170" s="1">
        <v>22</v>
      </c>
      <c r="B170">
        <v>50</v>
      </c>
      <c r="C170">
        <v>0.45</v>
      </c>
      <c r="D170">
        <f>AVERAGE('PARITY Errors'!D170, 'Pattern_Matching Errors'!D170, 'Reversal Errors'!D170, 'Stack Errors'!D170, 'Vending_Machine Errors'!D170, 'Vending_Machine_Sum Errors'!D170, 'MazeComplete Errors'!D170, 'MazeSolve Errors'!D170, 'Hamiltonian Errors'!D170)</f>
        <v>0</v>
      </c>
      <c r="E170">
        <f>AVERAGE('PARITY Errors'!E170, 'Pattern_Matching Errors'!E170, 'Reversal Errors'!E170, 'Stack Errors'!E170, 'Vending_Machine Errors'!E170, 'Vending_Machine_Sum Errors'!E170, 'MazeComplete Errors'!E170, 'MazeSolve Errors'!E170, 'Hamiltonian Errors'!E170)</f>
        <v>0</v>
      </c>
      <c r="F170">
        <f>AVERAGE('PARITY Errors'!F170, 'Pattern_Matching Errors'!F170, 'Reversal Errors'!F170, 'Stack Errors'!F170, 'Vending_Machine Errors'!F170, 'Vending_Machine_Sum Errors'!F170, 'MazeComplete Errors'!F170, 'MazeSolve Errors'!F170, 'Hamiltonian Errors'!F170)</f>
        <v>0</v>
      </c>
      <c r="G170">
        <f>AVERAGE('PARITY Errors'!G170, 'Pattern_Matching Errors'!G170, 'Reversal Errors'!G170, 'Stack Errors'!G170, 'Vending_Machine Errors'!G170, 'Vending_Machine_Sum Errors'!G170, 'MazeComplete Errors'!G170, 'MazeSolve Errors'!G170, 'Hamiltonian Errors'!G170)</f>
        <v>0</v>
      </c>
      <c r="H170" t="str">
        <f t="shared" si="4"/>
        <v>50 (δ=0.45)</v>
      </c>
    </row>
    <row r="171" spans="1:8" x14ac:dyDescent="0.45">
      <c r="A171" s="1">
        <v>23</v>
      </c>
      <c r="B171">
        <v>50</v>
      </c>
      <c r="C171">
        <v>0.65</v>
      </c>
      <c r="D171">
        <f>AVERAGE('PARITY Errors'!D171, 'Pattern_Matching Errors'!D171, 'Reversal Errors'!D171, 'Stack Errors'!D171, 'Vending_Machine Errors'!D171, 'Vending_Machine_Sum Errors'!D171, 'MazeComplete Errors'!D171, 'MazeSolve Errors'!D171, 'Hamiltonian Errors'!D171)</f>
        <v>0</v>
      </c>
      <c r="E171">
        <f>AVERAGE('PARITY Errors'!E171, 'Pattern_Matching Errors'!E171, 'Reversal Errors'!E171, 'Stack Errors'!E171, 'Vending_Machine Errors'!E171, 'Vending_Machine_Sum Errors'!E171, 'MazeComplete Errors'!E171, 'MazeSolve Errors'!E171, 'Hamiltonian Errors'!E171)</f>
        <v>0</v>
      </c>
      <c r="F171">
        <f>AVERAGE('PARITY Errors'!F171, 'Pattern_Matching Errors'!F171, 'Reversal Errors'!F171, 'Stack Errors'!F171, 'Vending_Machine Errors'!F171, 'Vending_Machine_Sum Errors'!F171, 'MazeComplete Errors'!F171, 'MazeSolve Errors'!F171, 'Hamiltonian Errors'!F171)</f>
        <v>0</v>
      </c>
      <c r="G171">
        <f>AVERAGE('PARITY Errors'!G171, 'Pattern_Matching Errors'!G171, 'Reversal Errors'!G171, 'Stack Errors'!G171, 'Vending_Machine Errors'!G171, 'Vending_Machine_Sum Errors'!G171, 'MazeComplete Errors'!G171, 'MazeSolve Errors'!G171, 'Hamiltonian Errors'!G171)</f>
        <v>0</v>
      </c>
      <c r="H171" t="str">
        <f t="shared" si="4"/>
        <v>50 (δ=0.65)</v>
      </c>
    </row>
    <row r="172" spans="1:8" x14ac:dyDescent="0.45">
      <c r="A172" s="1">
        <v>24</v>
      </c>
      <c r="B172">
        <v>50</v>
      </c>
      <c r="C172">
        <v>0.85</v>
      </c>
      <c r="D172">
        <f>AVERAGE('PARITY Errors'!D172, 'Pattern_Matching Errors'!D172, 'Reversal Errors'!D172, 'Stack Errors'!D172, 'Vending_Machine Errors'!D172, 'Vending_Machine_Sum Errors'!D172, 'MazeComplete Errors'!D172, 'MazeSolve Errors'!D172, 'Hamiltonian Errors'!D172)</f>
        <v>0</v>
      </c>
      <c r="E172">
        <f>AVERAGE('PARITY Errors'!E172, 'Pattern_Matching Errors'!E172, 'Reversal Errors'!E172, 'Stack Errors'!E172, 'Vending_Machine Errors'!E172, 'Vending_Machine_Sum Errors'!E172, 'MazeComplete Errors'!E172, 'MazeSolve Errors'!E172, 'Hamiltonian Errors'!E172)</f>
        <v>0</v>
      </c>
      <c r="F172">
        <f>AVERAGE('PARITY Errors'!F172, 'Pattern_Matching Errors'!F172, 'Reversal Errors'!F172, 'Stack Errors'!F172, 'Vending_Machine Errors'!F172, 'Vending_Machine_Sum Errors'!F172, 'MazeComplete Errors'!F172, 'MazeSolve Errors'!F172, 'Hamiltonian Errors'!F172)</f>
        <v>0</v>
      </c>
      <c r="G172">
        <f>AVERAGE('PARITY Errors'!G172, 'Pattern_Matching Errors'!G172, 'Reversal Errors'!G172, 'Stack Errors'!G172, 'Vending_Machine Errors'!G172, 'Vending_Machine_Sum Errors'!G172, 'MazeComplete Errors'!G172, 'MazeSolve Errors'!G172, 'Hamiltonian Errors'!G172)</f>
        <v>0</v>
      </c>
      <c r="H172" t="str">
        <f t="shared" si="4"/>
        <v>50 (δ=0.85)</v>
      </c>
    </row>
    <row r="173" spans="1:8" x14ac:dyDescent="0.45">
      <c r="A173" s="1">
        <v>25</v>
      </c>
      <c r="B173">
        <v>100</v>
      </c>
      <c r="C173">
        <v>0</v>
      </c>
      <c r="D173">
        <f>AVERAGE('PARITY Errors'!D173, 'Pattern_Matching Errors'!D173, 'Reversal Errors'!D173, 'Stack Errors'!D173, 'Vending_Machine Errors'!D173, 'Vending_Machine_Sum Errors'!D173, 'MazeComplete Errors'!D173, 'MazeSolve Errors'!D173, 'Hamiltonian Errors'!D173)</f>
        <v>0</v>
      </c>
      <c r="E173">
        <f>AVERAGE('PARITY Errors'!E173, 'Pattern_Matching Errors'!E173, 'Reversal Errors'!E173, 'Stack Errors'!E173, 'Vending_Machine Errors'!E173, 'Vending_Machine_Sum Errors'!E173, 'MazeComplete Errors'!E173, 'MazeSolve Errors'!E173, 'Hamiltonian Errors'!E173)</f>
        <v>0</v>
      </c>
      <c r="F173">
        <f>AVERAGE('PARITY Errors'!F173, 'Pattern_Matching Errors'!F173, 'Reversal Errors'!F173, 'Stack Errors'!F173, 'Vending_Machine Errors'!F173, 'Vending_Machine_Sum Errors'!F173, 'MazeComplete Errors'!F173, 'MazeSolve Errors'!F173, 'Hamiltonian Errors'!F173)</f>
        <v>0</v>
      </c>
      <c r="G173">
        <f>AVERAGE('PARITY Errors'!G173, 'Pattern_Matching Errors'!G173, 'Reversal Errors'!G173, 'Stack Errors'!G173, 'Vending_Machine Errors'!G173, 'Vending_Machine_Sum Errors'!G173, 'MazeComplete Errors'!G173, 'MazeSolve Errors'!G173, 'Hamiltonian Errors'!G173)</f>
        <v>0</v>
      </c>
      <c r="H173" t="str">
        <f t="shared" si="4"/>
        <v>100 (δ=0)</v>
      </c>
    </row>
    <row r="174" spans="1:8" x14ac:dyDescent="0.45">
      <c r="A174" s="1">
        <v>26</v>
      </c>
      <c r="B174">
        <v>100</v>
      </c>
      <c r="C174">
        <v>0.2</v>
      </c>
      <c r="D174">
        <f>AVERAGE('PARITY Errors'!D174, 'Pattern_Matching Errors'!D174, 'Reversal Errors'!D174, 'Stack Errors'!D174, 'Vending_Machine Errors'!D174, 'Vending_Machine_Sum Errors'!D174, 'MazeComplete Errors'!D174, 'MazeSolve Errors'!D174, 'Hamiltonian Errors'!D174)</f>
        <v>0</v>
      </c>
      <c r="E174">
        <f>AVERAGE('PARITY Errors'!E174, 'Pattern_Matching Errors'!E174, 'Reversal Errors'!E174, 'Stack Errors'!E174, 'Vending_Machine Errors'!E174, 'Vending_Machine_Sum Errors'!E174, 'MazeComplete Errors'!E174, 'MazeSolve Errors'!E174, 'Hamiltonian Errors'!E174)</f>
        <v>0</v>
      </c>
      <c r="F174">
        <f>AVERAGE('PARITY Errors'!F174, 'Pattern_Matching Errors'!F174, 'Reversal Errors'!F174, 'Stack Errors'!F174, 'Vending_Machine Errors'!F174, 'Vending_Machine_Sum Errors'!F174, 'MazeComplete Errors'!F174, 'MazeSolve Errors'!F174, 'Hamiltonian Errors'!F174)</f>
        <v>0</v>
      </c>
      <c r="G174">
        <f>AVERAGE('PARITY Errors'!G174, 'Pattern_Matching Errors'!G174, 'Reversal Errors'!G174, 'Stack Errors'!G174, 'Vending_Machine Errors'!G174, 'Vending_Machine_Sum Errors'!G174, 'MazeComplete Errors'!G174, 'MazeSolve Errors'!G174, 'Hamiltonian Errors'!G174)</f>
        <v>0</v>
      </c>
      <c r="H174" t="str">
        <f t="shared" si="4"/>
        <v>100 (δ=0.2)</v>
      </c>
    </row>
    <row r="175" spans="1:8" x14ac:dyDescent="0.45">
      <c r="A175" s="1">
        <v>27</v>
      </c>
      <c r="B175">
        <v>100</v>
      </c>
      <c r="C175">
        <v>0.45</v>
      </c>
      <c r="D175">
        <f>AVERAGE('PARITY Errors'!D175, 'Pattern_Matching Errors'!D175, 'Reversal Errors'!D175, 'Stack Errors'!D175, 'Vending_Machine Errors'!D175, 'Vending_Machine_Sum Errors'!D175, 'MazeComplete Errors'!D175, 'MazeSolve Errors'!D175, 'Hamiltonian Errors'!D175)</f>
        <v>0</v>
      </c>
      <c r="E175">
        <f>AVERAGE('PARITY Errors'!E175, 'Pattern_Matching Errors'!E175, 'Reversal Errors'!E175, 'Stack Errors'!E175, 'Vending_Machine Errors'!E175, 'Vending_Machine_Sum Errors'!E175, 'MazeComplete Errors'!E175, 'MazeSolve Errors'!E175, 'Hamiltonian Errors'!E175)</f>
        <v>0</v>
      </c>
      <c r="F175">
        <f>AVERAGE('PARITY Errors'!F175, 'Pattern_Matching Errors'!F175, 'Reversal Errors'!F175, 'Stack Errors'!F175, 'Vending_Machine Errors'!F175, 'Vending_Machine_Sum Errors'!F175, 'MazeComplete Errors'!F175, 'MazeSolve Errors'!F175, 'Hamiltonian Errors'!F175)</f>
        <v>0</v>
      </c>
      <c r="G175">
        <f>AVERAGE('PARITY Errors'!G175, 'Pattern_Matching Errors'!G175, 'Reversal Errors'!G175, 'Stack Errors'!G175, 'Vending_Machine Errors'!G175, 'Vending_Machine_Sum Errors'!G175, 'MazeComplete Errors'!G175, 'MazeSolve Errors'!G175, 'Hamiltonian Errors'!G175)</f>
        <v>0</v>
      </c>
      <c r="H175" t="str">
        <f t="shared" si="4"/>
        <v>100 (δ=0.45)</v>
      </c>
    </row>
    <row r="176" spans="1:8" x14ac:dyDescent="0.45">
      <c r="A176" s="1">
        <v>28</v>
      </c>
      <c r="B176">
        <v>100</v>
      </c>
      <c r="C176">
        <v>0.65</v>
      </c>
      <c r="D176">
        <f>AVERAGE('PARITY Errors'!D176, 'Pattern_Matching Errors'!D176, 'Reversal Errors'!D176, 'Stack Errors'!D176, 'Vending_Machine Errors'!D176, 'Vending_Machine_Sum Errors'!D176, 'MazeComplete Errors'!D176, 'MazeSolve Errors'!D176, 'Hamiltonian Errors'!D176)</f>
        <v>0</v>
      </c>
      <c r="E176">
        <f>AVERAGE('PARITY Errors'!E176, 'Pattern_Matching Errors'!E176, 'Reversal Errors'!E176, 'Stack Errors'!E176, 'Vending_Machine Errors'!E176, 'Vending_Machine_Sum Errors'!E176, 'MazeComplete Errors'!E176, 'MazeSolve Errors'!E176, 'Hamiltonian Errors'!E176)</f>
        <v>0</v>
      </c>
      <c r="F176">
        <f>AVERAGE('PARITY Errors'!F176, 'Pattern_Matching Errors'!F176, 'Reversal Errors'!F176, 'Stack Errors'!F176, 'Vending_Machine Errors'!F176, 'Vending_Machine_Sum Errors'!F176, 'MazeComplete Errors'!F176, 'MazeSolve Errors'!F176, 'Hamiltonian Errors'!F176)</f>
        <v>2.2222222222222223E-2</v>
      </c>
      <c r="G176">
        <f>AVERAGE('PARITY Errors'!G176, 'Pattern_Matching Errors'!G176, 'Reversal Errors'!G176, 'Stack Errors'!G176, 'Vending_Machine Errors'!G176, 'Vending_Machine_Sum Errors'!G176, 'MazeComplete Errors'!G176, 'MazeSolve Errors'!G176, 'Hamiltonian Errors'!G176)</f>
        <v>0</v>
      </c>
      <c r="H176" t="str">
        <f t="shared" si="4"/>
        <v>100 (δ=0.65)</v>
      </c>
    </row>
    <row r="177" spans="1:8" x14ac:dyDescent="0.45">
      <c r="A177" s="1">
        <v>29</v>
      </c>
      <c r="B177">
        <v>100</v>
      </c>
      <c r="C177">
        <v>0.85</v>
      </c>
      <c r="D177">
        <f>AVERAGE('PARITY Errors'!D177, 'Pattern_Matching Errors'!D177, 'Reversal Errors'!D177, 'Stack Errors'!D177, 'Vending_Machine Errors'!D177, 'Vending_Machine_Sum Errors'!D177, 'MazeComplete Errors'!D177, 'MazeSolve Errors'!D177, 'Hamiltonian Errors'!D177)</f>
        <v>0</v>
      </c>
      <c r="E177">
        <f>AVERAGE('PARITY Errors'!E177, 'Pattern_Matching Errors'!E177, 'Reversal Errors'!E177, 'Stack Errors'!E177, 'Vending_Machine Errors'!E177, 'Vending_Machine_Sum Errors'!E177, 'MazeComplete Errors'!E177, 'MazeSolve Errors'!E177, 'Hamiltonian Errors'!E177)</f>
        <v>0</v>
      </c>
      <c r="F177">
        <f>AVERAGE('PARITY Errors'!F177, 'Pattern_Matching Errors'!F177, 'Reversal Errors'!F177, 'Stack Errors'!F177, 'Vending_Machine Errors'!F177, 'Vending_Machine_Sum Errors'!F177, 'MazeComplete Errors'!F177, 'MazeSolve Errors'!F177, 'Hamiltonian Errors'!F177)</f>
        <v>0</v>
      </c>
      <c r="G177">
        <f>AVERAGE('PARITY Errors'!G177, 'Pattern_Matching Errors'!G177, 'Reversal Errors'!G177, 'Stack Errors'!G177, 'Vending_Machine Errors'!G177, 'Vending_Machine_Sum Errors'!G177, 'MazeComplete Errors'!G177, 'MazeSolve Errors'!G177, 'Hamiltonian Errors'!G177)</f>
        <v>0</v>
      </c>
      <c r="H177" t="str">
        <f t="shared" si="4"/>
        <v>100 (δ=0.85)</v>
      </c>
    </row>
    <row r="181" spans="1:8" x14ac:dyDescent="0.45">
      <c r="A181" s="1">
        <v>0</v>
      </c>
      <c r="B181" t="s">
        <v>19</v>
      </c>
    </row>
    <row r="183" spans="1:8" x14ac:dyDescent="0.4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14</v>
      </c>
    </row>
    <row r="184" spans="1:8" x14ac:dyDescent="0.45">
      <c r="A184" s="1">
        <v>0</v>
      </c>
      <c r="B184">
        <v>0</v>
      </c>
      <c r="C184">
        <v>0</v>
      </c>
      <c r="D184">
        <f>AVERAGE('PARITY Errors'!D184, 'Pattern_Matching Errors'!D184, 'Reversal Errors'!D184, 'Stack Errors'!D184, 'Vending_Machine Errors'!D184, 'Vending_Machine_Sum Errors'!D184, 'MazeComplete Errors'!D184, 'MazeSolve Errors'!D184, 'Hamiltonian Errors'!D184)</f>
        <v>10.122222222222222</v>
      </c>
      <c r="E184">
        <f>AVERAGE('PARITY Errors'!E184, 'Pattern_Matching Errors'!E184, 'Reversal Errors'!E184, 'Stack Errors'!E184, 'Vending_Machine Errors'!E184, 'Vending_Machine_Sum Errors'!E184, 'MazeComplete Errors'!E184, 'MazeSolve Errors'!E184, 'Hamiltonian Errors'!E184)</f>
        <v>9.6111111111111107</v>
      </c>
      <c r="F184">
        <f>AVERAGE('PARITY Errors'!F184, 'Pattern_Matching Errors'!F184, 'Reversal Errors'!F184, 'Stack Errors'!F184, 'Vending_Machine Errors'!F184, 'Vending_Machine_Sum Errors'!F184, 'MazeComplete Errors'!F184, 'MazeSolve Errors'!F184, 'Hamiltonian Errors'!F184)</f>
        <v>9.7444444444444454</v>
      </c>
      <c r="G184">
        <f>AVERAGE('PARITY Errors'!G184, 'Pattern_Matching Errors'!G184, 'Reversal Errors'!G184, 'Stack Errors'!G184, 'Vending_Machine Errors'!G184, 'Vending_Machine_Sum Errors'!G184, 'MazeComplete Errors'!G184, 'MazeSolve Errors'!G184, 'Hamiltonian Errors'!G184)</f>
        <v>10.677777777777779</v>
      </c>
      <c r="H184" t="str">
        <f t="shared" ref="H184:H213" si="5">B184&amp;" (δ="&amp;C184&amp;")"</f>
        <v>0 (δ=0)</v>
      </c>
    </row>
    <row r="185" spans="1:8" x14ac:dyDescent="0.45">
      <c r="A185" s="1">
        <v>1</v>
      </c>
      <c r="B185">
        <v>0</v>
      </c>
      <c r="C185">
        <v>0.2</v>
      </c>
      <c r="D185">
        <f>AVERAGE('PARITY Errors'!D185, 'Pattern_Matching Errors'!D185, 'Reversal Errors'!D185, 'Stack Errors'!D185, 'Vending_Machine Errors'!D185, 'Vending_Machine_Sum Errors'!D185, 'MazeComplete Errors'!D185, 'MazeSolve Errors'!D185, 'Hamiltonian Errors'!D185)</f>
        <v>10.288888888888888</v>
      </c>
      <c r="E185">
        <f>AVERAGE('PARITY Errors'!E185, 'Pattern_Matching Errors'!E185, 'Reversal Errors'!E185, 'Stack Errors'!E185, 'Vending_Machine Errors'!E185, 'Vending_Machine_Sum Errors'!E185, 'MazeComplete Errors'!E185, 'MazeSolve Errors'!E185, 'Hamiltonian Errors'!E185)</f>
        <v>10.077777777777776</v>
      </c>
      <c r="F185">
        <f>AVERAGE('PARITY Errors'!F185, 'Pattern_Matching Errors'!F185, 'Reversal Errors'!F185, 'Stack Errors'!F185, 'Vending_Machine Errors'!F185, 'Vending_Machine_Sum Errors'!F185, 'MazeComplete Errors'!F185, 'MazeSolve Errors'!F185, 'Hamiltonian Errors'!F185)</f>
        <v>9.7444444444444436</v>
      </c>
      <c r="G185">
        <f>AVERAGE('PARITY Errors'!G185, 'Pattern_Matching Errors'!G185, 'Reversal Errors'!G185, 'Stack Errors'!G185, 'Vending_Machine Errors'!G185, 'Vending_Machine_Sum Errors'!G185, 'MazeComplete Errors'!G185, 'MazeSolve Errors'!G185, 'Hamiltonian Errors'!G185)</f>
        <v>11.088888888888889</v>
      </c>
      <c r="H185" t="str">
        <f t="shared" si="5"/>
        <v>0 (δ=0.2)</v>
      </c>
    </row>
    <row r="186" spans="1:8" x14ac:dyDescent="0.45">
      <c r="A186" s="1">
        <v>2</v>
      </c>
      <c r="B186">
        <v>0</v>
      </c>
      <c r="C186">
        <v>0.45</v>
      </c>
      <c r="D186">
        <f>AVERAGE('PARITY Errors'!D186, 'Pattern_Matching Errors'!D186, 'Reversal Errors'!D186, 'Stack Errors'!D186, 'Vending_Machine Errors'!D186, 'Vending_Machine_Sum Errors'!D186, 'MazeComplete Errors'!D186, 'MazeSolve Errors'!D186, 'Hamiltonian Errors'!D186)</f>
        <v>11.155555555555557</v>
      </c>
      <c r="E186">
        <f>AVERAGE('PARITY Errors'!E186, 'Pattern_Matching Errors'!E186, 'Reversal Errors'!E186, 'Stack Errors'!E186, 'Vending_Machine Errors'!E186, 'Vending_Machine_Sum Errors'!E186, 'MazeComplete Errors'!E186, 'MazeSolve Errors'!E186, 'Hamiltonian Errors'!E186)</f>
        <v>10.711111111111112</v>
      </c>
      <c r="F186">
        <f>AVERAGE('PARITY Errors'!F186, 'Pattern_Matching Errors'!F186, 'Reversal Errors'!F186, 'Stack Errors'!F186, 'Vending_Machine Errors'!F186, 'Vending_Machine_Sum Errors'!F186, 'MazeComplete Errors'!F186, 'MazeSolve Errors'!F186, 'Hamiltonian Errors'!F186)</f>
        <v>10.68888888888889</v>
      </c>
      <c r="G186">
        <f>AVERAGE('PARITY Errors'!G186, 'Pattern_Matching Errors'!G186, 'Reversal Errors'!G186, 'Stack Errors'!G186, 'Vending_Machine Errors'!G186, 'Vending_Machine_Sum Errors'!G186, 'MazeComplete Errors'!G186, 'MazeSolve Errors'!G186, 'Hamiltonian Errors'!G186)</f>
        <v>11.600000000000001</v>
      </c>
      <c r="H186" t="str">
        <f t="shared" si="5"/>
        <v>0 (δ=0.45)</v>
      </c>
    </row>
    <row r="187" spans="1:8" x14ac:dyDescent="0.45">
      <c r="A187" s="1">
        <v>3</v>
      </c>
      <c r="B187">
        <v>0</v>
      </c>
      <c r="C187">
        <v>0.65</v>
      </c>
      <c r="D187">
        <f>AVERAGE('PARITY Errors'!D187, 'Pattern_Matching Errors'!D187, 'Reversal Errors'!D187, 'Stack Errors'!D187, 'Vending_Machine Errors'!D187, 'Vending_Machine_Sum Errors'!D187, 'MazeComplete Errors'!D187, 'MazeSolve Errors'!D187, 'Hamiltonian Errors'!D187)</f>
        <v>11.544444444444444</v>
      </c>
      <c r="E187">
        <f>AVERAGE('PARITY Errors'!E187, 'Pattern_Matching Errors'!E187, 'Reversal Errors'!E187, 'Stack Errors'!E187, 'Vending_Machine Errors'!E187, 'Vending_Machine_Sum Errors'!E187, 'MazeComplete Errors'!E187, 'MazeSolve Errors'!E187, 'Hamiltonian Errors'!E187)</f>
        <v>11.18888888888889</v>
      </c>
      <c r="F187">
        <f>AVERAGE('PARITY Errors'!F187, 'Pattern_Matching Errors'!F187, 'Reversal Errors'!F187, 'Stack Errors'!F187, 'Vending_Machine Errors'!F187, 'Vending_Machine_Sum Errors'!F187, 'MazeComplete Errors'!F187, 'MazeSolve Errors'!F187, 'Hamiltonian Errors'!F187)</f>
        <v>10.522222222222222</v>
      </c>
      <c r="G187">
        <f>AVERAGE('PARITY Errors'!G187, 'Pattern_Matching Errors'!G187, 'Reversal Errors'!G187, 'Stack Errors'!G187, 'Vending_Machine Errors'!G187, 'Vending_Machine_Sum Errors'!G187, 'MazeComplete Errors'!G187, 'MazeSolve Errors'!G187, 'Hamiltonian Errors'!G187)</f>
        <v>11.744444444444445</v>
      </c>
      <c r="H187" t="str">
        <f t="shared" si="5"/>
        <v>0 (δ=0.65)</v>
      </c>
    </row>
    <row r="188" spans="1:8" x14ac:dyDescent="0.45">
      <c r="A188" s="1">
        <v>4</v>
      </c>
      <c r="B188">
        <v>0</v>
      </c>
      <c r="C188">
        <v>0.85</v>
      </c>
      <c r="D188">
        <f>AVERAGE('PARITY Errors'!D188, 'Pattern_Matching Errors'!D188, 'Reversal Errors'!D188, 'Stack Errors'!D188, 'Vending_Machine Errors'!D188, 'Vending_Machine_Sum Errors'!D188, 'MazeComplete Errors'!D188, 'MazeSolve Errors'!D188, 'Hamiltonian Errors'!D188)</f>
        <v>12.155555555555555</v>
      </c>
      <c r="E188">
        <f>AVERAGE('PARITY Errors'!E188, 'Pattern_Matching Errors'!E188, 'Reversal Errors'!E188, 'Stack Errors'!E188, 'Vending_Machine Errors'!E188, 'Vending_Machine_Sum Errors'!E188, 'MazeComplete Errors'!E188, 'MazeSolve Errors'!E188, 'Hamiltonian Errors'!E188)</f>
        <v>11.8</v>
      </c>
      <c r="F188">
        <f>AVERAGE('PARITY Errors'!F188, 'Pattern_Matching Errors'!F188, 'Reversal Errors'!F188, 'Stack Errors'!F188, 'Vending_Machine Errors'!F188, 'Vending_Machine_Sum Errors'!F188, 'MazeComplete Errors'!F188, 'MazeSolve Errors'!F188, 'Hamiltonian Errors'!F188)</f>
        <v>11.044444444444444</v>
      </c>
      <c r="G188">
        <f>AVERAGE('PARITY Errors'!G188, 'Pattern_Matching Errors'!G188, 'Reversal Errors'!G188, 'Stack Errors'!G188, 'Vending_Machine Errors'!G188, 'Vending_Machine_Sum Errors'!G188, 'MazeComplete Errors'!G188, 'MazeSolve Errors'!G188, 'Hamiltonian Errors'!G188)</f>
        <v>12.299999999999999</v>
      </c>
      <c r="H188" t="str">
        <f t="shared" si="5"/>
        <v>0 (δ=0.85)</v>
      </c>
    </row>
    <row r="189" spans="1:8" x14ac:dyDescent="0.45">
      <c r="A189" s="1">
        <v>5</v>
      </c>
      <c r="B189">
        <v>5</v>
      </c>
      <c r="C189">
        <v>0</v>
      </c>
      <c r="D189">
        <f>AVERAGE('PARITY Errors'!D189, 'Pattern_Matching Errors'!D189, 'Reversal Errors'!D189, 'Stack Errors'!D189, 'Vending_Machine Errors'!D189, 'Vending_Machine_Sum Errors'!D189, 'MazeComplete Errors'!D189, 'MazeSolve Errors'!D189, 'Hamiltonian Errors'!D189)</f>
        <v>4.2222222222222223</v>
      </c>
      <c r="E189">
        <f>AVERAGE('PARITY Errors'!E189, 'Pattern_Matching Errors'!E189, 'Reversal Errors'!E189, 'Stack Errors'!E189, 'Vending_Machine Errors'!E189, 'Vending_Machine_Sum Errors'!E189, 'MazeComplete Errors'!E189, 'MazeSolve Errors'!E189, 'Hamiltonian Errors'!E189)</f>
        <v>2.7888888888888892</v>
      </c>
      <c r="F189">
        <f>AVERAGE('PARITY Errors'!F189, 'Pattern_Matching Errors'!F189, 'Reversal Errors'!F189, 'Stack Errors'!F189, 'Vending_Machine Errors'!F189, 'Vending_Machine_Sum Errors'!F189, 'MazeComplete Errors'!F189, 'MazeSolve Errors'!F189, 'Hamiltonian Errors'!F189)</f>
        <v>4.2555555555555555</v>
      </c>
      <c r="G189">
        <f>AVERAGE('PARITY Errors'!G189, 'Pattern_Matching Errors'!G189, 'Reversal Errors'!G189, 'Stack Errors'!G189, 'Vending_Machine Errors'!G189, 'Vending_Machine_Sum Errors'!G189, 'MazeComplete Errors'!G189, 'MazeSolve Errors'!G189, 'Hamiltonian Errors'!G189)</f>
        <v>4.677777777777778</v>
      </c>
      <c r="H189" t="str">
        <f t="shared" si="5"/>
        <v>5 (δ=0)</v>
      </c>
    </row>
    <row r="190" spans="1:8" x14ac:dyDescent="0.45">
      <c r="A190" s="1">
        <v>6</v>
      </c>
      <c r="B190">
        <v>5</v>
      </c>
      <c r="C190">
        <v>0.2</v>
      </c>
      <c r="D190">
        <f>AVERAGE('PARITY Errors'!D190, 'Pattern_Matching Errors'!D190, 'Reversal Errors'!D190, 'Stack Errors'!D190, 'Vending_Machine Errors'!D190, 'Vending_Machine_Sum Errors'!D190, 'MazeComplete Errors'!D190, 'MazeSolve Errors'!D190, 'Hamiltonian Errors'!D190)</f>
        <v>7.2444444444444445</v>
      </c>
      <c r="E190">
        <f>AVERAGE('PARITY Errors'!E190, 'Pattern_Matching Errors'!E190, 'Reversal Errors'!E190, 'Stack Errors'!E190, 'Vending_Machine Errors'!E190, 'Vending_Machine_Sum Errors'!E190, 'MazeComplete Errors'!E190, 'MazeSolve Errors'!E190, 'Hamiltonian Errors'!E190)</f>
        <v>5.3000000000000007</v>
      </c>
      <c r="F190">
        <f>AVERAGE('PARITY Errors'!F190, 'Pattern_Matching Errors'!F190, 'Reversal Errors'!F190, 'Stack Errors'!F190, 'Vending_Machine Errors'!F190, 'Vending_Machine_Sum Errors'!F190, 'MazeComplete Errors'!F190, 'MazeSolve Errors'!F190, 'Hamiltonian Errors'!F190)</f>
        <v>6.7777777777777777</v>
      </c>
      <c r="G190">
        <f>AVERAGE('PARITY Errors'!G190, 'Pattern_Matching Errors'!G190, 'Reversal Errors'!G190, 'Stack Errors'!G190, 'Vending_Machine Errors'!G190, 'Vending_Machine_Sum Errors'!G190, 'MazeComplete Errors'!G190, 'MazeSolve Errors'!G190, 'Hamiltonian Errors'!G190)</f>
        <v>7.37</v>
      </c>
      <c r="H190" t="str">
        <f t="shared" si="5"/>
        <v>5 (δ=0.2)</v>
      </c>
    </row>
    <row r="191" spans="1:8" x14ac:dyDescent="0.45">
      <c r="A191" s="1">
        <v>7</v>
      </c>
      <c r="B191">
        <v>5</v>
      </c>
      <c r="C191">
        <v>0.45</v>
      </c>
      <c r="D191">
        <f>AVERAGE('PARITY Errors'!D191, 'Pattern_Matching Errors'!D191, 'Reversal Errors'!D191, 'Stack Errors'!D191, 'Vending_Machine Errors'!D191, 'Vending_Machine_Sum Errors'!D191, 'MazeComplete Errors'!D191, 'MazeSolve Errors'!D191, 'Hamiltonian Errors'!D191)</f>
        <v>7.6111111111111107</v>
      </c>
      <c r="E191">
        <f>AVERAGE('PARITY Errors'!E191, 'Pattern_Matching Errors'!E191, 'Reversal Errors'!E191, 'Stack Errors'!E191, 'Vending_Machine Errors'!E191, 'Vending_Machine_Sum Errors'!E191, 'MazeComplete Errors'!E191, 'MazeSolve Errors'!E191, 'Hamiltonian Errors'!E191)</f>
        <v>6.322222222222222</v>
      </c>
      <c r="F191">
        <f>AVERAGE('PARITY Errors'!F191, 'Pattern_Matching Errors'!F191, 'Reversal Errors'!F191, 'Stack Errors'!F191, 'Vending_Machine Errors'!F191, 'Vending_Machine_Sum Errors'!F191, 'MazeComplete Errors'!F191, 'MazeSolve Errors'!F191, 'Hamiltonian Errors'!F191)</f>
        <v>8.2333333333333325</v>
      </c>
      <c r="G191">
        <f>AVERAGE('PARITY Errors'!G191, 'Pattern_Matching Errors'!G191, 'Reversal Errors'!G191, 'Stack Errors'!G191, 'Vending_Machine Errors'!G191, 'Vending_Machine_Sum Errors'!G191, 'MazeComplete Errors'!G191, 'MazeSolve Errors'!G191, 'Hamiltonian Errors'!G191)</f>
        <v>8.5888888888888886</v>
      </c>
      <c r="H191" t="str">
        <f t="shared" si="5"/>
        <v>5 (δ=0.45)</v>
      </c>
    </row>
    <row r="192" spans="1:8" x14ac:dyDescent="0.45">
      <c r="A192" s="1">
        <v>8</v>
      </c>
      <c r="B192">
        <v>5</v>
      </c>
      <c r="C192">
        <v>0.65</v>
      </c>
      <c r="D192">
        <f>AVERAGE('PARITY Errors'!D192, 'Pattern_Matching Errors'!D192, 'Reversal Errors'!D192, 'Stack Errors'!D192, 'Vending_Machine Errors'!D192, 'Vending_Machine_Sum Errors'!D192, 'MazeComplete Errors'!D192, 'MazeSolve Errors'!D192, 'Hamiltonian Errors'!D192)</f>
        <v>9.0888888888888886</v>
      </c>
      <c r="E192">
        <f>AVERAGE('PARITY Errors'!E192, 'Pattern_Matching Errors'!E192, 'Reversal Errors'!E192, 'Stack Errors'!E192, 'Vending_Machine Errors'!E192, 'Vending_Machine_Sum Errors'!E192, 'MazeComplete Errors'!E192, 'MazeSolve Errors'!E192, 'Hamiltonian Errors'!E192)</f>
        <v>7.6000000000000005</v>
      </c>
      <c r="F192">
        <f>AVERAGE('PARITY Errors'!F192, 'Pattern_Matching Errors'!F192, 'Reversal Errors'!F192, 'Stack Errors'!F192, 'Vending_Machine Errors'!F192, 'Vending_Machine_Sum Errors'!F192, 'MazeComplete Errors'!F192, 'MazeSolve Errors'!F192, 'Hamiltonian Errors'!F192)</f>
        <v>9.533333333333335</v>
      </c>
      <c r="G192">
        <f>AVERAGE('PARITY Errors'!G192, 'Pattern_Matching Errors'!G192, 'Reversal Errors'!G192, 'Stack Errors'!G192, 'Vending_Machine Errors'!G192, 'Vending_Machine_Sum Errors'!G192, 'MazeComplete Errors'!G192, 'MazeSolve Errors'!G192, 'Hamiltonian Errors'!G192)</f>
        <v>10.533333333333333</v>
      </c>
      <c r="H192" t="str">
        <f t="shared" si="5"/>
        <v>5 (δ=0.65)</v>
      </c>
    </row>
    <row r="193" spans="1:8" x14ac:dyDescent="0.45">
      <c r="A193" s="1">
        <v>9</v>
      </c>
      <c r="B193">
        <v>5</v>
      </c>
      <c r="C193">
        <v>0.85</v>
      </c>
      <c r="D193">
        <f>AVERAGE('PARITY Errors'!D193, 'Pattern_Matching Errors'!D193, 'Reversal Errors'!D193, 'Stack Errors'!D193, 'Vending_Machine Errors'!D193, 'Vending_Machine_Sum Errors'!D193, 'MazeComplete Errors'!D193, 'MazeSolve Errors'!D193, 'Hamiltonian Errors'!D193)</f>
        <v>11.611111111111111</v>
      </c>
      <c r="E193">
        <f>AVERAGE('PARITY Errors'!E193, 'Pattern_Matching Errors'!E193, 'Reversal Errors'!E193, 'Stack Errors'!E193, 'Vending_Machine Errors'!E193, 'Vending_Machine_Sum Errors'!E193, 'MazeComplete Errors'!E193, 'MazeSolve Errors'!E193, 'Hamiltonian Errors'!E193)</f>
        <v>10</v>
      </c>
      <c r="F193">
        <f>AVERAGE('PARITY Errors'!F193, 'Pattern_Matching Errors'!F193, 'Reversal Errors'!F193, 'Stack Errors'!F193, 'Vending_Machine Errors'!F193, 'Vending_Machine_Sum Errors'!F193, 'MazeComplete Errors'!F193, 'MazeSolve Errors'!F193, 'Hamiltonian Errors'!F193)</f>
        <v>11.47777777777778</v>
      </c>
      <c r="G193">
        <f>AVERAGE('PARITY Errors'!G193, 'Pattern_Matching Errors'!G193, 'Reversal Errors'!G193, 'Stack Errors'!G193, 'Vending_Machine Errors'!G193, 'Vending_Machine_Sum Errors'!G193, 'MazeComplete Errors'!G193, 'MazeSolve Errors'!G193, 'Hamiltonian Errors'!G193)</f>
        <v>12.722222222222221</v>
      </c>
      <c r="H193" t="str">
        <f t="shared" si="5"/>
        <v>5 (δ=0.85)</v>
      </c>
    </row>
    <row r="194" spans="1:8" x14ac:dyDescent="0.45">
      <c r="A194" s="1">
        <v>10</v>
      </c>
      <c r="B194">
        <v>10</v>
      </c>
      <c r="C194">
        <v>0</v>
      </c>
      <c r="D194">
        <f>AVERAGE('PARITY Errors'!D194, 'Pattern_Matching Errors'!D194, 'Reversal Errors'!D194, 'Stack Errors'!D194, 'Vending_Machine Errors'!D194, 'Vending_Machine_Sum Errors'!D194, 'MazeComplete Errors'!D194, 'MazeSolve Errors'!D194, 'Hamiltonian Errors'!D194)</f>
        <v>5.3111111111111109</v>
      </c>
      <c r="E194">
        <f>AVERAGE('PARITY Errors'!E194, 'Pattern_Matching Errors'!E194, 'Reversal Errors'!E194, 'Stack Errors'!E194, 'Vending_Machine Errors'!E194, 'Vending_Machine_Sum Errors'!E194, 'MazeComplete Errors'!E194, 'MazeSolve Errors'!E194, 'Hamiltonian Errors'!E194)</f>
        <v>4.833333333333333</v>
      </c>
      <c r="F194">
        <f>AVERAGE('PARITY Errors'!F194, 'Pattern_Matching Errors'!F194, 'Reversal Errors'!F194, 'Stack Errors'!F194, 'Vending_Machine Errors'!F194, 'Vending_Machine_Sum Errors'!F194, 'MazeComplete Errors'!F194, 'MazeSolve Errors'!F194, 'Hamiltonian Errors'!F194)</f>
        <v>5.2222222222222223</v>
      </c>
      <c r="G194">
        <f>AVERAGE('PARITY Errors'!G194, 'Pattern_Matching Errors'!G194, 'Reversal Errors'!G194, 'Stack Errors'!G194, 'Vending_Machine Errors'!G194, 'Vending_Machine_Sum Errors'!G194, 'MazeComplete Errors'!G194, 'MazeSolve Errors'!G194, 'Hamiltonian Errors'!G194)</f>
        <v>5.3111111111111109</v>
      </c>
      <c r="H194" t="str">
        <f t="shared" si="5"/>
        <v>10 (δ=0)</v>
      </c>
    </row>
    <row r="195" spans="1:8" x14ac:dyDescent="0.45">
      <c r="A195" s="1">
        <v>11</v>
      </c>
      <c r="B195">
        <v>10</v>
      </c>
      <c r="C195">
        <v>0.2</v>
      </c>
      <c r="D195">
        <f>AVERAGE('PARITY Errors'!D195, 'Pattern_Matching Errors'!D195, 'Reversal Errors'!D195, 'Stack Errors'!D195, 'Vending_Machine Errors'!D195, 'Vending_Machine_Sum Errors'!D195, 'MazeComplete Errors'!D195, 'MazeSolve Errors'!D195, 'Hamiltonian Errors'!D195)</f>
        <v>8.6555555555555568</v>
      </c>
      <c r="E195">
        <f>AVERAGE('PARITY Errors'!E195, 'Pattern_Matching Errors'!E195, 'Reversal Errors'!E195, 'Stack Errors'!E195, 'Vending_Machine Errors'!E195, 'Vending_Machine_Sum Errors'!E195, 'MazeComplete Errors'!E195, 'MazeSolve Errors'!E195, 'Hamiltonian Errors'!E195)</f>
        <v>8.4777777777777796</v>
      </c>
      <c r="F195">
        <f>AVERAGE('PARITY Errors'!F195, 'Pattern_Matching Errors'!F195, 'Reversal Errors'!F195, 'Stack Errors'!F195, 'Vending_Machine Errors'!F195, 'Vending_Machine_Sum Errors'!F195, 'MazeComplete Errors'!F195, 'MazeSolve Errors'!F195, 'Hamiltonian Errors'!F195)</f>
        <v>8.31111111111111</v>
      </c>
      <c r="G195">
        <f>AVERAGE('PARITY Errors'!G195, 'Pattern_Matching Errors'!G195, 'Reversal Errors'!G195, 'Stack Errors'!G195, 'Vending_Machine Errors'!G195, 'Vending_Machine_Sum Errors'!G195, 'MazeComplete Errors'!G195, 'MazeSolve Errors'!G195, 'Hamiltonian Errors'!G195)</f>
        <v>8.5666666666666664</v>
      </c>
      <c r="H195" t="str">
        <f t="shared" si="5"/>
        <v>10 (δ=0.2)</v>
      </c>
    </row>
    <row r="196" spans="1:8" x14ac:dyDescent="0.45">
      <c r="A196" s="1">
        <v>12</v>
      </c>
      <c r="B196">
        <v>10</v>
      </c>
      <c r="C196">
        <v>0.45</v>
      </c>
      <c r="D196">
        <f>AVERAGE('PARITY Errors'!D196, 'Pattern_Matching Errors'!D196, 'Reversal Errors'!D196, 'Stack Errors'!D196, 'Vending_Machine Errors'!D196, 'Vending_Machine_Sum Errors'!D196, 'MazeComplete Errors'!D196, 'MazeSolve Errors'!D196, 'Hamiltonian Errors'!D196)</f>
        <v>9.9333333333333336</v>
      </c>
      <c r="E196">
        <f>AVERAGE('PARITY Errors'!E196, 'Pattern_Matching Errors'!E196, 'Reversal Errors'!E196, 'Stack Errors'!E196, 'Vending_Machine Errors'!E196, 'Vending_Machine_Sum Errors'!E196, 'MazeComplete Errors'!E196, 'MazeSolve Errors'!E196, 'Hamiltonian Errors'!E196)</f>
        <v>9.7666666666666675</v>
      </c>
      <c r="F196">
        <f>AVERAGE('PARITY Errors'!F196, 'Pattern_Matching Errors'!F196, 'Reversal Errors'!F196, 'Stack Errors'!F196, 'Vending_Machine Errors'!F196, 'Vending_Machine_Sum Errors'!F196, 'MazeComplete Errors'!F196, 'MazeSolve Errors'!F196, 'Hamiltonian Errors'!F196)</f>
        <v>9.4333333333333336</v>
      </c>
      <c r="G196">
        <f>AVERAGE('PARITY Errors'!G196, 'Pattern_Matching Errors'!G196, 'Reversal Errors'!G196, 'Stack Errors'!G196, 'Vending_Machine Errors'!G196, 'Vending_Machine_Sum Errors'!G196, 'MazeComplete Errors'!G196, 'MazeSolve Errors'!G196, 'Hamiltonian Errors'!G196)</f>
        <v>10.088888888888889</v>
      </c>
      <c r="H196" t="str">
        <f t="shared" si="5"/>
        <v>10 (δ=0.45)</v>
      </c>
    </row>
    <row r="197" spans="1:8" x14ac:dyDescent="0.45">
      <c r="A197" s="1">
        <v>13</v>
      </c>
      <c r="B197">
        <v>10</v>
      </c>
      <c r="C197">
        <v>0.65</v>
      </c>
      <c r="D197">
        <f>AVERAGE('PARITY Errors'!D197, 'Pattern_Matching Errors'!D197, 'Reversal Errors'!D197, 'Stack Errors'!D197, 'Vending_Machine Errors'!D197, 'Vending_Machine_Sum Errors'!D197, 'MazeComplete Errors'!D197, 'MazeSolve Errors'!D197, 'Hamiltonian Errors'!D197)</f>
        <v>11.999999999999998</v>
      </c>
      <c r="E197">
        <f>AVERAGE('PARITY Errors'!E197, 'Pattern_Matching Errors'!E197, 'Reversal Errors'!E197, 'Stack Errors'!E197, 'Vending_Machine Errors'!E197, 'Vending_Machine_Sum Errors'!E197, 'MazeComplete Errors'!E197, 'MazeSolve Errors'!E197, 'Hamiltonian Errors'!E197)</f>
        <v>11.577777777777779</v>
      </c>
      <c r="F197">
        <f>AVERAGE('PARITY Errors'!F197, 'Pattern_Matching Errors'!F197, 'Reversal Errors'!F197, 'Stack Errors'!F197, 'Vending_Machine Errors'!F197, 'Vending_Machine_Sum Errors'!F197, 'MazeComplete Errors'!F197, 'MazeSolve Errors'!F197, 'Hamiltonian Errors'!F197)</f>
        <v>11.966666666666667</v>
      </c>
      <c r="G197">
        <f>AVERAGE('PARITY Errors'!G197, 'Pattern_Matching Errors'!G197, 'Reversal Errors'!G197, 'Stack Errors'!G197, 'Vending_Machine Errors'!G197, 'Vending_Machine_Sum Errors'!G197, 'MazeComplete Errors'!G197, 'MazeSolve Errors'!G197, 'Hamiltonian Errors'!G197)</f>
        <v>12.266666666666667</v>
      </c>
      <c r="H197" t="str">
        <f t="shared" si="5"/>
        <v>10 (δ=0.65)</v>
      </c>
    </row>
    <row r="198" spans="1:8" x14ac:dyDescent="0.45">
      <c r="A198" s="1">
        <v>14</v>
      </c>
      <c r="B198">
        <v>10</v>
      </c>
      <c r="C198">
        <v>0.85</v>
      </c>
      <c r="D198">
        <f>AVERAGE('PARITY Errors'!D198, 'Pattern_Matching Errors'!D198, 'Reversal Errors'!D198, 'Stack Errors'!D198, 'Vending_Machine Errors'!D198, 'Vending_Machine_Sum Errors'!D198, 'MazeComplete Errors'!D198, 'MazeSolve Errors'!D198, 'Hamiltonian Errors'!D198)</f>
        <v>14.699999999999998</v>
      </c>
      <c r="E198">
        <f>AVERAGE('PARITY Errors'!E198, 'Pattern_Matching Errors'!E198, 'Reversal Errors'!E198, 'Stack Errors'!E198, 'Vending_Machine Errors'!E198, 'Vending_Machine_Sum Errors'!E198, 'MazeComplete Errors'!E198, 'MazeSolve Errors'!E198, 'Hamiltonian Errors'!E198)</f>
        <v>13.455555555555556</v>
      </c>
      <c r="F198">
        <f>AVERAGE('PARITY Errors'!F198, 'Pattern_Matching Errors'!F198, 'Reversal Errors'!F198, 'Stack Errors'!F198, 'Vending_Machine Errors'!F198, 'Vending_Machine_Sum Errors'!F198, 'MazeComplete Errors'!F198, 'MazeSolve Errors'!F198, 'Hamiltonian Errors'!F198)</f>
        <v>14.055555555555555</v>
      </c>
      <c r="G198">
        <f>AVERAGE('PARITY Errors'!G198, 'Pattern_Matching Errors'!G198, 'Reversal Errors'!G198, 'Stack Errors'!G198, 'Vending_Machine Errors'!G198, 'Vending_Machine_Sum Errors'!G198, 'MazeComplete Errors'!G198, 'MazeSolve Errors'!G198, 'Hamiltonian Errors'!G198)</f>
        <v>14.822222222222223</v>
      </c>
      <c r="H198" t="str">
        <f t="shared" si="5"/>
        <v>10 (δ=0.85)</v>
      </c>
    </row>
    <row r="199" spans="1:8" x14ac:dyDescent="0.45">
      <c r="A199" s="1">
        <v>15</v>
      </c>
      <c r="B199">
        <v>20</v>
      </c>
      <c r="C199">
        <v>0</v>
      </c>
      <c r="D199">
        <f>AVERAGE('PARITY Errors'!D199, 'Pattern_Matching Errors'!D199, 'Reversal Errors'!D199, 'Stack Errors'!D199, 'Vending_Machine Errors'!D199, 'Vending_Machine_Sum Errors'!D199, 'MazeComplete Errors'!D199, 'MazeSolve Errors'!D199, 'Hamiltonian Errors'!D199)</f>
        <v>6.3000000000000007</v>
      </c>
      <c r="E199">
        <f>AVERAGE('PARITY Errors'!E199, 'Pattern_Matching Errors'!E199, 'Reversal Errors'!E199, 'Stack Errors'!E199, 'Vending_Machine Errors'!E199, 'Vending_Machine_Sum Errors'!E199, 'MazeComplete Errors'!E199, 'MazeSolve Errors'!E199, 'Hamiltonian Errors'!E199)</f>
        <v>5.4333333333333336</v>
      </c>
      <c r="F199">
        <f>AVERAGE('PARITY Errors'!F199, 'Pattern_Matching Errors'!F199, 'Reversal Errors'!F199, 'Stack Errors'!F199, 'Vending_Machine Errors'!F199, 'Vending_Machine_Sum Errors'!F199, 'MazeComplete Errors'!F199, 'MazeSolve Errors'!F199, 'Hamiltonian Errors'!F199)</f>
        <v>5.9444444444444446</v>
      </c>
      <c r="G199">
        <f>AVERAGE('PARITY Errors'!G199, 'Pattern_Matching Errors'!G199, 'Reversal Errors'!G199, 'Stack Errors'!G199, 'Vending_Machine Errors'!G199, 'Vending_Machine_Sum Errors'!G199, 'MazeComplete Errors'!G199, 'MazeSolve Errors'!G199, 'Hamiltonian Errors'!G199)</f>
        <v>6.5111111111111111</v>
      </c>
      <c r="H199" t="str">
        <f t="shared" si="5"/>
        <v>20 (δ=0)</v>
      </c>
    </row>
    <row r="200" spans="1:8" x14ac:dyDescent="0.45">
      <c r="A200" s="1">
        <v>16</v>
      </c>
      <c r="B200">
        <v>20</v>
      </c>
      <c r="C200">
        <v>0.2</v>
      </c>
      <c r="D200">
        <f>AVERAGE('PARITY Errors'!D200, 'Pattern_Matching Errors'!D200, 'Reversal Errors'!D200, 'Stack Errors'!D200, 'Vending_Machine Errors'!D200, 'Vending_Machine_Sum Errors'!D200, 'MazeComplete Errors'!D200, 'MazeSolve Errors'!D200, 'Hamiltonian Errors'!D200)</f>
        <v>9.7444444444444454</v>
      </c>
      <c r="E200">
        <f>AVERAGE('PARITY Errors'!E200, 'Pattern_Matching Errors'!E200, 'Reversal Errors'!E200, 'Stack Errors'!E200, 'Vending_Machine Errors'!E200, 'Vending_Machine_Sum Errors'!E200, 'MazeComplete Errors'!E200, 'MazeSolve Errors'!E200, 'Hamiltonian Errors'!E200)</f>
        <v>9.1222222222222218</v>
      </c>
      <c r="F200">
        <f>AVERAGE('PARITY Errors'!F200, 'Pattern_Matching Errors'!F200, 'Reversal Errors'!F200, 'Stack Errors'!F200, 'Vending_Machine Errors'!F200, 'Vending_Machine_Sum Errors'!F200, 'MazeComplete Errors'!F200, 'MazeSolve Errors'!F200, 'Hamiltonian Errors'!F200)</f>
        <v>9.1555555555555568</v>
      </c>
      <c r="G200">
        <f>AVERAGE('PARITY Errors'!G200, 'Pattern_Matching Errors'!G200, 'Reversal Errors'!G200, 'Stack Errors'!G200, 'Vending_Machine Errors'!G200, 'Vending_Machine_Sum Errors'!G200, 'MazeComplete Errors'!G200, 'MazeSolve Errors'!G200, 'Hamiltonian Errors'!G200)</f>
        <v>9.9222222222222225</v>
      </c>
      <c r="H200" t="str">
        <f t="shared" si="5"/>
        <v>20 (δ=0.2)</v>
      </c>
    </row>
    <row r="201" spans="1:8" x14ac:dyDescent="0.45">
      <c r="A201" s="1">
        <v>17</v>
      </c>
      <c r="B201">
        <v>20</v>
      </c>
      <c r="C201">
        <v>0.45</v>
      </c>
      <c r="D201">
        <f>AVERAGE('PARITY Errors'!D201, 'Pattern_Matching Errors'!D201, 'Reversal Errors'!D201, 'Stack Errors'!D201, 'Vending_Machine Errors'!D201, 'Vending_Machine_Sum Errors'!D201, 'MazeComplete Errors'!D201, 'MazeSolve Errors'!D201, 'Hamiltonian Errors'!D201)</f>
        <v>11.055555555555555</v>
      </c>
      <c r="E201">
        <f>AVERAGE('PARITY Errors'!E201, 'Pattern_Matching Errors'!E201, 'Reversal Errors'!E201, 'Stack Errors'!E201, 'Vending_Machine Errors'!E201, 'Vending_Machine_Sum Errors'!E201, 'MazeComplete Errors'!E201, 'MazeSolve Errors'!E201, 'Hamiltonian Errors'!E201)</f>
        <v>10.31111111111111</v>
      </c>
      <c r="F201">
        <f>AVERAGE('PARITY Errors'!F201, 'Pattern_Matching Errors'!F201, 'Reversal Errors'!F201, 'Stack Errors'!F201, 'Vending_Machine Errors'!F201, 'Vending_Machine_Sum Errors'!F201, 'MazeComplete Errors'!F201, 'MazeSolve Errors'!F201, 'Hamiltonian Errors'!F201)</f>
        <v>10.588888888888889</v>
      </c>
      <c r="G201">
        <f>AVERAGE('PARITY Errors'!G201, 'Pattern_Matching Errors'!G201, 'Reversal Errors'!G201, 'Stack Errors'!G201, 'Vending_Machine Errors'!G201, 'Vending_Machine_Sum Errors'!G201, 'MazeComplete Errors'!G201, 'MazeSolve Errors'!G201, 'Hamiltonian Errors'!G201)</f>
        <v>11.100000000000001</v>
      </c>
      <c r="H201" t="str">
        <f t="shared" si="5"/>
        <v>20 (δ=0.45)</v>
      </c>
    </row>
    <row r="202" spans="1:8" x14ac:dyDescent="0.45">
      <c r="A202" s="1">
        <v>18</v>
      </c>
      <c r="B202">
        <v>20</v>
      </c>
      <c r="C202">
        <v>0.65</v>
      </c>
      <c r="D202">
        <f>AVERAGE('PARITY Errors'!D202, 'Pattern_Matching Errors'!D202, 'Reversal Errors'!D202, 'Stack Errors'!D202, 'Vending_Machine Errors'!D202, 'Vending_Machine_Sum Errors'!D202, 'MazeComplete Errors'!D202, 'MazeSolve Errors'!D202, 'Hamiltonian Errors'!D202)</f>
        <v>13.722222222222221</v>
      </c>
      <c r="E202">
        <f>AVERAGE('PARITY Errors'!E202, 'Pattern_Matching Errors'!E202, 'Reversal Errors'!E202, 'Stack Errors'!E202, 'Vending_Machine Errors'!E202, 'Vending_Machine_Sum Errors'!E202, 'MazeComplete Errors'!E202, 'MazeSolve Errors'!E202, 'Hamiltonian Errors'!E202)</f>
        <v>12.888888888888888</v>
      </c>
      <c r="F202">
        <f>AVERAGE('PARITY Errors'!F202, 'Pattern_Matching Errors'!F202, 'Reversal Errors'!F202, 'Stack Errors'!F202, 'Vending_Machine Errors'!F202, 'Vending_Machine_Sum Errors'!F202, 'MazeComplete Errors'!F202, 'MazeSolve Errors'!F202, 'Hamiltonian Errors'!F202)</f>
        <v>13.31111111111111</v>
      </c>
      <c r="G202">
        <f>AVERAGE('PARITY Errors'!G202, 'Pattern_Matching Errors'!G202, 'Reversal Errors'!G202, 'Stack Errors'!G202, 'Vending_Machine Errors'!G202, 'Vending_Machine_Sum Errors'!G202, 'MazeComplete Errors'!G202, 'MazeSolve Errors'!G202, 'Hamiltonian Errors'!G202)</f>
        <v>14.08888888888889</v>
      </c>
      <c r="H202" t="str">
        <f t="shared" si="5"/>
        <v>20 (δ=0.65)</v>
      </c>
    </row>
    <row r="203" spans="1:8" x14ac:dyDescent="0.45">
      <c r="A203" s="1">
        <v>19</v>
      </c>
      <c r="B203">
        <v>20</v>
      </c>
      <c r="C203">
        <v>0.85</v>
      </c>
      <c r="D203">
        <f>AVERAGE('PARITY Errors'!D203, 'Pattern_Matching Errors'!D203, 'Reversal Errors'!D203, 'Stack Errors'!D203, 'Vending_Machine Errors'!D203, 'Vending_Machine_Sum Errors'!D203, 'MazeComplete Errors'!D203, 'MazeSolve Errors'!D203, 'Hamiltonian Errors'!D203)</f>
        <v>17.544444444444444</v>
      </c>
      <c r="E203">
        <f>AVERAGE('PARITY Errors'!E203, 'Pattern_Matching Errors'!E203, 'Reversal Errors'!E203, 'Stack Errors'!E203, 'Vending_Machine Errors'!E203, 'Vending_Machine_Sum Errors'!E203, 'MazeComplete Errors'!E203, 'MazeSolve Errors'!E203, 'Hamiltonian Errors'!E203)</f>
        <v>14.866666666666667</v>
      </c>
      <c r="F203">
        <f>AVERAGE('PARITY Errors'!F203, 'Pattern_Matching Errors'!F203, 'Reversal Errors'!F203, 'Stack Errors'!F203, 'Vending_Machine Errors'!F203, 'Vending_Machine_Sum Errors'!F203, 'MazeComplete Errors'!F203, 'MazeSolve Errors'!F203, 'Hamiltonian Errors'!F203)</f>
        <v>16.3</v>
      </c>
      <c r="G203">
        <f>AVERAGE('PARITY Errors'!G203, 'Pattern_Matching Errors'!G203, 'Reversal Errors'!G203, 'Stack Errors'!G203, 'Vending_Machine Errors'!G203, 'Vending_Machine_Sum Errors'!G203, 'MazeComplete Errors'!G203, 'MazeSolve Errors'!G203, 'Hamiltonian Errors'!G203)</f>
        <v>17.422222222222224</v>
      </c>
      <c r="H203" t="str">
        <f t="shared" si="5"/>
        <v>20 (δ=0.85)</v>
      </c>
    </row>
    <row r="204" spans="1:8" x14ac:dyDescent="0.45">
      <c r="A204" s="1">
        <v>20</v>
      </c>
      <c r="B204">
        <v>50</v>
      </c>
      <c r="C204">
        <v>0</v>
      </c>
      <c r="D204">
        <f>AVERAGE('PARITY Errors'!D204, 'Pattern_Matching Errors'!D204, 'Reversal Errors'!D204, 'Stack Errors'!D204, 'Vending_Machine Errors'!D204, 'Vending_Machine_Sum Errors'!D204, 'MazeComplete Errors'!D204, 'MazeSolve Errors'!D204, 'Hamiltonian Errors'!D204)</f>
        <v>16.566666666666666</v>
      </c>
      <c r="E204">
        <f>AVERAGE('PARITY Errors'!E204, 'Pattern_Matching Errors'!E204, 'Reversal Errors'!E204, 'Stack Errors'!E204, 'Vending_Machine Errors'!E204, 'Vending_Machine_Sum Errors'!E204, 'MazeComplete Errors'!E204, 'MazeSolve Errors'!E204, 'Hamiltonian Errors'!E204)</f>
        <v>25.311111111111114</v>
      </c>
      <c r="F204">
        <f>AVERAGE('PARITY Errors'!F204, 'Pattern_Matching Errors'!F204, 'Reversal Errors'!F204, 'Stack Errors'!F204, 'Vending_Machine Errors'!F204, 'Vending_Machine_Sum Errors'!F204, 'MazeComplete Errors'!F204, 'MazeSolve Errors'!F204, 'Hamiltonian Errors'!F204)</f>
        <v>16.626666666666669</v>
      </c>
      <c r="G204">
        <f>AVERAGE('PARITY Errors'!G204, 'Pattern_Matching Errors'!G204, 'Reversal Errors'!G204, 'Stack Errors'!G204, 'Vending_Machine Errors'!G204, 'Vending_Machine_Sum Errors'!G204, 'MazeComplete Errors'!G204, 'MazeSolve Errors'!G204, 'Hamiltonian Errors'!G204)</f>
        <v>16.588888888888889</v>
      </c>
      <c r="H204" t="str">
        <f t="shared" si="5"/>
        <v>50 (δ=0)</v>
      </c>
    </row>
    <row r="205" spans="1:8" x14ac:dyDescent="0.45">
      <c r="A205" s="1">
        <v>21</v>
      </c>
      <c r="B205">
        <v>50</v>
      </c>
      <c r="C205">
        <v>0.2</v>
      </c>
      <c r="D205">
        <f>AVERAGE('PARITY Errors'!D205, 'Pattern_Matching Errors'!D205, 'Reversal Errors'!D205, 'Stack Errors'!D205, 'Vending_Machine Errors'!D205, 'Vending_Machine_Sum Errors'!D205, 'MazeComplete Errors'!D205, 'MazeSolve Errors'!D205, 'Hamiltonian Errors'!D205)</f>
        <v>19.933333333333334</v>
      </c>
      <c r="E205">
        <f>AVERAGE('PARITY Errors'!E205, 'Pattern_Matching Errors'!E205, 'Reversal Errors'!E205, 'Stack Errors'!E205, 'Vending_Machine Errors'!E205, 'Vending_Machine_Sum Errors'!E205, 'MazeComplete Errors'!E205, 'MazeSolve Errors'!E205, 'Hamiltonian Errors'!E205)</f>
        <v>28.277777777777779</v>
      </c>
      <c r="F205">
        <f>AVERAGE('PARITY Errors'!F205, 'Pattern_Matching Errors'!F205, 'Reversal Errors'!F205, 'Stack Errors'!F205, 'Vending_Machine Errors'!F205, 'Vending_Machine_Sum Errors'!F205, 'MazeComplete Errors'!F205, 'MazeSolve Errors'!F205, 'Hamiltonian Errors'!F205)</f>
        <v>19.744444444444444</v>
      </c>
      <c r="G205">
        <f>AVERAGE('PARITY Errors'!G205, 'Pattern_Matching Errors'!G205, 'Reversal Errors'!G205, 'Stack Errors'!G205, 'Vending_Machine Errors'!G205, 'Vending_Machine_Sum Errors'!G205, 'MazeComplete Errors'!G205, 'MazeSolve Errors'!G205, 'Hamiltonian Errors'!G205)</f>
        <v>19.922222222222221</v>
      </c>
      <c r="H205" t="str">
        <f t="shared" si="5"/>
        <v>50 (δ=0.2)</v>
      </c>
    </row>
    <row r="206" spans="1:8" x14ac:dyDescent="0.45">
      <c r="A206" s="1">
        <v>22</v>
      </c>
      <c r="B206">
        <v>50</v>
      </c>
      <c r="C206">
        <v>0.45</v>
      </c>
      <c r="D206">
        <f>AVERAGE('PARITY Errors'!D206, 'Pattern_Matching Errors'!D206, 'Reversal Errors'!D206, 'Stack Errors'!D206, 'Vending_Machine Errors'!D206, 'Vending_Machine_Sum Errors'!D206, 'MazeComplete Errors'!D206, 'MazeSolve Errors'!D206, 'Hamiltonian Errors'!D206)</f>
        <v>21.511111111111113</v>
      </c>
      <c r="E206">
        <f>AVERAGE('PARITY Errors'!E206, 'Pattern_Matching Errors'!E206, 'Reversal Errors'!E206, 'Stack Errors'!E206, 'Vending_Machine Errors'!E206, 'Vending_Machine_Sum Errors'!E206, 'MazeComplete Errors'!E206, 'MazeSolve Errors'!E206, 'Hamiltonian Errors'!E206)</f>
        <v>29.822222222222219</v>
      </c>
      <c r="F206">
        <f>AVERAGE('PARITY Errors'!F206, 'Pattern_Matching Errors'!F206, 'Reversal Errors'!F206, 'Stack Errors'!F206, 'Vending_Machine Errors'!F206, 'Vending_Machine_Sum Errors'!F206, 'MazeComplete Errors'!F206, 'MazeSolve Errors'!F206, 'Hamiltonian Errors'!F206)</f>
        <v>21.522222222222222</v>
      </c>
      <c r="G206">
        <f>AVERAGE('PARITY Errors'!G206, 'Pattern_Matching Errors'!G206, 'Reversal Errors'!G206, 'Stack Errors'!G206, 'Vending_Machine Errors'!G206, 'Vending_Machine_Sum Errors'!G206, 'MazeComplete Errors'!G206, 'MazeSolve Errors'!G206, 'Hamiltonian Errors'!G206)</f>
        <v>21.43333333333333</v>
      </c>
      <c r="H206" t="str">
        <f t="shared" si="5"/>
        <v>50 (δ=0.45)</v>
      </c>
    </row>
    <row r="207" spans="1:8" x14ac:dyDescent="0.45">
      <c r="A207" s="1">
        <v>23</v>
      </c>
      <c r="B207">
        <v>50</v>
      </c>
      <c r="C207">
        <v>0.65</v>
      </c>
      <c r="D207">
        <f>AVERAGE('PARITY Errors'!D207, 'Pattern_Matching Errors'!D207, 'Reversal Errors'!D207, 'Stack Errors'!D207, 'Vending_Machine Errors'!D207, 'Vending_Machine_Sum Errors'!D207, 'MazeComplete Errors'!D207, 'MazeSolve Errors'!D207, 'Hamiltonian Errors'!D207)</f>
        <v>24</v>
      </c>
      <c r="E207">
        <f>AVERAGE('PARITY Errors'!E207, 'Pattern_Matching Errors'!E207, 'Reversal Errors'!E207, 'Stack Errors'!E207, 'Vending_Machine Errors'!E207, 'Vending_Machine_Sum Errors'!E207, 'MazeComplete Errors'!E207, 'MazeSolve Errors'!E207, 'Hamiltonian Errors'!E207)</f>
        <v>32.288888888888891</v>
      </c>
      <c r="F207">
        <f>AVERAGE('PARITY Errors'!F207, 'Pattern_Matching Errors'!F207, 'Reversal Errors'!F207, 'Stack Errors'!F207, 'Vending_Machine Errors'!F207, 'Vending_Machine_Sum Errors'!F207, 'MazeComplete Errors'!F207, 'MazeSolve Errors'!F207, 'Hamiltonian Errors'!F207)</f>
        <v>24.099999999999998</v>
      </c>
      <c r="G207">
        <f>AVERAGE('PARITY Errors'!G207, 'Pattern_Matching Errors'!G207, 'Reversal Errors'!G207, 'Stack Errors'!G207, 'Vending_Machine Errors'!G207, 'Vending_Machine_Sum Errors'!G207, 'MazeComplete Errors'!G207, 'MazeSolve Errors'!G207, 'Hamiltonian Errors'!G207)</f>
        <v>24.266666666666666</v>
      </c>
      <c r="H207" t="str">
        <f t="shared" si="5"/>
        <v>50 (δ=0.65)</v>
      </c>
    </row>
    <row r="208" spans="1:8" x14ac:dyDescent="0.45">
      <c r="A208" s="1">
        <v>24</v>
      </c>
      <c r="B208">
        <v>50</v>
      </c>
      <c r="C208">
        <v>0.85</v>
      </c>
      <c r="D208">
        <f>AVERAGE('PARITY Errors'!D208, 'Pattern_Matching Errors'!D208, 'Reversal Errors'!D208, 'Stack Errors'!D208, 'Vending_Machine Errors'!D208, 'Vending_Machine_Sum Errors'!D208, 'MazeComplete Errors'!D208, 'MazeSolve Errors'!D208, 'Hamiltonian Errors'!D208)</f>
        <v>27.677777777777781</v>
      </c>
      <c r="E208">
        <f>AVERAGE('PARITY Errors'!E208, 'Pattern_Matching Errors'!E208, 'Reversal Errors'!E208, 'Stack Errors'!E208, 'Vending_Machine Errors'!E208, 'Vending_Machine_Sum Errors'!E208, 'MazeComplete Errors'!E208, 'MazeSolve Errors'!E208, 'Hamiltonian Errors'!E208)</f>
        <v>34.277777777777779</v>
      </c>
      <c r="F208">
        <f>AVERAGE('PARITY Errors'!F208, 'Pattern_Matching Errors'!F208, 'Reversal Errors'!F208, 'Stack Errors'!F208, 'Vending_Machine Errors'!F208, 'Vending_Machine_Sum Errors'!F208, 'MazeComplete Errors'!F208, 'MazeSolve Errors'!F208, 'Hamiltonian Errors'!F208)</f>
        <v>27.133333333333336</v>
      </c>
      <c r="G208">
        <f>AVERAGE('PARITY Errors'!G208, 'Pattern_Matching Errors'!G208, 'Reversal Errors'!G208, 'Stack Errors'!G208, 'Vending_Machine Errors'!G208, 'Vending_Machine_Sum Errors'!G208, 'MazeComplete Errors'!G208, 'MazeSolve Errors'!G208, 'Hamiltonian Errors'!G208)</f>
        <v>27.611111111111111</v>
      </c>
      <c r="H208" t="str">
        <f t="shared" si="5"/>
        <v>50 (δ=0.85)</v>
      </c>
    </row>
    <row r="209" spans="1:8" x14ac:dyDescent="0.45">
      <c r="A209" s="1">
        <v>25</v>
      </c>
      <c r="B209">
        <v>100</v>
      </c>
      <c r="C209">
        <v>0</v>
      </c>
      <c r="D209">
        <f>AVERAGE('PARITY Errors'!D209, 'Pattern_Matching Errors'!D209, 'Reversal Errors'!D209, 'Stack Errors'!D209, 'Vending_Machine Errors'!D209, 'Vending_Machine_Sum Errors'!D209, 'MazeComplete Errors'!D209, 'MazeSolve Errors'!D209, 'Hamiltonian Errors'!D209)</f>
        <v>25.488888888888891</v>
      </c>
      <c r="E209">
        <f>AVERAGE('PARITY Errors'!E209, 'Pattern_Matching Errors'!E209, 'Reversal Errors'!E209, 'Stack Errors'!E209, 'Vending_Machine Errors'!E209, 'Vending_Machine_Sum Errors'!E209, 'MazeComplete Errors'!E209, 'MazeSolve Errors'!E209, 'Hamiltonian Errors'!E209)</f>
        <v>25.433333333333334</v>
      </c>
      <c r="F209">
        <f>AVERAGE('PARITY Errors'!F209, 'Pattern_Matching Errors'!F209, 'Reversal Errors'!F209, 'Stack Errors'!F209, 'Vending_Machine Errors'!F209, 'Vending_Machine_Sum Errors'!F209, 'MazeComplete Errors'!F209, 'MazeSolve Errors'!F209, 'Hamiltonian Errors'!F209)</f>
        <v>25.533333333333335</v>
      </c>
      <c r="G209">
        <f>AVERAGE('PARITY Errors'!G209, 'Pattern_Matching Errors'!G209, 'Reversal Errors'!G209, 'Stack Errors'!G209, 'Vending_Machine Errors'!G209, 'Vending_Machine_Sum Errors'!G209, 'MazeComplete Errors'!G209, 'MazeSolve Errors'!G209, 'Hamiltonian Errors'!G209)</f>
        <v>25.433333333333334</v>
      </c>
      <c r="H209" t="str">
        <f t="shared" si="5"/>
        <v>100 (δ=0)</v>
      </c>
    </row>
    <row r="210" spans="1:8" x14ac:dyDescent="0.45">
      <c r="A210" s="1">
        <v>26</v>
      </c>
      <c r="B210">
        <v>100</v>
      </c>
      <c r="C210">
        <v>0.2</v>
      </c>
      <c r="D210">
        <f>AVERAGE('PARITY Errors'!D210, 'Pattern_Matching Errors'!D210, 'Reversal Errors'!D210, 'Stack Errors'!D210, 'Vending_Machine Errors'!D210, 'Vending_Machine_Sum Errors'!D210, 'MazeComplete Errors'!D210, 'MazeSolve Errors'!D210, 'Hamiltonian Errors'!D210)</f>
        <v>28.166666666666668</v>
      </c>
      <c r="E210">
        <f>AVERAGE('PARITY Errors'!E210, 'Pattern_Matching Errors'!E210, 'Reversal Errors'!E210, 'Stack Errors'!E210, 'Vending_Machine Errors'!E210, 'Vending_Machine_Sum Errors'!E210, 'MazeComplete Errors'!E210, 'MazeSolve Errors'!E210, 'Hamiltonian Errors'!E210)</f>
        <v>28.388888888888889</v>
      </c>
      <c r="F210">
        <f>AVERAGE('PARITY Errors'!F210, 'Pattern_Matching Errors'!F210, 'Reversal Errors'!F210, 'Stack Errors'!F210, 'Vending_Machine Errors'!F210, 'Vending_Machine_Sum Errors'!F210, 'MazeComplete Errors'!F210, 'MazeSolve Errors'!F210, 'Hamiltonian Errors'!F210)</f>
        <v>28.255555555555556</v>
      </c>
      <c r="G210">
        <f>AVERAGE('PARITY Errors'!G210, 'Pattern_Matching Errors'!G210, 'Reversal Errors'!G210, 'Stack Errors'!G210, 'Vending_Machine Errors'!G210, 'Vending_Machine_Sum Errors'!G210, 'MazeComplete Errors'!G210, 'MazeSolve Errors'!G210, 'Hamiltonian Errors'!G210)</f>
        <v>27.89</v>
      </c>
      <c r="H210" t="str">
        <f t="shared" si="5"/>
        <v>100 (δ=0.2)</v>
      </c>
    </row>
    <row r="211" spans="1:8" x14ac:dyDescent="0.45">
      <c r="A211" s="1">
        <v>27</v>
      </c>
      <c r="B211">
        <v>100</v>
      </c>
      <c r="C211">
        <v>0.45</v>
      </c>
      <c r="D211">
        <f>AVERAGE('PARITY Errors'!D211, 'Pattern_Matching Errors'!D211, 'Reversal Errors'!D211, 'Stack Errors'!D211, 'Vending_Machine Errors'!D211, 'Vending_Machine_Sum Errors'!D211, 'MazeComplete Errors'!D211, 'MazeSolve Errors'!D211, 'Hamiltonian Errors'!D211)</f>
        <v>29.788888888888891</v>
      </c>
      <c r="E211">
        <f>AVERAGE('PARITY Errors'!E211, 'Pattern_Matching Errors'!E211, 'Reversal Errors'!E211, 'Stack Errors'!E211, 'Vending_Machine Errors'!E211, 'Vending_Machine_Sum Errors'!E211, 'MazeComplete Errors'!E211, 'MazeSolve Errors'!E211, 'Hamiltonian Errors'!E211)</f>
        <v>30.07</v>
      </c>
      <c r="F211">
        <f>AVERAGE('PARITY Errors'!F211, 'Pattern_Matching Errors'!F211, 'Reversal Errors'!F211, 'Stack Errors'!F211, 'Vending_Machine Errors'!F211, 'Vending_Machine_Sum Errors'!F211, 'MazeComplete Errors'!F211, 'MazeSolve Errors'!F211, 'Hamiltonian Errors'!F211)</f>
        <v>30.200000000000003</v>
      </c>
      <c r="G211">
        <f>AVERAGE('PARITY Errors'!G211, 'Pattern_Matching Errors'!G211, 'Reversal Errors'!G211, 'Stack Errors'!G211, 'Vending_Machine Errors'!G211, 'Vending_Machine_Sum Errors'!G211, 'MazeComplete Errors'!G211, 'MazeSolve Errors'!G211, 'Hamiltonian Errors'!G211)</f>
        <v>29.611111111111111</v>
      </c>
      <c r="H211" t="str">
        <f t="shared" si="5"/>
        <v>100 (δ=0.45)</v>
      </c>
    </row>
    <row r="212" spans="1:8" x14ac:dyDescent="0.45">
      <c r="A212" s="1">
        <v>28</v>
      </c>
      <c r="B212">
        <v>100</v>
      </c>
      <c r="C212">
        <v>0.65</v>
      </c>
      <c r="D212">
        <f>AVERAGE('PARITY Errors'!D212, 'Pattern_Matching Errors'!D212, 'Reversal Errors'!D212, 'Stack Errors'!D212, 'Vending_Machine Errors'!D212, 'Vending_Machine_Sum Errors'!D212, 'MazeComplete Errors'!D212, 'MazeSolve Errors'!D212, 'Hamiltonian Errors'!D212)</f>
        <v>32.411111111111111</v>
      </c>
      <c r="E212">
        <f>AVERAGE('PARITY Errors'!E212, 'Pattern_Matching Errors'!E212, 'Reversal Errors'!E212, 'Stack Errors'!E212, 'Vending_Machine Errors'!E212, 'Vending_Machine_Sum Errors'!E212, 'MazeComplete Errors'!E212, 'MazeSolve Errors'!E212, 'Hamiltonian Errors'!E212)</f>
        <v>32.68888888888889</v>
      </c>
      <c r="F212">
        <f>AVERAGE('PARITY Errors'!F212, 'Pattern_Matching Errors'!F212, 'Reversal Errors'!F212, 'Stack Errors'!F212, 'Vending_Machine Errors'!F212, 'Vending_Machine_Sum Errors'!F212, 'MazeComplete Errors'!F212, 'MazeSolve Errors'!F212, 'Hamiltonian Errors'!F212)</f>
        <v>32.777777777777779</v>
      </c>
      <c r="G212">
        <f>AVERAGE('PARITY Errors'!G212, 'Pattern_Matching Errors'!G212, 'Reversal Errors'!G212, 'Stack Errors'!G212, 'Vending_Machine Errors'!G212, 'Vending_Machine_Sum Errors'!G212, 'MazeComplete Errors'!G212, 'MazeSolve Errors'!G212, 'Hamiltonian Errors'!G212)</f>
        <v>32.25555555555556</v>
      </c>
      <c r="H212" t="str">
        <f t="shared" si="5"/>
        <v>100 (δ=0.65)</v>
      </c>
    </row>
    <row r="213" spans="1:8" x14ac:dyDescent="0.45">
      <c r="A213" s="1">
        <v>29</v>
      </c>
      <c r="B213">
        <v>100</v>
      </c>
      <c r="C213">
        <v>0.85</v>
      </c>
      <c r="D213">
        <f>AVERAGE('PARITY Errors'!D213, 'Pattern_Matching Errors'!D213, 'Reversal Errors'!D213, 'Stack Errors'!D213, 'Vending_Machine Errors'!D213, 'Vending_Machine_Sum Errors'!D213, 'MazeComplete Errors'!D213, 'MazeSolve Errors'!D213, 'Hamiltonian Errors'!D213)</f>
        <v>35.266666666666666</v>
      </c>
      <c r="E213">
        <f>AVERAGE('PARITY Errors'!E213, 'Pattern_Matching Errors'!E213, 'Reversal Errors'!E213, 'Stack Errors'!E213, 'Vending_Machine Errors'!E213, 'Vending_Machine_Sum Errors'!E213, 'MazeComplete Errors'!E213, 'MazeSolve Errors'!E213, 'Hamiltonian Errors'!E213)</f>
        <v>34.755555555555553</v>
      </c>
      <c r="F213">
        <f>AVERAGE('PARITY Errors'!F213, 'Pattern_Matching Errors'!F213, 'Reversal Errors'!F213, 'Stack Errors'!F213, 'Vending_Machine Errors'!F213, 'Vending_Machine_Sum Errors'!F213, 'MazeComplete Errors'!F213, 'MazeSolve Errors'!F213, 'Hamiltonian Errors'!F213)</f>
        <v>36.18888888888889</v>
      </c>
      <c r="G213">
        <f>AVERAGE('PARITY Errors'!G213, 'Pattern_Matching Errors'!G213, 'Reversal Errors'!G213, 'Stack Errors'!G213, 'Vending_Machine Errors'!G213, 'Vending_Machine_Sum Errors'!G213, 'MazeComplete Errors'!G213, 'MazeSolve Errors'!G213, 'Hamiltonian Errors'!G213)</f>
        <v>35.888888888888886</v>
      </c>
      <c r="H213" t="str">
        <f t="shared" si="5"/>
        <v>100 (δ=0.85)</v>
      </c>
    </row>
    <row r="217" spans="1:8" x14ac:dyDescent="0.45">
      <c r="A217" s="1">
        <v>0</v>
      </c>
      <c r="B217" t="s">
        <v>20</v>
      </c>
    </row>
    <row r="219" spans="1:8" x14ac:dyDescent="0.4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H219" s="1" t="s">
        <v>14</v>
      </c>
    </row>
    <row r="220" spans="1:8" x14ac:dyDescent="0.45">
      <c r="A220" s="1">
        <v>0</v>
      </c>
      <c r="B220">
        <v>0</v>
      </c>
      <c r="C220">
        <v>0</v>
      </c>
      <c r="D220">
        <f>AVERAGE('PARITY Errors'!D220, 'Pattern_Matching Errors'!D220, 'Reversal Errors'!D220, 'Stack Errors'!D220, 'Vending_Machine Errors'!D220, 'Vending_Machine_Sum Errors'!D220, 'MazeComplete Errors'!D220, 'MazeSolve Errors'!D220, 'Hamiltonian Errors'!D220)</f>
        <v>68.333333333333343</v>
      </c>
      <c r="E220">
        <f>AVERAGE('PARITY Errors'!E220, 'Pattern_Matching Errors'!E220, 'Reversal Errors'!E220, 'Stack Errors'!E220, 'Vending_Machine Errors'!E220, 'Vending_Machine_Sum Errors'!E220, 'MazeComplete Errors'!E220, 'MazeSolve Errors'!E220, 'Hamiltonian Errors'!E220)</f>
        <v>68.853333333333325</v>
      </c>
      <c r="F220">
        <f>AVERAGE('PARITY Errors'!F220, 'Pattern_Matching Errors'!F220, 'Reversal Errors'!F220, 'Stack Errors'!F220, 'Vending_Machine Errors'!F220, 'Vending_Machine_Sum Errors'!F220, 'MazeComplete Errors'!F220, 'MazeSolve Errors'!F220, 'Hamiltonian Errors'!F220)</f>
        <v>69.677777777777763</v>
      </c>
      <c r="G220">
        <f>AVERAGE('PARITY Errors'!G220, 'Pattern_Matching Errors'!G220, 'Reversal Errors'!G220, 'Stack Errors'!G220, 'Vending_Machine Errors'!G220, 'Vending_Machine_Sum Errors'!G220, 'MazeComplete Errors'!G220, 'MazeSolve Errors'!G220, 'Hamiltonian Errors'!G220)</f>
        <v>70.74444444444444</v>
      </c>
      <c r="H220" t="str">
        <f t="shared" ref="H220:H249" si="6">B220&amp;" (δ="&amp;C220&amp;")"</f>
        <v>0 (δ=0)</v>
      </c>
    </row>
    <row r="221" spans="1:8" x14ac:dyDescent="0.45">
      <c r="A221" s="1">
        <v>1</v>
      </c>
      <c r="B221">
        <v>0</v>
      </c>
      <c r="C221">
        <v>0.2</v>
      </c>
      <c r="D221">
        <f>AVERAGE('PARITY Errors'!D221, 'Pattern_Matching Errors'!D221, 'Reversal Errors'!D221, 'Stack Errors'!D221, 'Vending_Machine Errors'!D221, 'Vending_Machine_Sum Errors'!D221, 'MazeComplete Errors'!D221, 'MazeSolve Errors'!D221, 'Hamiltonian Errors'!D221)</f>
        <v>67.755555555555546</v>
      </c>
      <c r="E221">
        <f>AVERAGE('PARITY Errors'!E221, 'Pattern_Matching Errors'!E221, 'Reversal Errors'!E221, 'Stack Errors'!E221, 'Vending_Machine Errors'!E221, 'Vending_Machine_Sum Errors'!E221, 'MazeComplete Errors'!E221, 'MazeSolve Errors'!E221, 'Hamiltonian Errors'!E221)</f>
        <v>67.199999999999989</v>
      </c>
      <c r="F221">
        <f>AVERAGE('PARITY Errors'!F221, 'Pattern_Matching Errors'!F221, 'Reversal Errors'!F221, 'Stack Errors'!F221, 'Vending_Machine Errors'!F221, 'Vending_Machine_Sum Errors'!F221, 'MazeComplete Errors'!F221, 'MazeSolve Errors'!F221, 'Hamiltonian Errors'!F221)</f>
        <v>69.48888888888888</v>
      </c>
      <c r="G221">
        <f>AVERAGE('PARITY Errors'!G221, 'Pattern_Matching Errors'!G221, 'Reversal Errors'!G221, 'Stack Errors'!G221, 'Vending_Machine Errors'!G221, 'Vending_Machine_Sum Errors'!G221, 'MazeComplete Errors'!G221, 'MazeSolve Errors'!G221, 'Hamiltonian Errors'!G221)</f>
        <v>70.044444444444437</v>
      </c>
      <c r="H221" t="str">
        <f t="shared" si="6"/>
        <v>0 (δ=0.2)</v>
      </c>
    </row>
    <row r="222" spans="1:8" x14ac:dyDescent="0.45">
      <c r="A222" s="1">
        <v>2</v>
      </c>
      <c r="B222">
        <v>0</v>
      </c>
      <c r="C222">
        <v>0.45</v>
      </c>
      <c r="D222">
        <f>AVERAGE('PARITY Errors'!D222, 'Pattern_Matching Errors'!D222, 'Reversal Errors'!D222, 'Stack Errors'!D222, 'Vending_Machine Errors'!D222, 'Vending_Machine_Sum Errors'!D222, 'MazeComplete Errors'!D222, 'MazeSolve Errors'!D222, 'Hamiltonian Errors'!D222)</f>
        <v>65.511111111111106</v>
      </c>
      <c r="E222">
        <f>AVERAGE('PARITY Errors'!E222, 'Pattern_Matching Errors'!E222, 'Reversal Errors'!E222, 'Stack Errors'!E222, 'Vending_Machine Errors'!E222, 'Vending_Machine_Sum Errors'!E222, 'MazeComplete Errors'!E222, 'MazeSolve Errors'!E222, 'Hamiltonian Errors'!E222)</f>
        <v>66.222222222222229</v>
      </c>
      <c r="F222">
        <f>AVERAGE('PARITY Errors'!F222, 'Pattern_Matching Errors'!F222, 'Reversal Errors'!F222, 'Stack Errors'!F222, 'Vending_Machine Errors'!F222, 'Vending_Machine_Sum Errors'!F222, 'MazeComplete Errors'!F222, 'MazeSolve Errors'!F222, 'Hamiltonian Errors'!F222)</f>
        <v>67.300000000000011</v>
      </c>
      <c r="G222">
        <f>AVERAGE('PARITY Errors'!G222, 'Pattern_Matching Errors'!G222, 'Reversal Errors'!G222, 'Stack Errors'!G222, 'Vending_Machine Errors'!G222, 'Vending_Machine_Sum Errors'!G222, 'MazeComplete Errors'!G222, 'MazeSolve Errors'!G222, 'Hamiltonian Errors'!G222)</f>
        <v>68.777777777777771</v>
      </c>
      <c r="H222" t="str">
        <f t="shared" si="6"/>
        <v>0 (δ=0.45)</v>
      </c>
    </row>
    <row r="223" spans="1:8" x14ac:dyDescent="0.45">
      <c r="A223" s="1">
        <v>3</v>
      </c>
      <c r="B223">
        <v>0</v>
      </c>
      <c r="C223">
        <v>0.65</v>
      </c>
      <c r="D223">
        <f>AVERAGE('PARITY Errors'!D223, 'Pattern_Matching Errors'!D223, 'Reversal Errors'!D223, 'Stack Errors'!D223, 'Vending_Machine Errors'!D223, 'Vending_Machine_Sum Errors'!D223, 'MazeComplete Errors'!D223, 'MazeSolve Errors'!D223, 'Hamiltonian Errors'!D223)</f>
        <v>65.5</v>
      </c>
      <c r="E223">
        <f>AVERAGE('PARITY Errors'!E223, 'Pattern_Matching Errors'!E223, 'Reversal Errors'!E223, 'Stack Errors'!E223, 'Vending_Machine Errors'!E223, 'Vending_Machine_Sum Errors'!E223, 'MazeComplete Errors'!E223, 'MazeSolve Errors'!E223, 'Hamiltonian Errors'!E223)</f>
        <v>65.25555555555556</v>
      </c>
      <c r="F223">
        <f>AVERAGE('PARITY Errors'!F223, 'Pattern_Matching Errors'!F223, 'Reversal Errors'!F223, 'Stack Errors'!F223, 'Vending_Machine Errors'!F223, 'Vending_Machine_Sum Errors'!F223, 'MazeComplete Errors'!F223, 'MazeSolve Errors'!F223, 'Hamiltonian Errors'!F223)</f>
        <v>65.882222222222211</v>
      </c>
      <c r="G223">
        <f>AVERAGE('PARITY Errors'!G223, 'Pattern_Matching Errors'!G223, 'Reversal Errors'!G223, 'Stack Errors'!G223, 'Vending_Machine Errors'!G223, 'Vending_Machine_Sum Errors'!G223, 'MazeComplete Errors'!G223, 'MazeSolve Errors'!G223, 'Hamiltonian Errors'!G223)</f>
        <v>68.088888888888889</v>
      </c>
      <c r="H223" t="str">
        <f t="shared" si="6"/>
        <v>0 (δ=0.65)</v>
      </c>
    </row>
    <row r="224" spans="1:8" x14ac:dyDescent="0.45">
      <c r="A224" s="1">
        <v>4</v>
      </c>
      <c r="B224">
        <v>0</v>
      </c>
      <c r="C224">
        <v>0.85</v>
      </c>
      <c r="D224">
        <f>AVERAGE('PARITY Errors'!D224, 'Pattern_Matching Errors'!D224, 'Reversal Errors'!D224, 'Stack Errors'!D224, 'Vending_Machine Errors'!D224, 'Vending_Machine_Sum Errors'!D224, 'MazeComplete Errors'!D224, 'MazeSolve Errors'!D224, 'Hamiltonian Errors'!D224)</f>
        <v>64.411111111111097</v>
      </c>
      <c r="E224">
        <f>AVERAGE('PARITY Errors'!E224, 'Pattern_Matching Errors'!E224, 'Reversal Errors'!E224, 'Stack Errors'!E224, 'Vending_Machine Errors'!E224, 'Vending_Machine_Sum Errors'!E224, 'MazeComplete Errors'!E224, 'MazeSolve Errors'!E224, 'Hamiltonian Errors'!E224)</f>
        <v>65.344444444444434</v>
      </c>
      <c r="F224">
        <f>AVERAGE('PARITY Errors'!F224, 'Pattern_Matching Errors'!F224, 'Reversal Errors'!F224, 'Stack Errors'!F224, 'Vending_Machine Errors'!F224, 'Vending_Machine_Sum Errors'!F224, 'MazeComplete Errors'!F224, 'MazeSolve Errors'!F224, 'Hamiltonian Errors'!F224)</f>
        <v>65.766666666666666</v>
      </c>
      <c r="G224">
        <f>AVERAGE('PARITY Errors'!G224, 'Pattern_Matching Errors'!G224, 'Reversal Errors'!G224, 'Stack Errors'!G224, 'Vending_Machine Errors'!G224, 'Vending_Machine_Sum Errors'!G224, 'MazeComplete Errors'!G224, 'MazeSolve Errors'!G224, 'Hamiltonian Errors'!G224)</f>
        <v>66.066666666666663</v>
      </c>
      <c r="H224" t="str">
        <f t="shared" si="6"/>
        <v>0 (δ=0.85)</v>
      </c>
    </row>
    <row r="225" spans="1:8" x14ac:dyDescent="0.45">
      <c r="A225" s="1">
        <v>5</v>
      </c>
      <c r="B225">
        <v>5</v>
      </c>
      <c r="C225">
        <v>0</v>
      </c>
      <c r="D225">
        <f>AVERAGE('PARITY Errors'!D225, 'Pattern_Matching Errors'!D225, 'Reversal Errors'!D225, 'Stack Errors'!D225, 'Vending_Machine Errors'!D225, 'Vending_Machine_Sum Errors'!D225, 'MazeComplete Errors'!D225, 'MazeSolve Errors'!D225, 'Hamiltonian Errors'!D225)</f>
        <v>40.155555555555559</v>
      </c>
      <c r="E225">
        <f>AVERAGE('PARITY Errors'!E225, 'Pattern_Matching Errors'!E225, 'Reversal Errors'!E225, 'Stack Errors'!E225, 'Vending_Machine Errors'!E225, 'Vending_Machine_Sum Errors'!E225, 'MazeComplete Errors'!E225, 'MazeSolve Errors'!E225, 'Hamiltonian Errors'!E225)</f>
        <v>38.588888888888896</v>
      </c>
      <c r="F225">
        <f>AVERAGE('PARITY Errors'!F225, 'Pattern_Matching Errors'!F225, 'Reversal Errors'!F225, 'Stack Errors'!F225, 'Vending_Machine Errors'!F225, 'Vending_Machine_Sum Errors'!F225, 'MazeComplete Errors'!F225, 'MazeSolve Errors'!F225, 'Hamiltonian Errors'!F225)</f>
        <v>42.166666666666664</v>
      </c>
      <c r="G225">
        <f>AVERAGE('PARITY Errors'!G225, 'Pattern_Matching Errors'!G225, 'Reversal Errors'!G225, 'Stack Errors'!G225, 'Vending_Machine Errors'!G225, 'Vending_Machine_Sum Errors'!G225, 'MazeComplete Errors'!G225, 'MazeSolve Errors'!G225, 'Hamiltonian Errors'!G225)</f>
        <v>47.555555555555557</v>
      </c>
      <c r="H225" t="str">
        <f t="shared" si="6"/>
        <v>5 (δ=0)</v>
      </c>
    </row>
    <row r="226" spans="1:8" x14ac:dyDescent="0.45">
      <c r="A226" s="1">
        <v>6</v>
      </c>
      <c r="B226">
        <v>5</v>
      </c>
      <c r="C226">
        <v>0.2</v>
      </c>
      <c r="D226">
        <f>AVERAGE('PARITY Errors'!D226, 'Pattern_Matching Errors'!D226, 'Reversal Errors'!D226, 'Stack Errors'!D226, 'Vending_Machine Errors'!D226, 'Vending_Machine_Sum Errors'!D226, 'MazeComplete Errors'!D226, 'MazeSolve Errors'!D226, 'Hamiltonian Errors'!D226)</f>
        <v>41.888888888888886</v>
      </c>
      <c r="E226">
        <f>AVERAGE('PARITY Errors'!E226, 'Pattern_Matching Errors'!E226, 'Reversal Errors'!E226, 'Stack Errors'!E226, 'Vending_Machine Errors'!E226, 'Vending_Machine_Sum Errors'!E226, 'MazeComplete Errors'!E226, 'MazeSolve Errors'!E226, 'Hamiltonian Errors'!E226)</f>
        <v>38.211111111111109</v>
      </c>
      <c r="F226">
        <f>AVERAGE('PARITY Errors'!F226, 'Pattern_Matching Errors'!F226, 'Reversal Errors'!F226, 'Stack Errors'!F226, 'Vending_Machine Errors'!F226, 'Vending_Machine_Sum Errors'!F226, 'MazeComplete Errors'!F226, 'MazeSolve Errors'!F226, 'Hamiltonian Errors'!F226)</f>
        <v>42.911111111111111</v>
      </c>
      <c r="G226">
        <f>AVERAGE('PARITY Errors'!G226, 'Pattern_Matching Errors'!G226, 'Reversal Errors'!G226, 'Stack Errors'!G226, 'Vending_Machine Errors'!G226, 'Vending_Machine_Sum Errors'!G226, 'MazeComplete Errors'!G226, 'MazeSolve Errors'!G226, 'Hamiltonian Errors'!G226)</f>
        <v>49.011111111111113</v>
      </c>
      <c r="H226" t="str">
        <f t="shared" si="6"/>
        <v>5 (δ=0.2)</v>
      </c>
    </row>
    <row r="227" spans="1:8" x14ac:dyDescent="0.45">
      <c r="A227" s="1">
        <v>7</v>
      </c>
      <c r="B227">
        <v>5</v>
      </c>
      <c r="C227">
        <v>0.45</v>
      </c>
      <c r="D227">
        <f>AVERAGE('PARITY Errors'!D227, 'Pattern_Matching Errors'!D227, 'Reversal Errors'!D227, 'Stack Errors'!D227, 'Vending_Machine Errors'!D227, 'Vending_Machine_Sum Errors'!D227, 'MazeComplete Errors'!D227, 'MazeSolve Errors'!D227, 'Hamiltonian Errors'!D227)</f>
        <v>42.322222222222223</v>
      </c>
      <c r="E227">
        <f>AVERAGE('PARITY Errors'!E227, 'Pattern_Matching Errors'!E227, 'Reversal Errors'!E227, 'Stack Errors'!E227, 'Vending_Machine Errors'!E227, 'Vending_Machine_Sum Errors'!E227, 'MazeComplete Errors'!E227, 'MazeSolve Errors'!E227, 'Hamiltonian Errors'!E227)</f>
        <v>37.588888888888896</v>
      </c>
      <c r="F227">
        <f>AVERAGE('PARITY Errors'!F227, 'Pattern_Matching Errors'!F227, 'Reversal Errors'!F227, 'Stack Errors'!F227, 'Vending_Machine Errors'!F227, 'Vending_Machine_Sum Errors'!F227, 'MazeComplete Errors'!F227, 'MazeSolve Errors'!F227, 'Hamiltonian Errors'!F227)</f>
        <v>44.922222222222224</v>
      </c>
      <c r="G227">
        <f>AVERAGE('PARITY Errors'!G227, 'Pattern_Matching Errors'!G227, 'Reversal Errors'!G227, 'Stack Errors'!G227, 'Vending_Machine Errors'!G227, 'Vending_Machine_Sum Errors'!G227, 'MazeComplete Errors'!G227, 'MazeSolve Errors'!G227, 'Hamiltonian Errors'!G227)</f>
        <v>49.488888888888887</v>
      </c>
      <c r="H227" t="str">
        <f t="shared" si="6"/>
        <v>5 (δ=0.45)</v>
      </c>
    </row>
    <row r="228" spans="1:8" x14ac:dyDescent="0.45">
      <c r="A228" s="1">
        <v>8</v>
      </c>
      <c r="B228">
        <v>5</v>
      </c>
      <c r="C228">
        <v>0.65</v>
      </c>
      <c r="D228">
        <f>AVERAGE('PARITY Errors'!D228, 'Pattern_Matching Errors'!D228, 'Reversal Errors'!D228, 'Stack Errors'!D228, 'Vending_Machine Errors'!D228, 'Vending_Machine_Sum Errors'!D228, 'MazeComplete Errors'!D228, 'MazeSolve Errors'!D228, 'Hamiltonian Errors'!D228)</f>
        <v>42.011111111111113</v>
      </c>
      <c r="E228">
        <f>AVERAGE('PARITY Errors'!E228, 'Pattern_Matching Errors'!E228, 'Reversal Errors'!E228, 'Stack Errors'!E228, 'Vending_Machine Errors'!E228, 'Vending_Machine_Sum Errors'!E228, 'MazeComplete Errors'!E228, 'MazeSolve Errors'!E228, 'Hamiltonian Errors'!E228)</f>
        <v>39.633333333333333</v>
      </c>
      <c r="F228">
        <f>AVERAGE('PARITY Errors'!F228, 'Pattern_Matching Errors'!F228, 'Reversal Errors'!F228, 'Stack Errors'!F228, 'Vending_Machine Errors'!F228, 'Vending_Machine_Sum Errors'!F228, 'MazeComplete Errors'!F228, 'MazeSolve Errors'!F228, 'Hamiltonian Errors'!F228)</f>
        <v>45.811111111111103</v>
      </c>
      <c r="G228">
        <f>AVERAGE('PARITY Errors'!G228, 'Pattern_Matching Errors'!G228, 'Reversal Errors'!G228, 'Stack Errors'!G228, 'Vending_Machine Errors'!G228, 'Vending_Machine_Sum Errors'!G228, 'MazeComplete Errors'!G228, 'MazeSolve Errors'!G228, 'Hamiltonian Errors'!G228)</f>
        <v>49.366666666666667</v>
      </c>
      <c r="H228" t="str">
        <f t="shared" si="6"/>
        <v>5 (δ=0.65)</v>
      </c>
    </row>
    <row r="229" spans="1:8" x14ac:dyDescent="0.45">
      <c r="A229" s="1">
        <v>9</v>
      </c>
      <c r="B229">
        <v>5</v>
      </c>
      <c r="C229">
        <v>0.85</v>
      </c>
      <c r="D229">
        <f>AVERAGE('PARITY Errors'!D229, 'Pattern_Matching Errors'!D229, 'Reversal Errors'!D229, 'Stack Errors'!D229, 'Vending_Machine Errors'!D229, 'Vending_Machine_Sum Errors'!D229, 'MazeComplete Errors'!D229, 'MazeSolve Errors'!D229, 'Hamiltonian Errors'!D229)</f>
        <v>42.222222222222221</v>
      </c>
      <c r="E229">
        <f>AVERAGE('PARITY Errors'!E229, 'Pattern_Matching Errors'!E229, 'Reversal Errors'!E229, 'Stack Errors'!E229, 'Vending_Machine Errors'!E229, 'Vending_Machine_Sum Errors'!E229, 'MazeComplete Errors'!E229, 'MazeSolve Errors'!E229, 'Hamiltonian Errors'!E229)</f>
        <v>39.400000000000006</v>
      </c>
      <c r="F229">
        <f>AVERAGE('PARITY Errors'!F229, 'Pattern_Matching Errors'!F229, 'Reversal Errors'!F229, 'Stack Errors'!F229, 'Vending_Machine Errors'!F229, 'Vending_Machine_Sum Errors'!F229, 'MazeComplete Errors'!F229, 'MazeSolve Errors'!F229, 'Hamiltonian Errors'!F229)</f>
        <v>46.466666666666669</v>
      </c>
      <c r="G229">
        <f>AVERAGE('PARITY Errors'!G229, 'Pattern_Matching Errors'!G229, 'Reversal Errors'!G229, 'Stack Errors'!G229, 'Vending_Machine Errors'!G229, 'Vending_Machine_Sum Errors'!G229, 'MazeComplete Errors'!G229, 'MazeSolve Errors'!G229, 'Hamiltonian Errors'!G229)</f>
        <v>50.411111111111119</v>
      </c>
      <c r="H229" t="str">
        <f t="shared" si="6"/>
        <v>5 (δ=0.85)</v>
      </c>
    </row>
    <row r="230" spans="1:8" x14ac:dyDescent="0.45">
      <c r="A230" s="1">
        <v>10</v>
      </c>
      <c r="B230">
        <v>10</v>
      </c>
      <c r="C230">
        <v>0</v>
      </c>
      <c r="D230">
        <f>AVERAGE('PARITY Errors'!D230, 'Pattern_Matching Errors'!D230, 'Reversal Errors'!D230, 'Stack Errors'!D230, 'Vending_Machine Errors'!D230, 'Vending_Machine_Sum Errors'!D230, 'MazeComplete Errors'!D230, 'MazeSolve Errors'!D230, 'Hamiltonian Errors'!D230)</f>
        <v>34.177777777777777</v>
      </c>
      <c r="E230">
        <f>AVERAGE('PARITY Errors'!E230, 'Pattern_Matching Errors'!E230, 'Reversal Errors'!E230, 'Stack Errors'!E230, 'Vending_Machine Errors'!E230, 'Vending_Machine_Sum Errors'!E230, 'MazeComplete Errors'!E230, 'MazeSolve Errors'!E230, 'Hamiltonian Errors'!E230)</f>
        <v>33.388888888888886</v>
      </c>
      <c r="F230">
        <f>AVERAGE('PARITY Errors'!F230, 'Pattern_Matching Errors'!F230, 'Reversal Errors'!F230, 'Stack Errors'!F230, 'Vending_Machine Errors'!F230, 'Vending_Machine_Sum Errors'!F230, 'MazeComplete Errors'!F230, 'MazeSolve Errors'!F230, 'Hamiltonian Errors'!F230)</f>
        <v>33.622222222222227</v>
      </c>
      <c r="G230">
        <f>AVERAGE('PARITY Errors'!G230, 'Pattern_Matching Errors'!G230, 'Reversal Errors'!G230, 'Stack Errors'!G230, 'Vending_Machine Errors'!G230, 'Vending_Machine_Sum Errors'!G230, 'MazeComplete Errors'!G230, 'MazeSolve Errors'!G230, 'Hamiltonian Errors'!G230)</f>
        <v>40.411111111111119</v>
      </c>
      <c r="H230" t="str">
        <f t="shared" si="6"/>
        <v>10 (δ=0)</v>
      </c>
    </row>
    <row r="231" spans="1:8" x14ac:dyDescent="0.45">
      <c r="A231" s="1">
        <v>11</v>
      </c>
      <c r="B231">
        <v>10</v>
      </c>
      <c r="C231">
        <v>0.2</v>
      </c>
      <c r="D231">
        <f>AVERAGE('PARITY Errors'!D231, 'Pattern_Matching Errors'!D231, 'Reversal Errors'!D231, 'Stack Errors'!D231, 'Vending_Machine Errors'!D231, 'Vending_Machine_Sum Errors'!D231, 'MazeComplete Errors'!D231, 'MazeSolve Errors'!D231, 'Hamiltonian Errors'!D231)</f>
        <v>36.333333333333336</v>
      </c>
      <c r="E231">
        <f>AVERAGE('PARITY Errors'!E231, 'Pattern_Matching Errors'!E231, 'Reversal Errors'!E231, 'Stack Errors'!E231, 'Vending_Machine Errors'!E231, 'Vending_Machine_Sum Errors'!E231, 'MazeComplete Errors'!E231, 'MazeSolve Errors'!E231, 'Hamiltonian Errors'!E231)</f>
        <v>33.36666666666666</v>
      </c>
      <c r="F231">
        <f>AVERAGE('PARITY Errors'!F231, 'Pattern_Matching Errors'!F231, 'Reversal Errors'!F231, 'Stack Errors'!F231, 'Vending_Machine Errors'!F231, 'Vending_Machine_Sum Errors'!F231, 'MazeComplete Errors'!F231, 'MazeSolve Errors'!F231, 'Hamiltonian Errors'!F231)</f>
        <v>36.444444444444443</v>
      </c>
      <c r="G231">
        <f>AVERAGE('PARITY Errors'!G231, 'Pattern_Matching Errors'!G231, 'Reversal Errors'!G231, 'Stack Errors'!G231, 'Vending_Machine Errors'!G231, 'Vending_Machine_Sum Errors'!G231, 'MazeComplete Errors'!G231, 'MazeSolve Errors'!G231, 'Hamiltonian Errors'!G231)</f>
        <v>41.877777777777773</v>
      </c>
      <c r="H231" t="str">
        <f t="shared" si="6"/>
        <v>10 (δ=0.2)</v>
      </c>
    </row>
    <row r="232" spans="1:8" x14ac:dyDescent="0.45">
      <c r="A232" s="1">
        <v>12</v>
      </c>
      <c r="B232">
        <v>10</v>
      </c>
      <c r="C232">
        <v>0.45</v>
      </c>
      <c r="D232">
        <f>AVERAGE('PARITY Errors'!D232, 'Pattern_Matching Errors'!D232, 'Reversal Errors'!D232, 'Stack Errors'!D232, 'Vending_Machine Errors'!D232, 'Vending_Machine_Sum Errors'!D232, 'MazeComplete Errors'!D232, 'MazeSolve Errors'!D232, 'Hamiltonian Errors'!D232)</f>
        <v>37.199999999999996</v>
      </c>
      <c r="E232">
        <f>AVERAGE('PARITY Errors'!E232, 'Pattern_Matching Errors'!E232, 'Reversal Errors'!E232, 'Stack Errors'!E232, 'Vending_Machine Errors'!E232, 'Vending_Machine_Sum Errors'!E232, 'MazeComplete Errors'!E232, 'MazeSolve Errors'!E232, 'Hamiltonian Errors'!E232)</f>
        <v>33.511111111111113</v>
      </c>
      <c r="F232">
        <f>AVERAGE('PARITY Errors'!F232, 'Pattern_Matching Errors'!F232, 'Reversal Errors'!F232, 'Stack Errors'!F232, 'Vending_Machine Errors'!F232, 'Vending_Machine_Sum Errors'!F232, 'MazeComplete Errors'!F232, 'MazeSolve Errors'!F232, 'Hamiltonian Errors'!F232)</f>
        <v>35.033333333333331</v>
      </c>
      <c r="G232">
        <f>AVERAGE('PARITY Errors'!G232, 'Pattern_Matching Errors'!G232, 'Reversal Errors'!G232, 'Stack Errors'!G232, 'Vending_Machine Errors'!G232, 'Vending_Machine_Sum Errors'!G232, 'MazeComplete Errors'!G232, 'MazeSolve Errors'!G232, 'Hamiltonian Errors'!G232)</f>
        <v>41.222222222222221</v>
      </c>
      <c r="H232" t="str">
        <f t="shared" si="6"/>
        <v>10 (δ=0.45)</v>
      </c>
    </row>
    <row r="233" spans="1:8" x14ac:dyDescent="0.45">
      <c r="A233" s="1">
        <v>13</v>
      </c>
      <c r="B233">
        <v>10</v>
      </c>
      <c r="C233">
        <v>0.65</v>
      </c>
      <c r="D233">
        <f>AVERAGE('PARITY Errors'!D233, 'Pattern_Matching Errors'!D233, 'Reversal Errors'!D233, 'Stack Errors'!D233, 'Vending_Machine Errors'!D233, 'Vending_Machine_Sum Errors'!D233, 'MazeComplete Errors'!D233, 'MazeSolve Errors'!D233, 'Hamiltonian Errors'!D233)</f>
        <v>36.055555555555557</v>
      </c>
      <c r="E233">
        <f>AVERAGE('PARITY Errors'!E233, 'Pattern_Matching Errors'!E233, 'Reversal Errors'!E233, 'Stack Errors'!E233, 'Vending_Machine Errors'!E233, 'Vending_Machine_Sum Errors'!E233, 'MazeComplete Errors'!E233, 'MazeSolve Errors'!E233, 'Hamiltonian Errors'!E233)</f>
        <v>34.766666666666673</v>
      </c>
      <c r="F233">
        <f>AVERAGE('PARITY Errors'!F233, 'Pattern_Matching Errors'!F233, 'Reversal Errors'!F233, 'Stack Errors'!F233, 'Vending_Machine Errors'!F233, 'Vending_Machine_Sum Errors'!F233, 'MazeComplete Errors'!F233, 'MazeSolve Errors'!F233, 'Hamiltonian Errors'!F233)</f>
        <v>37.088888888888889</v>
      </c>
      <c r="G233">
        <f>AVERAGE('PARITY Errors'!G233, 'Pattern_Matching Errors'!G233, 'Reversal Errors'!G233, 'Stack Errors'!G233, 'Vending_Machine Errors'!G233, 'Vending_Machine_Sum Errors'!G233, 'MazeComplete Errors'!G233, 'MazeSolve Errors'!G233, 'Hamiltonian Errors'!G233)</f>
        <v>41.677777777777777</v>
      </c>
      <c r="H233" t="str">
        <f t="shared" si="6"/>
        <v>10 (δ=0.65)</v>
      </c>
    </row>
    <row r="234" spans="1:8" x14ac:dyDescent="0.45">
      <c r="A234" s="1">
        <v>14</v>
      </c>
      <c r="B234">
        <v>10</v>
      </c>
      <c r="C234">
        <v>0.85</v>
      </c>
      <c r="D234">
        <f>AVERAGE('PARITY Errors'!D234, 'Pattern_Matching Errors'!D234, 'Reversal Errors'!D234, 'Stack Errors'!D234, 'Vending_Machine Errors'!D234, 'Vending_Machine_Sum Errors'!D234, 'MazeComplete Errors'!D234, 'MazeSolve Errors'!D234, 'Hamiltonian Errors'!D234)</f>
        <v>37.655555555555559</v>
      </c>
      <c r="E234">
        <f>AVERAGE('PARITY Errors'!E234, 'Pattern_Matching Errors'!E234, 'Reversal Errors'!E234, 'Stack Errors'!E234, 'Vending_Machine Errors'!E234, 'Vending_Machine_Sum Errors'!E234, 'MazeComplete Errors'!E234, 'MazeSolve Errors'!E234, 'Hamiltonian Errors'!E234)</f>
        <v>36.722222222222221</v>
      </c>
      <c r="F234">
        <f>AVERAGE('PARITY Errors'!F234, 'Pattern_Matching Errors'!F234, 'Reversal Errors'!F234, 'Stack Errors'!F234, 'Vending_Machine Errors'!F234, 'Vending_Machine_Sum Errors'!F234, 'MazeComplete Errors'!F234, 'MazeSolve Errors'!F234, 'Hamiltonian Errors'!F234)</f>
        <v>37.433333333333337</v>
      </c>
      <c r="G234">
        <f>AVERAGE('PARITY Errors'!G234, 'Pattern_Matching Errors'!G234, 'Reversal Errors'!G234, 'Stack Errors'!G234, 'Vending_Machine Errors'!G234, 'Vending_Machine_Sum Errors'!G234, 'MazeComplete Errors'!G234, 'MazeSolve Errors'!G234, 'Hamiltonian Errors'!G234)</f>
        <v>42.86666666666666</v>
      </c>
      <c r="H234" t="str">
        <f t="shared" si="6"/>
        <v>10 (δ=0.85)</v>
      </c>
    </row>
    <row r="235" spans="1:8" x14ac:dyDescent="0.45">
      <c r="A235" s="1">
        <v>15</v>
      </c>
      <c r="B235">
        <v>20</v>
      </c>
      <c r="C235">
        <v>0</v>
      </c>
      <c r="D235">
        <f>AVERAGE('PARITY Errors'!D235, 'Pattern_Matching Errors'!D235, 'Reversal Errors'!D235, 'Stack Errors'!D235, 'Vending_Machine Errors'!D235, 'Vending_Machine_Sum Errors'!D235, 'MazeComplete Errors'!D235, 'MazeSolve Errors'!D235, 'Hamiltonian Errors'!D235)</f>
        <v>29.866666666666667</v>
      </c>
      <c r="E235">
        <f>AVERAGE('PARITY Errors'!E235, 'Pattern_Matching Errors'!E235, 'Reversal Errors'!E235, 'Stack Errors'!E235, 'Vending_Machine Errors'!E235, 'Vending_Machine_Sum Errors'!E235, 'MazeComplete Errors'!E235, 'MazeSolve Errors'!E235, 'Hamiltonian Errors'!E235)</f>
        <v>28.111111111111111</v>
      </c>
      <c r="F235">
        <f>AVERAGE('PARITY Errors'!F235, 'Pattern_Matching Errors'!F235, 'Reversal Errors'!F235, 'Stack Errors'!F235, 'Vending_Machine Errors'!F235, 'Vending_Machine_Sum Errors'!F235, 'MazeComplete Errors'!F235, 'MazeSolve Errors'!F235, 'Hamiltonian Errors'!F235)</f>
        <v>28.188888888888886</v>
      </c>
      <c r="G235">
        <f>AVERAGE('PARITY Errors'!G235, 'Pattern_Matching Errors'!G235, 'Reversal Errors'!G235, 'Stack Errors'!G235, 'Vending_Machine Errors'!G235, 'Vending_Machine_Sum Errors'!G235, 'MazeComplete Errors'!G235, 'MazeSolve Errors'!G235, 'Hamiltonian Errors'!G235)</f>
        <v>30.766666666666666</v>
      </c>
      <c r="H235" t="str">
        <f t="shared" si="6"/>
        <v>20 (δ=0)</v>
      </c>
    </row>
    <row r="236" spans="1:8" x14ac:dyDescent="0.45">
      <c r="A236" s="1">
        <v>16</v>
      </c>
      <c r="B236">
        <v>20</v>
      </c>
      <c r="C236">
        <v>0.2</v>
      </c>
      <c r="D236">
        <f>AVERAGE('PARITY Errors'!D236, 'Pattern_Matching Errors'!D236, 'Reversal Errors'!D236, 'Stack Errors'!D236, 'Vending_Machine Errors'!D236, 'Vending_Machine_Sum Errors'!D236, 'MazeComplete Errors'!D236, 'MazeSolve Errors'!D236, 'Hamiltonian Errors'!D236)</f>
        <v>32.544444444444444</v>
      </c>
      <c r="E236">
        <f>AVERAGE('PARITY Errors'!E236, 'Pattern_Matching Errors'!E236, 'Reversal Errors'!E236, 'Stack Errors'!E236, 'Vending_Machine Errors'!E236, 'Vending_Machine_Sum Errors'!E236, 'MazeComplete Errors'!E236, 'MazeSolve Errors'!E236, 'Hamiltonian Errors'!E236)</f>
        <v>29.377777777777776</v>
      </c>
      <c r="F236">
        <f>AVERAGE('PARITY Errors'!F236, 'Pattern_Matching Errors'!F236, 'Reversal Errors'!F236, 'Stack Errors'!F236, 'Vending_Machine Errors'!F236, 'Vending_Machine_Sum Errors'!F236, 'MazeComplete Errors'!F236, 'MazeSolve Errors'!F236, 'Hamiltonian Errors'!F236)</f>
        <v>31.233333333333334</v>
      </c>
      <c r="G236">
        <f>AVERAGE('PARITY Errors'!G236, 'Pattern_Matching Errors'!G236, 'Reversal Errors'!G236, 'Stack Errors'!G236, 'Vending_Machine Errors'!G236, 'Vending_Machine_Sum Errors'!G236, 'MazeComplete Errors'!G236, 'MazeSolve Errors'!G236, 'Hamiltonian Errors'!G236)</f>
        <v>33.633333333333333</v>
      </c>
      <c r="H236" t="str">
        <f t="shared" si="6"/>
        <v>20 (δ=0.2)</v>
      </c>
    </row>
    <row r="237" spans="1:8" x14ac:dyDescent="0.45">
      <c r="A237" s="1">
        <v>17</v>
      </c>
      <c r="B237">
        <v>20</v>
      </c>
      <c r="C237">
        <v>0.45</v>
      </c>
      <c r="D237">
        <f>AVERAGE('PARITY Errors'!D237, 'Pattern_Matching Errors'!D237, 'Reversal Errors'!D237, 'Stack Errors'!D237, 'Vending_Machine Errors'!D237, 'Vending_Machine_Sum Errors'!D237, 'MazeComplete Errors'!D237, 'MazeSolve Errors'!D237, 'Hamiltonian Errors'!D237)</f>
        <v>33.577777777777769</v>
      </c>
      <c r="E237">
        <f>AVERAGE('PARITY Errors'!E237, 'Pattern_Matching Errors'!E237, 'Reversal Errors'!E237, 'Stack Errors'!E237, 'Vending_Machine Errors'!E237, 'Vending_Machine_Sum Errors'!E237, 'MazeComplete Errors'!E237, 'MazeSolve Errors'!E237, 'Hamiltonian Errors'!E237)</f>
        <v>30.444444444444443</v>
      </c>
      <c r="F237">
        <f>AVERAGE('PARITY Errors'!F237, 'Pattern_Matching Errors'!F237, 'Reversal Errors'!F237, 'Stack Errors'!F237, 'Vending_Machine Errors'!F237, 'Vending_Machine_Sum Errors'!F237, 'MazeComplete Errors'!F237, 'MazeSolve Errors'!F237, 'Hamiltonian Errors'!F237)</f>
        <v>33.577777777777783</v>
      </c>
      <c r="G237">
        <f>AVERAGE('PARITY Errors'!G237, 'Pattern_Matching Errors'!G237, 'Reversal Errors'!G237, 'Stack Errors'!G237, 'Vending_Machine Errors'!G237, 'Vending_Machine_Sum Errors'!G237, 'MazeComplete Errors'!G237, 'MazeSolve Errors'!G237, 'Hamiltonian Errors'!G237)</f>
        <v>34.28</v>
      </c>
      <c r="H237" t="str">
        <f t="shared" si="6"/>
        <v>20 (δ=0.45)</v>
      </c>
    </row>
    <row r="238" spans="1:8" x14ac:dyDescent="0.45">
      <c r="A238" s="1">
        <v>18</v>
      </c>
      <c r="B238">
        <v>20</v>
      </c>
      <c r="C238">
        <v>0.65</v>
      </c>
      <c r="D238">
        <f>AVERAGE('PARITY Errors'!D238, 'Pattern_Matching Errors'!D238, 'Reversal Errors'!D238, 'Stack Errors'!D238, 'Vending_Machine Errors'!D238, 'Vending_Machine_Sum Errors'!D238, 'MazeComplete Errors'!D238, 'MazeSolve Errors'!D238, 'Hamiltonian Errors'!D238)</f>
        <v>34.911111111111119</v>
      </c>
      <c r="E238">
        <f>AVERAGE('PARITY Errors'!E238, 'Pattern_Matching Errors'!E238, 'Reversal Errors'!E238, 'Stack Errors'!E238, 'Vending_Machine Errors'!E238, 'Vending_Machine_Sum Errors'!E238, 'MazeComplete Errors'!E238, 'MazeSolve Errors'!E238, 'Hamiltonian Errors'!E238)</f>
        <v>32.731111111111112</v>
      </c>
      <c r="F238">
        <f>AVERAGE('PARITY Errors'!F238, 'Pattern_Matching Errors'!F238, 'Reversal Errors'!F238, 'Stack Errors'!F238, 'Vending_Machine Errors'!F238, 'Vending_Machine_Sum Errors'!F238, 'MazeComplete Errors'!F238, 'MazeSolve Errors'!F238, 'Hamiltonian Errors'!F238)</f>
        <v>33.977777777777774</v>
      </c>
      <c r="G238">
        <f>AVERAGE('PARITY Errors'!G238, 'Pattern_Matching Errors'!G238, 'Reversal Errors'!G238, 'Stack Errors'!G238, 'Vending_Machine Errors'!G238, 'Vending_Machine_Sum Errors'!G238, 'MazeComplete Errors'!G238, 'MazeSolve Errors'!G238, 'Hamiltonian Errors'!G238)</f>
        <v>35.144444444444446</v>
      </c>
      <c r="H238" t="str">
        <f t="shared" si="6"/>
        <v>20 (δ=0.65)</v>
      </c>
    </row>
    <row r="239" spans="1:8" x14ac:dyDescent="0.45">
      <c r="A239" s="1">
        <v>19</v>
      </c>
      <c r="B239">
        <v>20</v>
      </c>
      <c r="C239">
        <v>0.85</v>
      </c>
      <c r="D239">
        <f>AVERAGE('PARITY Errors'!D239, 'Pattern_Matching Errors'!D239, 'Reversal Errors'!D239, 'Stack Errors'!D239, 'Vending_Machine Errors'!D239, 'Vending_Machine_Sum Errors'!D239, 'MazeComplete Errors'!D239, 'MazeSolve Errors'!D239, 'Hamiltonian Errors'!D239)</f>
        <v>36.077777777777776</v>
      </c>
      <c r="E239">
        <f>AVERAGE('PARITY Errors'!E239, 'Pattern_Matching Errors'!E239, 'Reversal Errors'!E239, 'Stack Errors'!E239, 'Vending_Machine Errors'!E239, 'Vending_Machine_Sum Errors'!E239, 'MazeComplete Errors'!E239, 'MazeSolve Errors'!E239, 'Hamiltonian Errors'!E239)</f>
        <v>33.466666666666669</v>
      </c>
      <c r="F239">
        <f>AVERAGE('PARITY Errors'!F239, 'Pattern_Matching Errors'!F239, 'Reversal Errors'!F239, 'Stack Errors'!F239, 'Vending_Machine Errors'!F239, 'Vending_Machine_Sum Errors'!F239, 'MazeComplete Errors'!F239, 'MazeSolve Errors'!F239, 'Hamiltonian Errors'!F239)</f>
        <v>35.977777777777789</v>
      </c>
      <c r="G239">
        <f>AVERAGE('PARITY Errors'!G239, 'Pattern_Matching Errors'!G239, 'Reversal Errors'!G239, 'Stack Errors'!G239, 'Vending_Machine Errors'!G239, 'Vending_Machine_Sum Errors'!G239, 'MazeComplete Errors'!G239, 'MazeSolve Errors'!G239, 'Hamiltonian Errors'!G239)</f>
        <v>36.433333333333337</v>
      </c>
      <c r="H239" t="str">
        <f t="shared" si="6"/>
        <v>20 (δ=0.85)</v>
      </c>
    </row>
    <row r="240" spans="1:8" x14ac:dyDescent="0.45">
      <c r="A240" s="1">
        <v>20</v>
      </c>
      <c r="B240">
        <v>50</v>
      </c>
      <c r="C240">
        <v>0</v>
      </c>
      <c r="D240">
        <f>AVERAGE('PARITY Errors'!D240, 'Pattern_Matching Errors'!D240, 'Reversal Errors'!D240, 'Stack Errors'!D240, 'Vending_Machine Errors'!D240, 'Vending_Machine_Sum Errors'!D240, 'MazeComplete Errors'!D240, 'MazeSolve Errors'!D240, 'Hamiltonian Errors'!D240)</f>
        <v>47.2</v>
      </c>
      <c r="E240">
        <f>AVERAGE('PARITY Errors'!E240, 'Pattern_Matching Errors'!E240, 'Reversal Errors'!E240, 'Stack Errors'!E240, 'Vending_Machine Errors'!E240, 'Vending_Machine_Sum Errors'!E240, 'MazeComplete Errors'!E240, 'MazeSolve Errors'!E240, 'Hamiltonian Errors'!E240)</f>
        <v>47.466666666666669</v>
      </c>
      <c r="F240">
        <f>AVERAGE('PARITY Errors'!F240, 'Pattern_Matching Errors'!F240, 'Reversal Errors'!F240, 'Stack Errors'!F240, 'Vending_Machine Errors'!F240, 'Vending_Machine_Sum Errors'!F240, 'MazeComplete Errors'!F240, 'MazeSolve Errors'!F240, 'Hamiltonian Errors'!F240)</f>
        <v>46.977777777777774</v>
      </c>
      <c r="G240">
        <f>AVERAGE('PARITY Errors'!G240, 'Pattern_Matching Errors'!G240, 'Reversal Errors'!G240, 'Stack Errors'!G240, 'Vending_Machine Errors'!G240, 'Vending_Machine_Sum Errors'!G240, 'MazeComplete Errors'!G240, 'MazeSolve Errors'!G240, 'Hamiltonian Errors'!G240)</f>
        <v>46.724444444444444</v>
      </c>
      <c r="H240" t="str">
        <f t="shared" si="6"/>
        <v>50 (δ=0)</v>
      </c>
    </row>
    <row r="241" spans="1:8" x14ac:dyDescent="0.45">
      <c r="A241" s="1">
        <v>21</v>
      </c>
      <c r="B241">
        <v>50</v>
      </c>
      <c r="C241">
        <v>0.2</v>
      </c>
      <c r="D241">
        <f>AVERAGE('PARITY Errors'!D241, 'Pattern_Matching Errors'!D241, 'Reversal Errors'!D241, 'Stack Errors'!D241, 'Vending_Machine Errors'!D241, 'Vending_Machine_Sum Errors'!D241, 'MazeComplete Errors'!D241, 'MazeSolve Errors'!D241, 'Hamiltonian Errors'!D241)</f>
        <v>49.8</v>
      </c>
      <c r="E241">
        <f>AVERAGE('PARITY Errors'!E241, 'Pattern_Matching Errors'!E241, 'Reversal Errors'!E241, 'Stack Errors'!E241, 'Vending_Machine Errors'!E241, 'Vending_Machine_Sum Errors'!E241, 'MazeComplete Errors'!E241, 'MazeSolve Errors'!E241, 'Hamiltonian Errors'!E241)</f>
        <v>48.988888888888887</v>
      </c>
      <c r="F241">
        <f>AVERAGE('PARITY Errors'!F241, 'Pattern_Matching Errors'!F241, 'Reversal Errors'!F241, 'Stack Errors'!F241, 'Vending_Machine Errors'!F241, 'Vending_Machine_Sum Errors'!F241, 'MazeComplete Errors'!F241, 'MazeSolve Errors'!F241, 'Hamiltonian Errors'!F241)</f>
        <v>49.93333333333333</v>
      </c>
      <c r="G241">
        <f>AVERAGE('PARITY Errors'!G241, 'Pattern_Matching Errors'!G241, 'Reversal Errors'!G241, 'Stack Errors'!G241, 'Vending_Machine Errors'!G241, 'Vending_Machine_Sum Errors'!G241, 'MazeComplete Errors'!G241, 'MazeSolve Errors'!G241, 'Hamiltonian Errors'!G241)</f>
        <v>49.388888888888886</v>
      </c>
      <c r="H241" t="str">
        <f t="shared" si="6"/>
        <v>50 (δ=0.2)</v>
      </c>
    </row>
    <row r="242" spans="1:8" x14ac:dyDescent="0.45">
      <c r="A242" s="1">
        <v>22</v>
      </c>
      <c r="B242">
        <v>50</v>
      </c>
      <c r="C242">
        <v>0.45</v>
      </c>
      <c r="D242">
        <f>AVERAGE('PARITY Errors'!D242, 'Pattern_Matching Errors'!D242, 'Reversal Errors'!D242, 'Stack Errors'!D242, 'Vending_Machine Errors'!D242, 'Vending_Machine_Sum Errors'!D242, 'MazeComplete Errors'!D242, 'MazeSolve Errors'!D242, 'Hamiltonian Errors'!D242)</f>
        <v>51.366666666666667</v>
      </c>
      <c r="E242">
        <f>AVERAGE('PARITY Errors'!E242, 'Pattern_Matching Errors'!E242, 'Reversal Errors'!E242, 'Stack Errors'!E242, 'Vending_Machine Errors'!E242, 'Vending_Machine_Sum Errors'!E242, 'MazeComplete Errors'!E242, 'MazeSolve Errors'!E242, 'Hamiltonian Errors'!E242)</f>
        <v>49.411111111111111</v>
      </c>
      <c r="F242">
        <f>AVERAGE('PARITY Errors'!F242, 'Pattern_Matching Errors'!F242, 'Reversal Errors'!F242, 'Stack Errors'!F242, 'Vending_Machine Errors'!F242, 'Vending_Machine_Sum Errors'!F242, 'MazeComplete Errors'!F242, 'MazeSolve Errors'!F242, 'Hamiltonian Errors'!F242)</f>
        <v>50.68888888888889</v>
      </c>
      <c r="G242">
        <f>AVERAGE('PARITY Errors'!G242, 'Pattern_Matching Errors'!G242, 'Reversal Errors'!G242, 'Stack Errors'!G242, 'Vending_Machine Errors'!G242, 'Vending_Machine_Sum Errors'!G242, 'MazeComplete Errors'!G242, 'MazeSolve Errors'!G242, 'Hamiltonian Errors'!G242)</f>
        <v>50.255555555555553</v>
      </c>
      <c r="H242" t="str">
        <f t="shared" si="6"/>
        <v>50 (δ=0.45)</v>
      </c>
    </row>
    <row r="243" spans="1:8" x14ac:dyDescent="0.45">
      <c r="A243" s="1">
        <v>23</v>
      </c>
      <c r="B243">
        <v>50</v>
      </c>
      <c r="C243">
        <v>0.65</v>
      </c>
      <c r="D243">
        <f>AVERAGE('PARITY Errors'!D243, 'Pattern_Matching Errors'!D243, 'Reversal Errors'!D243, 'Stack Errors'!D243, 'Vending_Machine Errors'!D243, 'Vending_Machine_Sum Errors'!D243, 'MazeComplete Errors'!D243, 'MazeSolve Errors'!D243, 'Hamiltonian Errors'!D243)</f>
        <v>52</v>
      </c>
      <c r="E243">
        <f>AVERAGE('PARITY Errors'!E243, 'Pattern_Matching Errors'!E243, 'Reversal Errors'!E243, 'Stack Errors'!E243, 'Vending_Machine Errors'!E243, 'Vending_Machine_Sum Errors'!E243, 'MazeComplete Errors'!E243, 'MazeSolve Errors'!E243, 'Hamiltonian Errors'!E243)</f>
        <v>50.911111111111111</v>
      </c>
      <c r="F243">
        <f>AVERAGE('PARITY Errors'!F243, 'Pattern_Matching Errors'!F243, 'Reversal Errors'!F243, 'Stack Errors'!F243, 'Vending_Machine Errors'!F243, 'Vending_Machine_Sum Errors'!F243, 'MazeComplete Errors'!F243, 'MazeSolve Errors'!F243, 'Hamiltonian Errors'!F243)</f>
        <v>52.377777777777773</v>
      </c>
      <c r="G243">
        <f>AVERAGE('PARITY Errors'!G243, 'Pattern_Matching Errors'!G243, 'Reversal Errors'!G243, 'Stack Errors'!G243, 'Vending_Machine Errors'!G243, 'Vending_Machine_Sum Errors'!G243, 'MazeComplete Errors'!G243, 'MazeSolve Errors'!G243, 'Hamiltonian Errors'!G243)</f>
        <v>51.717777777777783</v>
      </c>
      <c r="H243" t="str">
        <f t="shared" si="6"/>
        <v>50 (δ=0.65)</v>
      </c>
    </row>
    <row r="244" spans="1:8" x14ac:dyDescent="0.45">
      <c r="A244" s="1">
        <v>24</v>
      </c>
      <c r="B244">
        <v>50</v>
      </c>
      <c r="C244">
        <v>0.85</v>
      </c>
      <c r="D244">
        <f>AVERAGE('PARITY Errors'!D244, 'Pattern_Matching Errors'!D244, 'Reversal Errors'!D244, 'Stack Errors'!D244, 'Vending_Machine Errors'!D244, 'Vending_Machine_Sum Errors'!D244, 'MazeComplete Errors'!D244, 'MazeSolve Errors'!D244, 'Hamiltonian Errors'!D244)</f>
        <v>54.088888888888881</v>
      </c>
      <c r="E244">
        <f>AVERAGE('PARITY Errors'!E244, 'Pattern_Matching Errors'!E244, 'Reversal Errors'!E244, 'Stack Errors'!E244, 'Vending_Machine Errors'!E244, 'Vending_Machine_Sum Errors'!E244, 'MazeComplete Errors'!E244, 'MazeSolve Errors'!E244, 'Hamiltonian Errors'!E244)</f>
        <v>52.544444444444444</v>
      </c>
      <c r="F244">
        <f>AVERAGE('PARITY Errors'!F244, 'Pattern_Matching Errors'!F244, 'Reversal Errors'!F244, 'Stack Errors'!F244, 'Vending_Machine Errors'!F244, 'Vending_Machine_Sum Errors'!F244, 'MazeComplete Errors'!F244, 'MazeSolve Errors'!F244, 'Hamiltonian Errors'!F244)</f>
        <v>53.622222222222227</v>
      </c>
      <c r="G244">
        <f>AVERAGE('PARITY Errors'!G244, 'Pattern_Matching Errors'!G244, 'Reversal Errors'!G244, 'Stack Errors'!G244, 'Vending_Machine Errors'!G244, 'Vending_Machine_Sum Errors'!G244, 'MazeComplete Errors'!G244, 'MazeSolve Errors'!G244, 'Hamiltonian Errors'!G244)</f>
        <v>53.266666666666673</v>
      </c>
      <c r="H244" t="str">
        <f t="shared" si="6"/>
        <v>50 (δ=0.85)</v>
      </c>
    </row>
    <row r="245" spans="1:8" x14ac:dyDescent="0.45">
      <c r="A245" s="1">
        <v>25</v>
      </c>
      <c r="B245">
        <v>100</v>
      </c>
      <c r="C245">
        <v>0</v>
      </c>
      <c r="D245">
        <f>AVERAGE('PARITY Errors'!D245, 'Pattern_Matching Errors'!D245, 'Reversal Errors'!D245, 'Stack Errors'!D245, 'Vending_Machine Errors'!D245, 'Vending_Machine_Sum Errors'!D245, 'MazeComplete Errors'!D245, 'MazeSolve Errors'!D245, 'Hamiltonian Errors'!D245)</f>
        <v>80.388888888888886</v>
      </c>
      <c r="E245">
        <f>AVERAGE('PARITY Errors'!E245, 'Pattern_Matching Errors'!E245, 'Reversal Errors'!E245, 'Stack Errors'!E245, 'Vending_Machine Errors'!E245, 'Vending_Machine_Sum Errors'!E245, 'MazeComplete Errors'!E245, 'MazeSolve Errors'!E245, 'Hamiltonian Errors'!E245)</f>
        <v>59.855555555555561</v>
      </c>
      <c r="F245">
        <f>AVERAGE('PARITY Errors'!F245, 'Pattern_Matching Errors'!F245, 'Reversal Errors'!F245, 'Stack Errors'!F245, 'Vending_Machine Errors'!F245, 'Vending_Machine_Sum Errors'!F245, 'MazeComplete Errors'!F245, 'MazeSolve Errors'!F245, 'Hamiltonian Errors'!F245)</f>
        <v>80.755555555555546</v>
      </c>
      <c r="G245">
        <f>AVERAGE('PARITY Errors'!G245, 'Pattern_Matching Errors'!G245, 'Reversal Errors'!G245, 'Stack Errors'!G245, 'Vending_Machine Errors'!G245, 'Vending_Machine_Sum Errors'!G245, 'MazeComplete Errors'!G245, 'MazeSolve Errors'!G245, 'Hamiltonian Errors'!G245)</f>
        <v>80.466666666666654</v>
      </c>
      <c r="H245" t="str">
        <f t="shared" si="6"/>
        <v>100 (δ=0)</v>
      </c>
    </row>
    <row r="246" spans="1:8" x14ac:dyDescent="0.45">
      <c r="A246" s="1">
        <v>26</v>
      </c>
      <c r="B246">
        <v>100</v>
      </c>
      <c r="C246">
        <v>0.2</v>
      </c>
      <c r="D246">
        <f>AVERAGE('PARITY Errors'!D246, 'Pattern_Matching Errors'!D246, 'Reversal Errors'!D246, 'Stack Errors'!D246, 'Vending_Machine Errors'!D246, 'Vending_Machine_Sum Errors'!D246, 'MazeComplete Errors'!D246, 'MazeSolve Errors'!D246, 'Hamiltonian Errors'!D246)</f>
        <v>82.922222222222217</v>
      </c>
      <c r="E246">
        <f>AVERAGE('PARITY Errors'!E246, 'Pattern_Matching Errors'!E246, 'Reversal Errors'!E246, 'Stack Errors'!E246, 'Vending_Machine Errors'!E246, 'Vending_Machine_Sum Errors'!E246, 'MazeComplete Errors'!E246, 'MazeSolve Errors'!E246, 'Hamiltonian Errors'!E246)</f>
        <v>63.377777777777787</v>
      </c>
      <c r="F246">
        <f>AVERAGE('PARITY Errors'!F246, 'Pattern_Matching Errors'!F246, 'Reversal Errors'!F246, 'Stack Errors'!F246, 'Vending_Machine Errors'!F246, 'Vending_Machine_Sum Errors'!F246, 'MazeComplete Errors'!F246, 'MazeSolve Errors'!F246, 'Hamiltonian Errors'!F246)</f>
        <v>82.87777777777778</v>
      </c>
      <c r="G246">
        <f>AVERAGE('PARITY Errors'!G246, 'Pattern_Matching Errors'!G246, 'Reversal Errors'!G246, 'Stack Errors'!G246, 'Vending_Machine Errors'!G246, 'Vending_Machine_Sum Errors'!G246, 'MazeComplete Errors'!G246, 'MazeSolve Errors'!G246, 'Hamiltonian Errors'!G246)</f>
        <v>83.188888888888883</v>
      </c>
      <c r="H246" t="str">
        <f t="shared" si="6"/>
        <v>100 (δ=0.2)</v>
      </c>
    </row>
    <row r="247" spans="1:8" x14ac:dyDescent="0.45">
      <c r="A247" s="1">
        <v>27</v>
      </c>
      <c r="B247">
        <v>100</v>
      </c>
      <c r="C247">
        <v>0.45</v>
      </c>
      <c r="D247">
        <f>AVERAGE('PARITY Errors'!D247, 'Pattern_Matching Errors'!D247, 'Reversal Errors'!D247, 'Stack Errors'!D247, 'Vending_Machine Errors'!D247, 'Vending_Machine_Sum Errors'!D247, 'MazeComplete Errors'!D247, 'MazeSolve Errors'!D247, 'Hamiltonian Errors'!D247)</f>
        <v>83.48888888888888</v>
      </c>
      <c r="E247">
        <f>AVERAGE('PARITY Errors'!E247, 'Pattern_Matching Errors'!E247, 'Reversal Errors'!E247, 'Stack Errors'!E247, 'Vending_Machine Errors'!E247, 'Vending_Machine_Sum Errors'!E247, 'MazeComplete Errors'!E247, 'MazeSolve Errors'!E247, 'Hamiltonian Errors'!E247)</f>
        <v>63.966666666666669</v>
      </c>
      <c r="F247">
        <f>AVERAGE('PARITY Errors'!F247, 'Pattern_Matching Errors'!F247, 'Reversal Errors'!F247, 'Stack Errors'!F247, 'Vending_Machine Errors'!F247, 'Vending_Machine_Sum Errors'!F247, 'MazeComplete Errors'!F247, 'MazeSolve Errors'!F247, 'Hamiltonian Errors'!F247)</f>
        <v>83.588888888888889</v>
      </c>
      <c r="G247">
        <f>AVERAGE('PARITY Errors'!G247, 'Pattern_Matching Errors'!G247, 'Reversal Errors'!G247, 'Stack Errors'!G247, 'Vending_Machine Errors'!G247, 'Vending_Machine_Sum Errors'!G247, 'MazeComplete Errors'!G247, 'MazeSolve Errors'!G247, 'Hamiltonian Errors'!G247)</f>
        <v>84.088888888888889</v>
      </c>
      <c r="H247" t="str">
        <f t="shared" si="6"/>
        <v>100 (δ=0.45)</v>
      </c>
    </row>
    <row r="248" spans="1:8" x14ac:dyDescent="0.45">
      <c r="A248" s="1">
        <v>28</v>
      </c>
      <c r="B248">
        <v>100</v>
      </c>
      <c r="C248">
        <v>0.65</v>
      </c>
      <c r="D248">
        <f>AVERAGE('PARITY Errors'!D248, 'Pattern_Matching Errors'!D248, 'Reversal Errors'!D248, 'Stack Errors'!D248, 'Vending_Machine Errors'!D248, 'Vending_Machine_Sum Errors'!D248, 'MazeComplete Errors'!D248, 'MazeSolve Errors'!D248, 'Hamiltonian Errors'!D248)</f>
        <v>85.166666666666671</v>
      </c>
      <c r="E248">
        <f>AVERAGE('PARITY Errors'!E248, 'Pattern_Matching Errors'!E248, 'Reversal Errors'!E248, 'Stack Errors'!E248, 'Vending_Machine Errors'!E248, 'Vending_Machine_Sum Errors'!E248, 'MazeComplete Errors'!E248, 'MazeSolve Errors'!E248, 'Hamiltonian Errors'!E248)</f>
        <v>66.006666666666661</v>
      </c>
      <c r="F248">
        <f>AVERAGE('PARITY Errors'!F248, 'Pattern_Matching Errors'!F248, 'Reversal Errors'!F248, 'Stack Errors'!F248, 'Vending_Machine Errors'!F248, 'Vending_Machine_Sum Errors'!F248, 'MazeComplete Errors'!F248, 'MazeSolve Errors'!F248, 'Hamiltonian Errors'!F248)</f>
        <v>84.566666666666663</v>
      </c>
      <c r="G248">
        <f>AVERAGE('PARITY Errors'!G248, 'Pattern_Matching Errors'!G248, 'Reversal Errors'!G248, 'Stack Errors'!G248, 'Vending_Machine Errors'!G248, 'Vending_Machine_Sum Errors'!G248, 'MazeComplete Errors'!G248, 'MazeSolve Errors'!G248, 'Hamiltonian Errors'!G248)</f>
        <v>84.677777777777777</v>
      </c>
      <c r="H248" t="str">
        <f t="shared" si="6"/>
        <v>100 (δ=0.65)</v>
      </c>
    </row>
    <row r="249" spans="1:8" x14ac:dyDescent="0.45">
      <c r="A249" s="1">
        <v>29</v>
      </c>
      <c r="B249">
        <v>100</v>
      </c>
      <c r="C249">
        <v>0.85</v>
      </c>
      <c r="D249">
        <f>AVERAGE('PARITY Errors'!D249, 'Pattern_Matching Errors'!D249, 'Reversal Errors'!D249, 'Stack Errors'!D249, 'Vending_Machine Errors'!D249, 'Vending_Machine_Sum Errors'!D249, 'MazeComplete Errors'!D249, 'MazeSolve Errors'!D249, 'Hamiltonian Errors'!D249)</f>
        <v>86</v>
      </c>
      <c r="E249">
        <f>AVERAGE('PARITY Errors'!E249, 'Pattern_Matching Errors'!E249, 'Reversal Errors'!E249, 'Stack Errors'!E249, 'Vending_Machine Errors'!E249, 'Vending_Machine_Sum Errors'!E249, 'MazeComplete Errors'!E249, 'MazeSolve Errors'!E249, 'Hamiltonian Errors'!E249)</f>
        <v>67.922222222222217</v>
      </c>
      <c r="F249">
        <f>AVERAGE('PARITY Errors'!F249, 'Pattern_Matching Errors'!F249, 'Reversal Errors'!F249, 'Stack Errors'!F249, 'Vending_Machine Errors'!F249, 'Vending_Machine_Sum Errors'!F249, 'MazeComplete Errors'!F249, 'MazeSolve Errors'!F249, 'Hamiltonian Errors'!F249)</f>
        <v>85.577777777777783</v>
      </c>
      <c r="G249">
        <f>AVERAGE('PARITY Errors'!G249, 'Pattern_Matching Errors'!G249, 'Reversal Errors'!G249, 'Stack Errors'!G249, 'Vending_Machine Errors'!G249, 'Vending_Machine_Sum Errors'!G249, 'MazeComplete Errors'!G249, 'MazeSolve Errors'!G249, 'Hamiltonian Errors'!G249)</f>
        <v>85.833333333333329</v>
      </c>
      <c r="H249" t="str">
        <f t="shared" si="6"/>
        <v>100 (δ=0.85)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249"/>
  <sheetViews>
    <sheetView workbookViewId="0">
      <selection activeCell="F8" sqref="F8"/>
    </sheetView>
  </sheetViews>
  <sheetFormatPr defaultRowHeight="14.25" x14ac:dyDescent="0.45"/>
  <sheetData>
    <row r="1" spans="1:8" x14ac:dyDescent="0.45">
      <c r="A1" s="1">
        <v>0</v>
      </c>
      <c r="B1" t="s">
        <v>13</v>
      </c>
    </row>
    <row r="3" spans="1:8" x14ac:dyDescent="0.4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14</v>
      </c>
    </row>
    <row r="4" spans="1:8" x14ac:dyDescent="0.45">
      <c r="A4" s="1">
        <v>0</v>
      </c>
      <c r="B4">
        <v>2</v>
      </c>
      <c r="C4">
        <v>0</v>
      </c>
      <c r="D4">
        <f>IFERROR(SUM('PARITY Errors'!D4, 'Pattern_Matching Errors'!D4, 'Reversal Errors'!D4, 'Stack Errors'!D4, 'Vending_Machine Errors'!D4, 'Vending_Machine_Sum Errors'!D4, 'MazeComplete Errors'!D4, 'MazeSolve Errors'!D4, 'Hamiltonian Errors'!D4)/('Failure Counts Errors'!D1-'Failure Counts Errors'!D4),0)</f>
        <v>106.54285714285713</v>
      </c>
      <c r="E4">
        <f>IFERROR(SUM('PARITY Errors'!E4, 'Pattern_Matching Errors'!E4, 'Reversal Errors'!E4, 'Stack Errors'!E4, 'Vending_Machine Errors'!E4, 'Vending_Machine_Sum Errors'!E4, 'MazeComplete Errors'!E4, 'MazeSolve Errors'!E4, 'Hamiltonian Errors'!E4)/('Failure Counts Errors'!D1-'Failure Counts Errors'!E4),0)</f>
        <v>135.54999999999998</v>
      </c>
      <c r="F4">
        <f>IFERROR(SUM('PARITY Errors'!F4, 'Pattern_Matching Errors'!F4, 'Reversal Errors'!F4, 'Stack Errors'!F4, 'Vending_Machine Errors'!F4, 'Vending_Machine_Sum Errors'!F4, 'MazeComplete Errors'!F4, 'MazeSolve Errors'!F4, 'Hamiltonian Errors'!F4)/('Failure Counts Errors'!D1-'Failure Counts Errors'!F4),0)</f>
        <v>102.89999999999999</v>
      </c>
      <c r="G4">
        <f>IFERROR(SUM('PARITY Errors'!G4, 'Pattern_Matching Errors'!G4, 'Reversal Errors'!G4, 'Stack Errors'!G4, 'Vending_Machine Errors'!G4, 'Vending_Machine_Sum Errors'!G4, 'MazeComplete Errors'!G4, 'MazeSolve Errors'!G4, 'Hamiltonian Errors'!G4)/('Failure Counts Errors'!D1-'Failure Counts Errors'!G4),0)</f>
        <v>125.46666666666665</v>
      </c>
      <c r="H4" t="str">
        <f t="shared" ref="H4:H33" si="0">B4&amp;" (δ="&amp;C4&amp;")"</f>
        <v>2 (δ=0)</v>
      </c>
    </row>
    <row r="5" spans="1:8" x14ac:dyDescent="0.45">
      <c r="A5" s="1">
        <v>1</v>
      </c>
      <c r="B5">
        <v>2</v>
      </c>
      <c r="C5">
        <v>0.2</v>
      </c>
      <c r="D5">
        <f>IFERROR(SUM('PARITY Errors'!D5, 'Pattern_Matching Errors'!D5, 'Reversal Errors'!D5, 'Stack Errors'!D5, 'Vending_Machine Errors'!D5, 'Vending_Machine_Sum Errors'!D5, 'MazeComplete Errors'!D5, 'MazeSolve Errors'!D5, 'Hamiltonian Errors'!D5)/('Failure Counts Errors'!D1-'Failure Counts Errors'!D5),0)</f>
        <v>92.350000000000009</v>
      </c>
      <c r="E5">
        <f>IFERROR(SUM('PARITY Errors'!E5, 'Pattern_Matching Errors'!E5, 'Reversal Errors'!E5, 'Stack Errors'!E5, 'Vending_Machine Errors'!E5, 'Vending_Machine_Sum Errors'!E5, 'MazeComplete Errors'!E5, 'MazeSolve Errors'!E5, 'Hamiltonian Errors'!E5)/('Failure Counts Errors'!D1-'Failure Counts Errors'!E5),0)</f>
        <v>135.46666666666667</v>
      </c>
      <c r="F5">
        <f>IFERROR(SUM('PARITY Errors'!F5, 'Pattern_Matching Errors'!F5, 'Reversal Errors'!F5, 'Stack Errors'!F5, 'Vending_Machine Errors'!F5, 'Vending_Machine_Sum Errors'!F5, 'MazeComplete Errors'!F5, 'MazeSolve Errors'!F5, 'Hamiltonian Errors'!F5)/('Failure Counts Errors'!D1-'Failure Counts Errors'!F5),0)</f>
        <v>106.01428571428572</v>
      </c>
      <c r="G5">
        <f>IFERROR(SUM('PARITY Errors'!G5, 'Pattern_Matching Errors'!G5, 'Reversal Errors'!G5, 'Stack Errors'!G5, 'Vending_Machine Errors'!G5, 'Vending_Machine_Sum Errors'!G5, 'MazeComplete Errors'!G5, 'MazeSolve Errors'!G5, 'Hamiltonian Errors'!G5)/('Failure Counts Errors'!D1-'Failure Counts Errors'!G5),0)</f>
        <v>124.78333333333332</v>
      </c>
      <c r="H5" t="str">
        <f t="shared" si="0"/>
        <v>2 (δ=0.2)</v>
      </c>
    </row>
    <row r="6" spans="1:8" x14ac:dyDescent="0.45">
      <c r="A6" s="1">
        <v>2</v>
      </c>
      <c r="B6">
        <v>2</v>
      </c>
      <c r="C6">
        <v>0.45</v>
      </c>
      <c r="D6">
        <f>IFERROR(SUM('PARITY Errors'!D6, 'Pattern_Matching Errors'!D6, 'Reversal Errors'!D6, 'Stack Errors'!D6, 'Vending_Machine Errors'!D6, 'Vending_Machine_Sum Errors'!D6, 'MazeComplete Errors'!D6, 'MazeSolve Errors'!D6, 'Hamiltonian Errors'!D6)/('Failure Counts Errors'!D1-'Failure Counts Errors'!D6),0)</f>
        <v>93.574999999999989</v>
      </c>
      <c r="E6">
        <f>IFERROR(SUM('PARITY Errors'!E6, 'Pattern_Matching Errors'!E6, 'Reversal Errors'!E6, 'Stack Errors'!E6, 'Vending_Machine Errors'!E6, 'Vending_Machine_Sum Errors'!E6, 'MazeComplete Errors'!E6, 'MazeSolve Errors'!E6, 'Hamiltonian Errors'!E6)/('Failure Counts Errors'!D1-'Failure Counts Errors'!E6),0)</f>
        <v>135.83333333333334</v>
      </c>
      <c r="F6">
        <f>IFERROR(SUM('PARITY Errors'!F6, 'Pattern_Matching Errors'!F6, 'Reversal Errors'!F6, 'Stack Errors'!F6, 'Vending_Machine Errors'!F6, 'Vending_Machine_Sum Errors'!F6, 'MazeComplete Errors'!F6, 'MazeSolve Errors'!F6, 'Hamiltonian Errors'!F6)/('Failure Counts Errors'!D1-'Failure Counts Errors'!F6),0)</f>
        <v>101.22857142857143</v>
      </c>
      <c r="G6">
        <f>IFERROR(SUM('PARITY Errors'!G6, 'Pattern_Matching Errors'!G6, 'Reversal Errors'!G6, 'Stack Errors'!G6, 'Vending_Machine Errors'!G6, 'Vending_Machine_Sum Errors'!G6, 'MazeComplete Errors'!G6, 'MazeSolve Errors'!G6, 'Hamiltonian Errors'!G6)/('Failure Counts Errors'!D1-'Failure Counts Errors'!G6),0)</f>
        <v>125.35000000000002</v>
      </c>
      <c r="H6" t="str">
        <f t="shared" si="0"/>
        <v>2 (δ=0.45)</v>
      </c>
    </row>
    <row r="7" spans="1:8" x14ac:dyDescent="0.45">
      <c r="A7" s="1">
        <v>3</v>
      </c>
      <c r="B7">
        <v>2</v>
      </c>
      <c r="C7">
        <v>0.65</v>
      </c>
      <c r="D7">
        <f>IFERROR(SUM('PARITY Errors'!D7, 'Pattern_Matching Errors'!D7, 'Reversal Errors'!D7, 'Stack Errors'!D7, 'Vending_Machine Errors'!D7, 'Vending_Machine_Sum Errors'!D7, 'MazeComplete Errors'!D7, 'MazeSolve Errors'!D7, 'Hamiltonian Errors'!D7)/('Failure Counts Errors'!D1-'Failure Counts Errors'!D7),0)</f>
        <v>94.08750000000002</v>
      </c>
      <c r="E7">
        <f>IFERROR(SUM('PARITY Errors'!E7, 'Pattern_Matching Errors'!E7, 'Reversal Errors'!E7, 'Stack Errors'!E7, 'Vending_Machine Errors'!E7, 'Vending_Machine_Sum Errors'!E7, 'MazeComplete Errors'!E7, 'MazeSolve Errors'!E7, 'Hamiltonian Errors'!E7)/('Failure Counts Errors'!D1-'Failure Counts Errors'!E7),0)</f>
        <v>135.15</v>
      </c>
      <c r="F7">
        <f>IFERROR(SUM('PARITY Errors'!F7, 'Pattern_Matching Errors'!F7, 'Reversal Errors'!F7, 'Stack Errors'!F7, 'Vending_Machine Errors'!F7, 'Vending_Machine_Sum Errors'!F7, 'MazeComplete Errors'!F7, 'MazeSolve Errors'!F7, 'Hamiltonian Errors'!F7)/('Failure Counts Errors'!D1-'Failure Counts Errors'!F7),0)</f>
        <v>105.45714285714287</v>
      </c>
      <c r="G7">
        <f>IFERROR(SUM('PARITY Errors'!G7, 'Pattern_Matching Errors'!G7, 'Reversal Errors'!G7, 'Stack Errors'!G7, 'Vending_Machine Errors'!G7, 'Vending_Machine_Sum Errors'!G7, 'MazeComplete Errors'!G7, 'MazeSolve Errors'!G7, 'Hamiltonian Errors'!G7)/('Failure Counts Errors'!D1-'Failure Counts Errors'!G7),0)</f>
        <v>150.95999999999998</v>
      </c>
      <c r="H7" t="str">
        <f t="shared" si="0"/>
        <v>2 (δ=0.65)</v>
      </c>
    </row>
    <row r="8" spans="1:8" x14ac:dyDescent="0.45">
      <c r="A8" s="1">
        <v>4</v>
      </c>
      <c r="B8">
        <v>2</v>
      </c>
      <c r="C8">
        <v>0.85</v>
      </c>
      <c r="D8">
        <f>IFERROR(SUM('PARITY Errors'!D8, 'Pattern_Matching Errors'!D8, 'Reversal Errors'!D8, 'Stack Errors'!D8, 'Vending_Machine Errors'!D8, 'Vending_Machine_Sum Errors'!D8, 'MazeComplete Errors'!D8, 'MazeSolve Errors'!D8, 'Hamiltonian Errors'!D8)/('Failure Counts Errors'!D1-'Failure Counts Errors'!D8),0)</f>
        <v>94.875</v>
      </c>
      <c r="E8">
        <f>IFERROR(SUM('PARITY Errors'!E8, 'Pattern_Matching Errors'!E8, 'Reversal Errors'!E8, 'Stack Errors'!E8, 'Vending_Machine Errors'!E8, 'Vending_Machine_Sum Errors'!E8, 'MazeComplete Errors'!E8, 'MazeSolve Errors'!E8, 'Hamiltonian Errors'!E8)/('Failure Counts Errors'!D1-'Failure Counts Errors'!E8),0)</f>
        <v>136.46666666666667</v>
      </c>
      <c r="F8">
        <f>IFERROR(SUM('PARITY Errors'!F8, 'Pattern_Matching Errors'!F8, 'Reversal Errors'!F8, 'Stack Errors'!F8, 'Vending_Machine Errors'!F8, 'Vending_Machine_Sum Errors'!F8, 'MazeComplete Errors'!F8, 'MazeSolve Errors'!F8, 'Hamiltonian Errors'!F8)/('Failure Counts Errors'!D1-'Failure Counts Errors'!F8),0)</f>
        <v>104.44285714285714</v>
      </c>
      <c r="G8">
        <f>IFERROR(SUM('PARITY Errors'!G8, 'Pattern_Matching Errors'!G8, 'Reversal Errors'!G8, 'Stack Errors'!G8, 'Vending_Machine Errors'!G8, 'Vending_Machine_Sum Errors'!G8, 'MazeComplete Errors'!G8, 'MazeSolve Errors'!G8, 'Hamiltonian Errors'!G8)/('Failure Counts Errors'!D1-'Failure Counts Errors'!G8),0)</f>
        <v>153.34</v>
      </c>
      <c r="H8" t="str">
        <f t="shared" si="0"/>
        <v>2 (δ=0.85)</v>
      </c>
    </row>
    <row r="9" spans="1:8" x14ac:dyDescent="0.45">
      <c r="A9" s="1">
        <v>5</v>
      </c>
      <c r="B9">
        <v>5</v>
      </c>
      <c r="C9">
        <v>0</v>
      </c>
      <c r="D9">
        <f>IFERROR(SUM('PARITY Errors'!D9, 'Pattern_Matching Errors'!D9, 'Reversal Errors'!D9, 'Stack Errors'!D9, 'Vending_Machine Errors'!D9, 'Vending_Machine_Sum Errors'!D9, 'MazeComplete Errors'!D9, 'MazeSolve Errors'!D9, 'Hamiltonian Errors'!D9)/('Failure Counts Errors'!D1-'Failure Counts Errors'!D9),0)</f>
        <v>42.20000000000001</v>
      </c>
      <c r="E9">
        <f>IFERROR(SUM('PARITY Errors'!E9, 'Pattern_Matching Errors'!E9, 'Reversal Errors'!E9, 'Stack Errors'!E9, 'Vending_Machine Errors'!E9, 'Vending_Machine_Sum Errors'!E9, 'MazeComplete Errors'!E9, 'MazeSolve Errors'!E9, 'Hamiltonian Errors'!E9)/('Failure Counts Errors'!D1-'Failure Counts Errors'!E9),0)</f>
        <v>89.883333333333326</v>
      </c>
      <c r="F9">
        <f>IFERROR(SUM('PARITY Errors'!F9, 'Pattern_Matching Errors'!F9, 'Reversal Errors'!F9, 'Stack Errors'!F9, 'Vending_Machine Errors'!F9, 'Vending_Machine_Sum Errors'!F9, 'MazeComplete Errors'!F9, 'MazeSolve Errors'!F9, 'Hamiltonian Errors'!F9)/('Failure Counts Errors'!D1-'Failure Counts Errors'!F9),0)</f>
        <v>37.725000000000001</v>
      </c>
      <c r="G9">
        <f>IFERROR(SUM('PARITY Errors'!G9, 'Pattern_Matching Errors'!G9, 'Reversal Errors'!G9, 'Stack Errors'!G9, 'Vending_Machine Errors'!G9, 'Vending_Machine_Sum Errors'!G9, 'MazeComplete Errors'!G9, 'MazeSolve Errors'!G9, 'Hamiltonian Errors'!G9)/('Failure Counts Errors'!D1-'Failure Counts Errors'!G9),0)</f>
        <v>62.18571428571429</v>
      </c>
      <c r="H9" t="str">
        <f t="shared" si="0"/>
        <v>5 (δ=0)</v>
      </c>
    </row>
    <row r="10" spans="1:8" x14ac:dyDescent="0.45">
      <c r="A10" s="1">
        <v>6</v>
      </c>
      <c r="B10">
        <v>5</v>
      </c>
      <c r="C10">
        <v>0.2</v>
      </c>
      <c r="D10">
        <f>IFERROR(SUM('PARITY Errors'!D10, 'Pattern_Matching Errors'!D10, 'Reversal Errors'!D10, 'Stack Errors'!D10, 'Vending_Machine Errors'!D10, 'Vending_Machine_Sum Errors'!D10, 'MazeComplete Errors'!D10, 'MazeSolve Errors'!D10, 'Hamiltonian Errors'!D10)/('Failure Counts Errors'!D1-'Failure Counts Errors'!D10),0)</f>
        <v>39.655555555555551</v>
      </c>
      <c r="E10">
        <f>IFERROR(SUM('PARITY Errors'!E10, 'Pattern_Matching Errors'!E10, 'Reversal Errors'!E10, 'Stack Errors'!E10, 'Vending_Machine Errors'!E10, 'Vending_Machine_Sum Errors'!E10, 'MazeComplete Errors'!E10, 'MazeSolve Errors'!E10, 'Hamiltonian Errors'!E10)/('Failure Counts Errors'!D1-'Failure Counts Errors'!E10),0)</f>
        <v>94.433333333333337</v>
      </c>
      <c r="F10">
        <f>IFERROR(SUM('PARITY Errors'!F10, 'Pattern_Matching Errors'!F10, 'Reversal Errors'!F10, 'Stack Errors'!F10, 'Vending_Machine Errors'!F10, 'Vending_Machine_Sum Errors'!F10, 'MazeComplete Errors'!F10, 'MazeSolve Errors'!F10, 'Hamiltonian Errors'!F10)/('Failure Counts Errors'!D1-'Failure Counts Errors'!F10),0)</f>
        <v>37.74444444444444</v>
      </c>
      <c r="G10">
        <f>IFERROR(SUM('PARITY Errors'!G10, 'Pattern_Matching Errors'!G10, 'Reversal Errors'!G10, 'Stack Errors'!G10, 'Vending_Machine Errors'!G10, 'Vending_Machine_Sum Errors'!G10, 'MazeComplete Errors'!G10, 'MazeSolve Errors'!G10, 'Hamiltonian Errors'!G10)/('Failure Counts Errors'!D1-'Failure Counts Errors'!G10),0)</f>
        <v>66.185714285714283</v>
      </c>
      <c r="H10" t="str">
        <f t="shared" si="0"/>
        <v>5 (δ=0.2)</v>
      </c>
    </row>
    <row r="11" spans="1:8" x14ac:dyDescent="0.45">
      <c r="A11" s="1">
        <v>7</v>
      </c>
      <c r="B11">
        <v>5</v>
      </c>
      <c r="C11">
        <v>0.45</v>
      </c>
      <c r="D11">
        <f>IFERROR(SUM('PARITY Errors'!D11, 'Pattern_Matching Errors'!D11, 'Reversal Errors'!D11, 'Stack Errors'!D11, 'Vending_Machine Errors'!D11, 'Vending_Machine_Sum Errors'!D11, 'MazeComplete Errors'!D11, 'MazeSolve Errors'!D11, 'Hamiltonian Errors'!D11)/('Failure Counts Errors'!D1-'Failure Counts Errors'!D11),0)</f>
        <v>44.144444444444446</v>
      </c>
      <c r="E11">
        <f>IFERROR(SUM('PARITY Errors'!E11, 'Pattern_Matching Errors'!E11, 'Reversal Errors'!E11, 'Stack Errors'!E11, 'Vending_Machine Errors'!E11, 'Vending_Machine_Sum Errors'!E11, 'MazeComplete Errors'!E11, 'MazeSolve Errors'!E11, 'Hamiltonian Errors'!E11)/('Failure Counts Errors'!D1-'Failure Counts Errors'!E11),0)</f>
        <v>99.283333333333317</v>
      </c>
      <c r="F11">
        <f>IFERROR(SUM('PARITY Errors'!F11, 'Pattern_Matching Errors'!F11, 'Reversal Errors'!F11, 'Stack Errors'!F11, 'Vending_Machine Errors'!F11, 'Vending_Machine_Sum Errors'!F11, 'MazeComplete Errors'!F11, 'MazeSolve Errors'!F11, 'Hamiltonian Errors'!F11)/('Failure Counts Errors'!D1-'Failure Counts Errors'!F11),0)</f>
        <v>43.674999999999997</v>
      </c>
      <c r="G11">
        <f>IFERROR(SUM('PARITY Errors'!G11, 'Pattern_Matching Errors'!G11, 'Reversal Errors'!G11, 'Stack Errors'!G11, 'Vending_Machine Errors'!G11, 'Vending_Machine_Sum Errors'!G11, 'MazeComplete Errors'!G11, 'MazeSolve Errors'!G11, 'Hamiltonian Errors'!G11)/('Failure Counts Errors'!D1-'Failure Counts Errors'!G11),0)</f>
        <v>69.171428571428564</v>
      </c>
      <c r="H11" t="str">
        <f t="shared" si="0"/>
        <v>5 (δ=0.45)</v>
      </c>
    </row>
    <row r="12" spans="1:8" x14ac:dyDescent="0.45">
      <c r="A12" s="1">
        <v>8</v>
      </c>
      <c r="B12">
        <v>5</v>
      </c>
      <c r="C12">
        <v>0.65</v>
      </c>
      <c r="D12">
        <f>IFERROR(SUM('PARITY Errors'!D12, 'Pattern_Matching Errors'!D12, 'Reversal Errors'!D12, 'Stack Errors'!D12, 'Vending_Machine Errors'!D12, 'Vending_Machine_Sum Errors'!D12, 'MazeComplete Errors'!D12, 'MazeSolve Errors'!D12, 'Hamiltonian Errors'!D12)/('Failure Counts Errors'!D1-'Failure Counts Errors'!D12),0)</f>
        <v>43</v>
      </c>
      <c r="E12">
        <f>IFERROR(SUM('PARITY Errors'!E12, 'Pattern_Matching Errors'!E12, 'Reversal Errors'!E12, 'Stack Errors'!E12, 'Vending_Machine Errors'!E12, 'Vending_Machine_Sum Errors'!E12, 'MazeComplete Errors'!E12, 'MazeSolve Errors'!E12, 'Hamiltonian Errors'!E12)/('Failure Counts Errors'!D1-'Failure Counts Errors'!E12),0)</f>
        <v>99.3</v>
      </c>
      <c r="F12">
        <f>IFERROR(SUM('PARITY Errors'!F12, 'Pattern_Matching Errors'!F12, 'Reversal Errors'!F12, 'Stack Errors'!F12, 'Vending_Machine Errors'!F12, 'Vending_Machine_Sum Errors'!F12, 'MazeComplete Errors'!F12, 'MazeSolve Errors'!F12, 'Hamiltonian Errors'!F12)/('Failure Counts Errors'!D1-'Failure Counts Errors'!F12),0)</f>
        <v>46.312499999999993</v>
      </c>
      <c r="G12">
        <f>IFERROR(SUM('PARITY Errors'!G12, 'Pattern_Matching Errors'!G12, 'Reversal Errors'!G12, 'Stack Errors'!G12, 'Vending_Machine Errors'!G12, 'Vending_Machine_Sum Errors'!G12, 'MazeComplete Errors'!G12, 'MazeSolve Errors'!G12, 'Hamiltonian Errors'!G12)/('Failure Counts Errors'!D1-'Failure Counts Errors'!G12),0)</f>
        <v>69.614285714285714</v>
      </c>
      <c r="H12" t="str">
        <f t="shared" si="0"/>
        <v>5 (δ=0.65)</v>
      </c>
    </row>
    <row r="13" spans="1:8" x14ac:dyDescent="0.45">
      <c r="A13" s="1">
        <v>9</v>
      </c>
      <c r="B13">
        <v>5</v>
      </c>
      <c r="C13">
        <v>0.85</v>
      </c>
      <c r="D13">
        <f>IFERROR(SUM('PARITY Errors'!D13, 'Pattern_Matching Errors'!D13, 'Reversal Errors'!D13, 'Stack Errors'!D13, 'Vending_Machine Errors'!D13, 'Vending_Machine_Sum Errors'!D13, 'MazeComplete Errors'!D13, 'MazeSolve Errors'!D13, 'Hamiltonian Errors'!D13)/('Failure Counts Errors'!D1-'Failure Counts Errors'!D13),0)</f>
        <v>43.166666666666664</v>
      </c>
      <c r="E13">
        <f>IFERROR(SUM('PARITY Errors'!E13, 'Pattern_Matching Errors'!E13, 'Reversal Errors'!E13, 'Stack Errors'!E13, 'Vending_Machine Errors'!E13, 'Vending_Machine_Sum Errors'!E13, 'MazeComplete Errors'!E13, 'MazeSolve Errors'!E13, 'Hamiltonian Errors'!E13)/('Failure Counts Errors'!D1-'Failure Counts Errors'!E13),0)</f>
        <v>94.75</v>
      </c>
      <c r="F13">
        <f>IFERROR(SUM('PARITY Errors'!F13, 'Pattern_Matching Errors'!F13, 'Reversal Errors'!F13, 'Stack Errors'!F13, 'Vending_Machine Errors'!F13, 'Vending_Machine_Sum Errors'!F13, 'MazeComplete Errors'!F13, 'MazeSolve Errors'!F13, 'Hamiltonian Errors'!F13)/('Failure Counts Errors'!D1-'Failure Counts Errors'!F13),0)</f>
        <v>40.044444444444451</v>
      </c>
      <c r="G13">
        <f>IFERROR(SUM('PARITY Errors'!G13, 'Pattern_Matching Errors'!G13, 'Reversal Errors'!G13, 'Stack Errors'!G13, 'Vending_Machine Errors'!G13, 'Vending_Machine_Sum Errors'!G13, 'MazeComplete Errors'!G13, 'MazeSolve Errors'!G13, 'Hamiltonian Errors'!G13)/('Failure Counts Errors'!D1-'Failure Counts Errors'!G13),0)</f>
        <v>71.571428571428569</v>
      </c>
      <c r="H13" t="str">
        <f t="shared" si="0"/>
        <v>5 (δ=0.85)</v>
      </c>
    </row>
    <row r="14" spans="1:8" x14ac:dyDescent="0.45">
      <c r="A14" s="1">
        <v>10</v>
      </c>
      <c r="B14">
        <v>10</v>
      </c>
      <c r="C14">
        <v>0</v>
      </c>
      <c r="D14">
        <f>IFERROR(SUM('PARITY Errors'!D14, 'Pattern_Matching Errors'!D14, 'Reversal Errors'!D14, 'Stack Errors'!D14, 'Vending_Machine Errors'!D14, 'Vending_Machine_Sum Errors'!D14, 'MazeComplete Errors'!D14, 'MazeSolve Errors'!D14, 'Hamiltonian Errors'!D14)/('Failure Counts Errors'!D1-'Failure Counts Errors'!D14),0)</f>
        <v>15.18888888888889</v>
      </c>
      <c r="E14">
        <f>IFERROR(SUM('PARITY Errors'!E14, 'Pattern_Matching Errors'!E14, 'Reversal Errors'!E14, 'Stack Errors'!E14, 'Vending_Machine Errors'!E14, 'Vending_Machine_Sum Errors'!E14, 'MazeComplete Errors'!E14, 'MazeSolve Errors'!E14, 'Hamiltonian Errors'!E14)/('Failure Counts Errors'!D1-'Failure Counts Errors'!E14),0)</f>
        <v>45.666666666666664</v>
      </c>
      <c r="F14">
        <f>IFERROR(SUM('PARITY Errors'!F14, 'Pattern_Matching Errors'!F14, 'Reversal Errors'!F14, 'Stack Errors'!F14, 'Vending_Machine Errors'!F14, 'Vending_Machine_Sum Errors'!F14, 'MazeComplete Errors'!F14, 'MazeSolve Errors'!F14, 'Hamiltonian Errors'!F14)/('Failure Counts Errors'!D1-'Failure Counts Errors'!F14),0)</f>
        <v>13.299999999999999</v>
      </c>
      <c r="G14">
        <f>IFERROR(SUM('PARITY Errors'!G14, 'Pattern_Matching Errors'!G14, 'Reversal Errors'!G14, 'Stack Errors'!G14, 'Vending_Machine Errors'!G14, 'Vending_Machine_Sum Errors'!G14, 'MazeComplete Errors'!G14, 'MazeSolve Errors'!G14, 'Hamiltonian Errors'!G14)/('Failure Counts Errors'!D1-'Failure Counts Errors'!G14),0)</f>
        <v>20.599999999999998</v>
      </c>
      <c r="H14" t="str">
        <f t="shared" si="0"/>
        <v>10 (δ=0)</v>
      </c>
    </row>
    <row r="15" spans="1:8" x14ac:dyDescent="0.45">
      <c r="A15" s="1">
        <v>11</v>
      </c>
      <c r="B15">
        <v>10</v>
      </c>
      <c r="C15">
        <v>0.2</v>
      </c>
      <c r="D15">
        <f>IFERROR(SUM('PARITY Errors'!D15, 'Pattern_Matching Errors'!D15, 'Reversal Errors'!D15, 'Stack Errors'!D15, 'Vending_Machine Errors'!D15, 'Vending_Machine_Sum Errors'!D15, 'MazeComplete Errors'!D15, 'MazeSolve Errors'!D15, 'Hamiltonian Errors'!D15)/('Failure Counts Errors'!D1-'Failure Counts Errors'!D15),0)</f>
        <v>19.56666666666667</v>
      </c>
      <c r="E15">
        <f>IFERROR(SUM('PARITY Errors'!E15, 'Pattern_Matching Errors'!E15, 'Reversal Errors'!E15, 'Stack Errors'!E15, 'Vending_Machine Errors'!E15, 'Vending_Machine_Sum Errors'!E15, 'MazeComplete Errors'!E15, 'MazeSolve Errors'!E15, 'Hamiltonian Errors'!E15)/('Failure Counts Errors'!D1-'Failure Counts Errors'!E15),0)</f>
        <v>62.014285714285712</v>
      </c>
      <c r="F15">
        <f>IFERROR(SUM('PARITY Errors'!F15, 'Pattern_Matching Errors'!F15, 'Reversal Errors'!F15, 'Stack Errors'!F15, 'Vending_Machine Errors'!F15, 'Vending_Machine_Sum Errors'!F15, 'MazeComplete Errors'!F15, 'MazeSolve Errors'!F15, 'Hamiltonian Errors'!F15)/('Failure Counts Errors'!D1-'Failure Counts Errors'!F15),0)</f>
        <v>15.011111111111111</v>
      </c>
      <c r="G15">
        <f>IFERROR(SUM('PARITY Errors'!G15, 'Pattern_Matching Errors'!G15, 'Reversal Errors'!G15, 'Stack Errors'!G15, 'Vending_Machine Errors'!G15, 'Vending_Machine_Sum Errors'!G15, 'MazeComplete Errors'!G15, 'MazeSolve Errors'!G15, 'Hamiltonian Errors'!G15)/('Failure Counts Errors'!D1-'Failure Counts Errors'!G15),0)</f>
        <v>23</v>
      </c>
      <c r="H15" t="str">
        <f t="shared" si="0"/>
        <v>10 (δ=0.2)</v>
      </c>
    </row>
    <row r="16" spans="1:8" x14ac:dyDescent="0.45">
      <c r="A16" s="1">
        <v>12</v>
      </c>
      <c r="B16">
        <v>10</v>
      </c>
      <c r="C16">
        <v>0.45</v>
      </c>
      <c r="D16">
        <f>IFERROR(SUM('PARITY Errors'!D16, 'Pattern_Matching Errors'!D16, 'Reversal Errors'!D16, 'Stack Errors'!D16, 'Vending_Machine Errors'!D16, 'Vending_Machine_Sum Errors'!D16, 'MazeComplete Errors'!D16, 'MazeSolve Errors'!D16, 'Hamiltonian Errors'!D16)/('Failure Counts Errors'!D1-'Failure Counts Errors'!D16),0)</f>
        <v>20.333333333333332</v>
      </c>
      <c r="E16">
        <f>IFERROR(SUM('PARITY Errors'!E16, 'Pattern_Matching Errors'!E16, 'Reversal Errors'!E16, 'Stack Errors'!E16, 'Vending_Machine Errors'!E16, 'Vending_Machine_Sum Errors'!E16, 'MazeComplete Errors'!E16, 'MazeSolve Errors'!E16, 'Hamiltonian Errors'!E16)/('Failure Counts Errors'!D1-'Failure Counts Errors'!E16),0)</f>
        <v>55.337500000000006</v>
      </c>
      <c r="F16">
        <f>IFERROR(SUM('PARITY Errors'!F16, 'Pattern_Matching Errors'!F16, 'Reversal Errors'!F16, 'Stack Errors'!F16, 'Vending_Machine Errors'!F16, 'Vending_Machine_Sum Errors'!F16, 'MazeComplete Errors'!F16, 'MazeSolve Errors'!F16, 'Hamiltonian Errors'!F16)/('Failure Counts Errors'!D1-'Failure Counts Errors'!F16),0)</f>
        <v>16.722222222222221</v>
      </c>
      <c r="G16">
        <f>IFERROR(SUM('PARITY Errors'!G16, 'Pattern_Matching Errors'!G16, 'Reversal Errors'!G16, 'Stack Errors'!G16, 'Vending_Machine Errors'!G16, 'Vending_Machine_Sum Errors'!G16, 'MazeComplete Errors'!G16, 'MazeSolve Errors'!G16, 'Hamiltonian Errors'!G16)/('Failure Counts Errors'!D1-'Failure Counts Errors'!G16),0)</f>
        <v>24.200000000000003</v>
      </c>
      <c r="H16" t="str">
        <f t="shared" si="0"/>
        <v>10 (δ=0.45)</v>
      </c>
    </row>
    <row r="17" spans="1:8" x14ac:dyDescent="0.45">
      <c r="A17" s="1">
        <v>13</v>
      </c>
      <c r="B17">
        <v>10</v>
      </c>
      <c r="C17">
        <v>0.65</v>
      </c>
      <c r="D17">
        <f>IFERROR(SUM('PARITY Errors'!D17, 'Pattern_Matching Errors'!D17, 'Reversal Errors'!D17, 'Stack Errors'!D17, 'Vending_Machine Errors'!D17, 'Vending_Machine_Sum Errors'!D17, 'MazeComplete Errors'!D17, 'MazeSolve Errors'!D17, 'Hamiltonian Errors'!D17)/('Failure Counts Errors'!D1-'Failure Counts Errors'!D17),0)</f>
        <v>20.788888888888891</v>
      </c>
      <c r="E17">
        <f>IFERROR(SUM('PARITY Errors'!E17, 'Pattern_Matching Errors'!E17, 'Reversal Errors'!E17, 'Stack Errors'!E17, 'Vending_Machine Errors'!E17, 'Vending_Machine_Sum Errors'!E17, 'MazeComplete Errors'!E17, 'MazeSolve Errors'!E17, 'Hamiltonian Errors'!E17)/('Failure Counts Errors'!D1-'Failure Counts Errors'!E17),0)</f>
        <v>57.949999999999996</v>
      </c>
      <c r="F17">
        <f>IFERROR(SUM('PARITY Errors'!F17, 'Pattern_Matching Errors'!F17, 'Reversal Errors'!F17, 'Stack Errors'!F17, 'Vending_Machine Errors'!F17, 'Vending_Machine_Sum Errors'!F17, 'MazeComplete Errors'!F17, 'MazeSolve Errors'!F17, 'Hamiltonian Errors'!F17)/('Failure Counts Errors'!D1-'Failure Counts Errors'!F17),0)</f>
        <v>17.500000000000004</v>
      </c>
      <c r="G17">
        <f>IFERROR(SUM('PARITY Errors'!G17, 'Pattern_Matching Errors'!G17, 'Reversal Errors'!G17, 'Stack Errors'!G17, 'Vending_Machine Errors'!G17, 'Vending_Machine_Sum Errors'!G17, 'MazeComplete Errors'!G17, 'MazeSolve Errors'!G17, 'Hamiltonian Errors'!G17)/('Failure Counts Errors'!D1-'Failure Counts Errors'!G17),0)</f>
        <v>24.344444444444449</v>
      </c>
      <c r="H17" t="str">
        <f t="shared" si="0"/>
        <v>10 (δ=0.65)</v>
      </c>
    </row>
    <row r="18" spans="1:8" x14ac:dyDescent="0.45">
      <c r="A18" s="1">
        <v>14</v>
      </c>
      <c r="B18">
        <v>10</v>
      </c>
      <c r="C18">
        <v>0.85</v>
      </c>
      <c r="D18">
        <f>IFERROR(SUM('PARITY Errors'!D18, 'Pattern_Matching Errors'!D18, 'Reversal Errors'!D18, 'Stack Errors'!D18, 'Vending_Machine Errors'!D18, 'Vending_Machine_Sum Errors'!D18, 'MazeComplete Errors'!D18, 'MazeSolve Errors'!D18, 'Hamiltonian Errors'!D18)/('Failure Counts Errors'!D1-'Failure Counts Errors'!D18),0)</f>
        <v>22.18888888888889</v>
      </c>
      <c r="E18">
        <f>IFERROR(SUM('PARITY Errors'!E18, 'Pattern_Matching Errors'!E18, 'Reversal Errors'!E18, 'Stack Errors'!E18, 'Vending_Machine Errors'!E18, 'Vending_Machine_Sum Errors'!E18, 'MazeComplete Errors'!E18, 'MazeSolve Errors'!E18, 'Hamiltonian Errors'!E18)/('Failure Counts Errors'!D1-'Failure Counts Errors'!E18),0)</f>
        <v>67.885714285714286</v>
      </c>
      <c r="F18">
        <f>IFERROR(SUM('PARITY Errors'!F18, 'Pattern_Matching Errors'!F18, 'Reversal Errors'!F18, 'Stack Errors'!F18, 'Vending_Machine Errors'!F18, 'Vending_Machine_Sum Errors'!F18, 'MazeComplete Errors'!F18, 'MazeSolve Errors'!F18, 'Hamiltonian Errors'!F18)/('Failure Counts Errors'!D1-'Failure Counts Errors'!F18),0)</f>
        <v>17.644444444444446</v>
      </c>
      <c r="G18">
        <f>IFERROR(SUM('PARITY Errors'!G18, 'Pattern_Matching Errors'!G18, 'Reversal Errors'!G18, 'Stack Errors'!G18, 'Vending_Machine Errors'!G18, 'Vending_Machine_Sum Errors'!G18, 'MazeComplete Errors'!G18, 'MazeSolve Errors'!G18, 'Hamiltonian Errors'!G18)/('Failure Counts Errors'!D1-'Failure Counts Errors'!G18),0)</f>
        <v>25.533333333333331</v>
      </c>
      <c r="H18" t="str">
        <f t="shared" si="0"/>
        <v>10 (δ=0.85)</v>
      </c>
    </row>
    <row r="19" spans="1:8" x14ac:dyDescent="0.45">
      <c r="A19" s="1">
        <v>15</v>
      </c>
      <c r="B19">
        <v>20</v>
      </c>
      <c r="C19">
        <v>0</v>
      </c>
      <c r="D19">
        <f>IFERROR(SUM('PARITY Errors'!D19, 'Pattern_Matching Errors'!D19, 'Reversal Errors'!D19, 'Stack Errors'!D19, 'Vending_Machine Errors'!D19, 'Vending_Machine_Sum Errors'!D19, 'MazeComplete Errors'!D19, 'MazeSolve Errors'!D19, 'Hamiltonian Errors'!D19)/('Failure Counts Errors'!D1-'Failure Counts Errors'!D19),0)</f>
        <v>0.44444444444444442</v>
      </c>
      <c r="E19">
        <f>IFERROR(SUM('PARITY Errors'!E19, 'Pattern_Matching Errors'!E19, 'Reversal Errors'!E19, 'Stack Errors'!E19, 'Vending_Machine Errors'!E19, 'Vending_Machine_Sum Errors'!E19, 'MazeComplete Errors'!E19, 'MazeSolve Errors'!E19, 'Hamiltonian Errors'!E19)/('Failure Counts Errors'!D1-'Failure Counts Errors'!E19),0)</f>
        <v>37.022222222222219</v>
      </c>
      <c r="F19">
        <f>IFERROR(SUM('PARITY Errors'!F19, 'Pattern_Matching Errors'!F19, 'Reversal Errors'!F19, 'Stack Errors'!F19, 'Vending_Machine Errors'!F19, 'Vending_Machine_Sum Errors'!F19, 'MazeComplete Errors'!F19, 'MazeSolve Errors'!F19, 'Hamiltonian Errors'!F19)/('Failure Counts Errors'!D1-'Failure Counts Errors'!F19),0)</f>
        <v>0.76666666666666672</v>
      </c>
      <c r="G19">
        <f>IFERROR(SUM('PARITY Errors'!G19, 'Pattern_Matching Errors'!G19, 'Reversal Errors'!G19, 'Stack Errors'!G19, 'Vending_Machine Errors'!G19, 'Vending_Machine_Sum Errors'!G19, 'MazeComplete Errors'!G19, 'MazeSolve Errors'!G19, 'Hamiltonian Errors'!G19)/('Failure Counts Errors'!D1-'Failure Counts Errors'!G19),0)</f>
        <v>0.48888888888888893</v>
      </c>
      <c r="H19" t="str">
        <f t="shared" si="0"/>
        <v>20 (δ=0)</v>
      </c>
    </row>
    <row r="20" spans="1:8" x14ac:dyDescent="0.45">
      <c r="A20" s="1">
        <v>16</v>
      </c>
      <c r="B20">
        <v>20</v>
      </c>
      <c r="C20">
        <v>0.2</v>
      </c>
      <c r="D20">
        <f>IFERROR(SUM('PARITY Errors'!D20, 'Pattern_Matching Errors'!D20, 'Reversal Errors'!D20, 'Stack Errors'!D20, 'Vending_Machine Errors'!D20, 'Vending_Machine_Sum Errors'!D20, 'MazeComplete Errors'!D20, 'MazeSolve Errors'!D20, 'Hamiltonian Errors'!D20)/('Failure Counts Errors'!D1-'Failure Counts Errors'!D20),0)</f>
        <v>0.78888888888888897</v>
      </c>
      <c r="E20">
        <f>IFERROR(SUM('PARITY Errors'!E20, 'Pattern_Matching Errors'!E20, 'Reversal Errors'!E20, 'Stack Errors'!E20, 'Vending_Machine Errors'!E20, 'Vending_Machine_Sum Errors'!E20, 'MazeComplete Errors'!E20, 'MazeSolve Errors'!E20, 'Hamiltonian Errors'!E20)/('Failure Counts Errors'!D1-'Failure Counts Errors'!E20),0)</f>
        <v>37.377777777777773</v>
      </c>
      <c r="F20">
        <f>IFERROR(SUM('PARITY Errors'!F20, 'Pattern_Matching Errors'!F20, 'Reversal Errors'!F20, 'Stack Errors'!F20, 'Vending_Machine Errors'!F20, 'Vending_Machine_Sum Errors'!F20, 'MazeComplete Errors'!F20, 'MazeSolve Errors'!F20, 'Hamiltonian Errors'!F20)/('Failure Counts Errors'!D1-'Failure Counts Errors'!F20),0)</f>
        <v>0.75555555555555554</v>
      </c>
      <c r="G20">
        <f>IFERROR(SUM('PARITY Errors'!G20, 'Pattern_Matching Errors'!G20, 'Reversal Errors'!G20, 'Stack Errors'!G20, 'Vending_Machine Errors'!G20, 'Vending_Machine_Sum Errors'!G20, 'MazeComplete Errors'!G20, 'MazeSolve Errors'!G20, 'Hamiltonian Errors'!G20)/('Failure Counts Errors'!D1-'Failure Counts Errors'!G20),0)</f>
        <v>1.3555555555555556</v>
      </c>
      <c r="H20" t="str">
        <f t="shared" si="0"/>
        <v>20 (δ=0.2)</v>
      </c>
    </row>
    <row r="21" spans="1:8" x14ac:dyDescent="0.45">
      <c r="A21" s="1">
        <v>17</v>
      </c>
      <c r="B21">
        <v>20</v>
      </c>
      <c r="C21">
        <v>0.45</v>
      </c>
      <c r="D21">
        <f>IFERROR(SUM('PARITY Errors'!D21, 'Pattern_Matching Errors'!D21, 'Reversal Errors'!D21, 'Stack Errors'!D21, 'Vending_Machine Errors'!D21, 'Vending_Machine_Sum Errors'!D21, 'MazeComplete Errors'!D21, 'MazeSolve Errors'!D21, 'Hamiltonian Errors'!D21)/('Failure Counts Errors'!D1-'Failure Counts Errors'!D21),0)</f>
        <v>0.88888888888888884</v>
      </c>
      <c r="E21">
        <f>IFERROR(SUM('PARITY Errors'!E21, 'Pattern_Matching Errors'!E21, 'Reversal Errors'!E21, 'Stack Errors'!E21, 'Vending_Machine Errors'!E21, 'Vending_Machine_Sum Errors'!E21, 'MazeComplete Errors'!E21, 'MazeSolve Errors'!E21, 'Hamiltonian Errors'!E21)/('Failure Counts Errors'!D1-'Failure Counts Errors'!E21),0)</f>
        <v>37.977777777777774</v>
      </c>
      <c r="F21">
        <f>IFERROR(SUM('PARITY Errors'!F21, 'Pattern_Matching Errors'!F21, 'Reversal Errors'!F21, 'Stack Errors'!F21, 'Vending_Machine Errors'!F21, 'Vending_Machine_Sum Errors'!F21, 'MazeComplete Errors'!F21, 'MazeSolve Errors'!F21, 'Hamiltonian Errors'!F21)/('Failure Counts Errors'!D1-'Failure Counts Errors'!F21),0)</f>
        <v>0.78888888888888886</v>
      </c>
      <c r="G21">
        <f>IFERROR(SUM('PARITY Errors'!G21, 'Pattern_Matching Errors'!G21, 'Reversal Errors'!G21, 'Stack Errors'!G21, 'Vending_Machine Errors'!G21, 'Vending_Machine_Sum Errors'!G21, 'MazeComplete Errors'!G21, 'MazeSolve Errors'!G21, 'Hamiltonian Errors'!G21)/('Failure Counts Errors'!D1-'Failure Counts Errors'!G21),0)</f>
        <v>1.3777777777777778</v>
      </c>
      <c r="H21" t="str">
        <f t="shared" si="0"/>
        <v>20 (δ=0.45)</v>
      </c>
    </row>
    <row r="22" spans="1:8" x14ac:dyDescent="0.45">
      <c r="A22" s="1">
        <v>18</v>
      </c>
      <c r="B22">
        <v>20</v>
      </c>
      <c r="C22">
        <v>0.65</v>
      </c>
      <c r="D22">
        <f>IFERROR(SUM('PARITY Errors'!D22, 'Pattern_Matching Errors'!D22, 'Reversal Errors'!D22, 'Stack Errors'!D22, 'Vending_Machine Errors'!D22, 'Vending_Machine_Sum Errors'!D22, 'MazeComplete Errors'!D22, 'MazeSolve Errors'!D22, 'Hamiltonian Errors'!D22)/('Failure Counts Errors'!D1-'Failure Counts Errors'!D22),0)</f>
        <v>1.0444444444444445</v>
      </c>
      <c r="E22">
        <f>IFERROR(SUM('PARITY Errors'!E22, 'Pattern_Matching Errors'!E22, 'Reversal Errors'!E22, 'Stack Errors'!E22, 'Vending_Machine Errors'!E22, 'Vending_Machine_Sum Errors'!E22, 'MazeComplete Errors'!E22, 'MazeSolve Errors'!E22, 'Hamiltonian Errors'!E22)/('Failure Counts Errors'!D1-'Failure Counts Errors'!E22),0)</f>
        <v>38.077777777777776</v>
      </c>
      <c r="F22">
        <f>IFERROR(SUM('PARITY Errors'!F22, 'Pattern_Matching Errors'!F22, 'Reversal Errors'!F22, 'Stack Errors'!F22, 'Vending_Machine Errors'!F22, 'Vending_Machine_Sum Errors'!F22, 'MazeComplete Errors'!F22, 'MazeSolve Errors'!F22, 'Hamiltonian Errors'!F22)/('Failure Counts Errors'!D1-'Failure Counts Errors'!F22),0)</f>
        <v>1.2222222222222223</v>
      </c>
      <c r="G22">
        <f>IFERROR(SUM('PARITY Errors'!G22, 'Pattern_Matching Errors'!G22, 'Reversal Errors'!G22, 'Stack Errors'!G22, 'Vending_Machine Errors'!G22, 'Vending_Machine_Sum Errors'!G22, 'MazeComplete Errors'!G22, 'MazeSolve Errors'!G22, 'Hamiltonian Errors'!G22)/('Failure Counts Errors'!D1-'Failure Counts Errors'!G22),0)</f>
        <v>1.3333333333333333</v>
      </c>
      <c r="H22" t="str">
        <f t="shared" si="0"/>
        <v>20 (δ=0.65)</v>
      </c>
    </row>
    <row r="23" spans="1:8" x14ac:dyDescent="0.45">
      <c r="A23" s="1">
        <v>19</v>
      </c>
      <c r="B23">
        <v>20</v>
      </c>
      <c r="C23">
        <v>0.85</v>
      </c>
      <c r="D23">
        <f>IFERROR(SUM('PARITY Errors'!D23, 'Pattern_Matching Errors'!D23, 'Reversal Errors'!D23, 'Stack Errors'!D23, 'Vending_Machine Errors'!D23, 'Vending_Machine_Sum Errors'!D23, 'MazeComplete Errors'!D23, 'MazeSolve Errors'!D23, 'Hamiltonian Errors'!D23)/('Failure Counts Errors'!D1-'Failure Counts Errors'!D23),0)</f>
        <v>1.8333333333333333</v>
      </c>
      <c r="E23">
        <f>IFERROR(SUM('PARITY Errors'!E23, 'Pattern_Matching Errors'!E23, 'Reversal Errors'!E23, 'Stack Errors'!E23, 'Vending_Machine Errors'!E23, 'Vending_Machine_Sum Errors'!E23, 'MazeComplete Errors'!E23, 'MazeSolve Errors'!E23, 'Hamiltonian Errors'!E23)/('Failure Counts Errors'!D1-'Failure Counts Errors'!E23),0)</f>
        <v>38.777777777777771</v>
      </c>
      <c r="F23">
        <f>IFERROR(SUM('PARITY Errors'!F23, 'Pattern_Matching Errors'!F23, 'Reversal Errors'!F23, 'Stack Errors'!F23, 'Vending_Machine Errors'!F23, 'Vending_Machine_Sum Errors'!F23, 'MazeComplete Errors'!F23, 'MazeSolve Errors'!F23, 'Hamiltonian Errors'!F23)/('Failure Counts Errors'!D1-'Failure Counts Errors'!F23),0)</f>
        <v>2.1222222222222222</v>
      </c>
      <c r="G23">
        <f>IFERROR(SUM('PARITY Errors'!G23, 'Pattern_Matching Errors'!G23, 'Reversal Errors'!G23, 'Stack Errors'!G23, 'Vending_Machine Errors'!G23, 'Vending_Machine_Sum Errors'!G23, 'MazeComplete Errors'!G23, 'MazeSolve Errors'!G23, 'Hamiltonian Errors'!G23)/('Failure Counts Errors'!D1-'Failure Counts Errors'!G23),0)</f>
        <v>2.1666666666666665</v>
      </c>
      <c r="H23" t="str">
        <f t="shared" si="0"/>
        <v>20 (δ=0.85)</v>
      </c>
    </row>
    <row r="24" spans="1:8" x14ac:dyDescent="0.45">
      <c r="A24" s="1">
        <v>20</v>
      </c>
      <c r="B24">
        <v>50</v>
      </c>
      <c r="C24">
        <v>0</v>
      </c>
      <c r="D24">
        <f>IFERROR(SUM('PARITY Errors'!D24, 'Pattern_Matching Errors'!D24, 'Reversal Errors'!D24, 'Stack Errors'!D24, 'Vending_Machine Errors'!D24, 'Vending_Machine_Sum Errors'!D24, 'MazeComplete Errors'!D24, 'MazeSolve Errors'!D24, 'Hamiltonian Errors'!D24)/('Failure Counts Errors'!D1-'Failure Counts Errors'!D24),0)</f>
        <v>0.18888888888888888</v>
      </c>
      <c r="E24">
        <f>IFERROR(SUM('PARITY Errors'!E24, 'Pattern_Matching Errors'!E24, 'Reversal Errors'!E24, 'Stack Errors'!E24, 'Vending_Machine Errors'!E24, 'Vending_Machine_Sum Errors'!E24, 'MazeComplete Errors'!E24, 'MazeSolve Errors'!E24, 'Hamiltonian Errors'!E24)/('Failure Counts Errors'!D1-'Failure Counts Errors'!E24),0)</f>
        <v>14.388888888888889</v>
      </c>
      <c r="F24">
        <f>IFERROR(SUM('PARITY Errors'!F24, 'Pattern_Matching Errors'!F24, 'Reversal Errors'!F24, 'Stack Errors'!F24, 'Vending_Machine Errors'!F24, 'Vending_Machine_Sum Errors'!F24, 'MazeComplete Errors'!F24, 'MazeSolve Errors'!F24, 'Hamiltonian Errors'!F24)/('Failure Counts Errors'!D1-'Failure Counts Errors'!F24),0)</f>
        <v>0.23333333333333334</v>
      </c>
      <c r="G24">
        <f>IFERROR(SUM('PARITY Errors'!G24, 'Pattern_Matching Errors'!G24, 'Reversal Errors'!G24, 'Stack Errors'!G24, 'Vending_Machine Errors'!G24, 'Vending_Machine_Sum Errors'!G24, 'MazeComplete Errors'!G24, 'MazeSolve Errors'!G24, 'Hamiltonian Errors'!G24)/('Failure Counts Errors'!D1-'Failure Counts Errors'!G24),0)</f>
        <v>0.25555555555555559</v>
      </c>
      <c r="H24" t="str">
        <f t="shared" si="0"/>
        <v>50 (δ=0)</v>
      </c>
    </row>
    <row r="25" spans="1:8" x14ac:dyDescent="0.45">
      <c r="A25" s="1">
        <v>21</v>
      </c>
      <c r="B25">
        <v>50</v>
      </c>
      <c r="C25">
        <v>0.2</v>
      </c>
      <c r="D25">
        <f>IFERROR(SUM('PARITY Errors'!D25, 'Pattern_Matching Errors'!D25, 'Reversal Errors'!D25, 'Stack Errors'!D25, 'Vending_Machine Errors'!D25, 'Vending_Machine_Sum Errors'!D25, 'MazeComplete Errors'!D25, 'MazeSolve Errors'!D25, 'Hamiltonian Errors'!D25)/('Failure Counts Errors'!D1-'Failure Counts Errors'!D25),0)</f>
        <v>0.13333333333333333</v>
      </c>
      <c r="E25">
        <f>IFERROR(SUM('PARITY Errors'!E25, 'Pattern_Matching Errors'!E25, 'Reversal Errors'!E25, 'Stack Errors'!E25, 'Vending_Machine Errors'!E25, 'Vending_Machine_Sum Errors'!E25, 'MazeComplete Errors'!E25, 'MazeSolve Errors'!E25, 'Hamiltonian Errors'!E25)/('Failure Counts Errors'!D1-'Failure Counts Errors'!E25),0)</f>
        <v>12.355555555555554</v>
      </c>
      <c r="F25">
        <f>IFERROR(SUM('PARITY Errors'!F25, 'Pattern_Matching Errors'!F25, 'Reversal Errors'!F25, 'Stack Errors'!F25, 'Vending_Machine Errors'!F25, 'Vending_Machine_Sum Errors'!F25, 'MazeComplete Errors'!F25, 'MazeSolve Errors'!F25, 'Hamiltonian Errors'!F25)/('Failure Counts Errors'!D1-'Failure Counts Errors'!F25),0)</f>
        <v>0.12222222222222223</v>
      </c>
      <c r="G25">
        <f>IFERROR(SUM('PARITY Errors'!G25, 'Pattern_Matching Errors'!G25, 'Reversal Errors'!G25, 'Stack Errors'!G25, 'Vending_Machine Errors'!G25, 'Vending_Machine_Sum Errors'!G25, 'MazeComplete Errors'!G25, 'MazeSolve Errors'!G25, 'Hamiltonian Errors'!G25)/('Failure Counts Errors'!D1-'Failure Counts Errors'!G25),0)</f>
        <v>0.21111111111111114</v>
      </c>
      <c r="H25" t="str">
        <f t="shared" si="0"/>
        <v>50 (δ=0.2)</v>
      </c>
    </row>
    <row r="26" spans="1:8" x14ac:dyDescent="0.45">
      <c r="A26" s="1">
        <v>22</v>
      </c>
      <c r="B26">
        <v>50</v>
      </c>
      <c r="C26">
        <v>0.45</v>
      </c>
      <c r="D26">
        <f>IFERROR(SUM('PARITY Errors'!D26, 'Pattern_Matching Errors'!D26, 'Reversal Errors'!D26, 'Stack Errors'!D26, 'Vending_Machine Errors'!D26, 'Vending_Machine_Sum Errors'!D26, 'MazeComplete Errors'!D26, 'MazeSolve Errors'!D26, 'Hamiltonian Errors'!D26)/('Failure Counts Errors'!D1-'Failure Counts Errors'!D26),0)</f>
        <v>0.24444444444444441</v>
      </c>
      <c r="E26">
        <f>IFERROR(SUM('PARITY Errors'!E26, 'Pattern_Matching Errors'!E26, 'Reversal Errors'!E26, 'Stack Errors'!E26, 'Vending_Machine Errors'!E26, 'Vending_Machine_Sum Errors'!E26, 'MazeComplete Errors'!E26, 'MazeSolve Errors'!E26, 'Hamiltonian Errors'!E26)/('Failure Counts Errors'!D1-'Failure Counts Errors'!E26),0)</f>
        <v>13.522222222222222</v>
      </c>
      <c r="F26">
        <f>IFERROR(SUM('PARITY Errors'!F26, 'Pattern_Matching Errors'!F26, 'Reversal Errors'!F26, 'Stack Errors'!F26, 'Vending_Machine Errors'!F26, 'Vending_Machine_Sum Errors'!F26, 'MazeComplete Errors'!F26, 'MazeSolve Errors'!F26, 'Hamiltonian Errors'!F26)/('Failure Counts Errors'!D1-'Failure Counts Errors'!F26),0)</f>
        <v>0.27777777777777779</v>
      </c>
      <c r="G26">
        <f>IFERROR(SUM('PARITY Errors'!G26, 'Pattern_Matching Errors'!G26, 'Reversal Errors'!G26, 'Stack Errors'!G26, 'Vending_Machine Errors'!G26, 'Vending_Machine_Sum Errors'!G26, 'MazeComplete Errors'!G26, 'MazeSolve Errors'!G26, 'Hamiltonian Errors'!G26)/('Failure Counts Errors'!D1-'Failure Counts Errors'!G26),0)</f>
        <v>0.28888888888888892</v>
      </c>
      <c r="H26" t="str">
        <f t="shared" si="0"/>
        <v>50 (δ=0.45)</v>
      </c>
    </row>
    <row r="27" spans="1:8" x14ac:dyDescent="0.45">
      <c r="A27" s="1">
        <v>23</v>
      </c>
      <c r="B27">
        <v>50</v>
      </c>
      <c r="C27">
        <v>0.65</v>
      </c>
      <c r="D27">
        <f>IFERROR(SUM('PARITY Errors'!D27, 'Pattern_Matching Errors'!D27, 'Reversal Errors'!D27, 'Stack Errors'!D27, 'Vending_Machine Errors'!D27, 'Vending_Machine_Sum Errors'!D27, 'MazeComplete Errors'!D27, 'MazeSolve Errors'!D27, 'Hamiltonian Errors'!D27)/('Failure Counts Errors'!D1-'Failure Counts Errors'!D27),0)</f>
        <v>0.45555555555555549</v>
      </c>
      <c r="E27">
        <f>IFERROR(SUM('PARITY Errors'!E27, 'Pattern_Matching Errors'!E27, 'Reversal Errors'!E27, 'Stack Errors'!E27, 'Vending_Machine Errors'!E27, 'Vending_Machine_Sum Errors'!E27, 'MazeComplete Errors'!E27, 'MazeSolve Errors'!E27, 'Hamiltonian Errors'!E27)/('Failure Counts Errors'!D1-'Failure Counts Errors'!E27),0)</f>
        <v>14.511111111111111</v>
      </c>
      <c r="F27">
        <f>IFERROR(SUM('PARITY Errors'!F27, 'Pattern_Matching Errors'!F27, 'Reversal Errors'!F27, 'Stack Errors'!F27, 'Vending_Machine Errors'!F27, 'Vending_Machine_Sum Errors'!F27, 'MazeComplete Errors'!F27, 'MazeSolve Errors'!F27, 'Hamiltonian Errors'!F27)/('Failure Counts Errors'!D1-'Failure Counts Errors'!F27),0)</f>
        <v>0.35555555555555557</v>
      </c>
      <c r="G27">
        <f>IFERROR(SUM('PARITY Errors'!G27, 'Pattern_Matching Errors'!G27, 'Reversal Errors'!G27, 'Stack Errors'!G27, 'Vending_Machine Errors'!G27, 'Vending_Machine_Sum Errors'!G27, 'MazeComplete Errors'!G27, 'MazeSolve Errors'!G27, 'Hamiltonian Errors'!G27)/('Failure Counts Errors'!D1-'Failure Counts Errors'!G27),0)</f>
        <v>0.46666666666666656</v>
      </c>
      <c r="H27" t="str">
        <f t="shared" si="0"/>
        <v>50 (δ=0.65)</v>
      </c>
    </row>
    <row r="28" spans="1:8" x14ac:dyDescent="0.45">
      <c r="A28" s="1">
        <v>24</v>
      </c>
      <c r="B28">
        <v>50</v>
      </c>
      <c r="C28">
        <v>0.85</v>
      </c>
      <c r="D28">
        <f>IFERROR(SUM('PARITY Errors'!D28, 'Pattern_Matching Errors'!D28, 'Reversal Errors'!D28, 'Stack Errors'!D28, 'Vending_Machine Errors'!D28, 'Vending_Machine_Sum Errors'!D28, 'MazeComplete Errors'!D28, 'MazeSolve Errors'!D28, 'Hamiltonian Errors'!D28)/('Failure Counts Errors'!D1-'Failure Counts Errors'!D28),0)</f>
        <v>0.74444444444444435</v>
      </c>
      <c r="E28">
        <f>IFERROR(SUM('PARITY Errors'!E28, 'Pattern_Matching Errors'!E28, 'Reversal Errors'!E28, 'Stack Errors'!E28, 'Vending_Machine Errors'!E28, 'Vending_Machine_Sum Errors'!E28, 'MazeComplete Errors'!E28, 'MazeSolve Errors'!E28, 'Hamiltonian Errors'!E28)/('Failure Counts Errors'!D1-'Failure Counts Errors'!E28),0)</f>
        <v>18.822222222222223</v>
      </c>
      <c r="F28">
        <f>IFERROR(SUM('PARITY Errors'!F28, 'Pattern_Matching Errors'!F28, 'Reversal Errors'!F28, 'Stack Errors'!F28, 'Vending_Machine Errors'!F28, 'Vending_Machine_Sum Errors'!F28, 'MazeComplete Errors'!F28, 'MazeSolve Errors'!F28, 'Hamiltonian Errors'!F28)/('Failure Counts Errors'!D1-'Failure Counts Errors'!F28),0)</f>
        <v>0.89999999999999991</v>
      </c>
      <c r="G28">
        <f>IFERROR(SUM('PARITY Errors'!G28, 'Pattern_Matching Errors'!G28, 'Reversal Errors'!G28, 'Stack Errors'!G28, 'Vending_Machine Errors'!G28, 'Vending_Machine_Sum Errors'!G28, 'MazeComplete Errors'!G28, 'MazeSolve Errors'!G28, 'Hamiltonian Errors'!G28)/('Failure Counts Errors'!D1-'Failure Counts Errors'!G28),0)</f>
        <v>0.94444444444444442</v>
      </c>
      <c r="H28" t="str">
        <f t="shared" si="0"/>
        <v>50 (δ=0.85)</v>
      </c>
    </row>
    <row r="29" spans="1:8" x14ac:dyDescent="0.45">
      <c r="A29" s="1">
        <v>25</v>
      </c>
      <c r="B29">
        <v>100</v>
      </c>
      <c r="C29">
        <v>0</v>
      </c>
      <c r="D29">
        <f>IFERROR(SUM('PARITY Errors'!D29, 'Pattern_Matching Errors'!D29, 'Reversal Errors'!D29, 'Stack Errors'!D29, 'Vending_Machine Errors'!D29, 'Vending_Machine_Sum Errors'!D29, 'MazeComplete Errors'!D29, 'MazeSolve Errors'!D29, 'Hamiltonian Errors'!D29)/('Failure Counts Errors'!D1-'Failure Counts Errors'!D29),0)</f>
        <v>2.2222222222222223E-2</v>
      </c>
      <c r="E29">
        <f>IFERROR(SUM('PARITY Errors'!E29, 'Pattern_Matching Errors'!E29, 'Reversal Errors'!E29, 'Stack Errors'!E29, 'Vending_Machine Errors'!E29, 'Vending_Machine_Sum Errors'!E29, 'MazeComplete Errors'!E29, 'MazeSolve Errors'!E29, 'Hamiltonian Errors'!E29)/('Failure Counts Errors'!D1-'Failure Counts Errors'!E29),0)</f>
        <v>3.3888888888888884</v>
      </c>
      <c r="F29">
        <f>IFERROR(SUM('PARITY Errors'!F29, 'Pattern_Matching Errors'!F29, 'Reversal Errors'!F29, 'Stack Errors'!F29, 'Vending_Machine Errors'!F29, 'Vending_Machine_Sum Errors'!F29, 'MazeComplete Errors'!F29, 'MazeSolve Errors'!F29, 'Hamiltonian Errors'!F29)/('Failure Counts Errors'!D1-'Failure Counts Errors'!F29),0)</f>
        <v>3.3333333333333333E-2</v>
      </c>
      <c r="G29">
        <f>IFERROR(SUM('PARITY Errors'!G29, 'Pattern_Matching Errors'!G29, 'Reversal Errors'!G29, 'Stack Errors'!G29, 'Vending_Machine Errors'!G29, 'Vending_Machine_Sum Errors'!G29, 'MazeComplete Errors'!G29, 'MazeSolve Errors'!G29, 'Hamiltonian Errors'!G29)/('Failure Counts Errors'!D1-'Failure Counts Errors'!G29),0)</f>
        <v>2.2222222222222223E-2</v>
      </c>
      <c r="H29" t="str">
        <f t="shared" si="0"/>
        <v>100 (δ=0)</v>
      </c>
    </row>
    <row r="30" spans="1:8" x14ac:dyDescent="0.45">
      <c r="A30" s="1">
        <v>26</v>
      </c>
      <c r="B30">
        <v>100</v>
      </c>
      <c r="C30">
        <v>0.2</v>
      </c>
      <c r="D30">
        <f>IFERROR(SUM('PARITY Errors'!D30, 'Pattern_Matching Errors'!D30, 'Reversal Errors'!D30, 'Stack Errors'!D30, 'Vending_Machine Errors'!D30, 'Vending_Machine_Sum Errors'!D30, 'MazeComplete Errors'!D30, 'MazeSolve Errors'!D30, 'Hamiltonian Errors'!D30)/('Failure Counts Errors'!D1-'Failure Counts Errors'!D30),0)</f>
        <v>4.4444444444444446E-2</v>
      </c>
      <c r="E30">
        <f>IFERROR(SUM('PARITY Errors'!E30, 'Pattern_Matching Errors'!E30, 'Reversal Errors'!E30, 'Stack Errors'!E30, 'Vending_Machine Errors'!E30, 'Vending_Machine_Sum Errors'!E30, 'MazeComplete Errors'!E30, 'MazeSolve Errors'!E30, 'Hamiltonian Errors'!E30)/('Failure Counts Errors'!D1-'Failure Counts Errors'!E30),0)</f>
        <v>4.4777777777777779</v>
      </c>
      <c r="F30">
        <f>IFERROR(SUM('PARITY Errors'!F30, 'Pattern_Matching Errors'!F30, 'Reversal Errors'!F30, 'Stack Errors'!F30, 'Vending_Machine Errors'!F30, 'Vending_Machine_Sum Errors'!F30, 'MazeComplete Errors'!F30, 'MazeSolve Errors'!F30, 'Hamiltonian Errors'!F30)/('Failure Counts Errors'!D1-'Failure Counts Errors'!F30),0)</f>
        <v>4.4444444444444446E-2</v>
      </c>
      <c r="G30">
        <f>IFERROR(SUM('PARITY Errors'!G30, 'Pattern_Matching Errors'!G30, 'Reversal Errors'!G30, 'Stack Errors'!G30, 'Vending_Machine Errors'!G30, 'Vending_Machine_Sum Errors'!G30, 'MazeComplete Errors'!G30, 'MazeSolve Errors'!G30, 'Hamiltonian Errors'!G30)/('Failure Counts Errors'!D1-'Failure Counts Errors'!G30),0)</f>
        <v>2.2222222222222223E-2</v>
      </c>
      <c r="H30" t="str">
        <f t="shared" si="0"/>
        <v>100 (δ=0.2)</v>
      </c>
    </row>
    <row r="31" spans="1:8" x14ac:dyDescent="0.45">
      <c r="A31" s="1">
        <v>27</v>
      </c>
      <c r="B31">
        <v>100</v>
      </c>
      <c r="C31">
        <v>0.45</v>
      </c>
      <c r="D31">
        <f>IFERROR(SUM('PARITY Errors'!D31, 'Pattern_Matching Errors'!D31, 'Reversal Errors'!D31, 'Stack Errors'!D31, 'Vending_Machine Errors'!D31, 'Vending_Machine_Sum Errors'!D31, 'MazeComplete Errors'!D31, 'MazeSolve Errors'!D31, 'Hamiltonian Errors'!D31)/('Failure Counts Errors'!D1-'Failure Counts Errors'!D31),0)</f>
        <v>0.13333333333333333</v>
      </c>
      <c r="E31">
        <f>IFERROR(SUM('PARITY Errors'!E31, 'Pattern_Matching Errors'!E31, 'Reversal Errors'!E31, 'Stack Errors'!E31, 'Vending_Machine Errors'!E31, 'Vending_Machine_Sum Errors'!E31, 'MazeComplete Errors'!E31, 'MazeSolve Errors'!E31, 'Hamiltonian Errors'!E31)/('Failure Counts Errors'!D1-'Failure Counts Errors'!E31),0)</f>
        <v>4.5999999999999996</v>
      </c>
      <c r="F31">
        <f>IFERROR(SUM('PARITY Errors'!F31, 'Pattern_Matching Errors'!F31, 'Reversal Errors'!F31, 'Stack Errors'!F31, 'Vending_Machine Errors'!F31, 'Vending_Machine_Sum Errors'!F31, 'MazeComplete Errors'!F31, 'MazeSolve Errors'!F31, 'Hamiltonian Errors'!F31)/('Failure Counts Errors'!D1-'Failure Counts Errors'!F31),0)</f>
        <v>7.7777777777777779E-2</v>
      </c>
      <c r="G31">
        <f>IFERROR(SUM('PARITY Errors'!G31, 'Pattern_Matching Errors'!G31, 'Reversal Errors'!G31, 'Stack Errors'!G31, 'Vending_Machine Errors'!G31, 'Vending_Machine_Sum Errors'!G31, 'MazeComplete Errors'!G31, 'MazeSolve Errors'!G31, 'Hamiltonian Errors'!G31)/('Failure Counts Errors'!D1-'Failure Counts Errors'!G31),0)</f>
        <v>0.2</v>
      </c>
      <c r="H31" t="str">
        <f t="shared" si="0"/>
        <v>100 (δ=0.45)</v>
      </c>
    </row>
    <row r="32" spans="1:8" x14ac:dyDescent="0.45">
      <c r="A32" s="1">
        <v>28</v>
      </c>
      <c r="B32">
        <v>100</v>
      </c>
      <c r="C32">
        <v>0.65</v>
      </c>
      <c r="D32">
        <f>IFERROR(SUM('PARITY Errors'!D32, 'Pattern_Matching Errors'!D32, 'Reversal Errors'!D32, 'Stack Errors'!D32, 'Vending_Machine Errors'!D32, 'Vending_Machine_Sum Errors'!D32, 'MazeComplete Errors'!D32, 'MazeSolve Errors'!D32, 'Hamiltonian Errors'!D32)/('Failure Counts Errors'!D1-'Failure Counts Errors'!D32),0)</f>
        <v>0.22222222222222221</v>
      </c>
      <c r="E32">
        <f>IFERROR(SUM('PARITY Errors'!E32, 'Pattern_Matching Errors'!E32, 'Reversal Errors'!E32, 'Stack Errors'!E32, 'Vending_Machine Errors'!E32, 'Vending_Machine_Sum Errors'!E32, 'MazeComplete Errors'!E32, 'MazeSolve Errors'!E32, 'Hamiltonian Errors'!E32)/('Failure Counts Errors'!D1-'Failure Counts Errors'!E32),0)</f>
        <v>6.9666666666666659</v>
      </c>
      <c r="F32">
        <f>IFERROR(SUM('PARITY Errors'!F32, 'Pattern_Matching Errors'!F32, 'Reversal Errors'!F32, 'Stack Errors'!F32, 'Vending_Machine Errors'!F32, 'Vending_Machine_Sum Errors'!F32, 'MazeComplete Errors'!F32, 'MazeSolve Errors'!F32, 'Hamiltonian Errors'!F32)/('Failure Counts Errors'!D1-'Failure Counts Errors'!F32),0)</f>
        <v>0.22222222222222221</v>
      </c>
      <c r="G32">
        <f>IFERROR(SUM('PARITY Errors'!G32, 'Pattern_Matching Errors'!G32, 'Reversal Errors'!G32, 'Stack Errors'!G32, 'Vending_Machine Errors'!G32, 'Vending_Machine_Sum Errors'!G32, 'MazeComplete Errors'!G32, 'MazeSolve Errors'!G32, 'Hamiltonian Errors'!G32)/('Failure Counts Errors'!D1-'Failure Counts Errors'!G32),0)</f>
        <v>0.13333333333333336</v>
      </c>
      <c r="H32" t="str">
        <f t="shared" si="0"/>
        <v>100 (δ=0.65)</v>
      </c>
    </row>
    <row r="33" spans="1:8" x14ac:dyDescent="0.45">
      <c r="A33" s="1">
        <v>29</v>
      </c>
      <c r="B33">
        <v>100</v>
      </c>
      <c r="C33">
        <v>0.85</v>
      </c>
      <c r="D33">
        <f>IFERROR(SUM('PARITY Errors'!D33, 'Pattern_Matching Errors'!D33, 'Reversal Errors'!D33, 'Stack Errors'!D33, 'Vending_Machine Errors'!D33, 'Vending_Machine_Sum Errors'!D33, 'MazeComplete Errors'!D33, 'MazeSolve Errors'!D33, 'Hamiltonian Errors'!D33)/('Failure Counts Errors'!D1-'Failure Counts Errors'!D33),0)</f>
        <v>0.6777777777777777</v>
      </c>
      <c r="E33">
        <f>IFERROR(SUM('PARITY Errors'!E33, 'Pattern_Matching Errors'!E33, 'Reversal Errors'!E33, 'Stack Errors'!E33, 'Vending_Machine Errors'!E33, 'Vending_Machine_Sum Errors'!E33, 'MazeComplete Errors'!E33, 'MazeSolve Errors'!E33, 'Hamiltonian Errors'!E33)/('Failure Counts Errors'!D1-'Failure Counts Errors'!E33),0)</f>
        <v>8.8333333333333357</v>
      </c>
      <c r="F33">
        <f>IFERROR(SUM('PARITY Errors'!F33, 'Pattern_Matching Errors'!F33, 'Reversal Errors'!F33, 'Stack Errors'!F33, 'Vending_Machine Errors'!F33, 'Vending_Machine_Sum Errors'!F33, 'MazeComplete Errors'!F33, 'MazeSolve Errors'!F33, 'Hamiltonian Errors'!F33)/('Failure Counts Errors'!D1-'Failure Counts Errors'!F33),0)</f>
        <v>0.87777777777777777</v>
      </c>
      <c r="G33">
        <f>IFERROR(SUM('PARITY Errors'!G33, 'Pattern_Matching Errors'!G33, 'Reversal Errors'!G33, 'Stack Errors'!G33, 'Vending_Machine Errors'!G33, 'Vending_Machine_Sum Errors'!G33, 'MazeComplete Errors'!G33, 'MazeSolve Errors'!G33, 'Hamiltonian Errors'!G33)/('Failure Counts Errors'!D1-'Failure Counts Errors'!G33),0)</f>
        <v>1.0111111111111111</v>
      </c>
      <c r="H33" t="str">
        <f t="shared" si="0"/>
        <v>100 (δ=0.85)</v>
      </c>
    </row>
    <row r="37" spans="1:8" x14ac:dyDescent="0.45">
      <c r="A37" s="1">
        <v>0</v>
      </c>
      <c r="B37" t="s">
        <v>15</v>
      </c>
    </row>
    <row r="39" spans="1:8" x14ac:dyDescent="0.4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H39" s="1" t="s">
        <v>14</v>
      </c>
    </row>
    <row r="40" spans="1:8" x14ac:dyDescent="0.45">
      <c r="A40" s="1">
        <v>0</v>
      </c>
      <c r="B40">
        <v>0</v>
      </c>
      <c r="C40">
        <v>0</v>
      </c>
      <c r="D40">
        <f>IFERROR(SUM('PARITY Errors'!D40, 'Pattern_Matching Errors'!D40, 'Reversal Errors'!D40, 'Stack Errors'!D40, 'Vending_Machine Errors'!D40, 'Vending_Machine_Sum Errors'!D40, 'MazeComplete Errors'!D40, 'MazeSolve Errors'!D40, 'Hamiltonian Errors'!D40)/('Failure Counts Errors'!D1-'Failure Counts Errors'!D40),0)</f>
        <v>8.3000000000000007</v>
      </c>
      <c r="E40">
        <f>IFERROR(SUM('PARITY Errors'!E40, 'Pattern_Matching Errors'!E40, 'Reversal Errors'!E40, 'Stack Errors'!E40, 'Vending_Machine Errors'!E40, 'Vending_Machine_Sum Errors'!E40, 'MazeComplete Errors'!E40, 'MazeSolve Errors'!E40, 'Hamiltonian Errors'!E40)/('Failure Counts Errors'!D1-'Failure Counts Errors'!E40),0)</f>
        <v>9.18888888888889</v>
      </c>
      <c r="F40">
        <f>IFERROR(SUM('PARITY Errors'!F40, 'Pattern_Matching Errors'!F40, 'Reversal Errors'!F40, 'Stack Errors'!F40, 'Vending_Machine Errors'!F40, 'Vending_Machine_Sum Errors'!F40, 'MazeComplete Errors'!F40, 'MazeSolve Errors'!F40, 'Hamiltonian Errors'!F40)/('Failure Counts Errors'!D1-'Failure Counts Errors'!F40),0)</f>
        <v>10.566666666666666</v>
      </c>
      <c r="G40">
        <f>IFERROR(SUM('PARITY Errors'!G40, 'Pattern_Matching Errors'!G40, 'Reversal Errors'!G40, 'Stack Errors'!G40, 'Vending_Machine Errors'!G40, 'Vending_Machine_Sum Errors'!G40, 'MazeComplete Errors'!G40, 'MazeSolve Errors'!G40, 'Hamiltonian Errors'!G40)/('Failure Counts Errors'!D1-'Failure Counts Errors'!G40),0)</f>
        <v>11.344444444444445</v>
      </c>
      <c r="H40" t="str">
        <f t="shared" ref="H40:H69" si="1">B40&amp;" (δ="&amp;C40&amp;")"</f>
        <v>0 (δ=0)</v>
      </c>
    </row>
    <row r="41" spans="1:8" x14ac:dyDescent="0.45">
      <c r="A41" s="1">
        <v>1</v>
      </c>
      <c r="B41">
        <v>0</v>
      </c>
      <c r="C41">
        <v>0.2</v>
      </c>
      <c r="D41">
        <f>IFERROR(SUM('PARITY Errors'!D41, 'Pattern_Matching Errors'!D41, 'Reversal Errors'!D41, 'Stack Errors'!D41, 'Vending_Machine Errors'!D41, 'Vending_Machine_Sum Errors'!D41, 'MazeComplete Errors'!D41, 'MazeSolve Errors'!D41, 'Hamiltonian Errors'!D41)/('Failure Counts Errors'!D1-'Failure Counts Errors'!D41),0)</f>
        <v>8.8999999999999986</v>
      </c>
      <c r="E41">
        <f>IFERROR(SUM('PARITY Errors'!E41, 'Pattern_Matching Errors'!E41, 'Reversal Errors'!E41, 'Stack Errors'!E41, 'Vending_Machine Errors'!E41, 'Vending_Machine_Sum Errors'!E41, 'MazeComplete Errors'!E41, 'MazeSolve Errors'!E41, 'Hamiltonian Errors'!E41)/('Failure Counts Errors'!D1-'Failure Counts Errors'!E41),0)</f>
        <v>9.5222222222222221</v>
      </c>
      <c r="F41">
        <f>IFERROR(SUM('PARITY Errors'!F41, 'Pattern_Matching Errors'!F41, 'Reversal Errors'!F41, 'Stack Errors'!F41, 'Vending_Machine Errors'!F41, 'Vending_Machine_Sum Errors'!F41, 'MazeComplete Errors'!F41, 'MazeSolve Errors'!F41, 'Hamiltonian Errors'!F41)/('Failure Counts Errors'!D1-'Failure Counts Errors'!F41),0)</f>
        <v>8.8444444444444432</v>
      </c>
      <c r="G41">
        <f>IFERROR(SUM('PARITY Errors'!G41, 'Pattern_Matching Errors'!G41, 'Reversal Errors'!G41, 'Stack Errors'!G41, 'Vending_Machine Errors'!G41, 'Vending_Machine_Sum Errors'!G41, 'MazeComplete Errors'!G41, 'MazeSolve Errors'!G41, 'Hamiltonian Errors'!G41)/('Failure Counts Errors'!D1-'Failure Counts Errors'!G41),0)</f>
        <v>11.422222222222222</v>
      </c>
      <c r="H41" t="str">
        <f t="shared" si="1"/>
        <v>0 (δ=0.2)</v>
      </c>
    </row>
    <row r="42" spans="1:8" x14ac:dyDescent="0.45">
      <c r="A42" s="1">
        <v>2</v>
      </c>
      <c r="B42">
        <v>0</v>
      </c>
      <c r="C42">
        <v>0.45</v>
      </c>
      <c r="D42">
        <f>IFERROR(SUM('PARITY Errors'!D42, 'Pattern_Matching Errors'!D42, 'Reversal Errors'!D42, 'Stack Errors'!D42, 'Vending_Machine Errors'!D42, 'Vending_Machine_Sum Errors'!D42, 'MazeComplete Errors'!D42, 'MazeSolve Errors'!D42, 'Hamiltonian Errors'!D42)/('Failure Counts Errors'!D1-'Failure Counts Errors'!D42),0)</f>
        <v>7.4222222222222216</v>
      </c>
      <c r="E42">
        <f>IFERROR(SUM('PARITY Errors'!E42, 'Pattern_Matching Errors'!E42, 'Reversal Errors'!E42, 'Stack Errors'!E42, 'Vending_Machine Errors'!E42, 'Vending_Machine_Sum Errors'!E42, 'MazeComplete Errors'!E42, 'MazeSolve Errors'!E42, 'Hamiltonian Errors'!E42)/('Failure Counts Errors'!D1-'Failure Counts Errors'!E42),0)</f>
        <v>8.9222222222222243</v>
      </c>
      <c r="F42">
        <f>IFERROR(SUM('PARITY Errors'!F42, 'Pattern_Matching Errors'!F42, 'Reversal Errors'!F42, 'Stack Errors'!F42, 'Vending_Machine Errors'!F42, 'Vending_Machine_Sum Errors'!F42, 'MazeComplete Errors'!F42, 'MazeSolve Errors'!F42, 'Hamiltonian Errors'!F42)/('Failure Counts Errors'!D1-'Failure Counts Errors'!F42),0)</f>
        <v>9.2111111111111104</v>
      </c>
      <c r="G42">
        <f>IFERROR(SUM('PARITY Errors'!G42, 'Pattern_Matching Errors'!G42, 'Reversal Errors'!G42, 'Stack Errors'!G42, 'Vending_Machine Errors'!G42, 'Vending_Machine_Sum Errors'!G42, 'MazeComplete Errors'!G42, 'MazeSolve Errors'!G42, 'Hamiltonian Errors'!G42)/('Failure Counts Errors'!D1-'Failure Counts Errors'!G42),0)</f>
        <v>10.866666666666667</v>
      </c>
      <c r="H42" t="str">
        <f t="shared" si="1"/>
        <v>0 (δ=0.45)</v>
      </c>
    </row>
    <row r="43" spans="1:8" x14ac:dyDescent="0.45">
      <c r="A43" s="1">
        <v>3</v>
      </c>
      <c r="B43">
        <v>0</v>
      </c>
      <c r="C43">
        <v>0.65</v>
      </c>
      <c r="D43">
        <f>IFERROR(SUM('PARITY Errors'!D43, 'Pattern_Matching Errors'!D43, 'Reversal Errors'!D43, 'Stack Errors'!D43, 'Vending_Machine Errors'!D43, 'Vending_Machine_Sum Errors'!D43, 'MazeComplete Errors'!D43, 'MazeSolve Errors'!D43, 'Hamiltonian Errors'!D43)/('Failure Counts Errors'!D1-'Failure Counts Errors'!D43),0)</f>
        <v>7.7777777777777777</v>
      </c>
      <c r="E43">
        <f>IFERROR(SUM('PARITY Errors'!E43, 'Pattern_Matching Errors'!E43, 'Reversal Errors'!E43, 'Stack Errors'!E43, 'Vending_Machine Errors'!E43, 'Vending_Machine_Sum Errors'!E43, 'MazeComplete Errors'!E43, 'MazeSolve Errors'!E43, 'Hamiltonian Errors'!E43)/('Failure Counts Errors'!D1-'Failure Counts Errors'!E43),0)</f>
        <v>8.6666666666666643</v>
      </c>
      <c r="F43">
        <f>IFERROR(SUM('PARITY Errors'!F43, 'Pattern_Matching Errors'!F43, 'Reversal Errors'!F43, 'Stack Errors'!F43, 'Vending_Machine Errors'!F43, 'Vending_Machine_Sum Errors'!F43, 'MazeComplete Errors'!F43, 'MazeSolve Errors'!F43, 'Hamiltonian Errors'!F43)/('Failure Counts Errors'!D1-'Failure Counts Errors'!F43),0)</f>
        <v>11.177777777777777</v>
      </c>
      <c r="G43">
        <f>IFERROR(SUM('PARITY Errors'!G43, 'Pattern_Matching Errors'!G43, 'Reversal Errors'!G43, 'Stack Errors'!G43, 'Vending_Machine Errors'!G43, 'Vending_Machine_Sum Errors'!G43, 'MazeComplete Errors'!G43, 'MazeSolve Errors'!G43, 'Hamiltonian Errors'!G43)/('Failure Counts Errors'!D1-'Failure Counts Errors'!G43),0)</f>
        <v>11.133333333333333</v>
      </c>
      <c r="H43" t="str">
        <f t="shared" si="1"/>
        <v>0 (δ=0.65)</v>
      </c>
    </row>
    <row r="44" spans="1:8" x14ac:dyDescent="0.45">
      <c r="A44" s="1">
        <v>4</v>
      </c>
      <c r="B44">
        <v>0</v>
      </c>
      <c r="C44">
        <v>0.85</v>
      </c>
      <c r="D44">
        <f>IFERROR(SUM('PARITY Errors'!D44, 'Pattern_Matching Errors'!D44, 'Reversal Errors'!D44, 'Stack Errors'!D44, 'Vending_Machine Errors'!D44, 'Vending_Machine_Sum Errors'!D44, 'MazeComplete Errors'!D44, 'MazeSolve Errors'!D44, 'Hamiltonian Errors'!D44)/('Failure Counts Errors'!D1-'Failure Counts Errors'!D44),0)</f>
        <v>9.5333333333333332</v>
      </c>
      <c r="E44">
        <f>IFERROR(SUM('PARITY Errors'!E44, 'Pattern_Matching Errors'!E44, 'Reversal Errors'!E44, 'Stack Errors'!E44, 'Vending_Machine Errors'!E44, 'Vending_Machine_Sum Errors'!E44, 'MazeComplete Errors'!E44, 'MazeSolve Errors'!E44, 'Hamiltonian Errors'!E44)/('Failure Counts Errors'!D1-'Failure Counts Errors'!E44),0)</f>
        <v>9.6222222222222236</v>
      </c>
      <c r="F44">
        <f>IFERROR(SUM('PARITY Errors'!F44, 'Pattern_Matching Errors'!F44, 'Reversal Errors'!F44, 'Stack Errors'!F44, 'Vending_Machine Errors'!F44, 'Vending_Machine_Sum Errors'!F44, 'MazeComplete Errors'!F44, 'MazeSolve Errors'!F44, 'Hamiltonian Errors'!F44)/('Failure Counts Errors'!D1-'Failure Counts Errors'!F44),0)</f>
        <v>8.5888888888888886</v>
      </c>
      <c r="G44">
        <f>IFERROR(SUM('PARITY Errors'!G44, 'Pattern_Matching Errors'!G44, 'Reversal Errors'!G44, 'Stack Errors'!G44, 'Vending_Machine Errors'!G44, 'Vending_Machine_Sum Errors'!G44, 'MazeComplete Errors'!G44, 'MazeSolve Errors'!G44, 'Hamiltonian Errors'!G44)/('Failure Counts Errors'!D1-'Failure Counts Errors'!G44),0)</f>
        <v>11.033333333333333</v>
      </c>
      <c r="H44" t="str">
        <f t="shared" si="1"/>
        <v>0 (δ=0.85)</v>
      </c>
    </row>
    <row r="45" spans="1:8" x14ac:dyDescent="0.45">
      <c r="A45" s="1">
        <v>5</v>
      </c>
      <c r="B45">
        <v>5</v>
      </c>
      <c r="C45">
        <v>0</v>
      </c>
      <c r="D45">
        <f>IFERROR(SUM('PARITY Errors'!D45, 'Pattern_Matching Errors'!D45, 'Reversal Errors'!D45, 'Stack Errors'!D45, 'Vending_Machine Errors'!D45, 'Vending_Machine_Sum Errors'!D45, 'MazeComplete Errors'!D45, 'MazeSolve Errors'!D45, 'Hamiltonian Errors'!D45)/('Failure Counts Errors'!D1-'Failure Counts Errors'!D45),0)</f>
        <v>0</v>
      </c>
      <c r="E45">
        <f>IFERROR(SUM('PARITY Errors'!E45, 'Pattern_Matching Errors'!E45, 'Reversal Errors'!E45, 'Stack Errors'!E45, 'Vending_Machine Errors'!E45, 'Vending_Machine_Sum Errors'!E45, 'MazeComplete Errors'!E45, 'MazeSolve Errors'!E45, 'Hamiltonian Errors'!E45)/('Failure Counts Errors'!D1-'Failure Counts Errors'!E45),0)</f>
        <v>0</v>
      </c>
      <c r="F45">
        <f>IFERROR(SUM('PARITY Errors'!F45, 'Pattern_Matching Errors'!F45, 'Reversal Errors'!F45, 'Stack Errors'!F45, 'Vending_Machine Errors'!F45, 'Vending_Machine_Sum Errors'!F45, 'MazeComplete Errors'!F45, 'MazeSolve Errors'!F45, 'Hamiltonian Errors'!F45)/('Failure Counts Errors'!D1-'Failure Counts Errors'!F45),0)</f>
        <v>0</v>
      </c>
      <c r="G45">
        <f>IFERROR(SUM('PARITY Errors'!G45, 'Pattern_Matching Errors'!G45, 'Reversal Errors'!G45, 'Stack Errors'!G45, 'Vending_Machine Errors'!G45, 'Vending_Machine_Sum Errors'!G45, 'MazeComplete Errors'!G45, 'MazeSolve Errors'!G45, 'Hamiltonian Errors'!G45)/('Failure Counts Errors'!D1-'Failure Counts Errors'!G45),0)</f>
        <v>0</v>
      </c>
      <c r="H45" t="str">
        <f t="shared" si="1"/>
        <v>5 (δ=0)</v>
      </c>
    </row>
    <row r="46" spans="1:8" x14ac:dyDescent="0.45">
      <c r="A46" s="1">
        <v>6</v>
      </c>
      <c r="B46">
        <v>5</v>
      </c>
      <c r="C46">
        <v>0.2</v>
      </c>
      <c r="D46">
        <f>IFERROR(SUM('PARITY Errors'!D46, 'Pattern_Matching Errors'!D46, 'Reversal Errors'!D46, 'Stack Errors'!D46, 'Vending_Machine Errors'!D46, 'Vending_Machine_Sum Errors'!D46, 'MazeComplete Errors'!D46, 'MazeSolve Errors'!D46, 'Hamiltonian Errors'!D46)/('Failure Counts Errors'!D1-'Failure Counts Errors'!D46),0)</f>
        <v>0</v>
      </c>
      <c r="E46">
        <f>IFERROR(SUM('PARITY Errors'!E46, 'Pattern_Matching Errors'!E46, 'Reversal Errors'!E46, 'Stack Errors'!E46, 'Vending_Machine Errors'!E46, 'Vending_Machine_Sum Errors'!E46, 'MazeComplete Errors'!E46, 'MazeSolve Errors'!E46, 'Hamiltonian Errors'!E46)/('Failure Counts Errors'!D1-'Failure Counts Errors'!E46),0)</f>
        <v>0</v>
      </c>
      <c r="F46">
        <f>IFERROR(SUM('PARITY Errors'!F46, 'Pattern_Matching Errors'!F46, 'Reversal Errors'!F46, 'Stack Errors'!F46, 'Vending_Machine Errors'!F46, 'Vending_Machine_Sum Errors'!F46, 'MazeComplete Errors'!F46, 'MazeSolve Errors'!F46, 'Hamiltonian Errors'!F46)/('Failure Counts Errors'!D1-'Failure Counts Errors'!F46),0)</f>
        <v>0</v>
      </c>
      <c r="G46">
        <f>IFERROR(SUM('PARITY Errors'!G46, 'Pattern_Matching Errors'!G46, 'Reversal Errors'!G46, 'Stack Errors'!G46, 'Vending_Machine Errors'!G46, 'Vending_Machine_Sum Errors'!G46, 'MazeComplete Errors'!G46, 'MazeSolve Errors'!G46, 'Hamiltonian Errors'!G46)/('Failure Counts Errors'!D1-'Failure Counts Errors'!G46),0)</f>
        <v>0</v>
      </c>
      <c r="H46" t="str">
        <f t="shared" si="1"/>
        <v>5 (δ=0.2)</v>
      </c>
    </row>
    <row r="47" spans="1:8" x14ac:dyDescent="0.45">
      <c r="A47" s="1">
        <v>7</v>
      </c>
      <c r="B47">
        <v>5</v>
      </c>
      <c r="C47">
        <v>0.45</v>
      </c>
      <c r="D47">
        <f>IFERROR(SUM('PARITY Errors'!D47, 'Pattern_Matching Errors'!D47, 'Reversal Errors'!D47, 'Stack Errors'!D47, 'Vending_Machine Errors'!D47, 'Vending_Machine_Sum Errors'!D47, 'MazeComplete Errors'!D47, 'MazeSolve Errors'!D47, 'Hamiltonian Errors'!D47)/('Failure Counts Errors'!D1-'Failure Counts Errors'!D47),0)</f>
        <v>0</v>
      </c>
      <c r="E47">
        <f>IFERROR(SUM('PARITY Errors'!E47, 'Pattern_Matching Errors'!E47, 'Reversal Errors'!E47, 'Stack Errors'!E47, 'Vending_Machine Errors'!E47, 'Vending_Machine_Sum Errors'!E47, 'MazeComplete Errors'!E47, 'MazeSolve Errors'!E47, 'Hamiltonian Errors'!E47)/('Failure Counts Errors'!D1-'Failure Counts Errors'!E47),0)</f>
        <v>0</v>
      </c>
      <c r="F47">
        <f>IFERROR(SUM('PARITY Errors'!F47, 'Pattern_Matching Errors'!F47, 'Reversal Errors'!F47, 'Stack Errors'!F47, 'Vending_Machine Errors'!F47, 'Vending_Machine_Sum Errors'!F47, 'MazeComplete Errors'!F47, 'MazeSolve Errors'!F47, 'Hamiltonian Errors'!F47)/('Failure Counts Errors'!D1-'Failure Counts Errors'!F47),0)</f>
        <v>0</v>
      </c>
      <c r="G47">
        <f>IFERROR(SUM('PARITY Errors'!G47, 'Pattern_Matching Errors'!G47, 'Reversal Errors'!G47, 'Stack Errors'!G47, 'Vending_Machine Errors'!G47, 'Vending_Machine_Sum Errors'!G47, 'MazeComplete Errors'!G47, 'MazeSolve Errors'!G47, 'Hamiltonian Errors'!G47)/('Failure Counts Errors'!D1-'Failure Counts Errors'!G47),0)</f>
        <v>0</v>
      </c>
      <c r="H47" t="str">
        <f t="shared" si="1"/>
        <v>5 (δ=0.45)</v>
      </c>
    </row>
    <row r="48" spans="1:8" x14ac:dyDescent="0.45">
      <c r="A48" s="1">
        <v>8</v>
      </c>
      <c r="B48">
        <v>5</v>
      </c>
      <c r="C48">
        <v>0.65</v>
      </c>
      <c r="D48">
        <f>IFERROR(SUM('PARITY Errors'!D48, 'Pattern_Matching Errors'!D48, 'Reversal Errors'!D48, 'Stack Errors'!D48, 'Vending_Machine Errors'!D48, 'Vending_Machine_Sum Errors'!D48, 'MazeComplete Errors'!D48, 'MazeSolve Errors'!D48, 'Hamiltonian Errors'!D48)/('Failure Counts Errors'!D1-'Failure Counts Errors'!D48),0)</f>
        <v>0</v>
      </c>
      <c r="E48">
        <f>IFERROR(SUM('PARITY Errors'!E48, 'Pattern_Matching Errors'!E48, 'Reversal Errors'!E48, 'Stack Errors'!E48, 'Vending_Machine Errors'!E48, 'Vending_Machine_Sum Errors'!E48, 'MazeComplete Errors'!E48, 'MazeSolve Errors'!E48, 'Hamiltonian Errors'!E48)/('Failure Counts Errors'!D1-'Failure Counts Errors'!E48),0)</f>
        <v>0</v>
      </c>
      <c r="F48">
        <f>IFERROR(SUM('PARITY Errors'!F48, 'Pattern_Matching Errors'!F48, 'Reversal Errors'!F48, 'Stack Errors'!F48, 'Vending_Machine Errors'!F48, 'Vending_Machine_Sum Errors'!F48, 'MazeComplete Errors'!F48, 'MazeSolve Errors'!F48, 'Hamiltonian Errors'!F48)/('Failure Counts Errors'!D1-'Failure Counts Errors'!F48),0)</f>
        <v>0</v>
      </c>
      <c r="G48">
        <f>IFERROR(SUM('PARITY Errors'!G48, 'Pattern_Matching Errors'!G48, 'Reversal Errors'!G48, 'Stack Errors'!G48, 'Vending_Machine Errors'!G48, 'Vending_Machine_Sum Errors'!G48, 'MazeComplete Errors'!G48, 'MazeSolve Errors'!G48, 'Hamiltonian Errors'!G48)/('Failure Counts Errors'!D1-'Failure Counts Errors'!G48),0)</f>
        <v>0</v>
      </c>
      <c r="H48" t="str">
        <f t="shared" si="1"/>
        <v>5 (δ=0.65)</v>
      </c>
    </row>
    <row r="49" spans="1:8" x14ac:dyDescent="0.45">
      <c r="A49" s="1">
        <v>9</v>
      </c>
      <c r="B49">
        <v>5</v>
      </c>
      <c r="C49">
        <v>0.85</v>
      </c>
      <c r="D49">
        <f>IFERROR(SUM('PARITY Errors'!D49, 'Pattern_Matching Errors'!D49, 'Reversal Errors'!D49, 'Stack Errors'!D49, 'Vending_Machine Errors'!D49, 'Vending_Machine_Sum Errors'!D49, 'MazeComplete Errors'!D49, 'MazeSolve Errors'!D49, 'Hamiltonian Errors'!D49)/('Failure Counts Errors'!D1-'Failure Counts Errors'!D49),0)</f>
        <v>0</v>
      </c>
      <c r="E49">
        <f>IFERROR(SUM('PARITY Errors'!E49, 'Pattern_Matching Errors'!E49, 'Reversal Errors'!E49, 'Stack Errors'!E49, 'Vending_Machine Errors'!E49, 'Vending_Machine_Sum Errors'!E49, 'MazeComplete Errors'!E49, 'MazeSolve Errors'!E49, 'Hamiltonian Errors'!E49)/('Failure Counts Errors'!D1-'Failure Counts Errors'!E49),0)</f>
        <v>0</v>
      </c>
      <c r="F49">
        <f>IFERROR(SUM('PARITY Errors'!F49, 'Pattern_Matching Errors'!F49, 'Reversal Errors'!F49, 'Stack Errors'!F49, 'Vending_Machine Errors'!F49, 'Vending_Machine_Sum Errors'!F49, 'MazeComplete Errors'!F49, 'MazeSolve Errors'!F49, 'Hamiltonian Errors'!F49)/('Failure Counts Errors'!D1-'Failure Counts Errors'!F49),0)</f>
        <v>0</v>
      </c>
      <c r="G49">
        <f>IFERROR(SUM('PARITY Errors'!G49, 'Pattern_Matching Errors'!G49, 'Reversal Errors'!G49, 'Stack Errors'!G49, 'Vending_Machine Errors'!G49, 'Vending_Machine_Sum Errors'!G49, 'MazeComplete Errors'!G49, 'MazeSolve Errors'!G49, 'Hamiltonian Errors'!G49)/('Failure Counts Errors'!D1-'Failure Counts Errors'!G49),0)</f>
        <v>0</v>
      </c>
      <c r="H49" t="str">
        <f t="shared" si="1"/>
        <v>5 (δ=0.85)</v>
      </c>
    </row>
    <row r="50" spans="1:8" x14ac:dyDescent="0.45">
      <c r="A50" s="1">
        <v>10</v>
      </c>
      <c r="B50">
        <v>10</v>
      </c>
      <c r="C50">
        <v>0</v>
      </c>
      <c r="D50">
        <f>IFERROR(SUM('PARITY Errors'!D50, 'Pattern_Matching Errors'!D50, 'Reversal Errors'!D50, 'Stack Errors'!D50, 'Vending_Machine Errors'!D50, 'Vending_Machine_Sum Errors'!D50, 'MazeComplete Errors'!D50, 'MazeSolve Errors'!D50, 'Hamiltonian Errors'!D50)/('Failure Counts Errors'!D1-'Failure Counts Errors'!D50),0)</f>
        <v>0</v>
      </c>
      <c r="E50">
        <f>IFERROR(SUM('PARITY Errors'!E50, 'Pattern_Matching Errors'!E50, 'Reversal Errors'!E50, 'Stack Errors'!E50, 'Vending_Machine Errors'!E50, 'Vending_Machine_Sum Errors'!E50, 'MazeComplete Errors'!E50, 'MazeSolve Errors'!E50, 'Hamiltonian Errors'!E50)/('Failure Counts Errors'!D1-'Failure Counts Errors'!E50),0)</f>
        <v>0</v>
      </c>
      <c r="F50">
        <f>IFERROR(SUM('PARITY Errors'!F50, 'Pattern_Matching Errors'!F50, 'Reversal Errors'!F50, 'Stack Errors'!F50, 'Vending_Machine Errors'!F50, 'Vending_Machine_Sum Errors'!F50, 'MazeComplete Errors'!F50, 'MazeSolve Errors'!F50, 'Hamiltonian Errors'!F50)/('Failure Counts Errors'!D1-'Failure Counts Errors'!F50),0)</f>
        <v>0</v>
      </c>
      <c r="G50">
        <f>IFERROR(SUM('PARITY Errors'!G50, 'Pattern_Matching Errors'!G50, 'Reversal Errors'!G50, 'Stack Errors'!G50, 'Vending_Machine Errors'!G50, 'Vending_Machine_Sum Errors'!G50, 'MazeComplete Errors'!G50, 'MazeSolve Errors'!G50, 'Hamiltonian Errors'!G50)/('Failure Counts Errors'!D1-'Failure Counts Errors'!G50),0)</f>
        <v>0</v>
      </c>
      <c r="H50" t="str">
        <f t="shared" si="1"/>
        <v>10 (δ=0)</v>
      </c>
    </row>
    <row r="51" spans="1:8" x14ac:dyDescent="0.45">
      <c r="A51" s="1">
        <v>11</v>
      </c>
      <c r="B51">
        <v>10</v>
      </c>
      <c r="C51">
        <v>0.2</v>
      </c>
      <c r="D51">
        <f>IFERROR(SUM('PARITY Errors'!D51, 'Pattern_Matching Errors'!D51, 'Reversal Errors'!D51, 'Stack Errors'!D51, 'Vending_Machine Errors'!D51, 'Vending_Machine_Sum Errors'!D51, 'MazeComplete Errors'!D51, 'MazeSolve Errors'!D51, 'Hamiltonian Errors'!D51)/('Failure Counts Errors'!D1-'Failure Counts Errors'!D51),0)</f>
        <v>0</v>
      </c>
      <c r="E51">
        <f>IFERROR(SUM('PARITY Errors'!E51, 'Pattern_Matching Errors'!E51, 'Reversal Errors'!E51, 'Stack Errors'!E51, 'Vending_Machine Errors'!E51, 'Vending_Machine_Sum Errors'!E51, 'MazeComplete Errors'!E51, 'MazeSolve Errors'!E51, 'Hamiltonian Errors'!E51)/('Failure Counts Errors'!D1-'Failure Counts Errors'!E51),0)</f>
        <v>0</v>
      </c>
      <c r="F51">
        <f>IFERROR(SUM('PARITY Errors'!F51, 'Pattern_Matching Errors'!F51, 'Reversal Errors'!F51, 'Stack Errors'!F51, 'Vending_Machine Errors'!F51, 'Vending_Machine_Sum Errors'!F51, 'MazeComplete Errors'!F51, 'MazeSolve Errors'!F51, 'Hamiltonian Errors'!F51)/('Failure Counts Errors'!D1-'Failure Counts Errors'!F51),0)</f>
        <v>0</v>
      </c>
      <c r="G51">
        <f>IFERROR(SUM('PARITY Errors'!G51, 'Pattern_Matching Errors'!G51, 'Reversal Errors'!G51, 'Stack Errors'!G51, 'Vending_Machine Errors'!G51, 'Vending_Machine_Sum Errors'!G51, 'MazeComplete Errors'!G51, 'MazeSolve Errors'!G51, 'Hamiltonian Errors'!G51)/('Failure Counts Errors'!D1-'Failure Counts Errors'!G51),0)</f>
        <v>0</v>
      </c>
      <c r="H51" t="str">
        <f t="shared" si="1"/>
        <v>10 (δ=0.2)</v>
      </c>
    </row>
    <row r="52" spans="1:8" x14ac:dyDescent="0.45">
      <c r="A52" s="1">
        <v>12</v>
      </c>
      <c r="B52">
        <v>10</v>
      </c>
      <c r="C52">
        <v>0.45</v>
      </c>
      <c r="D52">
        <f>IFERROR(SUM('PARITY Errors'!D52, 'Pattern_Matching Errors'!D52, 'Reversal Errors'!D52, 'Stack Errors'!D52, 'Vending_Machine Errors'!D52, 'Vending_Machine_Sum Errors'!D52, 'MazeComplete Errors'!D52, 'MazeSolve Errors'!D52, 'Hamiltonian Errors'!D52)/('Failure Counts Errors'!D1-'Failure Counts Errors'!D52),0)</f>
        <v>0</v>
      </c>
      <c r="E52">
        <f>IFERROR(SUM('PARITY Errors'!E52, 'Pattern_Matching Errors'!E52, 'Reversal Errors'!E52, 'Stack Errors'!E52, 'Vending_Machine Errors'!E52, 'Vending_Machine_Sum Errors'!E52, 'MazeComplete Errors'!E52, 'MazeSolve Errors'!E52, 'Hamiltonian Errors'!E52)/('Failure Counts Errors'!D1-'Failure Counts Errors'!E52),0)</f>
        <v>0</v>
      </c>
      <c r="F52">
        <f>IFERROR(SUM('PARITY Errors'!F52, 'Pattern_Matching Errors'!F52, 'Reversal Errors'!F52, 'Stack Errors'!F52, 'Vending_Machine Errors'!F52, 'Vending_Machine_Sum Errors'!F52, 'MazeComplete Errors'!F52, 'MazeSolve Errors'!F52, 'Hamiltonian Errors'!F52)/('Failure Counts Errors'!D1-'Failure Counts Errors'!F52),0)</f>
        <v>0</v>
      </c>
      <c r="G52">
        <f>IFERROR(SUM('PARITY Errors'!G52, 'Pattern_Matching Errors'!G52, 'Reversal Errors'!G52, 'Stack Errors'!G52, 'Vending_Machine Errors'!G52, 'Vending_Machine_Sum Errors'!G52, 'MazeComplete Errors'!G52, 'MazeSolve Errors'!G52, 'Hamiltonian Errors'!G52)/('Failure Counts Errors'!D1-'Failure Counts Errors'!G52),0)</f>
        <v>0</v>
      </c>
      <c r="H52" t="str">
        <f t="shared" si="1"/>
        <v>10 (δ=0.45)</v>
      </c>
    </row>
    <row r="53" spans="1:8" x14ac:dyDescent="0.45">
      <c r="A53" s="1">
        <v>13</v>
      </c>
      <c r="B53">
        <v>10</v>
      </c>
      <c r="C53">
        <v>0.65</v>
      </c>
      <c r="D53">
        <f>IFERROR(SUM('PARITY Errors'!D53, 'Pattern_Matching Errors'!D53, 'Reversal Errors'!D53, 'Stack Errors'!D53, 'Vending_Machine Errors'!D53, 'Vending_Machine_Sum Errors'!D53, 'MazeComplete Errors'!D53, 'MazeSolve Errors'!D53, 'Hamiltonian Errors'!D53)/('Failure Counts Errors'!D1-'Failure Counts Errors'!D53),0)</f>
        <v>0</v>
      </c>
      <c r="E53">
        <f>IFERROR(SUM('PARITY Errors'!E53, 'Pattern_Matching Errors'!E53, 'Reversal Errors'!E53, 'Stack Errors'!E53, 'Vending_Machine Errors'!E53, 'Vending_Machine_Sum Errors'!E53, 'MazeComplete Errors'!E53, 'MazeSolve Errors'!E53, 'Hamiltonian Errors'!E53)/('Failure Counts Errors'!D1-'Failure Counts Errors'!E53),0)</f>
        <v>0</v>
      </c>
      <c r="F53">
        <f>IFERROR(SUM('PARITY Errors'!F53, 'Pattern_Matching Errors'!F53, 'Reversal Errors'!F53, 'Stack Errors'!F53, 'Vending_Machine Errors'!F53, 'Vending_Machine_Sum Errors'!F53, 'MazeComplete Errors'!F53, 'MazeSolve Errors'!F53, 'Hamiltonian Errors'!F53)/('Failure Counts Errors'!D1-'Failure Counts Errors'!F53),0)</f>
        <v>0</v>
      </c>
      <c r="G53">
        <f>IFERROR(SUM('PARITY Errors'!G53, 'Pattern_Matching Errors'!G53, 'Reversal Errors'!G53, 'Stack Errors'!G53, 'Vending_Machine Errors'!G53, 'Vending_Machine_Sum Errors'!G53, 'MazeComplete Errors'!G53, 'MazeSolve Errors'!G53, 'Hamiltonian Errors'!G53)/('Failure Counts Errors'!D1-'Failure Counts Errors'!G53),0)</f>
        <v>0</v>
      </c>
      <c r="H53" t="str">
        <f t="shared" si="1"/>
        <v>10 (δ=0.65)</v>
      </c>
    </row>
    <row r="54" spans="1:8" x14ac:dyDescent="0.45">
      <c r="A54" s="1">
        <v>14</v>
      </c>
      <c r="B54">
        <v>10</v>
      </c>
      <c r="C54">
        <v>0.85</v>
      </c>
      <c r="D54">
        <f>IFERROR(SUM('PARITY Errors'!D54, 'Pattern_Matching Errors'!D54, 'Reversal Errors'!D54, 'Stack Errors'!D54, 'Vending_Machine Errors'!D54, 'Vending_Machine_Sum Errors'!D54, 'MazeComplete Errors'!D54, 'MazeSolve Errors'!D54, 'Hamiltonian Errors'!D54)/('Failure Counts Errors'!D1-'Failure Counts Errors'!D54),0)</f>
        <v>0</v>
      </c>
      <c r="E54">
        <f>IFERROR(SUM('PARITY Errors'!E54, 'Pattern_Matching Errors'!E54, 'Reversal Errors'!E54, 'Stack Errors'!E54, 'Vending_Machine Errors'!E54, 'Vending_Machine_Sum Errors'!E54, 'MazeComplete Errors'!E54, 'MazeSolve Errors'!E54, 'Hamiltonian Errors'!E54)/('Failure Counts Errors'!D1-'Failure Counts Errors'!E54),0)</f>
        <v>0</v>
      </c>
      <c r="F54">
        <f>IFERROR(SUM('PARITY Errors'!F54, 'Pattern_Matching Errors'!F54, 'Reversal Errors'!F54, 'Stack Errors'!F54, 'Vending_Machine Errors'!F54, 'Vending_Machine_Sum Errors'!F54, 'MazeComplete Errors'!F54, 'MazeSolve Errors'!F54, 'Hamiltonian Errors'!F54)/('Failure Counts Errors'!D1-'Failure Counts Errors'!F54),0)</f>
        <v>0</v>
      </c>
      <c r="G54">
        <f>IFERROR(SUM('PARITY Errors'!G54, 'Pattern_Matching Errors'!G54, 'Reversal Errors'!G54, 'Stack Errors'!G54, 'Vending_Machine Errors'!G54, 'Vending_Machine_Sum Errors'!G54, 'MazeComplete Errors'!G54, 'MazeSolve Errors'!G54, 'Hamiltonian Errors'!G54)/('Failure Counts Errors'!D1-'Failure Counts Errors'!G54),0)</f>
        <v>0</v>
      </c>
      <c r="H54" t="str">
        <f t="shared" si="1"/>
        <v>10 (δ=0.85)</v>
      </c>
    </row>
    <row r="55" spans="1:8" x14ac:dyDescent="0.45">
      <c r="A55" s="1">
        <v>15</v>
      </c>
      <c r="B55">
        <v>20</v>
      </c>
      <c r="C55">
        <v>0</v>
      </c>
      <c r="D55">
        <f>IFERROR(SUM('PARITY Errors'!D55, 'Pattern_Matching Errors'!D55, 'Reversal Errors'!D55, 'Stack Errors'!D55, 'Vending_Machine Errors'!D55, 'Vending_Machine_Sum Errors'!D55, 'MazeComplete Errors'!D55, 'MazeSolve Errors'!D55, 'Hamiltonian Errors'!D55)/('Failure Counts Errors'!D1-'Failure Counts Errors'!D55),0)</f>
        <v>0</v>
      </c>
      <c r="E55">
        <f>IFERROR(SUM('PARITY Errors'!E55, 'Pattern_Matching Errors'!E55, 'Reversal Errors'!E55, 'Stack Errors'!E55, 'Vending_Machine Errors'!E55, 'Vending_Machine_Sum Errors'!E55, 'MazeComplete Errors'!E55, 'MazeSolve Errors'!E55, 'Hamiltonian Errors'!E55)/('Failure Counts Errors'!D1-'Failure Counts Errors'!E55),0)</f>
        <v>0</v>
      </c>
      <c r="F55">
        <f>IFERROR(SUM('PARITY Errors'!F55, 'Pattern_Matching Errors'!F55, 'Reversal Errors'!F55, 'Stack Errors'!F55, 'Vending_Machine Errors'!F55, 'Vending_Machine_Sum Errors'!F55, 'MazeComplete Errors'!F55, 'MazeSolve Errors'!F55, 'Hamiltonian Errors'!F55)/('Failure Counts Errors'!D1-'Failure Counts Errors'!F55),0)</f>
        <v>0</v>
      </c>
      <c r="G55">
        <f>IFERROR(SUM('PARITY Errors'!G55, 'Pattern_Matching Errors'!G55, 'Reversal Errors'!G55, 'Stack Errors'!G55, 'Vending_Machine Errors'!G55, 'Vending_Machine_Sum Errors'!G55, 'MazeComplete Errors'!G55, 'MazeSolve Errors'!G55, 'Hamiltonian Errors'!G55)/('Failure Counts Errors'!D1-'Failure Counts Errors'!G55),0)</f>
        <v>0</v>
      </c>
      <c r="H55" t="str">
        <f t="shared" si="1"/>
        <v>20 (δ=0)</v>
      </c>
    </row>
    <row r="56" spans="1:8" x14ac:dyDescent="0.45">
      <c r="A56" s="1">
        <v>16</v>
      </c>
      <c r="B56">
        <v>20</v>
      </c>
      <c r="C56">
        <v>0.2</v>
      </c>
      <c r="D56">
        <f>IFERROR(SUM('PARITY Errors'!D56, 'Pattern_Matching Errors'!D56, 'Reversal Errors'!D56, 'Stack Errors'!D56, 'Vending_Machine Errors'!D56, 'Vending_Machine_Sum Errors'!D56, 'MazeComplete Errors'!D56, 'MazeSolve Errors'!D56, 'Hamiltonian Errors'!D56)/('Failure Counts Errors'!D1-'Failure Counts Errors'!D56),0)</f>
        <v>0</v>
      </c>
      <c r="E56">
        <f>IFERROR(SUM('PARITY Errors'!E56, 'Pattern_Matching Errors'!E56, 'Reversal Errors'!E56, 'Stack Errors'!E56, 'Vending_Machine Errors'!E56, 'Vending_Machine_Sum Errors'!E56, 'MazeComplete Errors'!E56, 'MazeSolve Errors'!E56, 'Hamiltonian Errors'!E56)/('Failure Counts Errors'!D1-'Failure Counts Errors'!E56),0)</f>
        <v>0</v>
      </c>
      <c r="F56">
        <f>IFERROR(SUM('PARITY Errors'!F56, 'Pattern_Matching Errors'!F56, 'Reversal Errors'!F56, 'Stack Errors'!F56, 'Vending_Machine Errors'!F56, 'Vending_Machine_Sum Errors'!F56, 'MazeComplete Errors'!F56, 'MazeSolve Errors'!F56, 'Hamiltonian Errors'!F56)/('Failure Counts Errors'!D1-'Failure Counts Errors'!F56),0)</f>
        <v>0</v>
      </c>
      <c r="G56">
        <f>IFERROR(SUM('PARITY Errors'!G56, 'Pattern_Matching Errors'!G56, 'Reversal Errors'!G56, 'Stack Errors'!G56, 'Vending_Machine Errors'!G56, 'Vending_Machine_Sum Errors'!G56, 'MazeComplete Errors'!G56, 'MazeSolve Errors'!G56, 'Hamiltonian Errors'!G56)/('Failure Counts Errors'!D1-'Failure Counts Errors'!G56),0)</f>
        <v>0</v>
      </c>
      <c r="H56" t="str">
        <f t="shared" si="1"/>
        <v>20 (δ=0.2)</v>
      </c>
    </row>
    <row r="57" spans="1:8" x14ac:dyDescent="0.45">
      <c r="A57" s="1">
        <v>17</v>
      </c>
      <c r="B57">
        <v>20</v>
      </c>
      <c r="C57">
        <v>0.45</v>
      </c>
      <c r="D57">
        <f>IFERROR(SUM('PARITY Errors'!D57, 'Pattern_Matching Errors'!D57, 'Reversal Errors'!D57, 'Stack Errors'!D57, 'Vending_Machine Errors'!D57, 'Vending_Machine_Sum Errors'!D57, 'MazeComplete Errors'!D57, 'MazeSolve Errors'!D57, 'Hamiltonian Errors'!D57)/('Failure Counts Errors'!D1-'Failure Counts Errors'!D57),0)</f>
        <v>0</v>
      </c>
      <c r="E57">
        <f>IFERROR(SUM('PARITY Errors'!E57, 'Pattern_Matching Errors'!E57, 'Reversal Errors'!E57, 'Stack Errors'!E57, 'Vending_Machine Errors'!E57, 'Vending_Machine_Sum Errors'!E57, 'MazeComplete Errors'!E57, 'MazeSolve Errors'!E57, 'Hamiltonian Errors'!E57)/('Failure Counts Errors'!D1-'Failure Counts Errors'!E57),0)</f>
        <v>0</v>
      </c>
      <c r="F57">
        <f>IFERROR(SUM('PARITY Errors'!F57, 'Pattern_Matching Errors'!F57, 'Reversal Errors'!F57, 'Stack Errors'!F57, 'Vending_Machine Errors'!F57, 'Vending_Machine_Sum Errors'!F57, 'MazeComplete Errors'!F57, 'MazeSolve Errors'!F57, 'Hamiltonian Errors'!F57)/('Failure Counts Errors'!D1-'Failure Counts Errors'!F57),0)</f>
        <v>0</v>
      </c>
      <c r="G57">
        <f>IFERROR(SUM('PARITY Errors'!G57, 'Pattern_Matching Errors'!G57, 'Reversal Errors'!G57, 'Stack Errors'!G57, 'Vending_Machine Errors'!G57, 'Vending_Machine_Sum Errors'!G57, 'MazeComplete Errors'!G57, 'MazeSolve Errors'!G57, 'Hamiltonian Errors'!G57)/('Failure Counts Errors'!D1-'Failure Counts Errors'!G57),0)</f>
        <v>0</v>
      </c>
      <c r="H57" t="str">
        <f t="shared" si="1"/>
        <v>20 (δ=0.45)</v>
      </c>
    </row>
    <row r="58" spans="1:8" x14ac:dyDescent="0.45">
      <c r="A58" s="1">
        <v>18</v>
      </c>
      <c r="B58">
        <v>20</v>
      </c>
      <c r="C58">
        <v>0.65</v>
      </c>
      <c r="D58">
        <f>IFERROR(SUM('PARITY Errors'!D58, 'Pattern_Matching Errors'!D58, 'Reversal Errors'!D58, 'Stack Errors'!D58, 'Vending_Machine Errors'!D58, 'Vending_Machine_Sum Errors'!D58, 'MazeComplete Errors'!D58, 'MazeSolve Errors'!D58, 'Hamiltonian Errors'!D58)/('Failure Counts Errors'!D1-'Failure Counts Errors'!D58),0)</f>
        <v>0</v>
      </c>
      <c r="E58">
        <f>IFERROR(SUM('PARITY Errors'!E58, 'Pattern_Matching Errors'!E58, 'Reversal Errors'!E58, 'Stack Errors'!E58, 'Vending_Machine Errors'!E58, 'Vending_Machine_Sum Errors'!E58, 'MazeComplete Errors'!E58, 'MazeSolve Errors'!E58, 'Hamiltonian Errors'!E58)/('Failure Counts Errors'!D1-'Failure Counts Errors'!E58),0)</f>
        <v>0</v>
      </c>
      <c r="F58">
        <f>IFERROR(SUM('PARITY Errors'!F58, 'Pattern_Matching Errors'!F58, 'Reversal Errors'!F58, 'Stack Errors'!F58, 'Vending_Machine Errors'!F58, 'Vending_Machine_Sum Errors'!F58, 'MazeComplete Errors'!F58, 'MazeSolve Errors'!F58, 'Hamiltonian Errors'!F58)/('Failure Counts Errors'!D1-'Failure Counts Errors'!F58),0)</f>
        <v>0</v>
      </c>
      <c r="G58">
        <f>IFERROR(SUM('PARITY Errors'!G58, 'Pattern_Matching Errors'!G58, 'Reversal Errors'!G58, 'Stack Errors'!G58, 'Vending_Machine Errors'!G58, 'Vending_Machine_Sum Errors'!G58, 'MazeComplete Errors'!G58, 'MazeSolve Errors'!G58, 'Hamiltonian Errors'!G58)/('Failure Counts Errors'!D1-'Failure Counts Errors'!G58),0)</f>
        <v>0</v>
      </c>
      <c r="H58" t="str">
        <f t="shared" si="1"/>
        <v>20 (δ=0.65)</v>
      </c>
    </row>
    <row r="59" spans="1:8" x14ac:dyDescent="0.45">
      <c r="A59" s="1">
        <v>19</v>
      </c>
      <c r="B59">
        <v>20</v>
      </c>
      <c r="C59">
        <v>0.85</v>
      </c>
      <c r="D59">
        <f>IFERROR(SUM('PARITY Errors'!D59, 'Pattern_Matching Errors'!D59, 'Reversal Errors'!D59, 'Stack Errors'!D59, 'Vending_Machine Errors'!D59, 'Vending_Machine_Sum Errors'!D59, 'MazeComplete Errors'!D59, 'MazeSolve Errors'!D59, 'Hamiltonian Errors'!D59)/('Failure Counts Errors'!D1-'Failure Counts Errors'!D59),0)</f>
        <v>0</v>
      </c>
      <c r="E59">
        <f>IFERROR(SUM('PARITY Errors'!E59, 'Pattern_Matching Errors'!E59, 'Reversal Errors'!E59, 'Stack Errors'!E59, 'Vending_Machine Errors'!E59, 'Vending_Machine_Sum Errors'!E59, 'MazeComplete Errors'!E59, 'MazeSolve Errors'!E59, 'Hamiltonian Errors'!E59)/('Failure Counts Errors'!D1-'Failure Counts Errors'!E59),0)</f>
        <v>0</v>
      </c>
      <c r="F59">
        <f>IFERROR(SUM('PARITY Errors'!F59, 'Pattern_Matching Errors'!F59, 'Reversal Errors'!F59, 'Stack Errors'!F59, 'Vending_Machine Errors'!F59, 'Vending_Machine_Sum Errors'!F59, 'MazeComplete Errors'!F59, 'MazeSolve Errors'!F59, 'Hamiltonian Errors'!F59)/('Failure Counts Errors'!D1-'Failure Counts Errors'!F59),0)</f>
        <v>0</v>
      </c>
      <c r="G59">
        <f>IFERROR(SUM('PARITY Errors'!G59, 'Pattern_Matching Errors'!G59, 'Reversal Errors'!G59, 'Stack Errors'!G59, 'Vending_Machine Errors'!G59, 'Vending_Machine_Sum Errors'!G59, 'MazeComplete Errors'!G59, 'MazeSolve Errors'!G59, 'Hamiltonian Errors'!G59)/('Failure Counts Errors'!D1-'Failure Counts Errors'!G59),0)</f>
        <v>0</v>
      </c>
      <c r="H59" t="str">
        <f t="shared" si="1"/>
        <v>20 (δ=0.85)</v>
      </c>
    </row>
    <row r="60" spans="1:8" x14ac:dyDescent="0.45">
      <c r="A60" s="1">
        <v>20</v>
      </c>
      <c r="B60">
        <v>50</v>
      </c>
      <c r="C60">
        <v>0</v>
      </c>
      <c r="D60">
        <f>IFERROR(SUM('PARITY Errors'!D60, 'Pattern_Matching Errors'!D60, 'Reversal Errors'!D60, 'Stack Errors'!D60, 'Vending_Machine Errors'!D60, 'Vending_Machine_Sum Errors'!D60, 'MazeComplete Errors'!D60, 'MazeSolve Errors'!D60, 'Hamiltonian Errors'!D60)/('Failure Counts Errors'!D1-'Failure Counts Errors'!D60),0)</f>
        <v>0</v>
      </c>
      <c r="E60">
        <f>IFERROR(SUM('PARITY Errors'!E60, 'Pattern_Matching Errors'!E60, 'Reversal Errors'!E60, 'Stack Errors'!E60, 'Vending_Machine Errors'!E60, 'Vending_Machine_Sum Errors'!E60, 'MazeComplete Errors'!E60, 'MazeSolve Errors'!E60, 'Hamiltonian Errors'!E60)/('Failure Counts Errors'!D1-'Failure Counts Errors'!E60),0)</f>
        <v>0</v>
      </c>
      <c r="F60">
        <f>IFERROR(SUM('PARITY Errors'!F60, 'Pattern_Matching Errors'!F60, 'Reversal Errors'!F60, 'Stack Errors'!F60, 'Vending_Machine Errors'!F60, 'Vending_Machine_Sum Errors'!F60, 'MazeComplete Errors'!F60, 'MazeSolve Errors'!F60, 'Hamiltonian Errors'!F60)/('Failure Counts Errors'!D1-'Failure Counts Errors'!F60),0)</f>
        <v>0</v>
      </c>
      <c r="G60">
        <f>IFERROR(SUM('PARITY Errors'!G60, 'Pattern_Matching Errors'!G60, 'Reversal Errors'!G60, 'Stack Errors'!G60, 'Vending_Machine Errors'!G60, 'Vending_Machine_Sum Errors'!G60, 'MazeComplete Errors'!G60, 'MazeSolve Errors'!G60, 'Hamiltonian Errors'!G60)/('Failure Counts Errors'!D1-'Failure Counts Errors'!G60),0)</f>
        <v>0</v>
      </c>
      <c r="H60" t="str">
        <f t="shared" si="1"/>
        <v>50 (δ=0)</v>
      </c>
    </row>
    <row r="61" spans="1:8" x14ac:dyDescent="0.45">
      <c r="A61" s="1">
        <v>21</v>
      </c>
      <c r="B61">
        <v>50</v>
      </c>
      <c r="C61">
        <v>0.2</v>
      </c>
      <c r="D61">
        <f>IFERROR(SUM('PARITY Errors'!D61, 'Pattern_Matching Errors'!D61, 'Reversal Errors'!D61, 'Stack Errors'!D61, 'Vending_Machine Errors'!D61, 'Vending_Machine_Sum Errors'!D61, 'MazeComplete Errors'!D61, 'MazeSolve Errors'!D61, 'Hamiltonian Errors'!D61)/('Failure Counts Errors'!D1-'Failure Counts Errors'!D61),0)</f>
        <v>0</v>
      </c>
      <c r="E61">
        <f>IFERROR(SUM('PARITY Errors'!E61, 'Pattern_Matching Errors'!E61, 'Reversal Errors'!E61, 'Stack Errors'!E61, 'Vending_Machine Errors'!E61, 'Vending_Machine_Sum Errors'!E61, 'MazeComplete Errors'!E61, 'MazeSolve Errors'!E61, 'Hamiltonian Errors'!E61)/('Failure Counts Errors'!D1-'Failure Counts Errors'!E61),0)</f>
        <v>0</v>
      </c>
      <c r="F61">
        <f>IFERROR(SUM('PARITY Errors'!F61, 'Pattern_Matching Errors'!F61, 'Reversal Errors'!F61, 'Stack Errors'!F61, 'Vending_Machine Errors'!F61, 'Vending_Machine_Sum Errors'!F61, 'MazeComplete Errors'!F61, 'MazeSolve Errors'!F61, 'Hamiltonian Errors'!F61)/('Failure Counts Errors'!D1-'Failure Counts Errors'!F61),0)</f>
        <v>0</v>
      </c>
      <c r="G61">
        <f>IFERROR(SUM('PARITY Errors'!G61, 'Pattern_Matching Errors'!G61, 'Reversal Errors'!G61, 'Stack Errors'!G61, 'Vending_Machine Errors'!G61, 'Vending_Machine_Sum Errors'!G61, 'MazeComplete Errors'!G61, 'MazeSolve Errors'!G61, 'Hamiltonian Errors'!G61)/('Failure Counts Errors'!D1-'Failure Counts Errors'!G61),0)</f>
        <v>0</v>
      </c>
      <c r="H61" t="str">
        <f t="shared" si="1"/>
        <v>50 (δ=0.2)</v>
      </c>
    </row>
    <row r="62" spans="1:8" x14ac:dyDescent="0.45">
      <c r="A62" s="1">
        <v>22</v>
      </c>
      <c r="B62">
        <v>50</v>
      </c>
      <c r="C62">
        <v>0.45</v>
      </c>
      <c r="D62">
        <f>IFERROR(SUM('PARITY Errors'!D62, 'Pattern_Matching Errors'!D62, 'Reversal Errors'!D62, 'Stack Errors'!D62, 'Vending_Machine Errors'!D62, 'Vending_Machine_Sum Errors'!D62, 'MazeComplete Errors'!D62, 'MazeSolve Errors'!D62, 'Hamiltonian Errors'!D62)/('Failure Counts Errors'!D1-'Failure Counts Errors'!D62),0)</f>
        <v>0</v>
      </c>
      <c r="E62">
        <f>IFERROR(SUM('PARITY Errors'!E62, 'Pattern_Matching Errors'!E62, 'Reversal Errors'!E62, 'Stack Errors'!E62, 'Vending_Machine Errors'!E62, 'Vending_Machine_Sum Errors'!E62, 'MazeComplete Errors'!E62, 'MazeSolve Errors'!E62, 'Hamiltonian Errors'!E62)/('Failure Counts Errors'!D1-'Failure Counts Errors'!E62),0)</f>
        <v>0</v>
      </c>
      <c r="F62">
        <f>IFERROR(SUM('PARITY Errors'!F62, 'Pattern_Matching Errors'!F62, 'Reversal Errors'!F62, 'Stack Errors'!F62, 'Vending_Machine Errors'!F62, 'Vending_Machine_Sum Errors'!F62, 'MazeComplete Errors'!F62, 'MazeSolve Errors'!F62, 'Hamiltonian Errors'!F62)/('Failure Counts Errors'!D1-'Failure Counts Errors'!F62),0)</f>
        <v>0</v>
      </c>
      <c r="G62">
        <f>IFERROR(SUM('PARITY Errors'!G62, 'Pattern_Matching Errors'!G62, 'Reversal Errors'!G62, 'Stack Errors'!G62, 'Vending_Machine Errors'!G62, 'Vending_Machine_Sum Errors'!G62, 'MazeComplete Errors'!G62, 'MazeSolve Errors'!G62, 'Hamiltonian Errors'!G62)/('Failure Counts Errors'!D1-'Failure Counts Errors'!G62),0)</f>
        <v>0</v>
      </c>
      <c r="H62" t="str">
        <f t="shared" si="1"/>
        <v>50 (δ=0.45)</v>
      </c>
    </row>
    <row r="63" spans="1:8" x14ac:dyDescent="0.45">
      <c r="A63" s="1">
        <v>23</v>
      </c>
      <c r="B63">
        <v>50</v>
      </c>
      <c r="C63">
        <v>0.65</v>
      </c>
      <c r="D63">
        <f>IFERROR(SUM('PARITY Errors'!D63, 'Pattern_Matching Errors'!D63, 'Reversal Errors'!D63, 'Stack Errors'!D63, 'Vending_Machine Errors'!D63, 'Vending_Machine_Sum Errors'!D63, 'MazeComplete Errors'!D63, 'MazeSolve Errors'!D63, 'Hamiltonian Errors'!D63)/('Failure Counts Errors'!D1-'Failure Counts Errors'!D63),0)</f>
        <v>0</v>
      </c>
      <c r="E63">
        <f>IFERROR(SUM('PARITY Errors'!E63, 'Pattern_Matching Errors'!E63, 'Reversal Errors'!E63, 'Stack Errors'!E63, 'Vending_Machine Errors'!E63, 'Vending_Machine_Sum Errors'!E63, 'MazeComplete Errors'!E63, 'MazeSolve Errors'!E63, 'Hamiltonian Errors'!E63)/('Failure Counts Errors'!D1-'Failure Counts Errors'!E63),0)</f>
        <v>0</v>
      </c>
      <c r="F63">
        <f>IFERROR(SUM('PARITY Errors'!F63, 'Pattern_Matching Errors'!F63, 'Reversal Errors'!F63, 'Stack Errors'!F63, 'Vending_Machine Errors'!F63, 'Vending_Machine_Sum Errors'!F63, 'MazeComplete Errors'!F63, 'MazeSolve Errors'!F63, 'Hamiltonian Errors'!F63)/('Failure Counts Errors'!D1-'Failure Counts Errors'!F63),0)</f>
        <v>0</v>
      </c>
      <c r="G63">
        <f>IFERROR(SUM('PARITY Errors'!G63, 'Pattern_Matching Errors'!G63, 'Reversal Errors'!G63, 'Stack Errors'!G63, 'Vending_Machine Errors'!G63, 'Vending_Machine_Sum Errors'!G63, 'MazeComplete Errors'!G63, 'MazeSolve Errors'!G63, 'Hamiltonian Errors'!G63)/('Failure Counts Errors'!D1-'Failure Counts Errors'!G63),0)</f>
        <v>0</v>
      </c>
      <c r="H63" t="str">
        <f t="shared" si="1"/>
        <v>50 (δ=0.65)</v>
      </c>
    </row>
    <row r="64" spans="1:8" x14ac:dyDescent="0.45">
      <c r="A64" s="1">
        <v>24</v>
      </c>
      <c r="B64">
        <v>50</v>
      </c>
      <c r="C64">
        <v>0.85</v>
      </c>
      <c r="D64">
        <f>IFERROR(SUM('PARITY Errors'!D64, 'Pattern_Matching Errors'!D64, 'Reversal Errors'!D64, 'Stack Errors'!D64, 'Vending_Machine Errors'!D64, 'Vending_Machine_Sum Errors'!D64, 'MazeComplete Errors'!D64, 'MazeSolve Errors'!D64, 'Hamiltonian Errors'!D64)/('Failure Counts Errors'!D1-'Failure Counts Errors'!D64),0)</f>
        <v>0</v>
      </c>
      <c r="E64">
        <f>IFERROR(SUM('PARITY Errors'!E64, 'Pattern_Matching Errors'!E64, 'Reversal Errors'!E64, 'Stack Errors'!E64, 'Vending_Machine Errors'!E64, 'Vending_Machine_Sum Errors'!E64, 'MazeComplete Errors'!E64, 'MazeSolve Errors'!E64, 'Hamiltonian Errors'!E64)/('Failure Counts Errors'!D1-'Failure Counts Errors'!E64),0)</f>
        <v>0</v>
      </c>
      <c r="F64">
        <f>IFERROR(SUM('PARITY Errors'!F64, 'Pattern_Matching Errors'!F64, 'Reversal Errors'!F64, 'Stack Errors'!F64, 'Vending_Machine Errors'!F64, 'Vending_Machine_Sum Errors'!F64, 'MazeComplete Errors'!F64, 'MazeSolve Errors'!F64, 'Hamiltonian Errors'!F64)/('Failure Counts Errors'!D1-'Failure Counts Errors'!F64),0)</f>
        <v>0</v>
      </c>
      <c r="G64">
        <f>IFERROR(SUM('PARITY Errors'!G64, 'Pattern_Matching Errors'!G64, 'Reversal Errors'!G64, 'Stack Errors'!G64, 'Vending_Machine Errors'!G64, 'Vending_Machine_Sum Errors'!G64, 'MazeComplete Errors'!G64, 'MazeSolve Errors'!G64, 'Hamiltonian Errors'!G64)/('Failure Counts Errors'!D1-'Failure Counts Errors'!G64),0)</f>
        <v>0</v>
      </c>
      <c r="H64" t="str">
        <f t="shared" si="1"/>
        <v>50 (δ=0.85)</v>
      </c>
    </row>
    <row r="65" spans="1:8" x14ac:dyDescent="0.45">
      <c r="A65" s="1">
        <v>25</v>
      </c>
      <c r="B65">
        <v>100</v>
      </c>
      <c r="C65">
        <v>0</v>
      </c>
      <c r="D65">
        <f>IFERROR(SUM('PARITY Errors'!D65, 'Pattern_Matching Errors'!D65, 'Reversal Errors'!D65, 'Stack Errors'!D65, 'Vending_Machine Errors'!D65, 'Vending_Machine_Sum Errors'!D65, 'MazeComplete Errors'!D65, 'MazeSolve Errors'!D65, 'Hamiltonian Errors'!D65)/('Failure Counts Errors'!D1-'Failure Counts Errors'!D65),0)</f>
        <v>0</v>
      </c>
      <c r="E65">
        <f>IFERROR(SUM('PARITY Errors'!E65, 'Pattern_Matching Errors'!E65, 'Reversal Errors'!E65, 'Stack Errors'!E65, 'Vending_Machine Errors'!E65, 'Vending_Machine_Sum Errors'!E65, 'MazeComplete Errors'!E65, 'MazeSolve Errors'!E65, 'Hamiltonian Errors'!E65)/('Failure Counts Errors'!D1-'Failure Counts Errors'!E65),0)</f>
        <v>0</v>
      </c>
      <c r="F65">
        <f>IFERROR(SUM('PARITY Errors'!F65, 'Pattern_Matching Errors'!F65, 'Reversal Errors'!F65, 'Stack Errors'!F65, 'Vending_Machine Errors'!F65, 'Vending_Machine_Sum Errors'!F65, 'MazeComplete Errors'!F65, 'MazeSolve Errors'!F65, 'Hamiltonian Errors'!F65)/('Failure Counts Errors'!D1-'Failure Counts Errors'!F65),0)</f>
        <v>0</v>
      </c>
      <c r="G65">
        <f>IFERROR(SUM('PARITY Errors'!G65, 'Pattern_Matching Errors'!G65, 'Reversal Errors'!G65, 'Stack Errors'!G65, 'Vending_Machine Errors'!G65, 'Vending_Machine_Sum Errors'!G65, 'MazeComplete Errors'!G65, 'MazeSolve Errors'!G65, 'Hamiltonian Errors'!G65)/('Failure Counts Errors'!D1-'Failure Counts Errors'!G65),0)</f>
        <v>0</v>
      </c>
      <c r="H65" t="str">
        <f t="shared" si="1"/>
        <v>100 (δ=0)</v>
      </c>
    </row>
    <row r="66" spans="1:8" x14ac:dyDescent="0.45">
      <c r="A66" s="1">
        <v>26</v>
      </c>
      <c r="B66">
        <v>100</v>
      </c>
      <c r="C66">
        <v>0.2</v>
      </c>
      <c r="D66">
        <f>IFERROR(SUM('PARITY Errors'!D66, 'Pattern_Matching Errors'!D66, 'Reversal Errors'!D66, 'Stack Errors'!D66, 'Vending_Machine Errors'!D66, 'Vending_Machine_Sum Errors'!D66, 'MazeComplete Errors'!D66, 'MazeSolve Errors'!D66, 'Hamiltonian Errors'!D66)/('Failure Counts Errors'!D1-'Failure Counts Errors'!D66),0)</f>
        <v>0</v>
      </c>
      <c r="E66">
        <f>IFERROR(SUM('PARITY Errors'!E66, 'Pattern_Matching Errors'!E66, 'Reversal Errors'!E66, 'Stack Errors'!E66, 'Vending_Machine Errors'!E66, 'Vending_Machine_Sum Errors'!E66, 'MazeComplete Errors'!E66, 'MazeSolve Errors'!E66, 'Hamiltonian Errors'!E66)/('Failure Counts Errors'!D1-'Failure Counts Errors'!E66),0)</f>
        <v>0</v>
      </c>
      <c r="F66">
        <f>IFERROR(SUM('PARITY Errors'!F66, 'Pattern_Matching Errors'!F66, 'Reversal Errors'!F66, 'Stack Errors'!F66, 'Vending_Machine Errors'!F66, 'Vending_Machine_Sum Errors'!F66, 'MazeComplete Errors'!F66, 'MazeSolve Errors'!F66, 'Hamiltonian Errors'!F66)/('Failure Counts Errors'!D1-'Failure Counts Errors'!F66),0)</f>
        <v>0</v>
      </c>
      <c r="G66">
        <f>IFERROR(SUM('PARITY Errors'!G66, 'Pattern_Matching Errors'!G66, 'Reversal Errors'!G66, 'Stack Errors'!G66, 'Vending_Machine Errors'!G66, 'Vending_Machine_Sum Errors'!G66, 'MazeComplete Errors'!G66, 'MazeSolve Errors'!G66, 'Hamiltonian Errors'!G66)/('Failure Counts Errors'!D1-'Failure Counts Errors'!G66),0)</f>
        <v>0</v>
      </c>
      <c r="H66" t="str">
        <f t="shared" si="1"/>
        <v>100 (δ=0.2)</v>
      </c>
    </row>
    <row r="67" spans="1:8" x14ac:dyDescent="0.45">
      <c r="A67" s="1">
        <v>27</v>
      </c>
      <c r="B67">
        <v>100</v>
      </c>
      <c r="C67">
        <v>0.45</v>
      </c>
      <c r="D67">
        <f>IFERROR(SUM('PARITY Errors'!D67, 'Pattern_Matching Errors'!D67, 'Reversal Errors'!D67, 'Stack Errors'!D67, 'Vending_Machine Errors'!D67, 'Vending_Machine_Sum Errors'!D67, 'MazeComplete Errors'!D67, 'MazeSolve Errors'!D67, 'Hamiltonian Errors'!D67)/('Failure Counts Errors'!D1-'Failure Counts Errors'!D67),0)</f>
        <v>0</v>
      </c>
      <c r="E67">
        <f>IFERROR(SUM('PARITY Errors'!E67, 'Pattern_Matching Errors'!E67, 'Reversal Errors'!E67, 'Stack Errors'!E67, 'Vending_Machine Errors'!E67, 'Vending_Machine_Sum Errors'!E67, 'MazeComplete Errors'!E67, 'MazeSolve Errors'!E67, 'Hamiltonian Errors'!E67)/('Failure Counts Errors'!D1-'Failure Counts Errors'!E67),0)</f>
        <v>0</v>
      </c>
      <c r="F67">
        <f>IFERROR(SUM('PARITY Errors'!F67, 'Pattern_Matching Errors'!F67, 'Reversal Errors'!F67, 'Stack Errors'!F67, 'Vending_Machine Errors'!F67, 'Vending_Machine_Sum Errors'!F67, 'MazeComplete Errors'!F67, 'MazeSolve Errors'!F67, 'Hamiltonian Errors'!F67)/('Failure Counts Errors'!D1-'Failure Counts Errors'!F67),0)</f>
        <v>0</v>
      </c>
      <c r="G67">
        <f>IFERROR(SUM('PARITY Errors'!G67, 'Pattern_Matching Errors'!G67, 'Reversal Errors'!G67, 'Stack Errors'!G67, 'Vending_Machine Errors'!G67, 'Vending_Machine_Sum Errors'!G67, 'MazeComplete Errors'!G67, 'MazeSolve Errors'!G67, 'Hamiltonian Errors'!G67)/('Failure Counts Errors'!D1-'Failure Counts Errors'!G67),0)</f>
        <v>0</v>
      </c>
      <c r="H67" t="str">
        <f t="shared" si="1"/>
        <v>100 (δ=0.45)</v>
      </c>
    </row>
    <row r="68" spans="1:8" x14ac:dyDescent="0.45">
      <c r="A68" s="1">
        <v>28</v>
      </c>
      <c r="B68">
        <v>100</v>
      </c>
      <c r="C68">
        <v>0.65</v>
      </c>
      <c r="D68">
        <f>IFERROR(SUM('PARITY Errors'!D68, 'Pattern_Matching Errors'!D68, 'Reversal Errors'!D68, 'Stack Errors'!D68, 'Vending_Machine Errors'!D68, 'Vending_Machine_Sum Errors'!D68, 'MazeComplete Errors'!D68, 'MazeSolve Errors'!D68, 'Hamiltonian Errors'!D68)/('Failure Counts Errors'!D1-'Failure Counts Errors'!D68),0)</f>
        <v>0</v>
      </c>
      <c r="E68">
        <f>IFERROR(SUM('PARITY Errors'!E68, 'Pattern_Matching Errors'!E68, 'Reversal Errors'!E68, 'Stack Errors'!E68, 'Vending_Machine Errors'!E68, 'Vending_Machine_Sum Errors'!E68, 'MazeComplete Errors'!E68, 'MazeSolve Errors'!E68, 'Hamiltonian Errors'!E68)/('Failure Counts Errors'!D1-'Failure Counts Errors'!E68),0)</f>
        <v>0</v>
      </c>
      <c r="F68">
        <f>IFERROR(SUM('PARITY Errors'!F68, 'Pattern_Matching Errors'!F68, 'Reversal Errors'!F68, 'Stack Errors'!F68, 'Vending_Machine Errors'!F68, 'Vending_Machine_Sum Errors'!F68, 'MazeComplete Errors'!F68, 'MazeSolve Errors'!F68, 'Hamiltonian Errors'!F68)/('Failure Counts Errors'!D1-'Failure Counts Errors'!F68),0)</f>
        <v>0</v>
      </c>
      <c r="G68">
        <f>IFERROR(SUM('PARITY Errors'!G68, 'Pattern_Matching Errors'!G68, 'Reversal Errors'!G68, 'Stack Errors'!G68, 'Vending_Machine Errors'!G68, 'Vending_Machine_Sum Errors'!G68, 'MazeComplete Errors'!G68, 'MazeSolve Errors'!G68, 'Hamiltonian Errors'!G68)/('Failure Counts Errors'!D1-'Failure Counts Errors'!G68),0)</f>
        <v>0</v>
      </c>
      <c r="H68" t="str">
        <f t="shared" si="1"/>
        <v>100 (δ=0.65)</v>
      </c>
    </row>
    <row r="69" spans="1:8" x14ac:dyDescent="0.45">
      <c r="A69" s="1">
        <v>29</v>
      </c>
      <c r="B69">
        <v>100</v>
      </c>
      <c r="C69">
        <v>0.85</v>
      </c>
      <c r="D69">
        <f>IFERROR(SUM('PARITY Errors'!D69, 'Pattern_Matching Errors'!D69, 'Reversal Errors'!D69, 'Stack Errors'!D69, 'Vending_Machine Errors'!D69, 'Vending_Machine_Sum Errors'!D69, 'MazeComplete Errors'!D69, 'MazeSolve Errors'!D69, 'Hamiltonian Errors'!D69)/('Failure Counts Errors'!D1-'Failure Counts Errors'!D69),0)</f>
        <v>0</v>
      </c>
      <c r="E69">
        <f>IFERROR(SUM('PARITY Errors'!E69, 'Pattern_Matching Errors'!E69, 'Reversal Errors'!E69, 'Stack Errors'!E69, 'Vending_Machine Errors'!E69, 'Vending_Machine_Sum Errors'!E69, 'MazeComplete Errors'!E69, 'MazeSolve Errors'!E69, 'Hamiltonian Errors'!E69)/('Failure Counts Errors'!D1-'Failure Counts Errors'!E69),0)</f>
        <v>0</v>
      </c>
      <c r="F69">
        <f>IFERROR(SUM('PARITY Errors'!F69, 'Pattern_Matching Errors'!F69, 'Reversal Errors'!F69, 'Stack Errors'!F69, 'Vending_Machine Errors'!F69, 'Vending_Machine_Sum Errors'!F69, 'MazeComplete Errors'!F69, 'MazeSolve Errors'!F69, 'Hamiltonian Errors'!F69)/('Failure Counts Errors'!D1-'Failure Counts Errors'!F69),0)</f>
        <v>0</v>
      </c>
      <c r="G69">
        <f>IFERROR(SUM('PARITY Errors'!G69, 'Pattern_Matching Errors'!G69, 'Reversal Errors'!G69, 'Stack Errors'!G69, 'Vending_Machine Errors'!G69, 'Vending_Machine_Sum Errors'!G69, 'MazeComplete Errors'!G69, 'MazeSolve Errors'!G69, 'Hamiltonian Errors'!G69)/('Failure Counts Errors'!D1-'Failure Counts Errors'!G69),0)</f>
        <v>0</v>
      </c>
      <c r="H69" t="str">
        <f t="shared" si="1"/>
        <v>100 (δ=0.85)</v>
      </c>
    </row>
    <row r="73" spans="1:8" x14ac:dyDescent="0.45">
      <c r="A73" s="1">
        <v>0</v>
      </c>
      <c r="B73" t="s">
        <v>16</v>
      </c>
    </row>
    <row r="75" spans="1:8" x14ac:dyDescent="0.4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H75" s="1" t="s">
        <v>14</v>
      </c>
    </row>
    <row r="76" spans="1:8" x14ac:dyDescent="0.45">
      <c r="A76" s="1">
        <v>0</v>
      </c>
      <c r="B76">
        <v>0</v>
      </c>
      <c r="C76">
        <v>0</v>
      </c>
      <c r="D76">
        <f>IFERROR(SUM('PARITY Errors'!D76, 'Pattern_Matching Errors'!D76, 'Reversal Errors'!D76, 'Stack Errors'!D76, 'Vending_Machine Errors'!D76, 'Vending_Machine_Sum Errors'!D76, 'MazeComplete Errors'!D76, 'MazeSolve Errors'!D76, 'Hamiltonian Errors'!D76)/('Failure Counts Errors'!D1-'Failure Counts Errors'!D76),0)</f>
        <v>11.944444444444445</v>
      </c>
      <c r="E76">
        <f>IFERROR(SUM('PARITY Errors'!E76, 'Pattern_Matching Errors'!E76, 'Reversal Errors'!E76, 'Stack Errors'!E76, 'Vending_Machine Errors'!E76, 'Vending_Machine_Sum Errors'!E76, 'MazeComplete Errors'!E76, 'MazeSolve Errors'!E76, 'Hamiltonian Errors'!E76)/('Failure Counts Errors'!D1-'Failure Counts Errors'!E76),0)</f>
        <v>12.188888888888888</v>
      </c>
      <c r="F76">
        <f>IFERROR(SUM('PARITY Errors'!F76, 'Pattern_Matching Errors'!F76, 'Reversal Errors'!F76, 'Stack Errors'!F76, 'Vending_Machine Errors'!F76, 'Vending_Machine_Sum Errors'!F76, 'MazeComplete Errors'!F76, 'MazeSolve Errors'!F76, 'Hamiltonian Errors'!F76)/('Failure Counts Errors'!D1-'Failure Counts Errors'!F76),0)</f>
        <v>12.975</v>
      </c>
      <c r="G76">
        <f>IFERROR(SUM('PARITY Errors'!G76, 'Pattern_Matching Errors'!G76, 'Reversal Errors'!G76, 'Stack Errors'!G76, 'Vending_Machine Errors'!G76, 'Vending_Machine_Sum Errors'!G76, 'MazeComplete Errors'!G76, 'MazeSolve Errors'!G76, 'Hamiltonian Errors'!G76)/('Failure Counts Errors'!D1-'Failure Counts Errors'!G76),0)</f>
        <v>13.3125</v>
      </c>
      <c r="H76" t="str">
        <f t="shared" ref="H76:H105" si="2">B76&amp;" (δ="&amp;C76&amp;")"</f>
        <v>0 (δ=0)</v>
      </c>
    </row>
    <row r="77" spans="1:8" x14ac:dyDescent="0.45">
      <c r="A77" s="1">
        <v>1</v>
      </c>
      <c r="B77">
        <v>0</v>
      </c>
      <c r="C77">
        <v>0.2</v>
      </c>
      <c r="D77">
        <f>IFERROR(SUM('PARITY Errors'!D77, 'Pattern_Matching Errors'!D77, 'Reversal Errors'!D77, 'Stack Errors'!D77, 'Vending_Machine Errors'!D77, 'Vending_Machine_Sum Errors'!D77, 'MazeComplete Errors'!D77, 'MazeSolve Errors'!D77, 'Hamiltonian Errors'!D77)/('Failure Counts Errors'!D1-'Failure Counts Errors'!D77),0)</f>
        <v>12.5</v>
      </c>
      <c r="E77">
        <f>IFERROR(SUM('PARITY Errors'!E77, 'Pattern_Matching Errors'!E77, 'Reversal Errors'!E77, 'Stack Errors'!E77, 'Vending_Machine Errors'!E77, 'Vending_Machine_Sum Errors'!E77, 'MazeComplete Errors'!E77, 'MazeSolve Errors'!E77, 'Hamiltonian Errors'!E77)/('Failure Counts Errors'!D1-'Failure Counts Errors'!E77),0)</f>
        <v>14.012500000000001</v>
      </c>
      <c r="F77">
        <f>IFERROR(SUM('PARITY Errors'!F77, 'Pattern_Matching Errors'!F77, 'Reversal Errors'!F77, 'Stack Errors'!F77, 'Vending_Machine Errors'!F77, 'Vending_Machine_Sum Errors'!F77, 'MazeComplete Errors'!F77, 'MazeSolve Errors'!F77, 'Hamiltonian Errors'!F77)/('Failure Counts Errors'!D1-'Failure Counts Errors'!F77),0)</f>
        <v>11.933333333333334</v>
      </c>
      <c r="G77">
        <f>IFERROR(SUM('PARITY Errors'!G77, 'Pattern_Matching Errors'!G77, 'Reversal Errors'!G77, 'Stack Errors'!G77, 'Vending_Machine Errors'!G77, 'Vending_Machine_Sum Errors'!G77, 'MazeComplete Errors'!G77, 'MazeSolve Errors'!G77, 'Hamiltonian Errors'!G77)/('Failure Counts Errors'!D1-'Failure Counts Errors'!G77),0)</f>
        <v>13.1875</v>
      </c>
      <c r="H77" t="str">
        <f t="shared" si="2"/>
        <v>0 (δ=0.2)</v>
      </c>
    </row>
    <row r="78" spans="1:8" x14ac:dyDescent="0.45">
      <c r="A78" s="1">
        <v>2</v>
      </c>
      <c r="B78">
        <v>0</v>
      </c>
      <c r="C78">
        <v>0.45</v>
      </c>
      <c r="D78">
        <f>IFERROR(SUM('PARITY Errors'!D78, 'Pattern_Matching Errors'!D78, 'Reversal Errors'!D78, 'Stack Errors'!D78, 'Vending_Machine Errors'!D78, 'Vending_Machine_Sum Errors'!D78, 'MazeComplete Errors'!D78, 'MazeSolve Errors'!D78, 'Hamiltonian Errors'!D78)/('Failure Counts Errors'!D1-'Failure Counts Errors'!D78),0)</f>
        <v>12.566666666666666</v>
      </c>
      <c r="E78">
        <f>IFERROR(SUM('PARITY Errors'!E78, 'Pattern_Matching Errors'!E78, 'Reversal Errors'!E78, 'Stack Errors'!E78, 'Vending_Machine Errors'!E78, 'Vending_Machine_Sum Errors'!E78, 'MazeComplete Errors'!E78, 'MazeSolve Errors'!E78, 'Hamiltonian Errors'!E78)/('Failure Counts Errors'!D1-'Failure Counts Errors'!E78),0)</f>
        <v>12.02222222222222</v>
      </c>
      <c r="F78">
        <f>IFERROR(SUM('PARITY Errors'!F78, 'Pattern_Matching Errors'!F78, 'Reversal Errors'!F78, 'Stack Errors'!F78, 'Vending_Machine Errors'!F78, 'Vending_Machine_Sum Errors'!F78, 'MazeComplete Errors'!F78, 'MazeSolve Errors'!F78, 'Hamiltonian Errors'!F78)/('Failure Counts Errors'!D1-'Failure Counts Errors'!F78),0)</f>
        <v>13.862499999999999</v>
      </c>
      <c r="G78">
        <f>IFERROR(SUM('PARITY Errors'!G78, 'Pattern_Matching Errors'!G78, 'Reversal Errors'!G78, 'Stack Errors'!G78, 'Vending_Machine Errors'!G78, 'Vending_Machine_Sum Errors'!G78, 'MazeComplete Errors'!G78, 'MazeSolve Errors'!G78, 'Hamiltonian Errors'!G78)/('Failure Counts Errors'!D1-'Failure Counts Errors'!G78),0)</f>
        <v>11.833333333333336</v>
      </c>
      <c r="H78" t="str">
        <f t="shared" si="2"/>
        <v>0 (δ=0.45)</v>
      </c>
    </row>
    <row r="79" spans="1:8" x14ac:dyDescent="0.45">
      <c r="A79" s="1">
        <v>3</v>
      </c>
      <c r="B79">
        <v>0</v>
      </c>
      <c r="C79">
        <v>0.65</v>
      </c>
      <c r="D79">
        <f>IFERROR(SUM('PARITY Errors'!D79, 'Pattern_Matching Errors'!D79, 'Reversal Errors'!D79, 'Stack Errors'!D79, 'Vending_Machine Errors'!D79, 'Vending_Machine_Sum Errors'!D79, 'MazeComplete Errors'!D79, 'MazeSolve Errors'!D79, 'Hamiltonian Errors'!D79)/('Failure Counts Errors'!D1-'Failure Counts Errors'!D79),0)</f>
        <v>13.862499999999999</v>
      </c>
      <c r="E79">
        <f>IFERROR(SUM('PARITY Errors'!E79, 'Pattern_Matching Errors'!E79, 'Reversal Errors'!E79, 'Stack Errors'!E79, 'Vending_Machine Errors'!E79, 'Vending_Machine_Sum Errors'!E79, 'MazeComplete Errors'!E79, 'MazeSolve Errors'!E79, 'Hamiltonian Errors'!E79)/('Failure Counts Errors'!D1-'Failure Counts Errors'!E79),0)</f>
        <v>14.1875</v>
      </c>
      <c r="F79">
        <f>IFERROR(SUM('PARITY Errors'!F79, 'Pattern_Matching Errors'!F79, 'Reversal Errors'!F79, 'Stack Errors'!F79, 'Vending_Machine Errors'!F79, 'Vending_Machine_Sum Errors'!F79, 'MazeComplete Errors'!F79, 'MazeSolve Errors'!F79, 'Hamiltonian Errors'!F79)/('Failure Counts Errors'!D1-'Failure Counts Errors'!F79),0)</f>
        <v>13.8125</v>
      </c>
      <c r="G79">
        <f>IFERROR(SUM('PARITY Errors'!G79, 'Pattern_Matching Errors'!G79, 'Reversal Errors'!G79, 'Stack Errors'!G79, 'Vending_Machine Errors'!G79, 'Vending_Machine_Sum Errors'!G79, 'MazeComplete Errors'!G79, 'MazeSolve Errors'!G79, 'Hamiltonian Errors'!G79)/('Failure Counts Errors'!D1-'Failure Counts Errors'!G79),0)</f>
        <v>13.625</v>
      </c>
      <c r="H79" t="str">
        <f t="shared" si="2"/>
        <v>0 (δ=0.65)</v>
      </c>
    </row>
    <row r="80" spans="1:8" x14ac:dyDescent="0.45">
      <c r="A80" s="1">
        <v>4</v>
      </c>
      <c r="B80">
        <v>0</v>
      </c>
      <c r="C80">
        <v>0.85</v>
      </c>
      <c r="D80">
        <f>IFERROR(SUM('PARITY Errors'!D80, 'Pattern_Matching Errors'!D80, 'Reversal Errors'!D80, 'Stack Errors'!D80, 'Vending_Machine Errors'!D80, 'Vending_Machine_Sum Errors'!D80, 'MazeComplete Errors'!D80, 'MazeSolve Errors'!D80, 'Hamiltonian Errors'!D80)/('Failure Counts Errors'!D1-'Failure Counts Errors'!D80),0)</f>
        <v>12.477777777777778</v>
      </c>
      <c r="E80">
        <f>IFERROR(SUM('PARITY Errors'!E80, 'Pattern_Matching Errors'!E80, 'Reversal Errors'!E80, 'Stack Errors'!E80, 'Vending_Machine Errors'!E80, 'Vending_Machine_Sum Errors'!E80, 'MazeComplete Errors'!E80, 'MazeSolve Errors'!E80, 'Hamiltonian Errors'!E80)/('Failure Counts Errors'!D1-'Failure Counts Errors'!E80),0)</f>
        <v>15.5375</v>
      </c>
      <c r="F80">
        <f>IFERROR(SUM('PARITY Errors'!F80, 'Pattern_Matching Errors'!F80, 'Reversal Errors'!F80, 'Stack Errors'!F80, 'Vending_Machine Errors'!F80, 'Vending_Machine_Sum Errors'!F80, 'MazeComplete Errors'!F80, 'MazeSolve Errors'!F80, 'Hamiltonian Errors'!F80)/('Failure Counts Errors'!D1-'Failure Counts Errors'!F80),0)</f>
        <v>13.649999999999999</v>
      </c>
      <c r="G80">
        <f>IFERROR(SUM('PARITY Errors'!G80, 'Pattern_Matching Errors'!G80, 'Reversal Errors'!G80, 'Stack Errors'!G80, 'Vending_Machine Errors'!G80, 'Vending_Machine_Sum Errors'!G80, 'MazeComplete Errors'!G80, 'MazeSolve Errors'!G80, 'Hamiltonian Errors'!G80)/('Failure Counts Errors'!D1-'Failure Counts Errors'!G80),0)</f>
        <v>13.65</v>
      </c>
      <c r="H80" t="str">
        <f t="shared" si="2"/>
        <v>0 (δ=0.85)</v>
      </c>
    </row>
    <row r="81" spans="1:8" x14ac:dyDescent="0.45">
      <c r="A81" s="1">
        <v>5</v>
      </c>
      <c r="B81">
        <v>5</v>
      </c>
      <c r="C81">
        <v>0</v>
      </c>
      <c r="D81">
        <f>IFERROR(SUM('PARITY Errors'!D81, 'Pattern_Matching Errors'!D81, 'Reversal Errors'!D81, 'Stack Errors'!D81, 'Vending_Machine Errors'!D81, 'Vending_Machine_Sum Errors'!D81, 'MazeComplete Errors'!D81, 'MazeSolve Errors'!D81, 'Hamiltonian Errors'!D81)/('Failure Counts Errors'!D1-'Failure Counts Errors'!D81),0)</f>
        <v>6.6666666666666666E-2</v>
      </c>
      <c r="E81">
        <f>IFERROR(SUM('PARITY Errors'!E81, 'Pattern_Matching Errors'!E81, 'Reversal Errors'!E81, 'Stack Errors'!E81, 'Vending_Machine Errors'!E81, 'Vending_Machine_Sum Errors'!E81, 'MazeComplete Errors'!E81, 'MazeSolve Errors'!E81, 'Hamiltonian Errors'!E81)/('Failure Counts Errors'!D1-'Failure Counts Errors'!E81),0)</f>
        <v>0</v>
      </c>
      <c r="F81">
        <f>IFERROR(SUM('PARITY Errors'!F81, 'Pattern_Matching Errors'!F81, 'Reversal Errors'!F81, 'Stack Errors'!F81, 'Vending_Machine Errors'!F81, 'Vending_Machine_Sum Errors'!F81, 'MazeComplete Errors'!F81, 'MazeSolve Errors'!F81, 'Hamiltonian Errors'!F81)/('Failure Counts Errors'!D1-'Failure Counts Errors'!F81),0)</f>
        <v>1.1111111111111112E-2</v>
      </c>
      <c r="G81">
        <f>IFERROR(SUM('PARITY Errors'!G81, 'Pattern_Matching Errors'!G81, 'Reversal Errors'!G81, 'Stack Errors'!G81, 'Vending_Machine Errors'!G81, 'Vending_Machine_Sum Errors'!G81, 'MazeComplete Errors'!G81, 'MazeSolve Errors'!G81, 'Hamiltonian Errors'!G81)/('Failure Counts Errors'!D1-'Failure Counts Errors'!G81),0)</f>
        <v>5.5555555555555552E-2</v>
      </c>
      <c r="H81" t="str">
        <f t="shared" si="2"/>
        <v>5 (δ=0)</v>
      </c>
    </row>
    <row r="82" spans="1:8" x14ac:dyDescent="0.45">
      <c r="A82" s="1">
        <v>6</v>
      </c>
      <c r="B82">
        <v>5</v>
      </c>
      <c r="C82">
        <v>0.2</v>
      </c>
      <c r="D82">
        <f>IFERROR(SUM('PARITY Errors'!D82, 'Pattern_Matching Errors'!D82, 'Reversal Errors'!D82, 'Stack Errors'!D82, 'Vending_Machine Errors'!D82, 'Vending_Machine_Sum Errors'!D82, 'MazeComplete Errors'!D82, 'MazeSolve Errors'!D82, 'Hamiltonian Errors'!D82)/('Failure Counts Errors'!D1-'Failure Counts Errors'!D82),0)</f>
        <v>5.5555555555555552E-2</v>
      </c>
      <c r="E82">
        <f>IFERROR(SUM('PARITY Errors'!E82, 'Pattern_Matching Errors'!E82, 'Reversal Errors'!E82, 'Stack Errors'!E82, 'Vending_Machine Errors'!E82, 'Vending_Machine_Sum Errors'!E82, 'MazeComplete Errors'!E82, 'MazeSolve Errors'!E82, 'Hamiltonian Errors'!E82)/('Failure Counts Errors'!D1-'Failure Counts Errors'!E82),0)</f>
        <v>1.1111111111111112E-2</v>
      </c>
      <c r="F82">
        <f>IFERROR(SUM('PARITY Errors'!F82, 'Pattern_Matching Errors'!F82, 'Reversal Errors'!F82, 'Stack Errors'!F82, 'Vending_Machine Errors'!F82, 'Vending_Machine_Sum Errors'!F82, 'MazeComplete Errors'!F82, 'MazeSolve Errors'!F82, 'Hamiltonian Errors'!F82)/('Failure Counts Errors'!D1-'Failure Counts Errors'!F82),0)</f>
        <v>6.6666666666666666E-2</v>
      </c>
      <c r="G82">
        <f>IFERROR(SUM('PARITY Errors'!G82, 'Pattern_Matching Errors'!G82, 'Reversal Errors'!G82, 'Stack Errors'!G82, 'Vending_Machine Errors'!G82, 'Vending_Machine_Sum Errors'!G82, 'MazeComplete Errors'!G82, 'MazeSolve Errors'!G82, 'Hamiltonian Errors'!G82)/('Failure Counts Errors'!D1-'Failure Counts Errors'!G82),0)</f>
        <v>0.1</v>
      </c>
      <c r="H82" t="str">
        <f t="shared" si="2"/>
        <v>5 (δ=0.2)</v>
      </c>
    </row>
    <row r="83" spans="1:8" x14ac:dyDescent="0.45">
      <c r="A83" s="1">
        <v>7</v>
      </c>
      <c r="B83">
        <v>5</v>
      </c>
      <c r="C83">
        <v>0.45</v>
      </c>
      <c r="D83">
        <f>IFERROR(SUM('PARITY Errors'!D83, 'Pattern_Matching Errors'!D83, 'Reversal Errors'!D83, 'Stack Errors'!D83, 'Vending_Machine Errors'!D83, 'Vending_Machine_Sum Errors'!D83, 'MazeComplete Errors'!D83, 'MazeSolve Errors'!D83, 'Hamiltonian Errors'!D83)/('Failure Counts Errors'!D1-'Failure Counts Errors'!D83),0)</f>
        <v>3.3333333333333333E-2</v>
      </c>
      <c r="E83">
        <f>IFERROR(SUM('PARITY Errors'!E83, 'Pattern_Matching Errors'!E83, 'Reversal Errors'!E83, 'Stack Errors'!E83, 'Vending_Machine Errors'!E83, 'Vending_Machine_Sum Errors'!E83, 'MazeComplete Errors'!E83, 'MazeSolve Errors'!E83, 'Hamiltonian Errors'!E83)/('Failure Counts Errors'!D1-'Failure Counts Errors'!E83),0)</f>
        <v>0</v>
      </c>
      <c r="F83">
        <f>IFERROR(SUM('PARITY Errors'!F83, 'Pattern_Matching Errors'!F83, 'Reversal Errors'!F83, 'Stack Errors'!F83, 'Vending_Machine Errors'!F83, 'Vending_Machine_Sum Errors'!F83, 'MazeComplete Errors'!F83, 'MazeSolve Errors'!F83, 'Hamiltonian Errors'!F83)/('Failure Counts Errors'!D1-'Failure Counts Errors'!F83),0)</f>
        <v>0</v>
      </c>
      <c r="G83">
        <f>IFERROR(SUM('PARITY Errors'!G83, 'Pattern_Matching Errors'!G83, 'Reversal Errors'!G83, 'Stack Errors'!G83, 'Vending_Machine Errors'!G83, 'Vending_Machine_Sum Errors'!G83, 'MazeComplete Errors'!G83, 'MazeSolve Errors'!G83, 'Hamiltonian Errors'!G83)/('Failure Counts Errors'!D1-'Failure Counts Errors'!G83),0)</f>
        <v>0.1</v>
      </c>
      <c r="H83" t="str">
        <f t="shared" si="2"/>
        <v>5 (δ=0.45)</v>
      </c>
    </row>
    <row r="84" spans="1:8" x14ac:dyDescent="0.45">
      <c r="A84" s="1">
        <v>8</v>
      </c>
      <c r="B84">
        <v>5</v>
      </c>
      <c r="C84">
        <v>0.65</v>
      </c>
      <c r="D84">
        <f>IFERROR(SUM('PARITY Errors'!D84, 'Pattern_Matching Errors'!D84, 'Reversal Errors'!D84, 'Stack Errors'!D84, 'Vending_Machine Errors'!D84, 'Vending_Machine_Sum Errors'!D84, 'MazeComplete Errors'!D84, 'MazeSolve Errors'!D84, 'Hamiltonian Errors'!D84)/('Failure Counts Errors'!D1-'Failure Counts Errors'!D84),0)</f>
        <v>6.6666666666666666E-2</v>
      </c>
      <c r="E84">
        <f>IFERROR(SUM('PARITY Errors'!E84, 'Pattern_Matching Errors'!E84, 'Reversal Errors'!E84, 'Stack Errors'!E84, 'Vending_Machine Errors'!E84, 'Vending_Machine_Sum Errors'!E84, 'MazeComplete Errors'!E84, 'MazeSolve Errors'!E84, 'Hamiltonian Errors'!E84)/('Failure Counts Errors'!D1-'Failure Counts Errors'!E84),0)</f>
        <v>0</v>
      </c>
      <c r="F84">
        <f>IFERROR(SUM('PARITY Errors'!F84, 'Pattern_Matching Errors'!F84, 'Reversal Errors'!F84, 'Stack Errors'!F84, 'Vending_Machine Errors'!F84, 'Vending_Machine_Sum Errors'!F84, 'MazeComplete Errors'!F84, 'MazeSolve Errors'!F84, 'Hamiltonian Errors'!F84)/('Failure Counts Errors'!D1-'Failure Counts Errors'!F84),0)</f>
        <v>7.7777777777777779E-2</v>
      </c>
      <c r="G84">
        <f>IFERROR(SUM('PARITY Errors'!G84, 'Pattern_Matching Errors'!G84, 'Reversal Errors'!G84, 'Stack Errors'!G84, 'Vending_Machine Errors'!G84, 'Vending_Machine_Sum Errors'!G84, 'MazeComplete Errors'!G84, 'MazeSolve Errors'!G84, 'Hamiltonian Errors'!G84)/('Failure Counts Errors'!D1-'Failure Counts Errors'!G84),0)</f>
        <v>8.8888888888888892E-2</v>
      </c>
      <c r="H84" t="str">
        <f t="shared" si="2"/>
        <v>5 (δ=0.65)</v>
      </c>
    </row>
    <row r="85" spans="1:8" x14ac:dyDescent="0.45">
      <c r="A85" s="1">
        <v>9</v>
      </c>
      <c r="B85">
        <v>5</v>
      </c>
      <c r="C85">
        <v>0.85</v>
      </c>
      <c r="D85">
        <f>IFERROR(SUM('PARITY Errors'!D85, 'Pattern_Matching Errors'!D85, 'Reversal Errors'!D85, 'Stack Errors'!D85, 'Vending_Machine Errors'!D85, 'Vending_Machine_Sum Errors'!D85, 'MazeComplete Errors'!D85, 'MazeSolve Errors'!D85, 'Hamiltonian Errors'!D85)/('Failure Counts Errors'!D1-'Failure Counts Errors'!D85),0)</f>
        <v>6.6666666666666666E-2</v>
      </c>
      <c r="E85">
        <f>IFERROR(SUM('PARITY Errors'!E85, 'Pattern_Matching Errors'!E85, 'Reversal Errors'!E85, 'Stack Errors'!E85, 'Vending_Machine Errors'!E85, 'Vending_Machine_Sum Errors'!E85, 'MazeComplete Errors'!E85, 'MazeSolve Errors'!E85, 'Hamiltonian Errors'!E85)/('Failure Counts Errors'!D1-'Failure Counts Errors'!E85),0)</f>
        <v>0</v>
      </c>
      <c r="F85">
        <f>IFERROR(SUM('PARITY Errors'!F85, 'Pattern_Matching Errors'!F85, 'Reversal Errors'!F85, 'Stack Errors'!F85, 'Vending_Machine Errors'!F85, 'Vending_Machine_Sum Errors'!F85, 'MazeComplete Errors'!F85, 'MazeSolve Errors'!F85, 'Hamiltonian Errors'!F85)/('Failure Counts Errors'!D1-'Failure Counts Errors'!F85),0)</f>
        <v>8.8888888888888892E-2</v>
      </c>
      <c r="G85">
        <f>IFERROR(SUM('PARITY Errors'!G85, 'Pattern_Matching Errors'!G85, 'Reversal Errors'!G85, 'Stack Errors'!G85, 'Vending_Machine Errors'!G85, 'Vending_Machine_Sum Errors'!G85, 'MazeComplete Errors'!G85, 'MazeSolve Errors'!G85, 'Hamiltonian Errors'!G85)/('Failure Counts Errors'!D1-'Failure Counts Errors'!G85),0)</f>
        <v>0.2</v>
      </c>
      <c r="H85" t="str">
        <f t="shared" si="2"/>
        <v>5 (δ=0.85)</v>
      </c>
    </row>
    <row r="86" spans="1:8" x14ac:dyDescent="0.45">
      <c r="A86" s="1">
        <v>10</v>
      </c>
      <c r="B86">
        <v>10</v>
      </c>
      <c r="C86">
        <v>0</v>
      </c>
      <c r="D86">
        <f>IFERROR(SUM('PARITY Errors'!D86, 'Pattern_Matching Errors'!D86, 'Reversal Errors'!D86, 'Stack Errors'!D86, 'Vending_Machine Errors'!D86, 'Vending_Machine_Sum Errors'!D86, 'MazeComplete Errors'!D86, 'MazeSolve Errors'!D86, 'Hamiltonian Errors'!D86)/('Failure Counts Errors'!D1-'Failure Counts Errors'!D86),0)</f>
        <v>0</v>
      </c>
      <c r="E86">
        <f>IFERROR(SUM('PARITY Errors'!E86, 'Pattern_Matching Errors'!E86, 'Reversal Errors'!E86, 'Stack Errors'!E86, 'Vending_Machine Errors'!E86, 'Vending_Machine_Sum Errors'!E86, 'MazeComplete Errors'!E86, 'MazeSolve Errors'!E86, 'Hamiltonian Errors'!E86)/('Failure Counts Errors'!D1-'Failure Counts Errors'!E86),0)</f>
        <v>0</v>
      </c>
      <c r="F86">
        <f>IFERROR(SUM('PARITY Errors'!F86, 'Pattern_Matching Errors'!F86, 'Reversal Errors'!F86, 'Stack Errors'!F86, 'Vending_Machine Errors'!F86, 'Vending_Machine_Sum Errors'!F86, 'MazeComplete Errors'!F86, 'MazeSolve Errors'!F86, 'Hamiltonian Errors'!F86)/('Failure Counts Errors'!D1-'Failure Counts Errors'!F86),0)</f>
        <v>0</v>
      </c>
      <c r="G86">
        <f>IFERROR(SUM('PARITY Errors'!G86, 'Pattern_Matching Errors'!G86, 'Reversal Errors'!G86, 'Stack Errors'!G86, 'Vending_Machine Errors'!G86, 'Vending_Machine_Sum Errors'!G86, 'MazeComplete Errors'!G86, 'MazeSolve Errors'!G86, 'Hamiltonian Errors'!G86)/('Failure Counts Errors'!D1-'Failure Counts Errors'!G86),0)</f>
        <v>0</v>
      </c>
      <c r="H86" t="str">
        <f t="shared" si="2"/>
        <v>10 (δ=0)</v>
      </c>
    </row>
    <row r="87" spans="1:8" x14ac:dyDescent="0.45">
      <c r="A87" s="1">
        <v>11</v>
      </c>
      <c r="B87">
        <v>10</v>
      </c>
      <c r="C87">
        <v>0.2</v>
      </c>
      <c r="D87">
        <f>IFERROR(SUM('PARITY Errors'!D87, 'Pattern_Matching Errors'!D87, 'Reversal Errors'!D87, 'Stack Errors'!D87, 'Vending_Machine Errors'!D87, 'Vending_Machine_Sum Errors'!D87, 'MazeComplete Errors'!D87, 'MazeSolve Errors'!D87, 'Hamiltonian Errors'!D87)/('Failure Counts Errors'!D1-'Failure Counts Errors'!D87),0)</f>
        <v>0</v>
      </c>
      <c r="E87">
        <f>IFERROR(SUM('PARITY Errors'!E87, 'Pattern_Matching Errors'!E87, 'Reversal Errors'!E87, 'Stack Errors'!E87, 'Vending_Machine Errors'!E87, 'Vending_Machine_Sum Errors'!E87, 'MazeComplete Errors'!E87, 'MazeSolve Errors'!E87, 'Hamiltonian Errors'!E87)/('Failure Counts Errors'!D1-'Failure Counts Errors'!E87),0)</f>
        <v>0</v>
      </c>
      <c r="F87">
        <f>IFERROR(SUM('PARITY Errors'!F87, 'Pattern_Matching Errors'!F87, 'Reversal Errors'!F87, 'Stack Errors'!F87, 'Vending_Machine Errors'!F87, 'Vending_Machine_Sum Errors'!F87, 'MazeComplete Errors'!F87, 'MazeSolve Errors'!F87, 'Hamiltonian Errors'!F87)/('Failure Counts Errors'!D1-'Failure Counts Errors'!F87),0)</f>
        <v>0</v>
      </c>
      <c r="G87">
        <f>IFERROR(SUM('PARITY Errors'!G87, 'Pattern_Matching Errors'!G87, 'Reversal Errors'!G87, 'Stack Errors'!G87, 'Vending_Machine Errors'!G87, 'Vending_Machine_Sum Errors'!G87, 'MazeComplete Errors'!G87, 'MazeSolve Errors'!G87, 'Hamiltonian Errors'!G87)/('Failure Counts Errors'!D1-'Failure Counts Errors'!G87),0)</f>
        <v>0</v>
      </c>
      <c r="H87" t="str">
        <f t="shared" si="2"/>
        <v>10 (δ=0.2)</v>
      </c>
    </row>
    <row r="88" spans="1:8" x14ac:dyDescent="0.45">
      <c r="A88" s="1">
        <v>12</v>
      </c>
      <c r="B88">
        <v>10</v>
      </c>
      <c r="C88">
        <v>0.45</v>
      </c>
      <c r="D88">
        <f>IFERROR(SUM('PARITY Errors'!D88, 'Pattern_Matching Errors'!D88, 'Reversal Errors'!D88, 'Stack Errors'!D88, 'Vending_Machine Errors'!D88, 'Vending_Machine_Sum Errors'!D88, 'MazeComplete Errors'!D88, 'MazeSolve Errors'!D88, 'Hamiltonian Errors'!D88)/('Failure Counts Errors'!D1-'Failure Counts Errors'!D88),0)</f>
        <v>1.1111111111111112E-2</v>
      </c>
      <c r="E88">
        <f>IFERROR(SUM('PARITY Errors'!E88, 'Pattern_Matching Errors'!E88, 'Reversal Errors'!E88, 'Stack Errors'!E88, 'Vending_Machine Errors'!E88, 'Vending_Machine_Sum Errors'!E88, 'MazeComplete Errors'!E88, 'MazeSolve Errors'!E88, 'Hamiltonian Errors'!E88)/('Failure Counts Errors'!D1-'Failure Counts Errors'!E88),0)</f>
        <v>1.1111111111111112E-2</v>
      </c>
      <c r="F88">
        <f>IFERROR(SUM('PARITY Errors'!F88, 'Pattern_Matching Errors'!F88, 'Reversal Errors'!F88, 'Stack Errors'!F88, 'Vending_Machine Errors'!F88, 'Vending_Machine_Sum Errors'!F88, 'MazeComplete Errors'!F88, 'MazeSolve Errors'!F88, 'Hamiltonian Errors'!F88)/('Failure Counts Errors'!D1-'Failure Counts Errors'!F88),0)</f>
        <v>0</v>
      </c>
      <c r="G88">
        <f>IFERROR(SUM('PARITY Errors'!G88, 'Pattern_Matching Errors'!G88, 'Reversal Errors'!G88, 'Stack Errors'!G88, 'Vending_Machine Errors'!G88, 'Vending_Machine_Sum Errors'!G88, 'MazeComplete Errors'!G88, 'MazeSolve Errors'!G88, 'Hamiltonian Errors'!G88)/('Failure Counts Errors'!D1-'Failure Counts Errors'!G88),0)</f>
        <v>0</v>
      </c>
      <c r="H88" t="str">
        <f t="shared" si="2"/>
        <v>10 (δ=0.45)</v>
      </c>
    </row>
    <row r="89" spans="1:8" x14ac:dyDescent="0.45">
      <c r="A89" s="1">
        <v>13</v>
      </c>
      <c r="B89">
        <v>10</v>
      </c>
      <c r="C89">
        <v>0.65</v>
      </c>
      <c r="D89">
        <f>IFERROR(SUM('PARITY Errors'!D89, 'Pattern_Matching Errors'!D89, 'Reversal Errors'!D89, 'Stack Errors'!D89, 'Vending_Machine Errors'!D89, 'Vending_Machine_Sum Errors'!D89, 'MazeComplete Errors'!D89, 'MazeSolve Errors'!D89, 'Hamiltonian Errors'!D89)/('Failure Counts Errors'!D1-'Failure Counts Errors'!D89),0)</f>
        <v>0</v>
      </c>
      <c r="E89">
        <f>IFERROR(SUM('PARITY Errors'!E89, 'Pattern_Matching Errors'!E89, 'Reversal Errors'!E89, 'Stack Errors'!E89, 'Vending_Machine Errors'!E89, 'Vending_Machine_Sum Errors'!E89, 'MazeComplete Errors'!E89, 'MazeSolve Errors'!E89, 'Hamiltonian Errors'!E89)/('Failure Counts Errors'!D1-'Failure Counts Errors'!E89),0)</f>
        <v>1.1111111111111112E-2</v>
      </c>
      <c r="F89">
        <f>IFERROR(SUM('PARITY Errors'!F89, 'Pattern_Matching Errors'!F89, 'Reversal Errors'!F89, 'Stack Errors'!F89, 'Vending_Machine Errors'!F89, 'Vending_Machine_Sum Errors'!F89, 'MazeComplete Errors'!F89, 'MazeSolve Errors'!F89, 'Hamiltonian Errors'!F89)/('Failure Counts Errors'!D1-'Failure Counts Errors'!F89),0)</f>
        <v>0</v>
      </c>
      <c r="G89">
        <f>IFERROR(SUM('PARITY Errors'!G89, 'Pattern_Matching Errors'!G89, 'Reversal Errors'!G89, 'Stack Errors'!G89, 'Vending_Machine Errors'!G89, 'Vending_Machine_Sum Errors'!G89, 'MazeComplete Errors'!G89, 'MazeSolve Errors'!G89, 'Hamiltonian Errors'!G89)/('Failure Counts Errors'!D1-'Failure Counts Errors'!G89),0)</f>
        <v>0</v>
      </c>
      <c r="H89" t="str">
        <f t="shared" si="2"/>
        <v>10 (δ=0.65)</v>
      </c>
    </row>
    <row r="90" spans="1:8" x14ac:dyDescent="0.45">
      <c r="A90" s="1">
        <v>14</v>
      </c>
      <c r="B90">
        <v>10</v>
      </c>
      <c r="C90">
        <v>0.85</v>
      </c>
      <c r="D90">
        <f>IFERROR(SUM('PARITY Errors'!D90, 'Pattern_Matching Errors'!D90, 'Reversal Errors'!D90, 'Stack Errors'!D90, 'Vending_Machine Errors'!D90, 'Vending_Machine_Sum Errors'!D90, 'MazeComplete Errors'!D90, 'MazeSolve Errors'!D90, 'Hamiltonian Errors'!D90)/('Failure Counts Errors'!D1-'Failure Counts Errors'!D90),0)</f>
        <v>0</v>
      </c>
      <c r="E90">
        <f>IFERROR(SUM('PARITY Errors'!E90, 'Pattern_Matching Errors'!E90, 'Reversal Errors'!E90, 'Stack Errors'!E90, 'Vending_Machine Errors'!E90, 'Vending_Machine_Sum Errors'!E90, 'MazeComplete Errors'!E90, 'MazeSolve Errors'!E90, 'Hamiltonian Errors'!E90)/('Failure Counts Errors'!D1-'Failure Counts Errors'!E90),0)</f>
        <v>0</v>
      </c>
      <c r="F90">
        <f>IFERROR(SUM('PARITY Errors'!F90, 'Pattern_Matching Errors'!F90, 'Reversal Errors'!F90, 'Stack Errors'!F90, 'Vending_Machine Errors'!F90, 'Vending_Machine_Sum Errors'!F90, 'MazeComplete Errors'!F90, 'MazeSolve Errors'!F90, 'Hamiltonian Errors'!F90)/('Failure Counts Errors'!D1-'Failure Counts Errors'!F90),0)</f>
        <v>0</v>
      </c>
      <c r="G90">
        <f>IFERROR(SUM('PARITY Errors'!G90, 'Pattern_Matching Errors'!G90, 'Reversal Errors'!G90, 'Stack Errors'!G90, 'Vending_Machine Errors'!G90, 'Vending_Machine_Sum Errors'!G90, 'MazeComplete Errors'!G90, 'MazeSolve Errors'!G90, 'Hamiltonian Errors'!G90)/('Failure Counts Errors'!D1-'Failure Counts Errors'!G90),0)</f>
        <v>0</v>
      </c>
      <c r="H90" t="str">
        <f t="shared" si="2"/>
        <v>10 (δ=0.85)</v>
      </c>
    </row>
    <row r="91" spans="1:8" x14ac:dyDescent="0.45">
      <c r="A91" s="1">
        <v>15</v>
      </c>
      <c r="B91">
        <v>20</v>
      </c>
      <c r="C91">
        <v>0</v>
      </c>
      <c r="D91">
        <f>IFERROR(SUM('PARITY Errors'!D91, 'Pattern_Matching Errors'!D91, 'Reversal Errors'!D91, 'Stack Errors'!D91, 'Vending_Machine Errors'!D91, 'Vending_Machine_Sum Errors'!D91, 'MazeComplete Errors'!D91, 'MazeSolve Errors'!D91, 'Hamiltonian Errors'!D91)/('Failure Counts Errors'!D1-'Failure Counts Errors'!D91),0)</f>
        <v>0</v>
      </c>
      <c r="E91">
        <f>IFERROR(SUM('PARITY Errors'!E91, 'Pattern_Matching Errors'!E91, 'Reversal Errors'!E91, 'Stack Errors'!E91, 'Vending_Machine Errors'!E91, 'Vending_Machine_Sum Errors'!E91, 'MazeComplete Errors'!E91, 'MazeSolve Errors'!E91, 'Hamiltonian Errors'!E91)/('Failure Counts Errors'!D1-'Failure Counts Errors'!E91),0)</f>
        <v>0</v>
      </c>
      <c r="F91">
        <f>IFERROR(SUM('PARITY Errors'!F91, 'Pattern_Matching Errors'!F91, 'Reversal Errors'!F91, 'Stack Errors'!F91, 'Vending_Machine Errors'!F91, 'Vending_Machine_Sum Errors'!F91, 'MazeComplete Errors'!F91, 'MazeSolve Errors'!F91, 'Hamiltonian Errors'!F91)/('Failure Counts Errors'!D1-'Failure Counts Errors'!F91),0)</f>
        <v>0</v>
      </c>
      <c r="G91">
        <f>IFERROR(SUM('PARITY Errors'!G91, 'Pattern_Matching Errors'!G91, 'Reversal Errors'!G91, 'Stack Errors'!G91, 'Vending_Machine Errors'!G91, 'Vending_Machine_Sum Errors'!G91, 'MazeComplete Errors'!G91, 'MazeSolve Errors'!G91, 'Hamiltonian Errors'!G91)/('Failure Counts Errors'!D1-'Failure Counts Errors'!G91),0)</f>
        <v>0</v>
      </c>
      <c r="H91" t="str">
        <f t="shared" si="2"/>
        <v>20 (δ=0)</v>
      </c>
    </row>
    <row r="92" spans="1:8" x14ac:dyDescent="0.45">
      <c r="A92" s="1">
        <v>16</v>
      </c>
      <c r="B92">
        <v>20</v>
      </c>
      <c r="C92">
        <v>0.2</v>
      </c>
      <c r="D92">
        <f>IFERROR(SUM('PARITY Errors'!D92, 'Pattern_Matching Errors'!D92, 'Reversal Errors'!D92, 'Stack Errors'!D92, 'Vending_Machine Errors'!D92, 'Vending_Machine_Sum Errors'!D92, 'MazeComplete Errors'!D92, 'MazeSolve Errors'!D92, 'Hamiltonian Errors'!D92)/('Failure Counts Errors'!D1-'Failure Counts Errors'!D92),0)</f>
        <v>0</v>
      </c>
      <c r="E92">
        <f>IFERROR(SUM('PARITY Errors'!E92, 'Pattern_Matching Errors'!E92, 'Reversal Errors'!E92, 'Stack Errors'!E92, 'Vending_Machine Errors'!E92, 'Vending_Machine_Sum Errors'!E92, 'MazeComplete Errors'!E92, 'MazeSolve Errors'!E92, 'Hamiltonian Errors'!E92)/('Failure Counts Errors'!D1-'Failure Counts Errors'!E92),0)</f>
        <v>0</v>
      </c>
      <c r="F92">
        <f>IFERROR(SUM('PARITY Errors'!F92, 'Pattern_Matching Errors'!F92, 'Reversal Errors'!F92, 'Stack Errors'!F92, 'Vending_Machine Errors'!F92, 'Vending_Machine_Sum Errors'!F92, 'MazeComplete Errors'!F92, 'MazeSolve Errors'!F92, 'Hamiltonian Errors'!F92)/('Failure Counts Errors'!D1-'Failure Counts Errors'!F92),0)</f>
        <v>0</v>
      </c>
      <c r="G92">
        <f>IFERROR(SUM('PARITY Errors'!G92, 'Pattern_Matching Errors'!G92, 'Reversal Errors'!G92, 'Stack Errors'!G92, 'Vending_Machine Errors'!G92, 'Vending_Machine_Sum Errors'!G92, 'MazeComplete Errors'!G92, 'MazeSolve Errors'!G92, 'Hamiltonian Errors'!G92)/('Failure Counts Errors'!D1-'Failure Counts Errors'!G92),0)</f>
        <v>2.2222222222222223E-2</v>
      </c>
      <c r="H92" t="str">
        <f t="shared" si="2"/>
        <v>20 (δ=0.2)</v>
      </c>
    </row>
    <row r="93" spans="1:8" x14ac:dyDescent="0.45">
      <c r="A93" s="1">
        <v>17</v>
      </c>
      <c r="B93">
        <v>20</v>
      </c>
      <c r="C93">
        <v>0.45</v>
      </c>
      <c r="D93">
        <f>IFERROR(SUM('PARITY Errors'!D93, 'Pattern_Matching Errors'!D93, 'Reversal Errors'!D93, 'Stack Errors'!D93, 'Vending_Machine Errors'!D93, 'Vending_Machine_Sum Errors'!D93, 'MazeComplete Errors'!D93, 'MazeSolve Errors'!D93, 'Hamiltonian Errors'!D93)/('Failure Counts Errors'!D1-'Failure Counts Errors'!D93),0)</f>
        <v>0</v>
      </c>
      <c r="E93">
        <f>IFERROR(SUM('PARITY Errors'!E93, 'Pattern_Matching Errors'!E93, 'Reversal Errors'!E93, 'Stack Errors'!E93, 'Vending_Machine Errors'!E93, 'Vending_Machine_Sum Errors'!E93, 'MazeComplete Errors'!E93, 'MazeSolve Errors'!E93, 'Hamiltonian Errors'!E93)/('Failure Counts Errors'!D1-'Failure Counts Errors'!E93),0)</f>
        <v>0</v>
      </c>
      <c r="F93">
        <f>IFERROR(SUM('PARITY Errors'!F93, 'Pattern_Matching Errors'!F93, 'Reversal Errors'!F93, 'Stack Errors'!F93, 'Vending_Machine Errors'!F93, 'Vending_Machine_Sum Errors'!F93, 'MazeComplete Errors'!F93, 'MazeSolve Errors'!F93, 'Hamiltonian Errors'!F93)/('Failure Counts Errors'!D1-'Failure Counts Errors'!F93),0)</f>
        <v>0</v>
      </c>
      <c r="G93">
        <f>IFERROR(SUM('PARITY Errors'!G93, 'Pattern_Matching Errors'!G93, 'Reversal Errors'!G93, 'Stack Errors'!G93, 'Vending_Machine Errors'!G93, 'Vending_Machine_Sum Errors'!G93, 'MazeComplete Errors'!G93, 'MazeSolve Errors'!G93, 'Hamiltonian Errors'!G93)/('Failure Counts Errors'!D1-'Failure Counts Errors'!G93),0)</f>
        <v>0</v>
      </c>
      <c r="H93" t="str">
        <f t="shared" si="2"/>
        <v>20 (δ=0.45)</v>
      </c>
    </row>
    <row r="94" spans="1:8" x14ac:dyDescent="0.45">
      <c r="A94" s="1">
        <v>18</v>
      </c>
      <c r="B94">
        <v>20</v>
      </c>
      <c r="C94">
        <v>0.65</v>
      </c>
      <c r="D94">
        <f>IFERROR(SUM('PARITY Errors'!D94, 'Pattern_Matching Errors'!D94, 'Reversal Errors'!D94, 'Stack Errors'!D94, 'Vending_Machine Errors'!D94, 'Vending_Machine_Sum Errors'!D94, 'MazeComplete Errors'!D94, 'MazeSolve Errors'!D94, 'Hamiltonian Errors'!D94)/('Failure Counts Errors'!D1-'Failure Counts Errors'!D94),0)</f>
        <v>0</v>
      </c>
      <c r="E94">
        <f>IFERROR(SUM('PARITY Errors'!E94, 'Pattern_Matching Errors'!E94, 'Reversal Errors'!E94, 'Stack Errors'!E94, 'Vending_Machine Errors'!E94, 'Vending_Machine_Sum Errors'!E94, 'MazeComplete Errors'!E94, 'MazeSolve Errors'!E94, 'Hamiltonian Errors'!E94)/('Failure Counts Errors'!D1-'Failure Counts Errors'!E94),0)</f>
        <v>0</v>
      </c>
      <c r="F94">
        <f>IFERROR(SUM('PARITY Errors'!F94, 'Pattern_Matching Errors'!F94, 'Reversal Errors'!F94, 'Stack Errors'!F94, 'Vending_Machine Errors'!F94, 'Vending_Machine_Sum Errors'!F94, 'MazeComplete Errors'!F94, 'MazeSolve Errors'!F94, 'Hamiltonian Errors'!F94)/('Failure Counts Errors'!D1-'Failure Counts Errors'!F94),0)</f>
        <v>0</v>
      </c>
      <c r="G94">
        <f>IFERROR(SUM('PARITY Errors'!G94, 'Pattern_Matching Errors'!G94, 'Reversal Errors'!G94, 'Stack Errors'!G94, 'Vending_Machine Errors'!G94, 'Vending_Machine_Sum Errors'!G94, 'MazeComplete Errors'!G94, 'MazeSolve Errors'!G94, 'Hamiltonian Errors'!G94)/('Failure Counts Errors'!D1-'Failure Counts Errors'!G94),0)</f>
        <v>0</v>
      </c>
      <c r="H94" t="str">
        <f t="shared" si="2"/>
        <v>20 (δ=0.65)</v>
      </c>
    </row>
    <row r="95" spans="1:8" x14ac:dyDescent="0.45">
      <c r="A95" s="1">
        <v>19</v>
      </c>
      <c r="B95">
        <v>20</v>
      </c>
      <c r="C95">
        <v>0.85</v>
      </c>
      <c r="D95">
        <f>IFERROR(SUM('PARITY Errors'!D95, 'Pattern_Matching Errors'!D95, 'Reversal Errors'!D95, 'Stack Errors'!D95, 'Vending_Machine Errors'!D95, 'Vending_Machine_Sum Errors'!D95, 'MazeComplete Errors'!D95, 'MazeSolve Errors'!D95, 'Hamiltonian Errors'!D95)/('Failure Counts Errors'!D1-'Failure Counts Errors'!D95),0)</f>
        <v>1.1111111111111112E-2</v>
      </c>
      <c r="E95">
        <f>IFERROR(SUM('PARITY Errors'!E95, 'Pattern_Matching Errors'!E95, 'Reversal Errors'!E95, 'Stack Errors'!E95, 'Vending_Machine Errors'!E95, 'Vending_Machine_Sum Errors'!E95, 'MazeComplete Errors'!E95, 'MazeSolve Errors'!E95, 'Hamiltonian Errors'!E95)/('Failure Counts Errors'!D1-'Failure Counts Errors'!E95),0)</f>
        <v>0</v>
      </c>
      <c r="F95">
        <f>IFERROR(SUM('PARITY Errors'!F95, 'Pattern_Matching Errors'!F95, 'Reversal Errors'!F95, 'Stack Errors'!F95, 'Vending_Machine Errors'!F95, 'Vending_Machine_Sum Errors'!F95, 'MazeComplete Errors'!F95, 'MazeSolve Errors'!F95, 'Hamiltonian Errors'!F95)/('Failure Counts Errors'!D1-'Failure Counts Errors'!F95),0)</f>
        <v>0</v>
      </c>
      <c r="G95">
        <f>IFERROR(SUM('PARITY Errors'!G95, 'Pattern_Matching Errors'!G95, 'Reversal Errors'!G95, 'Stack Errors'!G95, 'Vending_Machine Errors'!G95, 'Vending_Machine_Sum Errors'!G95, 'MazeComplete Errors'!G95, 'MazeSolve Errors'!G95, 'Hamiltonian Errors'!G95)/('Failure Counts Errors'!D1-'Failure Counts Errors'!G95),0)</f>
        <v>0</v>
      </c>
      <c r="H95" t="str">
        <f t="shared" si="2"/>
        <v>20 (δ=0.85)</v>
      </c>
    </row>
    <row r="96" spans="1:8" x14ac:dyDescent="0.45">
      <c r="A96" s="1">
        <v>20</v>
      </c>
      <c r="B96">
        <v>50</v>
      </c>
      <c r="C96">
        <v>0</v>
      </c>
      <c r="D96">
        <f>IFERROR(SUM('PARITY Errors'!D96, 'Pattern_Matching Errors'!D96, 'Reversal Errors'!D96, 'Stack Errors'!D96, 'Vending_Machine Errors'!D96, 'Vending_Machine_Sum Errors'!D96, 'MazeComplete Errors'!D96, 'MazeSolve Errors'!D96, 'Hamiltonian Errors'!D96)/('Failure Counts Errors'!D1-'Failure Counts Errors'!D96),0)</f>
        <v>2.2222222222222223E-2</v>
      </c>
      <c r="E96">
        <f>IFERROR(SUM('PARITY Errors'!E96, 'Pattern_Matching Errors'!E96, 'Reversal Errors'!E96, 'Stack Errors'!E96, 'Vending_Machine Errors'!E96, 'Vending_Machine_Sum Errors'!E96, 'MazeComplete Errors'!E96, 'MazeSolve Errors'!E96, 'Hamiltonian Errors'!E96)/('Failure Counts Errors'!D1-'Failure Counts Errors'!E96),0)</f>
        <v>0</v>
      </c>
      <c r="F96">
        <f>IFERROR(SUM('PARITY Errors'!F96, 'Pattern_Matching Errors'!F96, 'Reversal Errors'!F96, 'Stack Errors'!F96, 'Vending_Machine Errors'!F96, 'Vending_Machine_Sum Errors'!F96, 'MazeComplete Errors'!F96, 'MazeSolve Errors'!F96, 'Hamiltonian Errors'!F96)/('Failure Counts Errors'!D1-'Failure Counts Errors'!F96),0)</f>
        <v>2.2222222222222223E-2</v>
      </c>
      <c r="G96">
        <f>IFERROR(SUM('PARITY Errors'!G96, 'Pattern_Matching Errors'!G96, 'Reversal Errors'!G96, 'Stack Errors'!G96, 'Vending_Machine Errors'!G96, 'Vending_Machine_Sum Errors'!G96, 'MazeComplete Errors'!G96, 'MazeSolve Errors'!G96, 'Hamiltonian Errors'!G96)/('Failure Counts Errors'!D1-'Failure Counts Errors'!G96),0)</f>
        <v>0</v>
      </c>
      <c r="H96" t="str">
        <f t="shared" si="2"/>
        <v>50 (δ=0)</v>
      </c>
    </row>
    <row r="97" spans="1:8" x14ac:dyDescent="0.45">
      <c r="A97" s="1">
        <v>21</v>
      </c>
      <c r="B97">
        <v>50</v>
      </c>
      <c r="C97">
        <v>0.2</v>
      </c>
      <c r="D97">
        <f>IFERROR(SUM('PARITY Errors'!D97, 'Pattern_Matching Errors'!D97, 'Reversal Errors'!D97, 'Stack Errors'!D97, 'Vending_Machine Errors'!D97, 'Vending_Machine_Sum Errors'!D97, 'MazeComplete Errors'!D97, 'MazeSolve Errors'!D97, 'Hamiltonian Errors'!D97)/('Failure Counts Errors'!D1-'Failure Counts Errors'!D97),0)</f>
        <v>1.1111111111111112E-2</v>
      </c>
      <c r="E97">
        <f>IFERROR(SUM('PARITY Errors'!E97, 'Pattern_Matching Errors'!E97, 'Reversal Errors'!E97, 'Stack Errors'!E97, 'Vending_Machine Errors'!E97, 'Vending_Machine_Sum Errors'!E97, 'MazeComplete Errors'!E97, 'MazeSolve Errors'!E97, 'Hamiltonian Errors'!E97)/('Failure Counts Errors'!D1-'Failure Counts Errors'!E97),0)</f>
        <v>0</v>
      </c>
      <c r="F97">
        <f>IFERROR(SUM('PARITY Errors'!F97, 'Pattern_Matching Errors'!F97, 'Reversal Errors'!F97, 'Stack Errors'!F97, 'Vending_Machine Errors'!F97, 'Vending_Machine_Sum Errors'!F97, 'MazeComplete Errors'!F97, 'MazeSolve Errors'!F97, 'Hamiltonian Errors'!F97)/('Failure Counts Errors'!D1-'Failure Counts Errors'!F97),0)</f>
        <v>2.2222222222222223E-2</v>
      </c>
      <c r="G97">
        <f>IFERROR(SUM('PARITY Errors'!G97, 'Pattern_Matching Errors'!G97, 'Reversal Errors'!G97, 'Stack Errors'!G97, 'Vending_Machine Errors'!G97, 'Vending_Machine_Sum Errors'!G97, 'MazeComplete Errors'!G97, 'MazeSolve Errors'!G97, 'Hamiltonian Errors'!G97)/('Failure Counts Errors'!D1-'Failure Counts Errors'!G97),0)</f>
        <v>0</v>
      </c>
      <c r="H97" t="str">
        <f t="shared" si="2"/>
        <v>50 (δ=0.2)</v>
      </c>
    </row>
    <row r="98" spans="1:8" x14ac:dyDescent="0.45">
      <c r="A98" s="1">
        <v>22</v>
      </c>
      <c r="B98">
        <v>50</v>
      </c>
      <c r="C98">
        <v>0.45</v>
      </c>
      <c r="D98">
        <f>IFERROR(SUM('PARITY Errors'!D98, 'Pattern_Matching Errors'!D98, 'Reversal Errors'!D98, 'Stack Errors'!D98, 'Vending_Machine Errors'!D98, 'Vending_Machine_Sum Errors'!D98, 'MazeComplete Errors'!D98, 'MazeSolve Errors'!D98, 'Hamiltonian Errors'!D98)/('Failure Counts Errors'!D1-'Failure Counts Errors'!D98),0)</f>
        <v>1.1111111111111112E-2</v>
      </c>
      <c r="E98">
        <f>IFERROR(SUM('PARITY Errors'!E98, 'Pattern_Matching Errors'!E98, 'Reversal Errors'!E98, 'Stack Errors'!E98, 'Vending_Machine Errors'!E98, 'Vending_Machine_Sum Errors'!E98, 'MazeComplete Errors'!E98, 'MazeSolve Errors'!E98, 'Hamiltonian Errors'!E98)/('Failure Counts Errors'!D1-'Failure Counts Errors'!E98),0)</f>
        <v>0</v>
      </c>
      <c r="F98">
        <f>IFERROR(SUM('PARITY Errors'!F98, 'Pattern_Matching Errors'!F98, 'Reversal Errors'!F98, 'Stack Errors'!F98, 'Vending_Machine Errors'!F98, 'Vending_Machine_Sum Errors'!F98, 'MazeComplete Errors'!F98, 'MazeSolve Errors'!F98, 'Hamiltonian Errors'!F98)/('Failure Counts Errors'!D1-'Failure Counts Errors'!F98),0)</f>
        <v>3.3333333333333333E-2</v>
      </c>
      <c r="G98">
        <f>IFERROR(SUM('PARITY Errors'!G98, 'Pattern_Matching Errors'!G98, 'Reversal Errors'!G98, 'Stack Errors'!G98, 'Vending_Machine Errors'!G98, 'Vending_Machine_Sum Errors'!G98, 'MazeComplete Errors'!G98, 'MazeSolve Errors'!G98, 'Hamiltonian Errors'!G98)/('Failure Counts Errors'!D1-'Failure Counts Errors'!G98),0)</f>
        <v>1.1111111111111112E-2</v>
      </c>
      <c r="H98" t="str">
        <f t="shared" si="2"/>
        <v>50 (δ=0.45)</v>
      </c>
    </row>
    <row r="99" spans="1:8" x14ac:dyDescent="0.45">
      <c r="A99" s="1">
        <v>23</v>
      </c>
      <c r="B99">
        <v>50</v>
      </c>
      <c r="C99">
        <v>0.65</v>
      </c>
      <c r="D99">
        <f>IFERROR(SUM('PARITY Errors'!D99, 'Pattern_Matching Errors'!D99, 'Reversal Errors'!D99, 'Stack Errors'!D99, 'Vending_Machine Errors'!D99, 'Vending_Machine_Sum Errors'!D99, 'MazeComplete Errors'!D99, 'MazeSolve Errors'!D99, 'Hamiltonian Errors'!D99)/('Failure Counts Errors'!D1-'Failure Counts Errors'!D99),0)</f>
        <v>3.3333333333333333E-2</v>
      </c>
      <c r="E99">
        <f>IFERROR(SUM('PARITY Errors'!E99, 'Pattern_Matching Errors'!E99, 'Reversal Errors'!E99, 'Stack Errors'!E99, 'Vending_Machine Errors'!E99, 'Vending_Machine_Sum Errors'!E99, 'MazeComplete Errors'!E99, 'MazeSolve Errors'!E99, 'Hamiltonian Errors'!E99)/('Failure Counts Errors'!D1-'Failure Counts Errors'!E99),0)</f>
        <v>0</v>
      </c>
      <c r="F99">
        <f>IFERROR(SUM('PARITY Errors'!F99, 'Pattern_Matching Errors'!F99, 'Reversal Errors'!F99, 'Stack Errors'!F99, 'Vending_Machine Errors'!F99, 'Vending_Machine_Sum Errors'!F99, 'MazeComplete Errors'!F99, 'MazeSolve Errors'!F99, 'Hamiltonian Errors'!F99)/('Failure Counts Errors'!D1-'Failure Counts Errors'!F99),0)</f>
        <v>3.3333333333333333E-2</v>
      </c>
      <c r="G99">
        <f>IFERROR(SUM('PARITY Errors'!G99, 'Pattern_Matching Errors'!G99, 'Reversal Errors'!G99, 'Stack Errors'!G99, 'Vending_Machine Errors'!G99, 'Vending_Machine_Sum Errors'!G99, 'MazeComplete Errors'!G99, 'MazeSolve Errors'!G99, 'Hamiltonian Errors'!G99)/('Failure Counts Errors'!D1-'Failure Counts Errors'!G99),0)</f>
        <v>1.1111111111111112E-2</v>
      </c>
      <c r="H99" t="str">
        <f t="shared" si="2"/>
        <v>50 (δ=0.65)</v>
      </c>
    </row>
    <row r="100" spans="1:8" x14ac:dyDescent="0.45">
      <c r="A100" s="1">
        <v>24</v>
      </c>
      <c r="B100">
        <v>50</v>
      </c>
      <c r="C100">
        <v>0.85</v>
      </c>
      <c r="D100">
        <f>IFERROR(SUM('PARITY Errors'!D100, 'Pattern_Matching Errors'!D100, 'Reversal Errors'!D100, 'Stack Errors'!D100, 'Vending_Machine Errors'!D100, 'Vending_Machine_Sum Errors'!D100, 'MazeComplete Errors'!D100, 'MazeSolve Errors'!D100, 'Hamiltonian Errors'!D100)/('Failure Counts Errors'!D1-'Failure Counts Errors'!D100),0)</f>
        <v>3.3333333333333333E-2</v>
      </c>
      <c r="E100">
        <f>IFERROR(SUM('PARITY Errors'!E100, 'Pattern_Matching Errors'!E100, 'Reversal Errors'!E100, 'Stack Errors'!E100, 'Vending_Machine Errors'!E100, 'Vending_Machine_Sum Errors'!E100, 'MazeComplete Errors'!E100, 'MazeSolve Errors'!E100, 'Hamiltonian Errors'!E100)/('Failure Counts Errors'!D1-'Failure Counts Errors'!E100),0)</f>
        <v>0</v>
      </c>
      <c r="F100">
        <f>IFERROR(SUM('PARITY Errors'!F100, 'Pattern_Matching Errors'!F100, 'Reversal Errors'!F100, 'Stack Errors'!F100, 'Vending_Machine Errors'!F100, 'Vending_Machine_Sum Errors'!F100, 'MazeComplete Errors'!F100, 'MazeSolve Errors'!F100, 'Hamiltonian Errors'!F100)/('Failure Counts Errors'!D1-'Failure Counts Errors'!F100),0)</f>
        <v>2.2222222222222223E-2</v>
      </c>
      <c r="G100">
        <f>IFERROR(SUM('PARITY Errors'!G100, 'Pattern_Matching Errors'!G100, 'Reversal Errors'!G100, 'Stack Errors'!G100, 'Vending_Machine Errors'!G100, 'Vending_Machine_Sum Errors'!G100, 'MazeComplete Errors'!G100, 'MazeSolve Errors'!G100, 'Hamiltonian Errors'!G100)/('Failure Counts Errors'!D1-'Failure Counts Errors'!G100),0)</f>
        <v>4.4444444444444446E-2</v>
      </c>
      <c r="H100" t="str">
        <f t="shared" si="2"/>
        <v>50 (δ=0.85)</v>
      </c>
    </row>
    <row r="101" spans="1:8" x14ac:dyDescent="0.45">
      <c r="A101" s="1">
        <v>25</v>
      </c>
      <c r="B101">
        <v>100</v>
      </c>
      <c r="C101">
        <v>0</v>
      </c>
      <c r="D101">
        <f>IFERROR(SUM('PARITY Errors'!D101, 'Pattern_Matching Errors'!D101, 'Reversal Errors'!D101, 'Stack Errors'!D101, 'Vending_Machine Errors'!D101, 'Vending_Machine_Sum Errors'!D101, 'MazeComplete Errors'!D101, 'MazeSolve Errors'!D101, 'Hamiltonian Errors'!D101)/('Failure Counts Errors'!D1-'Failure Counts Errors'!D101),0)</f>
        <v>0</v>
      </c>
      <c r="E101">
        <f>IFERROR(SUM('PARITY Errors'!E101, 'Pattern_Matching Errors'!E101, 'Reversal Errors'!E101, 'Stack Errors'!E101, 'Vending_Machine Errors'!E101, 'Vending_Machine_Sum Errors'!E101, 'MazeComplete Errors'!E101, 'MazeSolve Errors'!E101, 'Hamiltonian Errors'!E101)/('Failure Counts Errors'!D1-'Failure Counts Errors'!E101),0)</f>
        <v>0</v>
      </c>
      <c r="F101">
        <f>IFERROR(SUM('PARITY Errors'!F101, 'Pattern_Matching Errors'!F101, 'Reversal Errors'!F101, 'Stack Errors'!F101, 'Vending_Machine Errors'!F101, 'Vending_Machine_Sum Errors'!F101, 'MazeComplete Errors'!F101, 'MazeSolve Errors'!F101, 'Hamiltonian Errors'!F101)/('Failure Counts Errors'!D1-'Failure Counts Errors'!F101),0)</f>
        <v>0</v>
      </c>
      <c r="G101">
        <f>IFERROR(SUM('PARITY Errors'!G101, 'Pattern_Matching Errors'!G101, 'Reversal Errors'!G101, 'Stack Errors'!G101, 'Vending_Machine Errors'!G101, 'Vending_Machine_Sum Errors'!G101, 'MazeComplete Errors'!G101, 'MazeSolve Errors'!G101, 'Hamiltonian Errors'!G101)/('Failure Counts Errors'!D1-'Failure Counts Errors'!G101),0)</f>
        <v>0</v>
      </c>
      <c r="H101" t="str">
        <f t="shared" si="2"/>
        <v>100 (δ=0)</v>
      </c>
    </row>
    <row r="102" spans="1:8" x14ac:dyDescent="0.45">
      <c r="A102" s="1">
        <v>26</v>
      </c>
      <c r="B102">
        <v>100</v>
      </c>
      <c r="C102">
        <v>0.2</v>
      </c>
      <c r="D102">
        <f>IFERROR(SUM('PARITY Errors'!D102, 'Pattern_Matching Errors'!D102, 'Reversal Errors'!D102, 'Stack Errors'!D102, 'Vending_Machine Errors'!D102, 'Vending_Machine_Sum Errors'!D102, 'MazeComplete Errors'!D102, 'MazeSolve Errors'!D102, 'Hamiltonian Errors'!D102)/('Failure Counts Errors'!D1-'Failure Counts Errors'!D102),0)</f>
        <v>0</v>
      </c>
      <c r="E102">
        <f>IFERROR(SUM('PARITY Errors'!E102, 'Pattern_Matching Errors'!E102, 'Reversal Errors'!E102, 'Stack Errors'!E102, 'Vending_Machine Errors'!E102, 'Vending_Machine_Sum Errors'!E102, 'MazeComplete Errors'!E102, 'MazeSolve Errors'!E102, 'Hamiltonian Errors'!E102)/('Failure Counts Errors'!D1-'Failure Counts Errors'!E102),0)</f>
        <v>0</v>
      </c>
      <c r="F102">
        <f>IFERROR(SUM('PARITY Errors'!F102, 'Pattern_Matching Errors'!F102, 'Reversal Errors'!F102, 'Stack Errors'!F102, 'Vending_Machine Errors'!F102, 'Vending_Machine_Sum Errors'!F102, 'MazeComplete Errors'!F102, 'MazeSolve Errors'!F102, 'Hamiltonian Errors'!F102)/('Failure Counts Errors'!D1-'Failure Counts Errors'!F102),0)</f>
        <v>1.1111111111111112E-2</v>
      </c>
      <c r="G102">
        <f>IFERROR(SUM('PARITY Errors'!G102, 'Pattern_Matching Errors'!G102, 'Reversal Errors'!G102, 'Stack Errors'!G102, 'Vending_Machine Errors'!G102, 'Vending_Machine_Sum Errors'!G102, 'MazeComplete Errors'!G102, 'MazeSolve Errors'!G102, 'Hamiltonian Errors'!G102)/('Failure Counts Errors'!D1-'Failure Counts Errors'!G102),0)</f>
        <v>0</v>
      </c>
      <c r="H102" t="str">
        <f t="shared" si="2"/>
        <v>100 (δ=0.2)</v>
      </c>
    </row>
    <row r="103" spans="1:8" x14ac:dyDescent="0.45">
      <c r="A103" s="1">
        <v>27</v>
      </c>
      <c r="B103">
        <v>100</v>
      </c>
      <c r="C103">
        <v>0.45</v>
      </c>
      <c r="D103">
        <f>IFERROR(SUM('PARITY Errors'!D103, 'Pattern_Matching Errors'!D103, 'Reversal Errors'!D103, 'Stack Errors'!D103, 'Vending_Machine Errors'!D103, 'Vending_Machine_Sum Errors'!D103, 'MazeComplete Errors'!D103, 'MazeSolve Errors'!D103, 'Hamiltonian Errors'!D103)/('Failure Counts Errors'!D1-'Failure Counts Errors'!D103),0)</f>
        <v>0</v>
      </c>
      <c r="E103">
        <f>IFERROR(SUM('PARITY Errors'!E103, 'Pattern_Matching Errors'!E103, 'Reversal Errors'!E103, 'Stack Errors'!E103, 'Vending_Machine Errors'!E103, 'Vending_Machine_Sum Errors'!E103, 'MazeComplete Errors'!E103, 'MazeSolve Errors'!E103, 'Hamiltonian Errors'!E103)/('Failure Counts Errors'!D1-'Failure Counts Errors'!E103),0)</f>
        <v>2.2222222222222223E-2</v>
      </c>
      <c r="F103">
        <f>IFERROR(SUM('PARITY Errors'!F103, 'Pattern_Matching Errors'!F103, 'Reversal Errors'!F103, 'Stack Errors'!F103, 'Vending_Machine Errors'!F103, 'Vending_Machine_Sum Errors'!F103, 'MazeComplete Errors'!F103, 'MazeSolve Errors'!F103, 'Hamiltonian Errors'!F103)/('Failure Counts Errors'!D1-'Failure Counts Errors'!F103),0)</f>
        <v>1.1111111111111112E-2</v>
      </c>
      <c r="G103">
        <f>IFERROR(SUM('PARITY Errors'!G103, 'Pattern_Matching Errors'!G103, 'Reversal Errors'!G103, 'Stack Errors'!G103, 'Vending_Machine Errors'!G103, 'Vending_Machine_Sum Errors'!G103, 'MazeComplete Errors'!G103, 'MazeSolve Errors'!G103, 'Hamiltonian Errors'!G103)/('Failure Counts Errors'!D1-'Failure Counts Errors'!G103),0)</f>
        <v>2.2222222222222223E-2</v>
      </c>
      <c r="H103" t="str">
        <f t="shared" si="2"/>
        <v>100 (δ=0.45)</v>
      </c>
    </row>
    <row r="104" spans="1:8" x14ac:dyDescent="0.45">
      <c r="A104" s="1">
        <v>28</v>
      </c>
      <c r="B104">
        <v>100</v>
      </c>
      <c r="C104">
        <v>0.65</v>
      </c>
      <c r="D104">
        <f>IFERROR(SUM('PARITY Errors'!D104, 'Pattern_Matching Errors'!D104, 'Reversal Errors'!D104, 'Stack Errors'!D104, 'Vending_Machine Errors'!D104, 'Vending_Machine_Sum Errors'!D104, 'MazeComplete Errors'!D104, 'MazeSolve Errors'!D104, 'Hamiltonian Errors'!D104)/('Failure Counts Errors'!D1-'Failure Counts Errors'!D104),0)</f>
        <v>2.2222222222222223E-2</v>
      </c>
      <c r="E104">
        <f>IFERROR(SUM('PARITY Errors'!E104, 'Pattern_Matching Errors'!E104, 'Reversal Errors'!E104, 'Stack Errors'!E104, 'Vending_Machine Errors'!E104, 'Vending_Machine_Sum Errors'!E104, 'MazeComplete Errors'!E104, 'MazeSolve Errors'!E104, 'Hamiltonian Errors'!E104)/('Failure Counts Errors'!D1-'Failure Counts Errors'!E104),0)</f>
        <v>0</v>
      </c>
      <c r="F104">
        <f>IFERROR(SUM('PARITY Errors'!F104, 'Pattern_Matching Errors'!F104, 'Reversal Errors'!F104, 'Stack Errors'!F104, 'Vending_Machine Errors'!F104, 'Vending_Machine_Sum Errors'!F104, 'MazeComplete Errors'!F104, 'MazeSolve Errors'!F104, 'Hamiltonian Errors'!F104)/('Failure Counts Errors'!D1-'Failure Counts Errors'!F104),0)</f>
        <v>2.2222222222222223E-2</v>
      </c>
      <c r="G104">
        <f>IFERROR(SUM('PARITY Errors'!G104, 'Pattern_Matching Errors'!G104, 'Reversal Errors'!G104, 'Stack Errors'!G104, 'Vending_Machine Errors'!G104, 'Vending_Machine_Sum Errors'!G104, 'MazeComplete Errors'!G104, 'MazeSolve Errors'!G104, 'Hamiltonian Errors'!G104)/('Failure Counts Errors'!D1-'Failure Counts Errors'!G104),0)</f>
        <v>1.1111111111111112E-2</v>
      </c>
      <c r="H104" t="str">
        <f t="shared" si="2"/>
        <v>100 (δ=0.65)</v>
      </c>
    </row>
    <row r="105" spans="1:8" x14ac:dyDescent="0.45">
      <c r="A105" s="1">
        <v>29</v>
      </c>
      <c r="B105">
        <v>100</v>
      </c>
      <c r="C105">
        <v>0.85</v>
      </c>
      <c r="D105">
        <f>IFERROR(SUM('PARITY Errors'!D105, 'Pattern_Matching Errors'!D105, 'Reversal Errors'!D105, 'Stack Errors'!D105, 'Vending_Machine Errors'!D105, 'Vending_Machine_Sum Errors'!D105, 'MazeComplete Errors'!D105, 'MazeSolve Errors'!D105, 'Hamiltonian Errors'!D105)/('Failure Counts Errors'!D1-'Failure Counts Errors'!D105),0)</f>
        <v>3.3333333333333333E-2</v>
      </c>
      <c r="E105">
        <f>IFERROR(SUM('PARITY Errors'!E105, 'Pattern_Matching Errors'!E105, 'Reversal Errors'!E105, 'Stack Errors'!E105, 'Vending_Machine Errors'!E105, 'Vending_Machine_Sum Errors'!E105, 'MazeComplete Errors'!E105, 'MazeSolve Errors'!E105, 'Hamiltonian Errors'!E105)/('Failure Counts Errors'!D1-'Failure Counts Errors'!E105),0)</f>
        <v>2.2222222222222223E-2</v>
      </c>
      <c r="F105">
        <f>IFERROR(SUM('PARITY Errors'!F105, 'Pattern_Matching Errors'!F105, 'Reversal Errors'!F105, 'Stack Errors'!F105, 'Vending_Machine Errors'!F105, 'Vending_Machine_Sum Errors'!F105, 'MazeComplete Errors'!F105, 'MazeSolve Errors'!F105, 'Hamiltonian Errors'!F105)/('Failure Counts Errors'!D1-'Failure Counts Errors'!F105),0)</f>
        <v>0</v>
      </c>
      <c r="G105">
        <f>IFERROR(SUM('PARITY Errors'!G105, 'Pattern_Matching Errors'!G105, 'Reversal Errors'!G105, 'Stack Errors'!G105, 'Vending_Machine Errors'!G105, 'Vending_Machine_Sum Errors'!G105, 'MazeComplete Errors'!G105, 'MazeSolve Errors'!G105, 'Hamiltonian Errors'!G105)/('Failure Counts Errors'!D1-'Failure Counts Errors'!G105),0)</f>
        <v>1.1111111111111112E-2</v>
      </c>
      <c r="H105" t="str">
        <f t="shared" si="2"/>
        <v>100 (δ=0.85)</v>
      </c>
    </row>
    <row r="109" spans="1:8" x14ac:dyDescent="0.45">
      <c r="A109" s="1">
        <v>0</v>
      </c>
      <c r="B109" t="s">
        <v>17</v>
      </c>
    </row>
    <row r="111" spans="1:8" x14ac:dyDescent="0.4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H111" s="1" t="s">
        <v>14</v>
      </c>
    </row>
    <row r="112" spans="1:8" x14ac:dyDescent="0.45">
      <c r="A112" s="1">
        <v>0</v>
      </c>
      <c r="B112">
        <v>0</v>
      </c>
      <c r="C112">
        <v>0</v>
      </c>
      <c r="D112">
        <f>IFERROR(SUM('PARITY Errors'!D112, 'Pattern_Matching Errors'!D112, 'Reversal Errors'!D112, 'Stack Errors'!D112, 'Vending_Machine Errors'!D112, 'Vending_Machine_Sum Errors'!D112, 'MazeComplete Errors'!D112, 'MazeSolve Errors'!D112, 'Hamiltonian Errors'!D112)/('Failure Counts Errors'!D1-'Failure Counts Errors'!D112),0)</f>
        <v>899.9</v>
      </c>
      <c r="E112">
        <f>IFERROR(SUM('PARITY Errors'!E112, 'Pattern_Matching Errors'!E112, 'Reversal Errors'!E112, 'Stack Errors'!E112, 'Vending_Machine Errors'!E112, 'Vending_Machine_Sum Errors'!E112, 'MazeComplete Errors'!E112, 'MazeSolve Errors'!E112, 'Hamiltonian Errors'!E112)/('Failure Counts Errors'!D1-'Failure Counts Errors'!E112),0)</f>
        <v>899.9</v>
      </c>
      <c r="F112">
        <f>IFERROR(SUM('PARITY Errors'!F112, 'Pattern_Matching Errors'!F112, 'Reversal Errors'!F112, 'Stack Errors'!F112, 'Vending_Machine Errors'!F112, 'Vending_Machine_Sum Errors'!F112, 'MazeComplete Errors'!F112, 'MazeSolve Errors'!F112, 'Hamiltonian Errors'!F112)/('Failure Counts Errors'!D1-'Failure Counts Errors'!F112),0)</f>
        <v>0</v>
      </c>
      <c r="G112">
        <f>IFERROR(SUM('PARITY Errors'!G112, 'Pattern_Matching Errors'!G112, 'Reversal Errors'!G112, 'Stack Errors'!G112, 'Vending_Machine Errors'!G112, 'Vending_Machine_Sum Errors'!G112, 'MazeComplete Errors'!G112, 'MazeSolve Errors'!G112, 'Hamiltonian Errors'!G112)/('Failure Counts Errors'!D1-'Failure Counts Errors'!G112),0)</f>
        <v>899.9</v>
      </c>
      <c r="H112" t="str">
        <f t="shared" ref="H112:H141" si="3">B112&amp;" (δ="&amp;C112&amp;")"</f>
        <v>0 (δ=0)</v>
      </c>
    </row>
    <row r="113" spans="1:8" x14ac:dyDescent="0.45">
      <c r="A113" s="1">
        <v>1</v>
      </c>
      <c r="B113">
        <v>0</v>
      </c>
      <c r="C113">
        <v>0.2</v>
      </c>
      <c r="D113">
        <f>IFERROR(SUM('PARITY Errors'!D113, 'Pattern_Matching Errors'!D113, 'Reversal Errors'!D113, 'Stack Errors'!D113, 'Vending_Machine Errors'!D113, 'Vending_Machine_Sum Errors'!D113, 'MazeComplete Errors'!D113, 'MazeSolve Errors'!D113, 'Hamiltonian Errors'!D113)/('Failure Counts Errors'!D1-'Failure Counts Errors'!D113),0)</f>
        <v>0</v>
      </c>
      <c r="E113">
        <f>IFERROR(SUM('PARITY Errors'!E113, 'Pattern_Matching Errors'!E113, 'Reversal Errors'!E113, 'Stack Errors'!E113, 'Vending_Machine Errors'!E113, 'Vending_Machine_Sum Errors'!E113, 'MazeComplete Errors'!E113, 'MazeSolve Errors'!E113, 'Hamiltonian Errors'!E113)/('Failure Counts Errors'!D1-'Failure Counts Errors'!E113),0)</f>
        <v>0</v>
      </c>
      <c r="F113">
        <f>IFERROR(SUM('PARITY Errors'!F113, 'Pattern_Matching Errors'!F113, 'Reversal Errors'!F113, 'Stack Errors'!F113, 'Vending_Machine Errors'!F113, 'Vending_Machine_Sum Errors'!F113, 'MazeComplete Errors'!F113, 'MazeSolve Errors'!F113, 'Hamiltonian Errors'!F113)/('Failure Counts Errors'!D1-'Failure Counts Errors'!F113),0)</f>
        <v>899.9</v>
      </c>
      <c r="G113">
        <f>IFERROR(SUM('PARITY Errors'!G113, 'Pattern_Matching Errors'!G113, 'Reversal Errors'!G113, 'Stack Errors'!G113, 'Vending_Machine Errors'!G113, 'Vending_Machine_Sum Errors'!G113, 'MazeComplete Errors'!G113, 'MazeSolve Errors'!G113, 'Hamiltonian Errors'!G113)/('Failure Counts Errors'!D1-'Failure Counts Errors'!G113),0)</f>
        <v>0</v>
      </c>
      <c r="H113" t="str">
        <f t="shared" si="3"/>
        <v>0 (δ=0.2)</v>
      </c>
    </row>
    <row r="114" spans="1:8" x14ac:dyDescent="0.45">
      <c r="A114" s="1">
        <v>2</v>
      </c>
      <c r="B114">
        <v>0</v>
      </c>
      <c r="C114">
        <v>0.45</v>
      </c>
      <c r="D114">
        <f>IFERROR(SUM('PARITY Errors'!D114, 'Pattern_Matching Errors'!D114, 'Reversal Errors'!D114, 'Stack Errors'!D114, 'Vending_Machine Errors'!D114, 'Vending_Machine_Sum Errors'!D114, 'MazeComplete Errors'!D114, 'MazeSolve Errors'!D114, 'Hamiltonian Errors'!D114)/('Failure Counts Errors'!D1-'Failure Counts Errors'!D114),0)</f>
        <v>899.9</v>
      </c>
      <c r="E114">
        <f>IFERROR(SUM('PARITY Errors'!E114, 'Pattern_Matching Errors'!E114, 'Reversal Errors'!E114, 'Stack Errors'!E114, 'Vending_Machine Errors'!E114, 'Vending_Machine_Sum Errors'!E114, 'MazeComplete Errors'!E114, 'MazeSolve Errors'!E114, 'Hamiltonian Errors'!E114)/('Failure Counts Errors'!D1-'Failure Counts Errors'!E114),0)</f>
        <v>899.9</v>
      </c>
      <c r="F114">
        <f>IFERROR(SUM('PARITY Errors'!F114, 'Pattern_Matching Errors'!F114, 'Reversal Errors'!F114, 'Stack Errors'!F114, 'Vending_Machine Errors'!F114, 'Vending_Machine_Sum Errors'!F114, 'MazeComplete Errors'!F114, 'MazeSolve Errors'!F114, 'Hamiltonian Errors'!F114)/('Failure Counts Errors'!D1-'Failure Counts Errors'!F114),0)</f>
        <v>0</v>
      </c>
      <c r="G114">
        <f>IFERROR(SUM('PARITY Errors'!G114, 'Pattern_Matching Errors'!G114, 'Reversal Errors'!G114, 'Stack Errors'!G114, 'Vending_Machine Errors'!G114, 'Vending_Machine_Sum Errors'!G114, 'MazeComplete Errors'!G114, 'MazeSolve Errors'!G114, 'Hamiltonian Errors'!G114)/('Failure Counts Errors'!D1-'Failure Counts Errors'!G114),0)</f>
        <v>899.9</v>
      </c>
      <c r="H114" t="str">
        <f t="shared" si="3"/>
        <v>0 (δ=0.45)</v>
      </c>
    </row>
    <row r="115" spans="1:8" x14ac:dyDescent="0.45">
      <c r="A115" s="1">
        <v>3</v>
      </c>
      <c r="B115">
        <v>0</v>
      </c>
      <c r="C115">
        <v>0.65</v>
      </c>
      <c r="D115">
        <f>IFERROR(SUM('PARITY Errors'!D115, 'Pattern_Matching Errors'!D115, 'Reversal Errors'!D115, 'Stack Errors'!D115, 'Vending_Machine Errors'!D115, 'Vending_Machine_Sum Errors'!D115, 'MazeComplete Errors'!D115, 'MazeSolve Errors'!D115, 'Hamiltonian Errors'!D115)/('Failure Counts Errors'!D1-'Failure Counts Errors'!D115),0)</f>
        <v>899.9</v>
      </c>
      <c r="E115">
        <f>IFERROR(SUM('PARITY Errors'!E115, 'Pattern_Matching Errors'!E115, 'Reversal Errors'!E115, 'Stack Errors'!E115, 'Vending_Machine Errors'!E115, 'Vending_Machine_Sum Errors'!E115, 'MazeComplete Errors'!E115, 'MazeSolve Errors'!E115, 'Hamiltonian Errors'!E115)/('Failure Counts Errors'!D1-'Failure Counts Errors'!E115),0)</f>
        <v>0</v>
      </c>
      <c r="F115">
        <f>IFERROR(SUM('PARITY Errors'!F115, 'Pattern_Matching Errors'!F115, 'Reversal Errors'!F115, 'Stack Errors'!F115, 'Vending_Machine Errors'!F115, 'Vending_Machine_Sum Errors'!F115, 'MazeComplete Errors'!F115, 'MazeSolve Errors'!F115, 'Hamiltonian Errors'!F115)/('Failure Counts Errors'!D1-'Failure Counts Errors'!F115),0)</f>
        <v>0</v>
      </c>
      <c r="G115">
        <f>IFERROR(SUM('PARITY Errors'!G115, 'Pattern_Matching Errors'!G115, 'Reversal Errors'!G115, 'Stack Errors'!G115, 'Vending_Machine Errors'!G115, 'Vending_Machine_Sum Errors'!G115, 'MazeComplete Errors'!G115, 'MazeSolve Errors'!G115, 'Hamiltonian Errors'!G115)/('Failure Counts Errors'!D1-'Failure Counts Errors'!G115),0)</f>
        <v>0</v>
      </c>
      <c r="H115" t="str">
        <f t="shared" si="3"/>
        <v>0 (δ=0.65)</v>
      </c>
    </row>
    <row r="116" spans="1:8" x14ac:dyDescent="0.45">
      <c r="A116" s="1">
        <v>4</v>
      </c>
      <c r="B116">
        <v>0</v>
      </c>
      <c r="C116">
        <v>0.85</v>
      </c>
      <c r="D116">
        <f>IFERROR(SUM('PARITY Errors'!D116, 'Pattern_Matching Errors'!D116, 'Reversal Errors'!D116, 'Stack Errors'!D116, 'Vending_Machine Errors'!D116, 'Vending_Machine_Sum Errors'!D116, 'MazeComplete Errors'!D116, 'MazeSolve Errors'!D116, 'Hamiltonian Errors'!D116)/('Failure Counts Errors'!D1-'Failure Counts Errors'!D116),0)</f>
        <v>899.9</v>
      </c>
      <c r="E116">
        <f>IFERROR(SUM('PARITY Errors'!E116, 'Pattern_Matching Errors'!E116, 'Reversal Errors'!E116, 'Stack Errors'!E116, 'Vending_Machine Errors'!E116, 'Vending_Machine_Sum Errors'!E116, 'MazeComplete Errors'!E116, 'MazeSolve Errors'!E116, 'Hamiltonian Errors'!E116)/('Failure Counts Errors'!D1-'Failure Counts Errors'!E116),0)</f>
        <v>0</v>
      </c>
      <c r="F116">
        <f>IFERROR(SUM('PARITY Errors'!F116, 'Pattern_Matching Errors'!F116, 'Reversal Errors'!F116, 'Stack Errors'!F116, 'Vending_Machine Errors'!F116, 'Vending_Machine_Sum Errors'!F116, 'MazeComplete Errors'!F116, 'MazeSolve Errors'!F116, 'Hamiltonian Errors'!F116)/('Failure Counts Errors'!D1-'Failure Counts Errors'!F116),0)</f>
        <v>0</v>
      </c>
      <c r="G116">
        <f>IFERROR(SUM('PARITY Errors'!G116, 'Pattern_Matching Errors'!G116, 'Reversal Errors'!G116, 'Stack Errors'!G116, 'Vending_Machine Errors'!G116, 'Vending_Machine_Sum Errors'!G116, 'MazeComplete Errors'!G116, 'MazeSolve Errors'!G116, 'Hamiltonian Errors'!G116)/('Failure Counts Errors'!D1-'Failure Counts Errors'!G116),0)</f>
        <v>0</v>
      </c>
      <c r="H116" t="str">
        <f t="shared" si="3"/>
        <v>0 (δ=0.85)</v>
      </c>
    </row>
    <row r="117" spans="1:8" x14ac:dyDescent="0.45">
      <c r="A117" s="1">
        <v>5</v>
      </c>
      <c r="B117">
        <v>5</v>
      </c>
      <c r="C117">
        <v>0</v>
      </c>
      <c r="D117">
        <f>IFERROR(SUM('PARITY Errors'!D117, 'Pattern_Matching Errors'!D117, 'Reversal Errors'!D117, 'Stack Errors'!D117, 'Vending_Machine Errors'!D117, 'Vending_Machine_Sum Errors'!D117, 'MazeComplete Errors'!D117, 'MazeSolve Errors'!D117, 'Hamiltonian Errors'!D117)/('Failure Counts Errors'!D1-'Failure Counts Errors'!D117),0)</f>
        <v>38.455555555555549</v>
      </c>
      <c r="E117">
        <f>IFERROR(SUM('PARITY Errors'!E117, 'Pattern_Matching Errors'!E117, 'Reversal Errors'!E117, 'Stack Errors'!E117, 'Vending_Machine Errors'!E117, 'Vending_Machine_Sum Errors'!E117, 'MazeComplete Errors'!E117, 'MazeSolve Errors'!E117, 'Hamiltonian Errors'!E117)/('Failure Counts Errors'!D1-'Failure Counts Errors'!E117),0)</f>
        <v>57.962499999999999</v>
      </c>
      <c r="F117">
        <f>IFERROR(SUM('PARITY Errors'!F117, 'Pattern_Matching Errors'!F117, 'Reversal Errors'!F117, 'Stack Errors'!F117, 'Vending_Machine Errors'!F117, 'Vending_Machine_Sum Errors'!F117, 'MazeComplete Errors'!F117, 'MazeSolve Errors'!F117, 'Hamiltonian Errors'!F117)/('Failure Counts Errors'!D1-'Failure Counts Errors'!F117),0)</f>
        <v>44.9</v>
      </c>
      <c r="G117">
        <f>IFERROR(SUM('PARITY Errors'!G117, 'Pattern_Matching Errors'!G117, 'Reversal Errors'!G117, 'Stack Errors'!G117, 'Vending_Machine Errors'!G117, 'Vending_Machine_Sum Errors'!G117, 'MazeComplete Errors'!G117, 'MazeSolve Errors'!G117, 'Hamiltonian Errors'!G117)/('Failure Counts Errors'!D1-'Failure Counts Errors'!G117),0)</f>
        <v>43.62222222222222</v>
      </c>
      <c r="H117" t="str">
        <f t="shared" si="3"/>
        <v>5 (δ=0)</v>
      </c>
    </row>
    <row r="118" spans="1:8" x14ac:dyDescent="0.45">
      <c r="A118" s="1">
        <v>6</v>
      </c>
      <c r="B118">
        <v>5</v>
      </c>
      <c r="C118">
        <v>0.2</v>
      </c>
      <c r="D118">
        <f>IFERROR(SUM('PARITY Errors'!D118, 'Pattern_Matching Errors'!D118, 'Reversal Errors'!D118, 'Stack Errors'!D118, 'Vending_Machine Errors'!D118, 'Vending_Machine_Sum Errors'!D118, 'MazeComplete Errors'!D118, 'MazeSolve Errors'!D118, 'Hamiltonian Errors'!D118)/('Failure Counts Errors'!D1-'Failure Counts Errors'!D118),0)</f>
        <v>37.211111111111116</v>
      </c>
      <c r="E118">
        <f>IFERROR(SUM('PARITY Errors'!E118, 'Pattern_Matching Errors'!E118, 'Reversal Errors'!E118, 'Stack Errors'!E118, 'Vending_Machine Errors'!E118, 'Vending_Machine_Sum Errors'!E118, 'MazeComplete Errors'!E118, 'MazeSolve Errors'!E118, 'Hamiltonian Errors'!E118)/('Failure Counts Errors'!D1-'Failure Counts Errors'!E118),0)</f>
        <v>58.562499999999993</v>
      </c>
      <c r="F118">
        <f>IFERROR(SUM('PARITY Errors'!F118, 'Pattern_Matching Errors'!F118, 'Reversal Errors'!F118, 'Stack Errors'!F118, 'Vending_Machine Errors'!F118, 'Vending_Machine_Sum Errors'!F118, 'MazeComplete Errors'!F118, 'MazeSolve Errors'!F118, 'Hamiltonian Errors'!F118)/('Failure Counts Errors'!D1-'Failure Counts Errors'!F118),0)</f>
        <v>39.133333333333333</v>
      </c>
      <c r="G118">
        <f>IFERROR(SUM('PARITY Errors'!G118, 'Pattern_Matching Errors'!G118, 'Reversal Errors'!G118, 'Stack Errors'!G118, 'Vending_Machine Errors'!G118, 'Vending_Machine_Sum Errors'!G118, 'MazeComplete Errors'!G118, 'MazeSolve Errors'!G118, 'Hamiltonian Errors'!G118)/('Failure Counts Errors'!D1-'Failure Counts Errors'!G118),0)</f>
        <v>42.466666666666669</v>
      </c>
      <c r="H118" t="str">
        <f t="shared" si="3"/>
        <v>5 (δ=0.2)</v>
      </c>
    </row>
    <row r="119" spans="1:8" x14ac:dyDescent="0.45">
      <c r="A119" s="1">
        <v>7</v>
      </c>
      <c r="B119">
        <v>5</v>
      </c>
      <c r="C119">
        <v>0.45</v>
      </c>
      <c r="D119">
        <f>IFERROR(SUM('PARITY Errors'!D119, 'Pattern_Matching Errors'!D119, 'Reversal Errors'!D119, 'Stack Errors'!D119, 'Vending_Machine Errors'!D119, 'Vending_Machine_Sum Errors'!D119, 'MazeComplete Errors'!D119, 'MazeSolve Errors'!D119, 'Hamiltonian Errors'!D119)/('Failure Counts Errors'!D1-'Failure Counts Errors'!D119),0)</f>
        <v>38.200000000000003</v>
      </c>
      <c r="E119">
        <f>IFERROR(SUM('PARITY Errors'!E119, 'Pattern_Matching Errors'!E119, 'Reversal Errors'!E119, 'Stack Errors'!E119, 'Vending_Machine Errors'!E119, 'Vending_Machine_Sum Errors'!E119, 'MazeComplete Errors'!E119, 'MazeSolve Errors'!E119, 'Hamiltonian Errors'!E119)/('Failure Counts Errors'!D1-'Failure Counts Errors'!E119),0)</f>
        <v>59.499999999999993</v>
      </c>
      <c r="F119">
        <f>IFERROR(SUM('PARITY Errors'!F119, 'Pattern_Matching Errors'!F119, 'Reversal Errors'!F119, 'Stack Errors'!F119, 'Vending_Machine Errors'!F119, 'Vending_Machine_Sum Errors'!F119, 'MazeComplete Errors'!F119, 'MazeSolve Errors'!F119, 'Hamiltonian Errors'!F119)/('Failure Counts Errors'!D1-'Failure Counts Errors'!F119),0)</f>
        <v>45.674999999999997</v>
      </c>
      <c r="G119">
        <f>IFERROR(SUM('PARITY Errors'!G119, 'Pattern_Matching Errors'!G119, 'Reversal Errors'!G119, 'Stack Errors'!G119, 'Vending_Machine Errors'!G119, 'Vending_Machine_Sum Errors'!G119, 'MazeComplete Errors'!G119, 'MazeSolve Errors'!G119, 'Hamiltonian Errors'!G119)/('Failure Counts Errors'!D1-'Failure Counts Errors'!G119),0)</f>
        <v>43.177777777777777</v>
      </c>
      <c r="H119" t="str">
        <f t="shared" si="3"/>
        <v>5 (δ=0.45)</v>
      </c>
    </row>
    <row r="120" spans="1:8" x14ac:dyDescent="0.45">
      <c r="A120" s="1">
        <v>8</v>
      </c>
      <c r="B120">
        <v>5</v>
      </c>
      <c r="C120">
        <v>0.65</v>
      </c>
      <c r="D120">
        <f>IFERROR(SUM('PARITY Errors'!D120, 'Pattern_Matching Errors'!D120, 'Reversal Errors'!D120, 'Stack Errors'!D120, 'Vending_Machine Errors'!D120, 'Vending_Machine_Sum Errors'!D120, 'MazeComplete Errors'!D120, 'MazeSolve Errors'!D120, 'Hamiltonian Errors'!D120)/('Failure Counts Errors'!D1-'Failure Counts Errors'!D120),0)</f>
        <v>36.86666666666666</v>
      </c>
      <c r="E120">
        <f>IFERROR(SUM('PARITY Errors'!E120, 'Pattern_Matching Errors'!E120, 'Reversal Errors'!E120, 'Stack Errors'!E120, 'Vending_Machine Errors'!E120, 'Vending_Machine_Sum Errors'!E120, 'MazeComplete Errors'!E120, 'MazeSolve Errors'!E120, 'Hamiltonian Errors'!E120)/('Failure Counts Errors'!D1-'Failure Counts Errors'!E120),0)</f>
        <v>59.024999999999999</v>
      </c>
      <c r="F120">
        <f>IFERROR(SUM('PARITY Errors'!F120, 'Pattern_Matching Errors'!F120, 'Reversal Errors'!F120, 'Stack Errors'!F120, 'Vending_Machine Errors'!F120, 'Vending_Machine_Sum Errors'!F120, 'MazeComplete Errors'!F120, 'MazeSolve Errors'!F120, 'Hamiltonian Errors'!F120)/('Failure Counts Errors'!D1-'Failure Counts Errors'!F120),0)</f>
        <v>43.6875</v>
      </c>
      <c r="G120">
        <f>IFERROR(SUM('PARITY Errors'!G120, 'Pattern_Matching Errors'!G120, 'Reversal Errors'!G120, 'Stack Errors'!G120, 'Vending_Machine Errors'!G120, 'Vending_Machine_Sum Errors'!G120, 'MazeComplete Errors'!G120, 'MazeSolve Errors'!G120, 'Hamiltonian Errors'!G120)/('Failure Counts Errors'!D1-'Failure Counts Errors'!G120),0)</f>
        <v>42.75555555555556</v>
      </c>
      <c r="H120" t="str">
        <f t="shared" si="3"/>
        <v>5 (δ=0.65)</v>
      </c>
    </row>
    <row r="121" spans="1:8" x14ac:dyDescent="0.45">
      <c r="A121" s="1">
        <v>9</v>
      </c>
      <c r="B121">
        <v>5</v>
      </c>
      <c r="C121">
        <v>0.85</v>
      </c>
      <c r="D121">
        <f>IFERROR(SUM('PARITY Errors'!D121, 'Pattern_Matching Errors'!D121, 'Reversal Errors'!D121, 'Stack Errors'!D121, 'Vending_Machine Errors'!D121, 'Vending_Machine_Sum Errors'!D121, 'MazeComplete Errors'!D121, 'MazeSolve Errors'!D121, 'Hamiltonian Errors'!D121)/('Failure Counts Errors'!D1-'Failure Counts Errors'!D121),0)</f>
        <v>36.355555555555554</v>
      </c>
      <c r="E121">
        <f>IFERROR(SUM('PARITY Errors'!E121, 'Pattern_Matching Errors'!E121, 'Reversal Errors'!E121, 'Stack Errors'!E121, 'Vending_Machine Errors'!E121, 'Vending_Machine_Sum Errors'!E121, 'MazeComplete Errors'!E121, 'MazeSolve Errors'!E121, 'Hamiltonian Errors'!E121)/('Failure Counts Errors'!D1-'Failure Counts Errors'!E121),0)</f>
        <v>58.45</v>
      </c>
      <c r="F121">
        <f>IFERROR(SUM('PARITY Errors'!F121, 'Pattern_Matching Errors'!F121, 'Reversal Errors'!F121, 'Stack Errors'!F121, 'Vending_Machine Errors'!F121, 'Vending_Machine_Sum Errors'!F121, 'MazeComplete Errors'!F121, 'MazeSolve Errors'!F121, 'Hamiltonian Errors'!F121)/('Failure Counts Errors'!D1-'Failure Counts Errors'!F121),0)</f>
        <v>45.787500000000001</v>
      </c>
      <c r="G121">
        <f>IFERROR(SUM('PARITY Errors'!G121, 'Pattern_Matching Errors'!G121, 'Reversal Errors'!G121, 'Stack Errors'!G121, 'Vending_Machine Errors'!G121, 'Vending_Machine_Sum Errors'!G121, 'MazeComplete Errors'!G121, 'MazeSolve Errors'!G121, 'Hamiltonian Errors'!G121)/('Failure Counts Errors'!D1-'Failure Counts Errors'!G121),0)</f>
        <v>42.277777777777779</v>
      </c>
      <c r="H121" t="str">
        <f t="shared" si="3"/>
        <v>5 (δ=0.85)</v>
      </c>
    </row>
    <row r="122" spans="1:8" x14ac:dyDescent="0.45">
      <c r="A122" s="1">
        <v>10</v>
      </c>
      <c r="B122">
        <v>10</v>
      </c>
      <c r="C122">
        <v>0</v>
      </c>
      <c r="D122">
        <f>IFERROR(SUM('PARITY Errors'!D122, 'Pattern_Matching Errors'!D122, 'Reversal Errors'!D122, 'Stack Errors'!D122, 'Vending_Machine Errors'!D122, 'Vending_Machine_Sum Errors'!D122, 'MazeComplete Errors'!D122, 'MazeSolve Errors'!D122, 'Hamiltonian Errors'!D122)/('Failure Counts Errors'!D1-'Failure Counts Errors'!D122),0)</f>
        <v>10.933333333333334</v>
      </c>
      <c r="E122">
        <f>IFERROR(SUM('PARITY Errors'!E122, 'Pattern_Matching Errors'!E122, 'Reversal Errors'!E122, 'Stack Errors'!E122, 'Vending_Machine Errors'!E122, 'Vending_Machine_Sum Errors'!E122, 'MazeComplete Errors'!E122, 'MazeSolve Errors'!E122, 'Hamiltonian Errors'!E122)/('Failure Counts Errors'!D1-'Failure Counts Errors'!E122),0)</f>
        <v>47.987499999999997</v>
      </c>
      <c r="F122">
        <f>IFERROR(SUM('PARITY Errors'!F122, 'Pattern_Matching Errors'!F122, 'Reversal Errors'!F122, 'Stack Errors'!F122, 'Vending_Machine Errors'!F122, 'Vending_Machine_Sum Errors'!F122, 'MazeComplete Errors'!F122, 'MazeSolve Errors'!F122, 'Hamiltonian Errors'!F122)/('Failure Counts Errors'!D1-'Failure Counts Errors'!F122),0)</f>
        <v>12.366666666666667</v>
      </c>
      <c r="G122">
        <f>IFERROR(SUM('PARITY Errors'!G122, 'Pattern_Matching Errors'!G122, 'Reversal Errors'!G122, 'Stack Errors'!G122, 'Vending_Machine Errors'!G122, 'Vending_Machine_Sum Errors'!G122, 'MazeComplete Errors'!G122, 'MazeSolve Errors'!G122, 'Hamiltonian Errors'!G122)/('Failure Counts Errors'!D1-'Failure Counts Errors'!G122),0)</f>
        <v>13.733333333333334</v>
      </c>
      <c r="H122" t="str">
        <f t="shared" si="3"/>
        <v>10 (δ=0)</v>
      </c>
    </row>
    <row r="123" spans="1:8" x14ac:dyDescent="0.45">
      <c r="A123" s="1">
        <v>11</v>
      </c>
      <c r="B123">
        <v>10</v>
      </c>
      <c r="C123">
        <v>0.2</v>
      </c>
      <c r="D123">
        <f>IFERROR(SUM('PARITY Errors'!D123, 'Pattern_Matching Errors'!D123, 'Reversal Errors'!D123, 'Stack Errors'!D123, 'Vending_Machine Errors'!D123, 'Vending_Machine_Sum Errors'!D123, 'MazeComplete Errors'!D123, 'MazeSolve Errors'!D123, 'Hamiltonian Errors'!D123)/('Failure Counts Errors'!D1-'Failure Counts Errors'!D123),0)</f>
        <v>10.122222222222224</v>
      </c>
      <c r="E123">
        <f>IFERROR(SUM('PARITY Errors'!E123, 'Pattern_Matching Errors'!E123, 'Reversal Errors'!E123, 'Stack Errors'!E123, 'Vending_Machine Errors'!E123, 'Vending_Machine_Sum Errors'!E123, 'MazeComplete Errors'!E123, 'MazeSolve Errors'!E123, 'Hamiltonian Errors'!E123)/('Failure Counts Errors'!D1-'Failure Counts Errors'!E123),0)</f>
        <v>49.837500000000006</v>
      </c>
      <c r="F123">
        <f>IFERROR(SUM('PARITY Errors'!F123, 'Pattern_Matching Errors'!F123, 'Reversal Errors'!F123, 'Stack Errors'!F123, 'Vending_Machine Errors'!F123, 'Vending_Machine_Sum Errors'!F123, 'MazeComplete Errors'!F123, 'MazeSolve Errors'!F123, 'Hamiltonian Errors'!F123)/('Failure Counts Errors'!D1-'Failure Counts Errors'!F123),0)</f>
        <v>11.055555555555555</v>
      </c>
      <c r="G123">
        <f>IFERROR(SUM('PARITY Errors'!G123, 'Pattern_Matching Errors'!G123, 'Reversal Errors'!G123, 'Stack Errors'!G123, 'Vending_Machine Errors'!G123, 'Vending_Machine_Sum Errors'!G123, 'MazeComplete Errors'!G123, 'MazeSolve Errors'!G123, 'Hamiltonian Errors'!G123)/('Failure Counts Errors'!D1-'Failure Counts Errors'!G123),0)</f>
        <v>14.155555555555557</v>
      </c>
      <c r="H123" t="str">
        <f t="shared" si="3"/>
        <v>10 (δ=0.2)</v>
      </c>
    </row>
    <row r="124" spans="1:8" x14ac:dyDescent="0.45">
      <c r="A124" s="1">
        <v>12</v>
      </c>
      <c r="B124">
        <v>10</v>
      </c>
      <c r="C124">
        <v>0.45</v>
      </c>
      <c r="D124">
        <f>IFERROR(SUM('PARITY Errors'!D124, 'Pattern_Matching Errors'!D124, 'Reversal Errors'!D124, 'Stack Errors'!D124, 'Vending_Machine Errors'!D124, 'Vending_Machine_Sum Errors'!D124, 'MazeComplete Errors'!D124, 'MazeSolve Errors'!D124, 'Hamiltonian Errors'!D124)/('Failure Counts Errors'!D1-'Failure Counts Errors'!D124),0)</f>
        <v>12.155555555555555</v>
      </c>
      <c r="E124">
        <f>IFERROR(SUM('PARITY Errors'!E124, 'Pattern_Matching Errors'!E124, 'Reversal Errors'!E124, 'Stack Errors'!E124, 'Vending_Machine Errors'!E124, 'Vending_Machine_Sum Errors'!E124, 'MazeComplete Errors'!E124, 'MazeSolve Errors'!E124, 'Hamiltonian Errors'!E124)/('Failure Counts Errors'!D1-'Failure Counts Errors'!E124),0)</f>
        <v>49.375</v>
      </c>
      <c r="F124">
        <f>IFERROR(SUM('PARITY Errors'!F124, 'Pattern_Matching Errors'!F124, 'Reversal Errors'!F124, 'Stack Errors'!F124, 'Vending_Machine Errors'!F124, 'Vending_Machine_Sum Errors'!F124, 'MazeComplete Errors'!F124, 'MazeSolve Errors'!F124, 'Hamiltonian Errors'!F124)/('Failure Counts Errors'!D1-'Failure Counts Errors'!F124),0)</f>
        <v>10.855555555555554</v>
      </c>
      <c r="G124">
        <f>IFERROR(SUM('PARITY Errors'!G124, 'Pattern_Matching Errors'!G124, 'Reversal Errors'!G124, 'Stack Errors'!G124, 'Vending_Machine Errors'!G124, 'Vending_Machine_Sum Errors'!G124, 'MazeComplete Errors'!G124, 'MazeSolve Errors'!G124, 'Hamiltonian Errors'!G124)/('Failure Counts Errors'!D1-'Failure Counts Errors'!G124),0)</f>
        <v>13.81111111111111</v>
      </c>
      <c r="H124" t="str">
        <f t="shared" si="3"/>
        <v>10 (δ=0.45)</v>
      </c>
    </row>
    <row r="125" spans="1:8" x14ac:dyDescent="0.45">
      <c r="A125" s="1">
        <v>13</v>
      </c>
      <c r="B125">
        <v>10</v>
      </c>
      <c r="C125">
        <v>0.65</v>
      </c>
      <c r="D125">
        <f>IFERROR(SUM('PARITY Errors'!D125, 'Pattern_Matching Errors'!D125, 'Reversal Errors'!D125, 'Stack Errors'!D125, 'Vending_Machine Errors'!D125, 'Vending_Machine_Sum Errors'!D125, 'MazeComplete Errors'!D125, 'MazeSolve Errors'!D125, 'Hamiltonian Errors'!D125)/('Failure Counts Errors'!D1-'Failure Counts Errors'!D125),0)</f>
        <v>10.3</v>
      </c>
      <c r="E125">
        <f>IFERROR(SUM('PARITY Errors'!E125, 'Pattern_Matching Errors'!E125, 'Reversal Errors'!E125, 'Stack Errors'!E125, 'Vending_Machine Errors'!E125, 'Vending_Machine_Sum Errors'!E125, 'MazeComplete Errors'!E125, 'MazeSolve Errors'!E125, 'Hamiltonian Errors'!E125)/('Failure Counts Errors'!D1-'Failure Counts Errors'!E125),0)</f>
        <v>52.35</v>
      </c>
      <c r="F125">
        <f>IFERROR(SUM('PARITY Errors'!F125, 'Pattern_Matching Errors'!F125, 'Reversal Errors'!F125, 'Stack Errors'!F125, 'Vending_Machine Errors'!F125, 'Vending_Machine_Sum Errors'!F125, 'MazeComplete Errors'!F125, 'MazeSolve Errors'!F125, 'Hamiltonian Errors'!F125)/('Failure Counts Errors'!D1-'Failure Counts Errors'!F125),0)</f>
        <v>11.799999999999999</v>
      </c>
      <c r="G125">
        <f>IFERROR(SUM('PARITY Errors'!G125, 'Pattern_Matching Errors'!G125, 'Reversal Errors'!G125, 'Stack Errors'!G125, 'Vending_Machine Errors'!G125, 'Vending_Machine_Sum Errors'!G125, 'MazeComplete Errors'!G125, 'MazeSolve Errors'!G125, 'Hamiltonian Errors'!G125)/('Failure Counts Errors'!D1-'Failure Counts Errors'!G125),0)</f>
        <v>14.155555555555555</v>
      </c>
      <c r="H125" t="str">
        <f t="shared" si="3"/>
        <v>10 (δ=0.65)</v>
      </c>
    </row>
    <row r="126" spans="1:8" x14ac:dyDescent="0.45">
      <c r="A126" s="1">
        <v>14</v>
      </c>
      <c r="B126">
        <v>10</v>
      </c>
      <c r="C126">
        <v>0.85</v>
      </c>
      <c r="D126">
        <f>IFERROR(SUM('PARITY Errors'!D126, 'Pattern_Matching Errors'!D126, 'Reversal Errors'!D126, 'Stack Errors'!D126, 'Vending_Machine Errors'!D126, 'Vending_Machine_Sum Errors'!D126, 'MazeComplete Errors'!D126, 'MazeSolve Errors'!D126, 'Hamiltonian Errors'!D126)/('Failure Counts Errors'!D1-'Failure Counts Errors'!D126),0)</f>
        <v>11.02222222222222</v>
      </c>
      <c r="E126">
        <f>IFERROR(SUM('PARITY Errors'!E126, 'Pattern_Matching Errors'!E126, 'Reversal Errors'!E126, 'Stack Errors'!E126, 'Vending_Machine Errors'!E126, 'Vending_Machine_Sum Errors'!E126, 'MazeComplete Errors'!E126, 'MazeSolve Errors'!E126, 'Hamiltonian Errors'!E126)/('Failure Counts Errors'!D1-'Failure Counts Errors'!E126),0)</f>
        <v>50.3125</v>
      </c>
      <c r="F126">
        <f>IFERROR(SUM('PARITY Errors'!F126, 'Pattern_Matching Errors'!F126, 'Reversal Errors'!F126, 'Stack Errors'!F126, 'Vending_Machine Errors'!F126, 'Vending_Machine_Sum Errors'!F126, 'MazeComplete Errors'!F126, 'MazeSolve Errors'!F126, 'Hamiltonian Errors'!F126)/('Failure Counts Errors'!D1-'Failure Counts Errors'!F126),0)</f>
        <v>11.511111111111111</v>
      </c>
      <c r="G126">
        <f>IFERROR(SUM('PARITY Errors'!G126, 'Pattern_Matching Errors'!G126, 'Reversal Errors'!G126, 'Stack Errors'!G126, 'Vending_Machine Errors'!G126, 'Vending_Machine_Sum Errors'!G126, 'MazeComplete Errors'!G126, 'MazeSolve Errors'!G126, 'Hamiltonian Errors'!G126)/('Failure Counts Errors'!D1-'Failure Counts Errors'!G126),0)</f>
        <v>14.755555555555556</v>
      </c>
      <c r="H126" t="str">
        <f t="shared" si="3"/>
        <v>10 (δ=0.85)</v>
      </c>
    </row>
    <row r="127" spans="1:8" x14ac:dyDescent="0.45">
      <c r="A127" s="1">
        <v>15</v>
      </c>
      <c r="B127">
        <v>20</v>
      </c>
      <c r="C127">
        <v>0</v>
      </c>
      <c r="D127">
        <f>IFERROR(SUM('PARITY Errors'!D127, 'Pattern_Matching Errors'!D127, 'Reversal Errors'!D127, 'Stack Errors'!D127, 'Vending_Machine Errors'!D127, 'Vending_Machine_Sum Errors'!D127, 'MazeComplete Errors'!D127, 'MazeSolve Errors'!D127, 'Hamiltonian Errors'!D127)/('Failure Counts Errors'!D1-'Failure Counts Errors'!D127),0)</f>
        <v>0.58888888888888902</v>
      </c>
      <c r="E127">
        <f>IFERROR(SUM('PARITY Errors'!E127, 'Pattern_Matching Errors'!E127, 'Reversal Errors'!E127, 'Stack Errors'!E127, 'Vending_Machine Errors'!E127, 'Vending_Machine_Sum Errors'!E127, 'MazeComplete Errors'!E127, 'MazeSolve Errors'!E127, 'Hamiltonian Errors'!E127)/('Failure Counts Errors'!D1-'Failure Counts Errors'!E127),0)</f>
        <v>31.12222222222222</v>
      </c>
      <c r="F127">
        <f>IFERROR(SUM('PARITY Errors'!F127, 'Pattern_Matching Errors'!F127, 'Reversal Errors'!F127, 'Stack Errors'!F127, 'Vending_Machine Errors'!F127, 'Vending_Machine_Sum Errors'!F127, 'MazeComplete Errors'!F127, 'MazeSolve Errors'!F127, 'Hamiltonian Errors'!F127)/('Failure Counts Errors'!D1-'Failure Counts Errors'!F127),0)</f>
        <v>1.5444444444444445</v>
      </c>
      <c r="G127">
        <f>IFERROR(SUM('PARITY Errors'!G127, 'Pattern_Matching Errors'!G127, 'Reversal Errors'!G127, 'Stack Errors'!G127, 'Vending_Machine Errors'!G127, 'Vending_Machine_Sum Errors'!G127, 'MazeComplete Errors'!G127, 'MazeSolve Errors'!G127, 'Hamiltonian Errors'!G127)/('Failure Counts Errors'!D1-'Failure Counts Errors'!G127),0)</f>
        <v>0.60000000000000009</v>
      </c>
      <c r="H127" t="str">
        <f t="shared" si="3"/>
        <v>20 (δ=0)</v>
      </c>
    </row>
    <row r="128" spans="1:8" x14ac:dyDescent="0.45">
      <c r="A128" s="1">
        <v>16</v>
      </c>
      <c r="B128">
        <v>20</v>
      </c>
      <c r="C128">
        <v>0.2</v>
      </c>
      <c r="D128">
        <f>IFERROR(SUM('PARITY Errors'!D128, 'Pattern_Matching Errors'!D128, 'Reversal Errors'!D128, 'Stack Errors'!D128, 'Vending_Machine Errors'!D128, 'Vending_Machine_Sum Errors'!D128, 'MazeComplete Errors'!D128, 'MazeSolve Errors'!D128, 'Hamiltonian Errors'!D128)/('Failure Counts Errors'!D1-'Failure Counts Errors'!D128),0)</f>
        <v>0.43333333333333335</v>
      </c>
      <c r="E128">
        <f>IFERROR(SUM('PARITY Errors'!E128, 'Pattern_Matching Errors'!E128, 'Reversal Errors'!E128, 'Stack Errors'!E128, 'Vending_Machine Errors'!E128, 'Vending_Machine_Sum Errors'!E128, 'MazeComplete Errors'!E128, 'MazeSolve Errors'!E128, 'Hamiltonian Errors'!E128)/('Failure Counts Errors'!D1-'Failure Counts Errors'!E128),0)</f>
        <v>32.077777777777783</v>
      </c>
      <c r="F128">
        <f>IFERROR(SUM('PARITY Errors'!F128, 'Pattern_Matching Errors'!F128, 'Reversal Errors'!F128, 'Stack Errors'!F128, 'Vending_Machine Errors'!F128, 'Vending_Machine_Sum Errors'!F128, 'MazeComplete Errors'!F128, 'MazeSolve Errors'!F128, 'Hamiltonian Errors'!F128)/('Failure Counts Errors'!D1-'Failure Counts Errors'!F128),0)</f>
        <v>1.6</v>
      </c>
      <c r="G128">
        <f>IFERROR(SUM('PARITY Errors'!G128, 'Pattern_Matching Errors'!G128, 'Reversal Errors'!G128, 'Stack Errors'!G128, 'Vending_Machine Errors'!G128, 'Vending_Machine_Sum Errors'!G128, 'MazeComplete Errors'!G128, 'MazeSolve Errors'!G128, 'Hamiltonian Errors'!G128)/('Failure Counts Errors'!D1-'Failure Counts Errors'!G128),0)</f>
        <v>0.61111111111111116</v>
      </c>
      <c r="H128" t="str">
        <f t="shared" si="3"/>
        <v>20 (δ=0.2)</v>
      </c>
    </row>
    <row r="129" spans="1:8" x14ac:dyDescent="0.45">
      <c r="A129" s="1">
        <v>17</v>
      </c>
      <c r="B129">
        <v>20</v>
      </c>
      <c r="C129">
        <v>0.45</v>
      </c>
      <c r="D129">
        <f>IFERROR(SUM('PARITY Errors'!D129, 'Pattern_Matching Errors'!D129, 'Reversal Errors'!D129, 'Stack Errors'!D129, 'Vending_Machine Errors'!D129, 'Vending_Machine_Sum Errors'!D129, 'MazeComplete Errors'!D129, 'MazeSolve Errors'!D129, 'Hamiltonian Errors'!D129)/('Failure Counts Errors'!D1-'Failure Counts Errors'!D129),0)</f>
        <v>0.54444444444444451</v>
      </c>
      <c r="E129">
        <f>IFERROR(SUM('PARITY Errors'!E129, 'Pattern_Matching Errors'!E129, 'Reversal Errors'!E129, 'Stack Errors'!E129, 'Vending_Machine Errors'!E129, 'Vending_Machine_Sum Errors'!E129, 'MazeComplete Errors'!E129, 'MazeSolve Errors'!E129, 'Hamiltonian Errors'!E129)/('Failure Counts Errors'!D1-'Failure Counts Errors'!E129),0)</f>
        <v>31.233333333333334</v>
      </c>
      <c r="F129">
        <f>IFERROR(SUM('PARITY Errors'!F129, 'Pattern_Matching Errors'!F129, 'Reversal Errors'!F129, 'Stack Errors'!F129, 'Vending_Machine Errors'!F129, 'Vending_Machine_Sum Errors'!F129, 'MazeComplete Errors'!F129, 'MazeSolve Errors'!F129, 'Hamiltonian Errors'!F129)/('Failure Counts Errors'!D1-'Failure Counts Errors'!F129),0)</f>
        <v>1.5888888888888888</v>
      </c>
      <c r="G129">
        <f>IFERROR(SUM('PARITY Errors'!G129, 'Pattern_Matching Errors'!G129, 'Reversal Errors'!G129, 'Stack Errors'!G129, 'Vending_Machine Errors'!G129, 'Vending_Machine_Sum Errors'!G129, 'MazeComplete Errors'!G129, 'MazeSolve Errors'!G129, 'Hamiltonian Errors'!G129)/('Failure Counts Errors'!D1-'Failure Counts Errors'!G129),0)</f>
        <v>0.75555555555555554</v>
      </c>
      <c r="H129" t="str">
        <f t="shared" si="3"/>
        <v>20 (δ=0.45)</v>
      </c>
    </row>
    <row r="130" spans="1:8" x14ac:dyDescent="0.45">
      <c r="A130" s="1">
        <v>18</v>
      </c>
      <c r="B130">
        <v>20</v>
      </c>
      <c r="C130">
        <v>0.65</v>
      </c>
      <c r="D130">
        <f>IFERROR(SUM('PARITY Errors'!D130, 'Pattern_Matching Errors'!D130, 'Reversal Errors'!D130, 'Stack Errors'!D130, 'Vending_Machine Errors'!D130, 'Vending_Machine_Sum Errors'!D130, 'MazeComplete Errors'!D130, 'MazeSolve Errors'!D130, 'Hamiltonian Errors'!D130)/('Failure Counts Errors'!D1-'Failure Counts Errors'!D130),0)</f>
        <v>0.52222222222222225</v>
      </c>
      <c r="E130">
        <f>IFERROR(SUM('PARITY Errors'!E130, 'Pattern_Matching Errors'!E130, 'Reversal Errors'!E130, 'Stack Errors'!E130, 'Vending_Machine Errors'!E130, 'Vending_Machine_Sum Errors'!E130, 'MazeComplete Errors'!E130, 'MazeSolve Errors'!E130, 'Hamiltonian Errors'!E130)/('Failure Counts Errors'!D1-'Failure Counts Errors'!E130),0)</f>
        <v>31.466666666666672</v>
      </c>
      <c r="F130">
        <f>IFERROR(SUM('PARITY Errors'!F130, 'Pattern_Matching Errors'!F130, 'Reversal Errors'!F130, 'Stack Errors'!F130, 'Vending_Machine Errors'!F130, 'Vending_Machine_Sum Errors'!F130, 'MazeComplete Errors'!F130, 'MazeSolve Errors'!F130, 'Hamiltonian Errors'!F130)/('Failure Counts Errors'!D1-'Failure Counts Errors'!F130),0)</f>
        <v>1.7222222222222223</v>
      </c>
      <c r="G130">
        <f>IFERROR(SUM('PARITY Errors'!G130, 'Pattern_Matching Errors'!G130, 'Reversal Errors'!G130, 'Stack Errors'!G130, 'Vending_Machine Errors'!G130, 'Vending_Machine_Sum Errors'!G130, 'MazeComplete Errors'!G130, 'MazeSolve Errors'!G130, 'Hamiltonian Errors'!G130)/('Failure Counts Errors'!D1-'Failure Counts Errors'!G130),0)</f>
        <v>0.92222222222222228</v>
      </c>
      <c r="H130" t="str">
        <f t="shared" si="3"/>
        <v>20 (δ=0.65)</v>
      </c>
    </row>
    <row r="131" spans="1:8" x14ac:dyDescent="0.45">
      <c r="A131" s="1">
        <v>19</v>
      </c>
      <c r="B131">
        <v>20</v>
      </c>
      <c r="C131">
        <v>0.85</v>
      </c>
      <c r="D131">
        <f>IFERROR(SUM('PARITY Errors'!D131, 'Pattern_Matching Errors'!D131, 'Reversal Errors'!D131, 'Stack Errors'!D131, 'Vending_Machine Errors'!D131, 'Vending_Machine_Sum Errors'!D131, 'MazeComplete Errors'!D131, 'MazeSolve Errors'!D131, 'Hamiltonian Errors'!D131)/('Failure Counts Errors'!D1-'Failure Counts Errors'!D131),0)</f>
        <v>1.3888888888888888</v>
      </c>
      <c r="E131">
        <f>IFERROR(SUM('PARITY Errors'!E131, 'Pattern_Matching Errors'!E131, 'Reversal Errors'!E131, 'Stack Errors'!E131, 'Vending_Machine Errors'!E131, 'Vending_Machine_Sum Errors'!E131, 'MazeComplete Errors'!E131, 'MazeSolve Errors'!E131, 'Hamiltonian Errors'!E131)/('Failure Counts Errors'!D1-'Failure Counts Errors'!E131),0)</f>
        <v>32.166666666666671</v>
      </c>
      <c r="F131">
        <f>IFERROR(SUM('PARITY Errors'!F131, 'Pattern_Matching Errors'!F131, 'Reversal Errors'!F131, 'Stack Errors'!F131, 'Vending_Machine Errors'!F131, 'Vending_Machine_Sum Errors'!F131, 'MazeComplete Errors'!F131, 'MazeSolve Errors'!F131, 'Hamiltonian Errors'!F131)/('Failure Counts Errors'!D1-'Failure Counts Errors'!F131),0)</f>
        <v>1.9777777777777779</v>
      </c>
      <c r="G131">
        <f>IFERROR(SUM('PARITY Errors'!G131, 'Pattern_Matching Errors'!G131, 'Reversal Errors'!G131, 'Stack Errors'!G131, 'Vending_Machine Errors'!G131, 'Vending_Machine_Sum Errors'!G131, 'MazeComplete Errors'!G131, 'MazeSolve Errors'!G131, 'Hamiltonian Errors'!G131)/('Failure Counts Errors'!D1-'Failure Counts Errors'!G131),0)</f>
        <v>1.5222222222222221</v>
      </c>
      <c r="H131" t="str">
        <f t="shared" si="3"/>
        <v>20 (δ=0.85)</v>
      </c>
    </row>
    <row r="132" spans="1:8" x14ac:dyDescent="0.45">
      <c r="A132" s="1">
        <v>20</v>
      </c>
      <c r="B132">
        <v>50</v>
      </c>
      <c r="C132">
        <v>0</v>
      </c>
      <c r="D132">
        <f>IFERROR(SUM('PARITY Errors'!D132, 'Pattern_Matching Errors'!D132, 'Reversal Errors'!D132, 'Stack Errors'!D132, 'Vending_Machine Errors'!D132, 'Vending_Machine_Sum Errors'!D132, 'MazeComplete Errors'!D132, 'MazeSolve Errors'!D132, 'Hamiltonian Errors'!D132)/('Failure Counts Errors'!D1-'Failure Counts Errors'!D132),0)</f>
        <v>3.333333333333334E-2</v>
      </c>
      <c r="E132">
        <f>IFERROR(SUM('PARITY Errors'!E132, 'Pattern_Matching Errors'!E132, 'Reversal Errors'!E132, 'Stack Errors'!E132, 'Vending_Machine Errors'!E132, 'Vending_Machine_Sum Errors'!E132, 'MazeComplete Errors'!E132, 'MazeSolve Errors'!E132, 'Hamiltonian Errors'!E132)/('Failure Counts Errors'!D1-'Failure Counts Errors'!E132),0)</f>
        <v>10.777777777777779</v>
      </c>
      <c r="F132">
        <f>IFERROR(SUM('PARITY Errors'!F132, 'Pattern_Matching Errors'!F132, 'Reversal Errors'!F132, 'Stack Errors'!F132, 'Vending_Machine Errors'!F132, 'Vending_Machine_Sum Errors'!F132, 'MazeComplete Errors'!F132, 'MazeSolve Errors'!F132, 'Hamiltonian Errors'!F132)/('Failure Counts Errors'!D1-'Failure Counts Errors'!F132),0)</f>
        <v>9.9999999999999992E-2</v>
      </c>
      <c r="G132">
        <f>IFERROR(SUM('PARITY Errors'!G132, 'Pattern_Matching Errors'!G132, 'Reversal Errors'!G132, 'Stack Errors'!G132, 'Vending_Machine Errors'!G132, 'Vending_Machine_Sum Errors'!G132, 'MazeComplete Errors'!G132, 'MazeSolve Errors'!G132, 'Hamiltonian Errors'!G132)/('Failure Counts Errors'!D1-'Failure Counts Errors'!G132),0)</f>
        <v>7.7777777777777779E-2</v>
      </c>
      <c r="H132" t="str">
        <f t="shared" si="3"/>
        <v>50 (δ=0)</v>
      </c>
    </row>
    <row r="133" spans="1:8" x14ac:dyDescent="0.45">
      <c r="A133" s="1">
        <v>21</v>
      </c>
      <c r="B133">
        <v>50</v>
      </c>
      <c r="C133">
        <v>0.2</v>
      </c>
      <c r="D133">
        <f>IFERROR(SUM('PARITY Errors'!D133, 'Pattern_Matching Errors'!D133, 'Reversal Errors'!D133, 'Stack Errors'!D133, 'Vending_Machine Errors'!D133, 'Vending_Machine_Sum Errors'!D133, 'MazeComplete Errors'!D133, 'MazeSolve Errors'!D133, 'Hamiltonian Errors'!D133)/('Failure Counts Errors'!D1-'Failure Counts Errors'!D133),0)</f>
        <v>7.7777777777777779E-2</v>
      </c>
      <c r="E133">
        <f>IFERROR(SUM('PARITY Errors'!E133, 'Pattern_Matching Errors'!E133, 'Reversal Errors'!E133, 'Stack Errors'!E133, 'Vending_Machine Errors'!E133, 'Vending_Machine_Sum Errors'!E133, 'MazeComplete Errors'!E133, 'MazeSolve Errors'!E133, 'Hamiltonian Errors'!E133)/('Failure Counts Errors'!D1-'Failure Counts Errors'!E133),0)</f>
        <v>11.511111111111111</v>
      </c>
      <c r="F133">
        <f>IFERROR(SUM('PARITY Errors'!F133, 'Pattern_Matching Errors'!F133, 'Reversal Errors'!F133, 'Stack Errors'!F133, 'Vending_Machine Errors'!F133, 'Vending_Machine_Sum Errors'!F133, 'MazeComplete Errors'!F133, 'MazeSolve Errors'!F133, 'Hamiltonian Errors'!F133)/('Failure Counts Errors'!D1-'Failure Counts Errors'!F133),0)</f>
        <v>7.7777777777777779E-2</v>
      </c>
      <c r="G133">
        <f>IFERROR(SUM('PARITY Errors'!G133, 'Pattern_Matching Errors'!G133, 'Reversal Errors'!G133, 'Stack Errors'!G133, 'Vending_Machine Errors'!G133, 'Vending_Machine_Sum Errors'!G133, 'MazeComplete Errors'!G133, 'MazeSolve Errors'!G133, 'Hamiltonian Errors'!G133)/('Failure Counts Errors'!D1-'Failure Counts Errors'!G133),0)</f>
        <v>6.666666666666668E-2</v>
      </c>
      <c r="H133" t="str">
        <f t="shared" si="3"/>
        <v>50 (δ=0.2)</v>
      </c>
    </row>
    <row r="134" spans="1:8" x14ac:dyDescent="0.45">
      <c r="A134" s="1">
        <v>22</v>
      </c>
      <c r="B134">
        <v>50</v>
      </c>
      <c r="C134">
        <v>0.45</v>
      </c>
      <c r="D134">
        <f>IFERROR(SUM('PARITY Errors'!D134, 'Pattern_Matching Errors'!D134, 'Reversal Errors'!D134, 'Stack Errors'!D134, 'Vending_Machine Errors'!D134, 'Vending_Machine_Sum Errors'!D134, 'MazeComplete Errors'!D134, 'MazeSolve Errors'!D134, 'Hamiltonian Errors'!D134)/('Failure Counts Errors'!D1-'Failure Counts Errors'!D134),0)</f>
        <v>0.15555555555555556</v>
      </c>
      <c r="E134">
        <f>IFERROR(SUM('PARITY Errors'!E134, 'Pattern_Matching Errors'!E134, 'Reversal Errors'!E134, 'Stack Errors'!E134, 'Vending_Machine Errors'!E134, 'Vending_Machine_Sum Errors'!E134, 'MazeComplete Errors'!E134, 'MazeSolve Errors'!E134, 'Hamiltonian Errors'!E134)/('Failure Counts Errors'!D1-'Failure Counts Errors'!E134),0)</f>
        <v>13.633333333333333</v>
      </c>
      <c r="F134">
        <f>IFERROR(SUM('PARITY Errors'!F134, 'Pattern_Matching Errors'!F134, 'Reversal Errors'!F134, 'Stack Errors'!F134, 'Vending_Machine Errors'!F134, 'Vending_Machine_Sum Errors'!F134, 'MazeComplete Errors'!F134, 'MazeSolve Errors'!F134, 'Hamiltonian Errors'!F134)/('Failure Counts Errors'!D1-'Failure Counts Errors'!F134),0)</f>
        <v>0.17777777777777778</v>
      </c>
      <c r="G134">
        <f>IFERROR(SUM('PARITY Errors'!G134, 'Pattern_Matching Errors'!G134, 'Reversal Errors'!G134, 'Stack Errors'!G134, 'Vending_Machine Errors'!G134, 'Vending_Machine_Sum Errors'!G134, 'MazeComplete Errors'!G134, 'MazeSolve Errors'!G134, 'Hamiltonian Errors'!G134)/('Failure Counts Errors'!D1-'Failure Counts Errors'!G134),0)</f>
        <v>0.16666666666666666</v>
      </c>
      <c r="H134" t="str">
        <f t="shared" si="3"/>
        <v>50 (δ=0.45)</v>
      </c>
    </row>
    <row r="135" spans="1:8" x14ac:dyDescent="0.45">
      <c r="A135" s="1">
        <v>23</v>
      </c>
      <c r="B135">
        <v>50</v>
      </c>
      <c r="C135">
        <v>0.65</v>
      </c>
      <c r="D135">
        <f>IFERROR(SUM('PARITY Errors'!D135, 'Pattern_Matching Errors'!D135, 'Reversal Errors'!D135, 'Stack Errors'!D135, 'Vending_Machine Errors'!D135, 'Vending_Machine_Sum Errors'!D135, 'MazeComplete Errors'!D135, 'MazeSolve Errors'!D135, 'Hamiltonian Errors'!D135)/('Failure Counts Errors'!D1-'Failure Counts Errors'!D135),0)</f>
        <v>0.15555555555555556</v>
      </c>
      <c r="E135">
        <f>IFERROR(SUM('PARITY Errors'!E135, 'Pattern_Matching Errors'!E135, 'Reversal Errors'!E135, 'Stack Errors'!E135, 'Vending_Machine Errors'!E135, 'Vending_Machine_Sum Errors'!E135, 'MazeComplete Errors'!E135, 'MazeSolve Errors'!E135, 'Hamiltonian Errors'!E135)/('Failure Counts Errors'!D1-'Failure Counts Errors'!E135),0)</f>
        <v>12.433333333333332</v>
      </c>
      <c r="F135">
        <f>IFERROR(SUM('PARITY Errors'!F135, 'Pattern_Matching Errors'!F135, 'Reversal Errors'!F135, 'Stack Errors'!F135, 'Vending_Machine Errors'!F135, 'Vending_Machine_Sum Errors'!F135, 'MazeComplete Errors'!F135, 'MazeSolve Errors'!F135, 'Hamiltonian Errors'!F135)/('Failure Counts Errors'!D1-'Failure Counts Errors'!F135),0)</f>
        <v>0.23333333333333334</v>
      </c>
      <c r="G135">
        <f>IFERROR(SUM('PARITY Errors'!G135, 'Pattern_Matching Errors'!G135, 'Reversal Errors'!G135, 'Stack Errors'!G135, 'Vending_Machine Errors'!G135, 'Vending_Machine_Sum Errors'!G135, 'MazeComplete Errors'!G135, 'MazeSolve Errors'!G135, 'Hamiltonian Errors'!G135)/('Failure Counts Errors'!D1-'Failure Counts Errors'!G135),0)</f>
        <v>0.23333333333333334</v>
      </c>
      <c r="H135" t="str">
        <f t="shared" si="3"/>
        <v>50 (δ=0.65)</v>
      </c>
    </row>
    <row r="136" spans="1:8" x14ac:dyDescent="0.45">
      <c r="A136" s="1">
        <v>24</v>
      </c>
      <c r="B136">
        <v>50</v>
      </c>
      <c r="C136">
        <v>0.85</v>
      </c>
      <c r="D136">
        <f>IFERROR(SUM('PARITY Errors'!D136, 'Pattern_Matching Errors'!D136, 'Reversal Errors'!D136, 'Stack Errors'!D136, 'Vending_Machine Errors'!D136, 'Vending_Machine_Sum Errors'!D136, 'MazeComplete Errors'!D136, 'MazeSolve Errors'!D136, 'Hamiltonian Errors'!D136)/('Failure Counts Errors'!D1-'Failure Counts Errors'!D136),0)</f>
        <v>0.42222222222222228</v>
      </c>
      <c r="E136">
        <f>IFERROR(SUM('PARITY Errors'!E136, 'Pattern_Matching Errors'!E136, 'Reversal Errors'!E136, 'Stack Errors'!E136, 'Vending_Machine Errors'!E136, 'Vending_Machine_Sum Errors'!E136, 'MazeComplete Errors'!E136, 'MazeSolve Errors'!E136, 'Hamiltonian Errors'!E136)/('Failure Counts Errors'!D1-'Failure Counts Errors'!E136),0)</f>
        <v>13.422222222222222</v>
      </c>
      <c r="F136">
        <f>IFERROR(SUM('PARITY Errors'!F136, 'Pattern_Matching Errors'!F136, 'Reversal Errors'!F136, 'Stack Errors'!F136, 'Vending_Machine Errors'!F136, 'Vending_Machine_Sum Errors'!F136, 'MazeComplete Errors'!F136, 'MazeSolve Errors'!F136, 'Hamiltonian Errors'!F136)/('Failure Counts Errors'!D1-'Failure Counts Errors'!F136),0)</f>
        <v>0.67777777777777781</v>
      </c>
      <c r="G136">
        <f>IFERROR(SUM('PARITY Errors'!G136, 'Pattern_Matching Errors'!G136, 'Reversal Errors'!G136, 'Stack Errors'!G136, 'Vending_Machine Errors'!G136, 'Vending_Machine_Sum Errors'!G136, 'MazeComplete Errors'!G136, 'MazeSolve Errors'!G136, 'Hamiltonian Errors'!G136)/('Failure Counts Errors'!D1-'Failure Counts Errors'!G136),0)</f>
        <v>0.61111111111111116</v>
      </c>
      <c r="H136" t="str">
        <f t="shared" si="3"/>
        <v>50 (δ=0.85)</v>
      </c>
    </row>
    <row r="137" spans="1:8" x14ac:dyDescent="0.45">
      <c r="A137" s="1">
        <v>25</v>
      </c>
      <c r="B137">
        <v>100</v>
      </c>
      <c r="C137">
        <v>0</v>
      </c>
      <c r="D137">
        <f>IFERROR(SUM('PARITY Errors'!D137, 'Pattern_Matching Errors'!D137, 'Reversal Errors'!D137, 'Stack Errors'!D137, 'Vending_Machine Errors'!D137, 'Vending_Machine_Sum Errors'!D137, 'MazeComplete Errors'!D137, 'MazeSolve Errors'!D137, 'Hamiltonian Errors'!D137)/('Failure Counts Errors'!D1-'Failure Counts Errors'!D137),0)</f>
        <v>4.4444444444444446E-2</v>
      </c>
      <c r="E137">
        <f>IFERROR(SUM('PARITY Errors'!E137, 'Pattern_Matching Errors'!E137, 'Reversal Errors'!E137, 'Stack Errors'!E137, 'Vending_Machine Errors'!E137, 'Vending_Machine_Sum Errors'!E137, 'MazeComplete Errors'!E137, 'MazeSolve Errors'!E137, 'Hamiltonian Errors'!E137)/('Failure Counts Errors'!D1-'Failure Counts Errors'!E137),0)</f>
        <v>1.9444444444444444</v>
      </c>
      <c r="F137">
        <f>IFERROR(SUM('PARITY Errors'!F137, 'Pattern_Matching Errors'!F137, 'Reversal Errors'!F137, 'Stack Errors'!F137, 'Vending_Machine Errors'!F137, 'Vending_Machine_Sum Errors'!F137, 'MazeComplete Errors'!F137, 'MazeSolve Errors'!F137, 'Hamiltonian Errors'!F137)/('Failure Counts Errors'!D1-'Failure Counts Errors'!F137),0)</f>
        <v>3.3333333333333333E-2</v>
      </c>
      <c r="G137">
        <f>IFERROR(SUM('PARITY Errors'!G137, 'Pattern_Matching Errors'!G137, 'Reversal Errors'!G137, 'Stack Errors'!G137, 'Vending_Machine Errors'!G137, 'Vending_Machine_Sum Errors'!G137, 'MazeComplete Errors'!G137, 'MazeSolve Errors'!G137, 'Hamiltonian Errors'!G137)/('Failure Counts Errors'!D1-'Failure Counts Errors'!G137),0)</f>
        <v>2.2222222222222223E-2</v>
      </c>
      <c r="H137" t="str">
        <f t="shared" si="3"/>
        <v>100 (δ=0)</v>
      </c>
    </row>
    <row r="138" spans="1:8" x14ac:dyDescent="0.45">
      <c r="A138" s="1">
        <v>26</v>
      </c>
      <c r="B138">
        <v>100</v>
      </c>
      <c r="C138">
        <v>0.2</v>
      </c>
      <c r="D138">
        <f>IFERROR(SUM('PARITY Errors'!D138, 'Pattern_Matching Errors'!D138, 'Reversal Errors'!D138, 'Stack Errors'!D138, 'Vending_Machine Errors'!D138, 'Vending_Machine_Sum Errors'!D138, 'MazeComplete Errors'!D138, 'MazeSolve Errors'!D138, 'Hamiltonian Errors'!D138)/('Failure Counts Errors'!D1-'Failure Counts Errors'!D138),0)</f>
        <v>2.2222222222222223E-2</v>
      </c>
      <c r="E138">
        <f>IFERROR(SUM('PARITY Errors'!E138, 'Pattern_Matching Errors'!E138, 'Reversal Errors'!E138, 'Stack Errors'!E138, 'Vending_Machine Errors'!E138, 'Vending_Machine_Sum Errors'!E138, 'MazeComplete Errors'!E138, 'MazeSolve Errors'!E138, 'Hamiltonian Errors'!E138)/('Failure Counts Errors'!D1-'Failure Counts Errors'!E138),0)</f>
        <v>1.9555555555555553</v>
      </c>
      <c r="F138">
        <f>IFERROR(SUM('PARITY Errors'!F138, 'Pattern_Matching Errors'!F138, 'Reversal Errors'!F138, 'Stack Errors'!F138, 'Vending_Machine Errors'!F138, 'Vending_Machine_Sum Errors'!F138, 'MazeComplete Errors'!F138, 'MazeSolve Errors'!F138, 'Hamiltonian Errors'!F138)/('Failure Counts Errors'!D1-'Failure Counts Errors'!F138),0)</f>
        <v>3.3333333333333333E-2</v>
      </c>
      <c r="G138">
        <f>IFERROR(SUM('PARITY Errors'!G138, 'Pattern_Matching Errors'!G138, 'Reversal Errors'!G138, 'Stack Errors'!G138, 'Vending_Machine Errors'!G138, 'Vending_Machine_Sum Errors'!G138, 'MazeComplete Errors'!G138, 'MazeSolve Errors'!G138, 'Hamiltonian Errors'!G138)/('Failure Counts Errors'!D1-'Failure Counts Errors'!G138),0)</f>
        <v>1.1111111111111112E-2</v>
      </c>
      <c r="H138" t="str">
        <f t="shared" si="3"/>
        <v>100 (δ=0.2)</v>
      </c>
    </row>
    <row r="139" spans="1:8" x14ac:dyDescent="0.45">
      <c r="A139" s="1">
        <v>27</v>
      </c>
      <c r="B139">
        <v>100</v>
      </c>
      <c r="C139">
        <v>0.45</v>
      </c>
      <c r="D139">
        <f>IFERROR(SUM('PARITY Errors'!D139, 'Pattern_Matching Errors'!D139, 'Reversal Errors'!D139, 'Stack Errors'!D139, 'Vending_Machine Errors'!D139, 'Vending_Machine_Sum Errors'!D139, 'MazeComplete Errors'!D139, 'MazeSolve Errors'!D139, 'Hamiltonian Errors'!D139)/('Failure Counts Errors'!D1-'Failure Counts Errors'!D139),0)</f>
        <v>8.8888888888888892E-2</v>
      </c>
      <c r="E139">
        <f>IFERROR(SUM('PARITY Errors'!E139, 'Pattern_Matching Errors'!E139, 'Reversal Errors'!E139, 'Stack Errors'!E139, 'Vending_Machine Errors'!E139, 'Vending_Machine_Sum Errors'!E139, 'MazeComplete Errors'!E139, 'MazeSolve Errors'!E139, 'Hamiltonian Errors'!E139)/('Failure Counts Errors'!D1-'Failure Counts Errors'!E139),0)</f>
        <v>2.7444444444444445</v>
      </c>
      <c r="F139">
        <f>IFERROR(SUM('PARITY Errors'!F139, 'Pattern_Matching Errors'!F139, 'Reversal Errors'!F139, 'Stack Errors'!F139, 'Vending_Machine Errors'!F139, 'Vending_Machine_Sum Errors'!F139, 'MazeComplete Errors'!F139, 'MazeSolve Errors'!F139, 'Hamiltonian Errors'!F139)/('Failure Counts Errors'!D1-'Failure Counts Errors'!F139),0)</f>
        <v>7.7777777777777779E-2</v>
      </c>
      <c r="G139">
        <f>IFERROR(SUM('PARITY Errors'!G139, 'Pattern_Matching Errors'!G139, 'Reversal Errors'!G139, 'Stack Errors'!G139, 'Vending_Machine Errors'!G139, 'Vending_Machine_Sum Errors'!G139, 'MazeComplete Errors'!G139, 'MazeSolve Errors'!G139, 'Hamiltonian Errors'!G139)/('Failure Counts Errors'!D1-'Failure Counts Errors'!G139),0)</f>
        <v>5.5555555555555552E-2</v>
      </c>
      <c r="H139" t="str">
        <f t="shared" si="3"/>
        <v>100 (δ=0.45)</v>
      </c>
    </row>
    <row r="140" spans="1:8" x14ac:dyDescent="0.45">
      <c r="A140" s="1">
        <v>28</v>
      </c>
      <c r="B140">
        <v>100</v>
      </c>
      <c r="C140">
        <v>0.65</v>
      </c>
      <c r="D140">
        <f>IFERROR(SUM('PARITY Errors'!D140, 'Pattern_Matching Errors'!D140, 'Reversal Errors'!D140, 'Stack Errors'!D140, 'Vending_Machine Errors'!D140, 'Vending_Machine_Sum Errors'!D140, 'MazeComplete Errors'!D140, 'MazeSolve Errors'!D140, 'Hamiltonian Errors'!D140)/('Failure Counts Errors'!D1-'Failure Counts Errors'!D140),0)</f>
        <v>0.12222222222222223</v>
      </c>
      <c r="E140">
        <f>IFERROR(SUM('PARITY Errors'!E140, 'Pattern_Matching Errors'!E140, 'Reversal Errors'!E140, 'Stack Errors'!E140, 'Vending_Machine Errors'!E140, 'Vending_Machine_Sum Errors'!E140, 'MazeComplete Errors'!E140, 'MazeSolve Errors'!E140, 'Hamiltonian Errors'!E140)/('Failure Counts Errors'!D1-'Failure Counts Errors'!E140),0)</f>
        <v>2.8222222222222224</v>
      </c>
      <c r="F140">
        <f>IFERROR(SUM('PARITY Errors'!F140, 'Pattern_Matching Errors'!F140, 'Reversal Errors'!F140, 'Stack Errors'!F140, 'Vending_Machine Errors'!F140, 'Vending_Machine_Sum Errors'!F140, 'MazeComplete Errors'!F140, 'MazeSolve Errors'!F140, 'Hamiltonian Errors'!F140)/('Failure Counts Errors'!D1-'Failure Counts Errors'!F140),0)</f>
        <v>0.16666666666666666</v>
      </c>
      <c r="G140">
        <f>IFERROR(SUM('PARITY Errors'!G140, 'Pattern_Matching Errors'!G140, 'Reversal Errors'!G140, 'Stack Errors'!G140, 'Vending_Machine Errors'!G140, 'Vending_Machine_Sum Errors'!G140, 'MazeComplete Errors'!G140, 'MazeSolve Errors'!G140, 'Hamiltonian Errors'!G140)/('Failure Counts Errors'!D1-'Failure Counts Errors'!G140),0)</f>
        <v>5.5555555555555552E-2</v>
      </c>
      <c r="H140" t="str">
        <f t="shared" si="3"/>
        <v>100 (δ=0.65)</v>
      </c>
    </row>
    <row r="141" spans="1:8" x14ac:dyDescent="0.45">
      <c r="A141" s="1">
        <v>29</v>
      </c>
      <c r="B141">
        <v>100</v>
      </c>
      <c r="C141">
        <v>0.85</v>
      </c>
      <c r="D141">
        <f>IFERROR(SUM('PARITY Errors'!D141, 'Pattern_Matching Errors'!D141, 'Reversal Errors'!D141, 'Stack Errors'!D141, 'Vending_Machine Errors'!D141, 'Vending_Machine_Sum Errors'!D141, 'MazeComplete Errors'!D141, 'MazeSolve Errors'!D141, 'Hamiltonian Errors'!D141)/('Failure Counts Errors'!D1-'Failure Counts Errors'!D141),0)</f>
        <v>0.28888888888888892</v>
      </c>
      <c r="E141">
        <f>IFERROR(SUM('PARITY Errors'!E141, 'Pattern_Matching Errors'!E141, 'Reversal Errors'!E141, 'Stack Errors'!E141, 'Vending_Machine Errors'!E141, 'Vending_Machine_Sum Errors'!E141, 'MazeComplete Errors'!E141, 'MazeSolve Errors'!E141, 'Hamiltonian Errors'!E141)/('Failure Counts Errors'!D1-'Failure Counts Errors'!E141),0)</f>
        <v>3.7666666666666666</v>
      </c>
      <c r="F141">
        <f>IFERROR(SUM('PARITY Errors'!F141, 'Pattern_Matching Errors'!F141, 'Reversal Errors'!F141, 'Stack Errors'!F141, 'Vending_Machine Errors'!F141, 'Vending_Machine_Sum Errors'!F141, 'MazeComplete Errors'!F141, 'MazeSolve Errors'!F141, 'Hamiltonian Errors'!F141)/('Failure Counts Errors'!D1-'Failure Counts Errors'!F141),0)</f>
        <v>0.4</v>
      </c>
      <c r="G141">
        <f>IFERROR(SUM('PARITY Errors'!G141, 'Pattern_Matching Errors'!G141, 'Reversal Errors'!G141, 'Stack Errors'!G141, 'Vending_Machine Errors'!G141, 'Vending_Machine_Sum Errors'!G141, 'MazeComplete Errors'!G141, 'MazeSolve Errors'!G141, 'Hamiltonian Errors'!G141)/('Failure Counts Errors'!D1-'Failure Counts Errors'!G141),0)</f>
        <v>0.26666666666666666</v>
      </c>
      <c r="H141" t="str">
        <f t="shared" si="3"/>
        <v>100 (δ=0.85)</v>
      </c>
    </row>
    <row r="145" spans="1:8" x14ac:dyDescent="0.45">
      <c r="A145" s="1">
        <v>0</v>
      </c>
      <c r="B145" t="s">
        <v>18</v>
      </c>
    </row>
    <row r="147" spans="1:8" x14ac:dyDescent="0.4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H147" s="1" t="s">
        <v>14</v>
      </c>
    </row>
    <row r="148" spans="1:8" x14ac:dyDescent="0.45">
      <c r="A148" s="1">
        <v>0</v>
      </c>
      <c r="B148">
        <v>0</v>
      </c>
      <c r="C148">
        <v>0</v>
      </c>
      <c r="D148">
        <f>IFERROR(SUM('PARITY Errors'!D148, 'Pattern_Matching Errors'!D148, 'Reversal Errors'!D148, 'Stack Errors'!D148, 'Vending_Machine Errors'!D148, 'Vending_Machine_Sum Errors'!D148, 'MazeComplete Errors'!D148, 'MazeSolve Errors'!D148, 'Hamiltonian Errors'!D148)/('Failure Counts Errors'!D1-'Failure Counts Errors'!D148),0)</f>
        <v>12.644444444444446</v>
      </c>
      <c r="E148">
        <f>IFERROR(SUM('PARITY Errors'!E148, 'Pattern_Matching Errors'!E148, 'Reversal Errors'!E148, 'Stack Errors'!E148, 'Vending_Machine Errors'!E148, 'Vending_Machine_Sum Errors'!E148, 'MazeComplete Errors'!E148, 'MazeSolve Errors'!E148, 'Hamiltonian Errors'!E148)/('Failure Counts Errors'!D1-'Failure Counts Errors'!E148),0)</f>
        <v>38.5</v>
      </c>
      <c r="F148">
        <f>IFERROR(SUM('PARITY Errors'!F148, 'Pattern_Matching Errors'!F148, 'Reversal Errors'!F148, 'Stack Errors'!F148, 'Vending_Machine Errors'!F148, 'Vending_Machine_Sum Errors'!F148, 'MazeComplete Errors'!F148, 'MazeSolve Errors'!F148, 'Hamiltonian Errors'!F148)/('Failure Counts Errors'!D1-'Failure Counts Errors'!F148),0)</f>
        <v>17.477777777777778</v>
      </c>
      <c r="G148">
        <f>IFERROR(SUM('PARITY Errors'!G148, 'Pattern_Matching Errors'!G148, 'Reversal Errors'!G148, 'Stack Errors'!G148, 'Vending_Machine Errors'!G148, 'Vending_Machine_Sum Errors'!G148, 'MazeComplete Errors'!G148, 'MazeSolve Errors'!G148, 'Hamiltonian Errors'!G148)/('Failure Counts Errors'!D1-'Failure Counts Errors'!G148),0)</f>
        <v>12.255555555555553</v>
      </c>
      <c r="H148" t="str">
        <f t="shared" ref="H148:H177" si="4">B148&amp;" (δ="&amp;C148&amp;")"</f>
        <v>0 (δ=0)</v>
      </c>
    </row>
    <row r="149" spans="1:8" x14ac:dyDescent="0.45">
      <c r="A149" s="1">
        <v>1</v>
      </c>
      <c r="B149">
        <v>0</v>
      </c>
      <c r="C149">
        <v>0.2</v>
      </c>
      <c r="D149">
        <f>IFERROR(SUM('PARITY Errors'!D149, 'Pattern_Matching Errors'!D149, 'Reversal Errors'!D149, 'Stack Errors'!D149, 'Vending_Machine Errors'!D149, 'Vending_Machine_Sum Errors'!D149, 'MazeComplete Errors'!D149, 'MazeSolve Errors'!D149, 'Hamiltonian Errors'!D149)/('Failure Counts Errors'!D1-'Failure Counts Errors'!D149),0)</f>
        <v>13.1</v>
      </c>
      <c r="E149">
        <f>IFERROR(SUM('PARITY Errors'!E149, 'Pattern_Matching Errors'!E149, 'Reversal Errors'!E149, 'Stack Errors'!E149, 'Vending_Machine Errors'!E149, 'Vending_Machine_Sum Errors'!E149, 'MazeComplete Errors'!E149, 'MazeSolve Errors'!E149, 'Hamiltonian Errors'!E149)/('Failure Counts Errors'!D1-'Failure Counts Errors'!E149),0)</f>
        <v>40.771428571428565</v>
      </c>
      <c r="F149">
        <f>IFERROR(SUM('PARITY Errors'!F149, 'Pattern_Matching Errors'!F149, 'Reversal Errors'!F149, 'Stack Errors'!F149, 'Vending_Machine Errors'!F149, 'Vending_Machine_Sum Errors'!F149, 'MazeComplete Errors'!F149, 'MazeSolve Errors'!F149, 'Hamiltonian Errors'!F149)/('Failure Counts Errors'!D1-'Failure Counts Errors'!F149),0)</f>
        <v>19.177777777777777</v>
      </c>
      <c r="G149">
        <f>IFERROR(SUM('PARITY Errors'!G149, 'Pattern_Matching Errors'!G149, 'Reversal Errors'!G149, 'Stack Errors'!G149, 'Vending_Machine Errors'!G149, 'Vending_Machine_Sum Errors'!G149, 'MazeComplete Errors'!G149, 'MazeSolve Errors'!G149, 'Hamiltonian Errors'!G149)/('Failure Counts Errors'!D1-'Failure Counts Errors'!G149),0)</f>
        <v>12.744444444444445</v>
      </c>
      <c r="H149" t="str">
        <f t="shared" si="4"/>
        <v>0 (δ=0.2)</v>
      </c>
    </row>
    <row r="150" spans="1:8" x14ac:dyDescent="0.45">
      <c r="A150" s="1">
        <v>2</v>
      </c>
      <c r="B150">
        <v>0</v>
      </c>
      <c r="C150">
        <v>0.45</v>
      </c>
      <c r="D150">
        <f>IFERROR(SUM('PARITY Errors'!D150, 'Pattern_Matching Errors'!D150, 'Reversal Errors'!D150, 'Stack Errors'!D150, 'Vending_Machine Errors'!D150, 'Vending_Machine_Sum Errors'!D150, 'MazeComplete Errors'!D150, 'MazeSolve Errors'!D150, 'Hamiltonian Errors'!D150)/('Failure Counts Errors'!D1-'Failure Counts Errors'!D150),0)</f>
        <v>13.066666666666666</v>
      </c>
      <c r="E150">
        <f>IFERROR(SUM('PARITY Errors'!E150, 'Pattern_Matching Errors'!E150, 'Reversal Errors'!E150, 'Stack Errors'!E150, 'Vending_Machine Errors'!E150, 'Vending_Machine_Sum Errors'!E150, 'MazeComplete Errors'!E150, 'MazeSolve Errors'!E150, 'Hamiltonian Errors'!E150)/('Failure Counts Errors'!D1-'Failure Counts Errors'!E150),0)</f>
        <v>39.414285714285718</v>
      </c>
      <c r="F150">
        <f>IFERROR(SUM('PARITY Errors'!F150, 'Pattern_Matching Errors'!F150, 'Reversal Errors'!F150, 'Stack Errors'!F150, 'Vending_Machine Errors'!F150, 'Vending_Machine_Sum Errors'!F150, 'MazeComplete Errors'!F150, 'MazeSolve Errors'!F150, 'Hamiltonian Errors'!F150)/('Failure Counts Errors'!D1-'Failure Counts Errors'!F150),0)</f>
        <v>21.288888888888891</v>
      </c>
      <c r="G150">
        <f>IFERROR(SUM('PARITY Errors'!G150, 'Pattern_Matching Errors'!G150, 'Reversal Errors'!G150, 'Stack Errors'!G150, 'Vending_Machine Errors'!G150, 'Vending_Machine_Sum Errors'!G150, 'MazeComplete Errors'!G150, 'MazeSolve Errors'!G150, 'Hamiltonian Errors'!G150)/('Failure Counts Errors'!D1-'Failure Counts Errors'!G150),0)</f>
        <v>12.633333333333333</v>
      </c>
      <c r="H150" t="str">
        <f t="shared" si="4"/>
        <v>0 (δ=0.45)</v>
      </c>
    </row>
    <row r="151" spans="1:8" x14ac:dyDescent="0.45">
      <c r="A151" s="1">
        <v>3</v>
      </c>
      <c r="B151">
        <v>0</v>
      </c>
      <c r="C151">
        <v>0.65</v>
      </c>
      <c r="D151">
        <f>IFERROR(SUM('PARITY Errors'!D151, 'Pattern_Matching Errors'!D151, 'Reversal Errors'!D151, 'Stack Errors'!D151, 'Vending_Machine Errors'!D151, 'Vending_Machine_Sum Errors'!D151, 'MazeComplete Errors'!D151, 'MazeSolve Errors'!D151, 'Hamiltonian Errors'!D151)/('Failure Counts Errors'!D1-'Failure Counts Errors'!D151),0)</f>
        <v>13.555555555555554</v>
      </c>
      <c r="E151">
        <f>IFERROR(SUM('PARITY Errors'!E151, 'Pattern_Matching Errors'!E151, 'Reversal Errors'!E151, 'Stack Errors'!E151, 'Vending_Machine Errors'!E151, 'Vending_Machine_Sum Errors'!E151, 'MazeComplete Errors'!E151, 'MazeSolve Errors'!E151, 'Hamiltonian Errors'!E151)/('Failure Counts Errors'!D1-'Failure Counts Errors'!E151),0)</f>
        <v>41.328571428571429</v>
      </c>
      <c r="F151">
        <f>IFERROR(SUM('PARITY Errors'!F151, 'Pattern_Matching Errors'!F151, 'Reversal Errors'!F151, 'Stack Errors'!F151, 'Vending_Machine Errors'!F151, 'Vending_Machine_Sum Errors'!F151, 'MazeComplete Errors'!F151, 'MazeSolve Errors'!F151, 'Hamiltonian Errors'!F151)/('Failure Counts Errors'!D1-'Failure Counts Errors'!F151),0)</f>
        <v>19.477777777777778</v>
      </c>
      <c r="G151">
        <f>IFERROR(SUM('PARITY Errors'!G151, 'Pattern_Matching Errors'!G151, 'Reversal Errors'!G151, 'Stack Errors'!G151, 'Vending_Machine Errors'!G151, 'Vending_Machine_Sum Errors'!G151, 'MazeComplete Errors'!G151, 'MazeSolve Errors'!G151, 'Hamiltonian Errors'!G151)/('Failure Counts Errors'!D1-'Failure Counts Errors'!G151),0)</f>
        <v>12.755555555555555</v>
      </c>
      <c r="H151" t="str">
        <f t="shared" si="4"/>
        <v>0 (δ=0.65)</v>
      </c>
    </row>
    <row r="152" spans="1:8" x14ac:dyDescent="0.45">
      <c r="A152" s="1">
        <v>4</v>
      </c>
      <c r="B152">
        <v>0</v>
      </c>
      <c r="C152">
        <v>0.85</v>
      </c>
      <c r="D152">
        <f>IFERROR(SUM('PARITY Errors'!D152, 'Pattern_Matching Errors'!D152, 'Reversal Errors'!D152, 'Stack Errors'!D152, 'Vending_Machine Errors'!D152, 'Vending_Machine_Sum Errors'!D152, 'MazeComplete Errors'!D152, 'MazeSolve Errors'!D152, 'Hamiltonian Errors'!D152)/('Failure Counts Errors'!D1-'Failure Counts Errors'!D152),0)</f>
        <v>14.555555555555555</v>
      </c>
      <c r="E152">
        <f>IFERROR(SUM('PARITY Errors'!E152, 'Pattern_Matching Errors'!E152, 'Reversal Errors'!E152, 'Stack Errors'!E152, 'Vending_Machine Errors'!E152, 'Vending_Machine_Sum Errors'!E152, 'MazeComplete Errors'!E152, 'MazeSolve Errors'!E152, 'Hamiltonian Errors'!E152)/('Failure Counts Errors'!D1-'Failure Counts Errors'!E152),0)</f>
        <v>40.01428571428572</v>
      </c>
      <c r="F152">
        <f>IFERROR(SUM('PARITY Errors'!F152, 'Pattern_Matching Errors'!F152, 'Reversal Errors'!F152, 'Stack Errors'!F152, 'Vending_Machine Errors'!F152, 'Vending_Machine_Sum Errors'!F152, 'MazeComplete Errors'!F152, 'MazeSolve Errors'!F152, 'Hamiltonian Errors'!F152)/('Failure Counts Errors'!D1-'Failure Counts Errors'!F152),0)</f>
        <v>23.444444444444443</v>
      </c>
      <c r="G152">
        <f>IFERROR(SUM('PARITY Errors'!G152, 'Pattern_Matching Errors'!G152, 'Reversal Errors'!G152, 'Stack Errors'!G152, 'Vending_Machine Errors'!G152, 'Vending_Machine_Sum Errors'!G152, 'MazeComplete Errors'!G152, 'MazeSolve Errors'!G152, 'Hamiltonian Errors'!G152)/('Failure Counts Errors'!D1-'Failure Counts Errors'!G152),0)</f>
        <v>12.41111111111111</v>
      </c>
      <c r="H152" t="str">
        <f t="shared" si="4"/>
        <v>0 (δ=0.85)</v>
      </c>
    </row>
    <row r="153" spans="1:8" x14ac:dyDescent="0.45">
      <c r="A153" s="1">
        <v>5</v>
      </c>
      <c r="B153">
        <v>5</v>
      </c>
      <c r="C153">
        <v>0</v>
      </c>
      <c r="D153">
        <f>IFERROR(SUM('PARITY Errors'!D153, 'Pattern_Matching Errors'!D153, 'Reversal Errors'!D153, 'Stack Errors'!D153, 'Vending_Machine Errors'!D153, 'Vending_Machine_Sum Errors'!D153, 'MazeComplete Errors'!D153, 'MazeSolve Errors'!D153, 'Hamiltonian Errors'!D153)/('Failure Counts Errors'!D1-'Failure Counts Errors'!D153),0)</f>
        <v>1.1111111111111112E-2</v>
      </c>
      <c r="E153">
        <f>IFERROR(SUM('PARITY Errors'!E153, 'Pattern_Matching Errors'!E153, 'Reversal Errors'!E153, 'Stack Errors'!E153, 'Vending_Machine Errors'!E153, 'Vending_Machine_Sum Errors'!E153, 'MazeComplete Errors'!E153, 'MazeSolve Errors'!E153, 'Hamiltonian Errors'!E153)/('Failure Counts Errors'!D1-'Failure Counts Errors'!E153),0)</f>
        <v>0</v>
      </c>
      <c r="F153">
        <f>IFERROR(SUM('PARITY Errors'!F153, 'Pattern_Matching Errors'!F153, 'Reversal Errors'!F153, 'Stack Errors'!F153, 'Vending_Machine Errors'!F153, 'Vending_Machine_Sum Errors'!F153, 'MazeComplete Errors'!F153, 'MazeSolve Errors'!F153, 'Hamiltonian Errors'!F153)/('Failure Counts Errors'!D1-'Failure Counts Errors'!F153),0)</f>
        <v>0</v>
      </c>
      <c r="G153">
        <f>IFERROR(SUM('PARITY Errors'!G153, 'Pattern_Matching Errors'!G153, 'Reversal Errors'!G153, 'Stack Errors'!G153, 'Vending_Machine Errors'!G153, 'Vending_Machine_Sum Errors'!G153, 'MazeComplete Errors'!G153, 'MazeSolve Errors'!G153, 'Hamiltonian Errors'!G153)/('Failure Counts Errors'!D1-'Failure Counts Errors'!G153),0)</f>
        <v>0</v>
      </c>
      <c r="H153" t="str">
        <f t="shared" si="4"/>
        <v>5 (δ=0)</v>
      </c>
    </row>
    <row r="154" spans="1:8" x14ac:dyDescent="0.45">
      <c r="A154" s="1">
        <v>6</v>
      </c>
      <c r="B154">
        <v>5</v>
      </c>
      <c r="C154">
        <v>0.2</v>
      </c>
      <c r="D154">
        <f>IFERROR(SUM('PARITY Errors'!D154, 'Pattern_Matching Errors'!D154, 'Reversal Errors'!D154, 'Stack Errors'!D154, 'Vending_Machine Errors'!D154, 'Vending_Machine_Sum Errors'!D154, 'MazeComplete Errors'!D154, 'MazeSolve Errors'!D154, 'Hamiltonian Errors'!D154)/('Failure Counts Errors'!D1-'Failure Counts Errors'!D154),0)</f>
        <v>0</v>
      </c>
      <c r="E154">
        <f>IFERROR(SUM('PARITY Errors'!E154, 'Pattern_Matching Errors'!E154, 'Reversal Errors'!E154, 'Stack Errors'!E154, 'Vending_Machine Errors'!E154, 'Vending_Machine_Sum Errors'!E154, 'MazeComplete Errors'!E154, 'MazeSolve Errors'!E154, 'Hamiltonian Errors'!E154)/('Failure Counts Errors'!D1-'Failure Counts Errors'!E154),0)</f>
        <v>0</v>
      </c>
      <c r="F154">
        <f>IFERROR(SUM('PARITY Errors'!F154, 'Pattern_Matching Errors'!F154, 'Reversal Errors'!F154, 'Stack Errors'!F154, 'Vending_Machine Errors'!F154, 'Vending_Machine_Sum Errors'!F154, 'MazeComplete Errors'!F154, 'MazeSolve Errors'!F154, 'Hamiltonian Errors'!F154)/('Failure Counts Errors'!D1-'Failure Counts Errors'!F154),0)</f>
        <v>2.2222222222222223E-2</v>
      </c>
      <c r="G154">
        <f>IFERROR(SUM('PARITY Errors'!G154, 'Pattern_Matching Errors'!G154, 'Reversal Errors'!G154, 'Stack Errors'!G154, 'Vending_Machine Errors'!G154, 'Vending_Machine_Sum Errors'!G154, 'MazeComplete Errors'!G154, 'MazeSolve Errors'!G154, 'Hamiltonian Errors'!G154)/('Failure Counts Errors'!D1-'Failure Counts Errors'!G154),0)</f>
        <v>0</v>
      </c>
      <c r="H154" t="str">
        <f t="shared" si="4"/>
        <v>5 (δ=0.2)</v>
      </c>
    </row>
    <row r="155" spans="1:8" x14ac:dyDescent="0.45">
      <c r="A155" s="1">
        <v>7</v>
      </c>
      <c r="B155">
        <v>5</v>
      </c>
      <c r="C155">
        <v>0.45</v>
      </c>
      <c r="D155">
        <f>IFERROR(SUM('PARITY Errors'!D155, 'Pattern_Matching Errors'!D155, 'Reversal Errors'!D155, 'Stack Errors'!D155, 'Vending_Machine Errors'!D155, 'Vending_Machine_Sum Errors'!D155, 'MazeComplete Errors'!D155, 'MazeSolve Errors'!D155, 'Hamiltonian Errors'!D155)/('Failure Counts Errors'!D1-'Failure Counts Errors'!D155),0)</f>
        <v>0</v>
      </c>
      <c r="E155">
        <f>IFERROR(SUM('PARITY Errors'!E155, 'Pattern_Matching Errors'!E155, 'Reversal Errors'!E155, 'Stack Errors'!E155, 'Vending_Machine Errors'!E155, 'Vending_Machine_Sum Errors'!E155, 'MazeComplete Errors'!E155, 'MazeSolve Errors'!E155, 'Hamiltonian Errors'!E155)/('Failure Counts Errors'!D1-'Failure Counts Errors'!E155),0)</f>
        <v>1.1111111111111112E-2</v>
      </c>
      <c r="F155">
        <f>IFERROR(SUM('PARITY Errors'!F155, 'Pattern_Matching Errors'!F155, 'Reversal Errors'!F155, 'Stack Errors'!F155, 'Vending_Machine Errors'!F155, 'Vending_Machine_Sum Errors'!F155, 'MazeComplete Errors'!F155, 'MazeSolve Errors'!F155, 'Hamiltonian Errors'!F155)/('Failure Counts Errors'!D1-'Failure Counts Errors'!F155),0)</f>
        <v>0</v>
      </c>
      <c r="G155">
        <f>IFERROR(SUM('PARITY Errors'!G155, 'Pattern_Matching Errors'!G155, 'Reversal Errors'!G155, 'Stack Errors'!G155, 'Vending_Machine Errors'!G155, 'Vending_Machine_Sum Errors'!G155, 'MazeComplete Errors'!G155, 'MazeSolve Errors'!G155, 'Hamiltonian Errors'!G155)/('Failure Counts Errors'!D1-'Failure Counts Errors'!G155),0)</f>
        <v>0</v>
      </c>
      <c r="H155" t="str">
        <f t="shared" si="4"/>
        <v>5 (δ=0.45)</v>
      </c>
    </row>
    <row r="156" spans="1:8" x14ac:dyDescent="0.45">
      <c r="A156" s="1">
        <v>8</v>
      </c>
      <c r="B156">
        <v>5</v>
      </c>
      <c r="C156">
        <v>0.65</v>
      </c>
      <c r="D156">
        <f>IFERROR(SUM('PARITY Errors'!D156, 'Pattern_Matching Errors'!D156, 'Reversal Errors'!D156, 'Stack Errors'!D156, 'Vending_Machine Errors'!D156, 'Vending_Machine_Sum Errors'!D156, 'MazeComplete Errors'!D156, 'MazeSolve Errors'!D156, 'Hamiltonian Errors'!D156)/('Failure Counts Errors'!D1-'Failure Counts Errors'!D156),0)</f>
        <v>0</v>
      </c>
      <c r="E156">
        <f>IFERROR(SUM('PARITY Errors'!E156, 'Pattern_Matching Errors'!E156, 'Reversal Errors'!E156, 'Stack Errors'!E156, 'Vending_Machine Errors'!E156, 'Vending_Machine_Sum Errors'!E156, 'MazeComplete Errors'!E156, 'MazeSolve Errors'!E156, 'Hamiltonian Errors'!E156)/('Failure Counts Errors'!D1-'Failure Counts Errors'!E156),0)</f>
        <v>0</v>
      </c>
      <c r="F156">
        <f>IFERROR(SUM('PARITY Errors'!F156, 'Pattern_Matching Errors'!F156, 'Reversal Errors'!F156, 'Stack Errors'!F156, 'Vending_Machine Errors'!F156, 'Vending_Machine_Sum Errors'!F156, 'MazeComplete Errors'!F156, 'MazeSolve Errors'!F156, 'Hamiltonian Errors'!F156)/('Failure Counts Errors'!D1-'Failure Counts Errors'!F156),0)</f>
        <v>1.1111111111111112E-2</v>
      </c>
      <c r="G156">
        <f>IFERROR(SUM('PARITY Errors'!G156, 'Pattern_Matching Errors'!G156, 'Reversal Errors'!G156, 'Stack Errors'!G156, 'Vending_Machine Errors'!G156, 'Vending_Machine_Sum Errors'!G156, 'MazeComplete Errors'!G156, 'MazeSolve Errors'!G156, 'Hamiltonian Errors'!G156)/('Failure Counts Errors'!D1-'Failure Counts Errors'!G156),0)</f>
        <v>0</v>
      </c>
      <c r="H156" t="str">
        <f t="shared" si="4"/>
        <v>5 (δ=0.65)</v>
      </c>
    </row>
    <row r="157" spans="1:8" x14ac:dyDescent="0.45">
      <c r="A157" s="1">
        <v>9</v>
      </c>
      <c r="B157">
        <v>5</v>
      </c>
      <c r="C157">
        <v>0.85</v>
      </c>
      <c r="D157">
        <f>IFERROR(SUM('PARITY Errors'!D157, 'Pattern_Matching Errors'!D157, 'Reversal Errors'!D157, 'Stack Errors'!D157, 'Vending_Machine Errors'!D157, 'Vending_Machine_Sum Errors'!D157, 'MazeComplete Errors'!D157, 'MazeSolve Errors'!D157, 'Hamiltonian Errors'!D157)/('Failure Counts Errors'!D1-'Failure Counts Errors'!D157),0)</f>
        <v>0</v>
      </c>
      <c r="E157">
        <f>IFERROR(SUM('PARITY Errors'!E157, 'Pattern_Matching Errors'!E157, 'Reversal Errors'!E157, 'Stack Errors'!E157, 'Vending_Machine Errors'!E157, 'Vending_Machine_Sum Errors'!E157, 'MazeComplete Errors'!E157, 'MazeSolve Errors'!E157, 'Hamiltonian Errors'!E157)/('Failure Counts Errors'!D1-'Failure Counts Errors'!E157),0)</f>
        <v>0</v>
      </c>
      <c r="F157">
        <f>IFERROR(SUM('PARITY Errors'!F157, 'Pattern_Matching Errors'!F157, 'Reversal Errors'!F157, 'Stack Errors'!F157, 'Vending_Machine Errors'!F157, 'Vending_Machine_Sum Errors'!F157, 'MazeComplete Errors'!F157, 'MazeSolve Errors'!F157, 'Hamiltonian Errors'!F157)/('Failure Counts Errors'!D1-'Failure Counts Errors'!F157),0)</f>
        <v>0</v>
      </c>
      <c r="G157">
        <f>IFERROR(SUM('PARITY Errors'!G157, 'Pattern_Matching Errors'!G157, 'Reversal Errors'!G157, 'Stack Errors'!G157, 'Vending_Machine Errors'!G157, 'Vending_Machine_Sum Errors'!G157, 'MazeComplete Errors'!G157, 'MazeSolve Errors'!G157, 'Hamiltonian Errors'!G157)/('Failure Counts Errors'!D1-'Failure Counts Errors'!G157),0)</f>
        <v>0</v>
      </c>
      <c r="H157" t="str">
        <f t="shared" si="4"/>
        <v>5 (δ=0.85)</v>
      </c>
    </row>
    <row r="158" spans="1:8" x14ac:dyDescent="0.45">
      <c r="A158" s="1">
        <v>10</v>
      </c>
      <c r="B158">
        <v>10</v>
      </c>
      <c r="C158">
        <v>0</v>
      </c>
      <c r="D158">
        <f>IFERROR(SUM('PARITY Errors'!D158, 'Pattern_Matching Errors'!D158, 'Reversal Errors'!D158, 'Stack Errors'!D158, 'Vending_Machine Errors'!D158, 'Vending_Machine_Sum Errors'!D158, 'MazeComplete Errors'!D158, 'MazeSolve Errors'!D158, 'Hamiltonian Errors'!D158)/('Failure Counts Errors'!D1-'Failure Counts Errors'!D158),0)</f>
        <v>0</v>
      </c>
      <c r="E158">
        <f>IFERROR(SUM('PARITY Errors'!E158, 'Pattern_Matching Errors'!E158, 'Reversal Errors'!E158, 'Stack Errors'!E158, 'Vending_Machine Errors'!E158, 'Vending_Machine_Sum Errors'!E158, 'MazeComplete Errors'!E158, 'MazeSolve Errors'!E158, 'Hamiltonian Errors'!E158)/('Failure Counts Errors'!D1-'Failure Counts Errors'!E158),0)</f>
        <v>0</v>
      </c>
      <c r="F158">
        <f>IFERROR(SUM('PARITY Errors'!F158, 'Pattern_Matching Errors'!F158, 'Reversal Errors'!F158, 'Stack Errors'!F158, 'Vending_Machine Errors'!F158, 'Vending_Machine_Sum Errors'!F158, 'MazeComplete Errors'!F158, 'MazeSolve Errors'!F158, 'Hamiltonian Errors'!F158)/('Failure Counts Errors'!D1-'Failure Counts Errors'!F158),0)</f>
        <v>0</v>
      </c>
      <c r="G158">
        <f>IFERROR(SUM('PARITY Errors'!G158, 'Pattern_Matching Errors'!G158, 'Reversal Errors'!G158, 'Stack Errors'!G158, 'Vending_Machine Errors'!G158, 'Vending_Machine_Sum Errors'!G158, 'MazeComplete Errors'!G158, 'MazeSolve Errors'!G158, 'Hamiltonian Errors'!G158)/('Failure Counts Errors'!D1-'Failure Counts Errors'!G158),0)</f>
        <v>0</v>
      </c>
      <c r="H158" t="str">
        <f t="shared" si="4"/>
        <v>10 (δ=0)</v>
      </c>
    </row>
    <row r="159" spans="1:8" x14ac:dyDescent="0.45">
      <c r="A159" s="1">
        <v>11</v>
      </c>
      <c r="B159">
        <v>10</v>
      </c>
      <c r="C159">
        <v>0.2</v>
      </c>
      <c r="D159">
        <f>IFERROR(SUM('PARITY Errors'!D159, 'Pattern_Matching Errors'!D159, 'Reversal Errors'!D159, 'Stack Errors'!D159, 'Vending_Machine Errors'!D159, 'Vending_Machine_Sum Errors'!D159, 'MazeComplete Errors'!D159, 'MazeSolve Errors'!D159, 'Hamiltonian Errors'!D159)/('Failure Counts Errors'!D1-'Failure Counts Errors'!D159),0)</f>
        <v>0</v>
      </c>
      <c r="E159">
        <f>IFERROR(SUM('PARITY Errors'!E159, 'Pattern_Matching Errors'!E159, 'Reversal Errors'!E159, 'Stack Errors'!E159, 'Vending_Machine Errors'!E159, 'Vending_Machine_Sum Errors'!E159, 'MazeComplete Errors'!E159, 'MazeSolve Errors'!E159, 'Hamiltonian Errors'!E159)/('Failure Counts Errors'!D1-'Failure Counts Errors'!E159),0)</f>
        <v>0</v>
      </c>
      <c r="F159">
        <f>IFERROR(SUM('PARITY Errors'!F159, 'Pattern_Matching Errors'!F159, 'Reversal Errors'!F159, 'Stack Errors'!F159, 'Vending_Machine Errors'!F159, 'Vending_Machine_Sum Errors'!F159, 'MazeComplete Errors'!F159, 'MazeSolve Errors'!F159, 'Hamiltonian Errors'!F159)/('Failure Counts Errors'!D1-'Failure Counts Errors'!F159),0)</f>
        <v>0</v>
      </c>
      <c r="G159">
        <f>IFERROR(SUM('PARITY Errors'!G159, 'Pattern_Matching Errors'!G159, 'Reversal Errors'!G159, 'Stack Errors'!G159, 'Vending_Machine Errors'!G159, 'Vending_Machine_Sum Errors'!G159, 'MazeComplete Errors'!G159, 'MazeSolve Errors'!G159, 'Hamiltonian Errors'!G159)/('Failure Counts Errors'!D1-'Failure Counts Errors'!G159),0)</f>
        <v>0</v>
      </c>
      <c r="H159" t="str">
        <f t="shared" si="4"/>
        <v>10 (δ=0.2)</v>
      </c>
    </row>
    <row r="160" spans="1:8" x14ac:dyDescent="0.45">
      <c r="A160" s="1">
        <v>12</v>
      </c>
      <c r="B160">
        <v>10</v>
      </c>
      <c r="C160">
        <v>0.45</v>
      </c>
      <c r="D160">
        <f>IFERROR(SUM('PARITY Errors'!D160, 'Pattern_Matching Errors'!D160, 'Reversal Errors'!D160, 'Stack Errors'!D160, 'Vending_Machine Errors'!D160, 'Vending_Machine_Sum Errors'!D160, 'MazeComplete Errors'!D160, 'MazeSolve Errors'!D160, 'Hamiltonian Errors'!D160)/('Failure Counts Errors'!D1-'Failure Counts Errors'!D160),0)</f>
        <v>0</v>
      </c>
      <c r="E160">
        <f>IFERROR(SUM('PARITY Errors'!E160, 'Pattern_Matching Errors'!E160, 'Reversal Errors'!E160, 'Stack Errors'!E160, 'Vending_Machine Errors'!E160, 'Vending_Machine_Sum Errors'!E160, 'MazeComplete Errors'!E160, 'MazeSolve Errors'!E160, 'Hamiltonian Errors'!E160)/('Failure Counts Errors'!D1-'Failure Counts Errors'!E160),0)</f>
        <v>0</v>
      </c>
      <c r="F160">
        <f>IFERROR(SUM('PARITY Errors'!F160, 'Pattern_Matching Errors'!F160, 'Reversal Errors'!F160, 'Stack Errors'!F160, 'Vending_Machine Errors'!F160, 'Vending_Machine_Sum Errors'!F160, 'MazeComplete Errors'!F160, 'MazeSolve Errors'!F160, 'Hamiltonian Errors'!F160)/('Failure Counts Errors'!D1-'Failure Counts Errors'!F160),0)</f>
        <v>0</v>
      </c>
      <c r="G160">
        <f>IFERROR(SUM('PARITY Errors'!G160, 'Pattern_Matching Errors'!G160, 'Reversal Errors'!G160, 'Stack Errors'!G160, 'Vending_Machine Errors'!G160, 'Vending_Machine_Sum Errors'!G160, 'MazeComplete Errors'!G160, 'MazeSolve Errors'!G160, 'Hamiltonian Errors'!G160)/('Failure Counts Errors'!D1-'Failure Counts Errors'!G160),0)</f>
        <v>0</v>
      </c>
      <c r="H160" t="str">
        <f t="shared" si="4"/>
        <v>10 (δ=0.45)</v>
      </c>
    </row>
    <row r="161" spans="1:8" x14ac:dyDescent="0.45">
      <c r="A161" s="1">
        <v>13</v>
      </c>
      <c r="B161">
        <v>10</v>
      </c>
      <c r="C161">
        <v>0.65</v>
      </c>
      <c r="D161">
        <f>IFERROR(SUM('PARITY Errors'!D161, 'Pattern_Matching Errors'!D161, 'Reversal Errors'!D161, 'Stack Errors'!D161, 'Vending_Machine Errors'!D161, 'Vending_Machine_Sum Errors'!D161, 'MazeComplete Errors'!D161, 'MazeSolve Errors'!D161, 'Hamiltonian Errors'!D161)/('Failure Counts Errors'!D1-'Failure Counts Errors'!D161),0)</f>
        <v>0</v>
      </c>
      <c r="E161">
        <f>IFERROR(SUM('PARITY Errors'!E161, 'Pattern_Matching Errors'!E161, 'Reversal Errors'!E161, 'Stack Errors'!E161, 'Vending_Machine Errors'!E161, 'Vending_Machine_Sum Errors'!E161, 'MazeComplete Errors'!E161, 'MazeSolve Errors'!E161, 'Hamiltonian Errors'!E161)/('Failure Counts Errors'!D1-'Failure Counts Errors'!E161),0)</f>
        <v>0</v>
      </c>
      <c r="F161">
        <f>IFERROR(SUM('PARITY Errors'!F161, 'Pattern_Matching Errors'!F161, 'Reversal Errors'!F161, 'Stack Errors'!F161, 'Vending_Machine Errors'!F161, 'Vending_Machine_Sum Errors'!F161, 'MazeComplete Errors'!F161, 'MazeSolve Errors'!F161, 'Hamiltonian Errors'!F161)/('Failure Counts Errors'!D1-'Failure Counts Errors'!F161),0)</f>
        <v>0</v>
      </c>
      <c r="G161">
        <f>IFERROR(SUM('PARITY Errors'!G161, 'Pattern_Matching Errors'!G161, 'Reversal Errors'!G161, 'Stack Errors'!G161, 'Vending_Machine Errors'!G161, 'Vending_Machine_Sum Errors'!G161, 'MazeComplete Errors'!G161, 'MazeSolve Errors'!G161, 'Hamiltonian Errors'!G161)/('Failure Counts Errors'!D1-'Failure Counts Errors'!G161),0)</f>
        <v>0</v>
      </c>
      <c r="H161" t="str">
        <f t="shared" si="4"/>
        <v>10 (δ=0.65)</v>
      </c>
    </row>
    <row r="162" spans="1:8" x14ac:dyDescent="0.45">
      <c r="A162" s="1">
        <v>14</v>
      </c>
      <c r="B162">
        <v>10</v>
      </c>
      <c r="C162">
        <v>0.85</v>
      </c>
      <c r="D162">
        <f>IFERROR(SUM('PARITY Errors'!D162, 'Pattern_Matching Errors'!D162, 'Reversal Errors'!D162, 'Stack Errors'!D162, 'Vending_Machine Errors'!D162, 'Vending_Machine_Sum Errors'!D162, 'MazeComplete Errors'!D162, 'MazeSolve Errors'!D162, 'Hamiltonian Errors'!D162)/('Failure Counts Errors'!D1-'Failure Counts Errors'!D162),0)</f>
        <v>0</v>
      </c>
      <c r="E162">
        <f>IFERROR(SUM('PARITY Errors'!E162, 'Pattern_Matching Errors'!E162, 'Reversal Errors'!E162, 'Stack Errors'!E162, 'Vending_Machine Errors'!E162, 'Vending_Machine_Sum Errors'!E162, 'MazeComplete Errors'!E162, 'MazeSolve Errors'!E162, 'Hamiltonian Errors'!E162)/('Failure Counts Errors'!D1-'Failure Counts Errors'!E162),0)</f>
        <v>0</v>
      </c>
      <c r="F162">
        <f>IFERROR(SUM('PARITY Errors'!F162, 'Pattern_Matching Errors'!F162, 'Reversal Errors'!F162, 'Stack Errors'!F162, 'Vending_Machine Errors'!F162, 'Vending_Machine_Sum Errors'!F162, 'MazeComplete Errors'!F162, 'MazeSolve Errors'!F162, 'Hamiltonian Errors'!F162)/('Failure Counts Errors'!D1-'Failure Counts Errors'!F162),0)</f>
        <v>0</v>
      </c>
      <c r="G162">
        <f>IFERROR(SUM('PARITY Errors'!G162, 'Pattern_Matching Errors'!G162, 'Reversal Errors'!G162, 'Stack Errors'!G162, 'Vending_Machine Errors'!G162, 'Vending_Machine_Sum Errors'!G162, 'MazeComplete Errors'!G162, 'MazeSolve Errors'!G162, 'Hamiltonian Errors'!G162)/('Failure Counts Errors'!D1-'Failure Counts Errors'!G162),0)</f>
        <v>0</v>
      </c>
      <c r="H162" t="str">
        <f t="shared" si="4"/>
        <v>10 (δ=0.85)</v>
      </c>
    </row>
    <row r="163" spans="1:8" x14ac:dyDescent="0.45">
      <c r="A163" s="1">
        <v>15</v>
      </c>
      <c r="B163">
        <v>20</v>
      </c>
      <c r="C163">
        <v>0</v>
      </c>
      <c r="D163">
        <f>IFERROR(SUM('PARITY Errors'!D163, 'Pattern_Matching Errors'!D163, 'Reversal Errors'!D163, 'Stack Errors'!D163, 'Vending_Machine Errors'!D163, 'Vending_Machine_Sum Errors'!D163, 'MazeComplete Errors'!D163, 'MazeSolve Errors'!D163, 'Hamiltonian Errors'!D163)/('Failure Counts Errors'!D1-'Failure Counts Errors'!D163),0)</f>
        <v>1.1111111111111112E-2</v>
      </c>
      <c r="E163">
        <f>IFERROR(SUM('PARITY Errors'!E163, 'Pattern_Matching Errors'!E163, 'Reversal Errors'!E163, 'Stack Errors'!E163, 'Vending_Machine Errors'!E163, 'Vending_Machine_Sum Errors'!E163, 'MazeComplete Errors'!E163, 'MazeSolve Errors'!E163, 'Hamiltonian Errors'!E163)/('Failure Counts Errors'!D1-'Failure Counts Errors'!E163),0)</f>
        <v>0</v>
      </c>
      <c r="F163">
        <f>IFERROR(SUM('PARITY Errors'!F163, 'Pattern_Matching Errors'!F163, 'Reversal Errors'!F163, 'Stack Errors'!F163, 'Vending_Machine Errors'!F163, 'Vending_Machine_Sum Errors'!F163, 'MazeComplete Errors'!F163, 'MazeSolve Errors'!F163, 'Hamiltonian Errors'!F163)/('Failure Counts Errors'!D1-'Failure Counts Errors'!F163),0)</f>
        <v>0</v>
      </c>
      <c r="G163">
        <f>IFERROR(SUM('PARITY Errors'!G163, 'Pattern_Matching Errors'!G163, 'Reversal Errors'!G163, 'Stack Errors'!G163, 'Vending_Machine Errors'!G163, 'Vending_Machine_Sum Errors'!G163, 'MazeComplete Errors'!G163, 'MazeSolve Errors'!G163, 'Hamiltonian Errors'!G163)/('Failure Counts Errors'!D1-'Failure Counts Errors'!G163),0)</f>
        <v>0</v>
      </c>
      <c r="H163" t="str">
        <f t="shared" si="4"/>
        <v>20 (δ=0)</v>
      </c>
    </row>
    <row r="164" spans="1:8" x14ac:dyDescent="0.45">
      <c r="A164" s="1">
        <v>16</v>
      </c>
      <c r="B164">
        <v>20</v>
      </c>
      <c r="C164">
        <v>0.2</v>
      </c>
      <c r="D164">
        <f>IFERROR(SUM('PARITY Errors'!D164, 'Pattern_Matching Errors'!D164, 'Reversal Errors'!D164, 'Stack Errors'!D164, 'Vending_Machine Errors'!D164, 'Vending_Machine_Sum Errors'!D164, 'MazeComplete Errors'!D164, 'MazeSolve Errors'!D164, 'Hamiltonian Errors'!D164)/('Failure Counts Errors'!D1-'Failure Counts Errors'!D164),0)</f>
        <v>0</v>
      </c>
      <c r="E164">
        <f>IFERROR(SUM('PARITY Errors'!E164, 'Pattern_Matching Errors'!E164, 'Reversal Errors'!E164, 'Stack Errors'!E164, 'Vending_Machine Errors'!E164, 'Vending_Machine_Sum Errors'!E164, 'MazeComplete Errors'!E164, 'MazeSolve Errors'!E164, 'Hamiltonian Errors'!E164)/('Failure Counts Errors'!D1-'Failure Counts Errors'!E164),0)</f>
        <v>0</v>
      </c>
      <c r="F164">
        <f>IFERROR(SUM('PARITY Errors'!F164, 'Pattern_Matching Errors'!F164, 'Reversal Errors'!F164, 'Stack Errors'!F164, 'Vending_Machine Errors'!F164, 'Vending_Machine_Sum Errors'!F164, 'MazeComplete Errors'!F164, 'MazeSolve Errors'!F164, 'Hamiltonian Errors'!F164)/('Failure Counts Errors'!D1-'Failure Counts Errors'!F164),0)</f>
        <v>0</v>
      </c>
      <c r="G164">
        <f>IFERROR(SUM('PARITY Errors'!G164, 'Pattern_Matching Errors'!G164, 'Reversal Errors'!G164, 'Stack Errors'!G164, 'Vending_Machine Errors'!G164, 'Vending_Machine_Sum Errors'!G164, 'MazeComplete Errors'!G164, 'MazeSolve Errors'!G164, 'Hamiltonian Errors'!G164)/('Failure Counts Errors'!D1-'Failure Counts Errors'!G164),0)</f>
        <v>0</v>
      </c>
      <c r="H164" t="str">
        <f t="shared" si="4"/>
        <v>20 (δ=0.2)</v>
      </c>
    </row>
    <row r="165" spans="1:8" x14ac:dyDescent="0.45">
      <c r="A165" s="1">
        <v>17</v>
      </c>
      <c r="B165">
        <v>20</v>
      </c>
      <c r="C165">
        <v>0.45</v>
      </c>
      <c r="D165">
        <f>IFERROR(SUM('PARITY Errors'!D165, 'Pattern_Matching Errors'!D165, 'Reversal Errors'!D165, 'Stack Errors'!D165, 'Vending_Machine Errors'!D165, 'Vending_Machine_Sum Errors'!D165, 'MazeComplete Errors'!D165, 'MazeSolve Errors'!D165, 'Hamiltonian Errors'!D165)/('Failure Counts Errors'!D1-'Failure Counts Errors'!D165),0)</f>
        <v>0</v>
      </c>
      <c r="E165">
        <f>IFERROR(SUM('PARITY Errors'!E165, 'Pattern_Matching Errors'!E165, 'Reversal Errors'!E165, 'Stack Errors'!E165, 'Vending_Machine Errors'!E165, 'Vending_Machine_Sum Errors'!E165, 'MazeComplete Errors'!E165, 'MazeSolve Errors'!E165, 'Hamiltonian Errors'!E165)/('Failure Counts Errors'!D1-'Failure Counts Errors'!E165),0)</f>
        <v>0</v>
      </c>
      <c r="F165">
        <f>IFERROR(SUM('PARITY Errors'!F165, 'Pattern_Matching Errors'!F165, 'Reversal Errors'!F165, 'Stack Errors'!F165, 'Vending_Machine Errors'!F165, 'Vending_Machine_Sum Errors'!F165, 'MazeComplete Errors'!F165, 'MazeSolve Errors'!F165, 'Hamiltonian Errors'!F165)/('Failure Counts Errors'!D1-'Failure Counts Errors'!F165),0)</f>
        <v>0</v>
      </c>
      <c r="G165">
        <f>IFERROR(SUM('PARITY Errors'!G165, 'Pattern_Matching Errors'!G165, 'Reversal Errors'!G165, 'Stack Errors'!G165, 'Vending_Machine Errors'!G165, 'Vending_Machine_Sum Errors'!G165, 'MazeComplete Errors'!G165, 'MazeSolve Errors'!G165, 'Hamiltonian Errors'!G165)/('Failure Counts Errors'!D1-'Failure Counts Errors'!G165),0)</f>
        <v>0</v>
      </c>
      <c r="H165" t="str">
        <f t="shared" si="4"/>
        <v>20 (δ=0.45)</v>
      </c>
    </row>
    <row r="166" spans="1:8" x14ac:dyDescent="0.45">
      <c r="A166" s="1">
        <v>18</v>
      </c>
      <c r="B166">
        <v>20</v>
      </c>
      <c r="C166">
        <v>0.65</v>
      </c>
      <c r="D166">
        <f>IFERROR(SUM('PARITY Errors'!D166, 'Pattern_Matching Errors'!D166, 'Reversal Errors'!D166, 'Stack Errors'!D166, 'Vending_Machine Errors'!D166, 'Vending_Machine_Sum Errors'!D166, 'MazeComplete Errors'!D166, 'MazeSolve Errors'!D166, 'Hamiltonian Errors'!D166)/('Failure Counts Errors'!D1-'Failure Counts Errors'!D166),0)</f>
        <v>0</v>
      </c>
      <c r="E166">
        <f>IFERROR(SUM('PARITY Errors'!E166, 'Pattern_Matching Errors'!E166, 'Reversal Errors'!E166, 'Stack Errors'!E166, 'Vending_Machine Errors'!E166, 'Vending_Machine_Sum Errors'!E166, 'MazeComplete Errors'!E166, 'MazeSolve Errors'!E166, 'Hamiltonian Errors'!E166)/('Failure Counts Errors'!D1-'Failure Counts Errors'!E166),0)</f>
        <v>0</v>
      </c>
      <c r="F166">
        <f>IFERROR(SUM('PARITY Errors'!F166, 'Pattern_Matching Errors'!F166, 'Reversal Errors'!F166, 'Stack Errors'!F166, 'Vending_Machine Errors'!F166, 'Vending_Machine_Sum Errors'!F166, 'MazeComplete Errors'!F166, 'MazeSolve Errors'!F166, 'Hamiltonian Errors'!F166)/('Failure Counts Errors'!D1-'Failure Counts Errors'!F166),0)</f>
        <v>0</v>
      </c>
      <c r="G166">
        <f>IFERROR(SUM('PARITY Errors'!G166, 'Pattern_Matching Errors'!G166, 'Reversal Errors'!G166, 'Stack Errors'!G166, 'Vending_Machine Errors'!G166, 'Vending_Machine_Sum Errors'!G166, 'MazeComplete Errors'!G166, 'MazeSolve Errors'!G166, 'Hamiltonian Errors'!G166)/('Failure Counts Errors'!D1-'Failure Counts Errors'!G166),0)</f>
        <v>0</v>
      </c>
      <c r="H166" t="str">
        <f t="shared" si="4"/>
        <v>20 (δ=0.65)</v>
      </c>
    </row>
    <row r="167" spans="1:8" x14ac:dyDescent="0.45">
      <c r="A167" s="1">
        <v>19</v>
      </c>
      <c r="B167">
        <v>20</v>
      </c>
      <c r="C167">
        <v>0.85</v>
      </c>
      <c r="D167">
        <f>IFERROR(SUM('PARITY Errors'!D167, 'Pattern_Matching Errors'!D167, 'Reversal Errors'!D167, 'Stack Errors'!D167, 'Vending_Machine Errors'!D167, 'Vending_Machine_Sum Errors'!D167, 'MazeComplete Errors'!D167, 'MazeSolve Errors'!D167, 'Hamiltonian Errors'!D167)/('Failure Counts Errors'!D1-'Failure Counts Errors'!D167),0)</f>
        <v>0</v>
      </c>
      <c r="E167">
        <f>IFERROR(SUM('PARITY Errors'!E167, 'Pattern_Matching Errors'!E167, 'Reversal Errors'!E167, 'Stack Errors'!E167, 'Vending_Machine Errors'!E167, 'Vending_Machine_Sum Errors'!E167, 'MazeComplete Errors'!E167, 'MazeSolve Errors'!E167, 'Hamiltonian Errors'!E167)/('Failure Counts Errors'!D1-'Failure Counts Errors'!E167),0)</f>
        <v>0</v>
      </c>
      <c r="F167">
        <f>IFERROR(SUM('PARITY Errors'!F167, 'Pattern_Matching Errors'!F167, 'Reversal Errors'!F167, 'Stack Errors'!F167, 'Vending_Machine Errors'!F167, 'Vending_Machine_Sum Errors'!F167, 'MazeComplete Errors'!F167, 'MazeSolve Errors'!F167, 'Hamiltonian Errors'!F167)/('Failure Counts Errors'!D1-'Failure Counts Errors'!F167),0)</f>
        <v>0</v>
      </c>
      <c r="G167">
        <f>IFERROR(SUM('PARITY Errors'!G167, 'Pattern_Matching Errors'!G167, 'Reversal Errors'!G167, 'Stack Errors'!G167, 'Vending_Machine Errors'!G167, 'Vending_Machine_Sum Errors'!G167, 'MazeComplete Errors'!G167, 'MazeSolve Errors'!G167, 'Hamiltonian Errors'!G167)/('Failure Counts Errors'!D1-'Failure Counts Errors'!G167),0)</f>
        <v>0</v>
      </c>
      <c r="H167" t="str">
        <f t="shared" si="4"/>
        <v>20 (δ=0.85)</v>
      </c>
    </row>
    <row r="168" spans="1:8" x14ac:dyDescent="0.45">
      <c r="A168" s="1">
        <v>20</v>
      </c>
      <c r="B168">
        <v>50</v>
      </c>
      <c r="C168">
        <v>0</v>
      </c>
      <c r="D168">
        <f>IFERROR(SUM('PARITY Errors'!D168, 'Pattern_Matching Errors'!D168, 'Reversal Errors'!D168, 'Stack Errors'!D168, 'Vending_Machine Errors'!D168, 'Vending_Machine_Sum Errors'!D168, 'MazeComplete Errors'!D168, 'MazeSolve Errors'!D168, 'Hamiltonian Errors'!D168)/('Failure Counts Errors'!D1-'Failure Counts Errors'!D168),0)</f>
        <v>0</v>
      </c>
      <c r="E168">
        <f>IFERROR(SUM('PARITY Errors'!E168, 'Pattern_Matching Errors'!E168, 'Reversal Errors'!E168, 'Stack Errors'!E168, 'Vending_Machine Errors'!E168, 'Vending_Machine_Sum Errors'!E168, 'MazeComplete Errors'!E168, 'MazeSolve Errors'!E168, 'Hamiltonian Errors'!E168)/('Failure Counts Errors'!D1-'Failure Counts Errors'!E168),0)</f>
        <v>0</v>
      </c>
      <c r="F168">
        <f>IFERROR(SUM('PARITY Errors'!F168, 'Pattern_Matching Errors'!F168, 'Reversal Errors'!F168, 'Stack Errors'!F168, 'Vending_Machine Errors'!F168, 'Vending_Machine_Sum Errors'!F168, 'MazeComplete Errors'!F168, 'MazeSolve Errors'!F168, 'Hamiltonian Errors'!F168)/('Failure Counts Errors'!D1-'Failure Counts Errors'!F168),0)</f>
        <v>0</v>
      </c>
      <c r="G168">
        <f>IFERROR(SUM('PARITY Errors'!G168, 'Pattern_Matching Errors'!G168, 'Reversal Errors'!G168, 'Stack Errors'!G168, 'Vending_Machine Errors'!G168, 'Vending_Machine_Sum Errors'!G168, 'MazeComplete Errors'!G168, 'MazeSolve Errors'!G168, 'Hamiltonian Errors'!G168)/('Failure Counts Errors'!D1-'Failure Counts Errors'!G168),0)</f>
        <v>0</v>
      </c>
      <c r="H168" t="str">
        <f t="shared" si="4"/>
        <v>50 (δ=0)</v>
      </c>
    </row>
    <row r="169" spans="1:8" x14ac:dyDescent="0.45">
      <c r="A169" s="1">
        <v>21</v>
      </c>
      <c r="B169">
        <v>50</v>
      </c>
      <c r="C169">
        <v>0.2</v>
      </c>
      <c r="D169">
        <f>IFERROR(SUM('PARITY Errors'!D169, 'Pattern_Matching Errors'!D169, 'Reversal Errors'!D169, 'Stack Errors'!D169, 'Vending_Machine Errors'!D169, 'Vending_Machine_Sum Errors'!D169, 'MazeComplete Errors'!D169, 'MazeSolve Errors'!D169, 'Hamiltonian Errors'!D169)/('Failure Counts Errors'!D1-'Failure Counts Errors'!D169),0)</f>
        <v>0</v>
      </c>
      <c r="E169">
        <f>IFERROR(SUM('PARITY Errors'!E169, 'Pattern_Matching Errors'!E169, 'Reversal Errors'!E169, 'Stack Errors'!E169, 'Vending_Machine Errors'!E169, 'Vending_Machine_Sum Errors'!E169, 'MazeComplete Errors'!E169, 'MazeSolve Errors'!E169, 'Hamiltonian Errors'!E169)/('Failure Counts Errors'!D1-'Failure Counts Errors'!E169),0)</f>
        <v>0</v>
      </c>
      <c r="F169">
        <f>IFERROR(SUM('PARITY Errors'!F169, 'Pattern_Matching Errors'!F169, 'Reversal Errors'!F169, 'Stack Errors'!F169, 'Vending_Machine Errors'!F169, 'Vending_Machine_Sum Errors'!F169, 'MazeComplete Errors'!F169, 'MazeSolve Errors'!F169, 'Hamiltonian Errors'!F169)/('Failure Counts Errors'!D1-'Failure Counts Errors'!F169),0)</f>
        <v>0</v>
      </c>
      <c r="G169">
        <f>IFERROR(SUM('PARITY Errors'!G169, 'Pattern_Matching Errors'!G169, 'Reversal Errors'!G169, 'Stack Errors'!G169, 'Vending_Machine Errors'!G169, 'Vending_Machine_Sum Errors'!G169, 'MazeComplete Errors'!G169, 'MazeSolve Errors'!G169, 'Hamiltonian Errors'!G169)/('Failure Counts Errors'!D1-'Failure Counts Errors'!G169),0)</f>
        <v>0</v>
      </c>
      <c r="H169" t="str">
        <f t="shared" si="4"/>
        <v>50 (δ=0.2)</v>
      </c>
    </row>
    <row r="170" spans="1:8" x14ac:dyDescent="0.45">
      <c r="A170" s="1">
        <v>22</v>
      </c>
      <c r="B170">
        <v>50</v>
      </c>
      <c r="C170">
        <v>0.45</v>
      </c>
      <c r="D170">
        <f>IFERROR(SUM('PARITY Errors'!D170, 'Pattern_Matching Errors'!D170, 'Reversal Errors'!D170, 'Stack Errors'!D170, 'Vending_Machine Errors'!D170, 'Vending_Machine_Sum Errors'!D170, 'MazeComplete Errors'!D170, 'MazeSolve Errors'!D170, 'Hamiltonian Errors'!D170)/('Failure Counts Errors'!D1-'Failure Counts Errors'!D170),0)</f>
        <v>0</v>
      </c>
      <c r="E170">
        <f>IFERROR(SUM('PARITY Errors'!E170, 'Pattern_Matching Errors'!E170, 'Reversal Errors'!E170, 'Stack Errors'!E170, 'Vending_Machine Errors'!E170, 'Vending_Machine_Sum Errors'!E170, 'MazeComplete Errors'!E170, 'MazeSolve Errors'!E170, 'Hamiltonian Errors'!E170)/('Failure Counts Errors'!D1-'Failure Counts Errors'!E170),0)</f>
        <v>0</v>
      </c>
      <c r="F170">
        <f>IFERROR(SUM('PARITY Errors'!F170, 'Pattern_Matching Errors'!F170, 'Reversal Errors'!F170, 'Stack Errors'!F170, 'Vending_Machine Errors'!F170, 'Vending_Machine_Sum Errors'!F170, 'MazeComplete Errors'!F170, 'MazeSolve Errors'!F170, 'Hamiltonian Errors'!F170)/('Failure Counts Errors'!D1-'Failure Counts Errors'!F170),0)</f>
        <v>0</v>
      </c>
      <c r="G170">
        <f>IFERROR(SUM('PARITY Errors'!G170, 'Pattern_Matching Errors'!G170, 'Reversal Errors'!G170, 'Stack Errors'!G170, 'Vending_Machine Errors'!G170, 'Vending_Machine_Sum Errors'!G170, 'MazeComplete Errors'!G170, 'MazeSolve Errors'!G170, 'Hamiltonian Errors'!G170)/('Failure Counts Errors'!D1-'Failure Counts Errors'!G170),0)</f>
        <v>0</v>
      </c>
      <c r="H170" t="str">
        <f t="shared" si="4"/>
        <v>50 (δ=0.45)</v>
      </c>
    </row>
    <row r="171" spans="1:8" x14ac:dyDescent="0.45">
      <c r="A171" s="1">
        <v>23</v>
      </c>
      <c r="B171">
        <v>50</v>
      </c>
      <c r="C171">
        <v>0.65</v>
      </c>
      <c r="D171">
        <f>IFERROR(SUM('PARITY Errors'!D171, 'Pattern_Matching Errors'!D171, 'Reversal Errors'!D171, 'Stack Errors'!D171, 'Vending_Machine Errors'!D171, 'Vending_Machine_Sum Errors'!D171, 'MazeComplete Errors'!D171, 'MazeSolve Errors'!D171, 'Hamiltonian Errors'!D171)/('Failure Counts Errors'!D1-'Failure Counts Errors'!D171),0)</f>
        <v>0</v>
      </c>
      <c r="E171">
        <f>IFERROR(SUM('PARITY Errors'!E171, 'Pattern_Matching Errors'!E171, 'Reversal Errors'!E171, 'Stack Errors'!E171, 'Vending_Machine Errors'!E171, 'Vending_Machine_Sum Errors'!E171, 'MazeComplete Errors'!E171, 'MazeSolve Errors'!E171, 'Hamiltonian Errors'!E171)/('Failure Counts Errors'!D1-'Failure Counts Errors'!E171),0)</f>
        <v>0</v>
      </c>
      <c r="F171">
        <f>IFERROR(SUM('PARITY Errors'!F171, 'Pattern_Matching Errors'!F171, 'Reversal Errors'!F171, 'Stack Errors'!F171, 'Vending_Machine Errors'!F171, 'Vending_Machine_Sum Errors'!F171, 'MazeComplete Errors'!F171, 'MazeSolve Errors'!F171, 'Hamiltonian Errors'!F171)/('Failure Counts Errors'!D1-'Failure Counts Errors'!F171),0)</f>
        <v>0</v>
      </c>
      <c r="G171">
        <f>IFERROR(SUM('PARITY Errors'!G171, 'Pattern_Matching Errors'!G171, 'Reversal Errors'!G171, 'Stack Errors'!G171, 'Vending_Machine Errors'!G171, 'Vending_Machine_Sum Errors'!G171, 'MazeComplete Errors'!G171, 'MazeSolve Errors'!G171, 'Hamiltonian Errors'!G171)/('Failure Counts Errors'!D1-'Failure Counts Errors'!G171),0)</f>
        <v>0</v>
      </c>
      <c r="H171" t="str">
        <f t="shared" si="4"/>
        <v>50 (δ=0.65)</v>
      </c>
    </row>
    <row r="172" spans="1:8" x14ac:dyDescent="0.45">
      <c r="A172" s="1">
        <v>24</v>
      </c>
      <c r="B172">
        <v>50</v>
      </c>
      <c r="C172">
        <v>0.85</v>
      </c>
      <c r="D172">
        <f>IFERROR(SUM('PARITY Errors'!D172, 'Pattern_Matching Errors'!D172, 'Reversal Errors'!D172, 'Stack Errors'!D172, 'Vending_Machine Errors'!D172, 'Vending_Machine_Sum Errors'!D172, 'MazeComplete Errors'!D172, 'MazeSolve Errors'!D172, 'Hamiltonian Errors'!D172)/('Failure Counts Errors'!D1-'Failure Counts Errors'!D172),0)</f>
        <v>0</v>
      </c>
      <c r="E172">
        <f>IFERROR(SUM('PARITY Errors'!E172, 'Pattern_Matching Errors'!E172, 'Reversal Errors'!E172, 'Stack Errors'!E172, 'Vending_Machine Errors'!E172, 'Vending_Machine_Sum Errors'!E172, 'MazeComplete Errors'!E172, 'MazeSolve Errors'!E172, 'Hamiltonian Errors'!E172)/('Failure Counts Errors'!D1-'Failure Counts Errors'!E172),0)</f>
        <v>0</v>
      </c>
      <c r="F172">
        <f>IFERROR(SUM('PARITY Errors'!F172, 'Pattern_Matching Errors'!F172, 'Reversal Errors'!F172, 'Stack Errors'!F172, 'Vending_Machine Errors'!F172, 'Vending_Machine_Sum Errors'!F172, 'MazeComplete Errors'!F172, 'MazeSolve Errors'!F172, 'Hamiltonian Errors'!F172)/('Failure Counts Errors'!D1-'Failure Counts Errors'!F172),0)</f>
        <v>0</v>
      </c>
      <c r="G172">
        <f>IFERROR(SUM('PARITY Errors'!G172, 'Pattern_Matching Errors'!G172, 'Reversal Errors'!G172, 'Stack Errors'!G172, 'Vending_Machine Errors'!G172, 'Vending_Machine_Sum Errors'!G172, 'MazeComplete Errors'!G172, 'MazeSolve Errors'!G172, 'Hamiltonian Errors'!G172)/('Failure Counts Errors'!D1-'Failure Counts Errors'!G172),0)</f>
        <v>0</v>
      </c>
      <c r="H172" t="str">
        <f t="shared" si="4"/>
        <v>50 (δ=0.85)</v>
      </c>
    </row>
    <row r="173" spans="1:8" x14ac:dyDescent="0.45">
      <c r="A173" s="1">
        <v>25</v>
      </c>
      <c r="B173">
        <v>100</v>
      </c>
      <c r="C173">
        <v>0</v>
      </c>
      <c r="D173">
        <f>IFERROR(SUM('PARITY Errors'!D173, 'Pattern_Matching Errors'!D173, 'Reversal Errors'!D173, 'Stack Errors'!D173, 'Vending_Machine Errors'!D173, 'Vending_Machine_Sum Errors'!D173, 'MazeComplete Errors'!D173, 'MazeSolve Errors'!D173, 'Hamiltonian Errors'!D173)/('Failure Counts Errors'!D1-'Failure Counts Errors'!D173),0)</f>
        <v>0</v>
      </c>
      <c r="E173">
        <f>IFERROR(SUM('PARITY Errors'!E173, 'Pattern_Matching Errors'!E173, 'Reversal Errors'!E173, 'Stack Errors'!E173, 'Vending_Machine Errors'!E173, 'Vending_Machine_Sum Errors'!E173, 'MazeComplete Errors'!E173, 'MazeSolve Errors'!E173, 'Hamiltonian Errors'!E173)/('Failure Counts Errors'!D1-'Failure Counts Errors'!E173),0)</f>
        <v>0</v>
      </c>
      <c r="F173">
        <f>IFERROR(SUM('PARITY Errors'!F173, 'Pattern_Matching Errors'!F173, 'Reversal Errors'!F173, 'Stack Errors'!F173, 'Vending_Machine Errors'!F173, 'Vending_Machine_Sum Errors'!F173, 'MazeComplete Errors'!F173, 'MazeSolve Errors'!F173, 'Hamiltonian Errors'!F173)/('Failure Counts Errors'!D1-'Failure Counts Errors'!F173),0)</f>
        <v>0</v>
      </c>
      <c r="G173">
        <f>IFERROR(SUM('PARITY Errors'!G173, 'Pattern_Matching Errors'!G173, 'Reversal Errors'!G173, 'Stack Errors'!G173, 'Vending_Machine Errors'!G173, 'Vending_Machine_Sum Errors'!G173, 'MazeComplete Errors'!G173, 'MazeSolve Errors'!G173, 'Hamiltonian Errors'!G173)/('Failure Counts Errors'!D1-'Failure Counts Errors'!G173),0)</f>
        <v>0</v>
      </c>
      <c r="H173" t="str">
        <f t="shared" si="4"/>
        <v>100 (δ=0)</v>
      </c>
    </row>
    <row r="174" spans="1:8" x14ac:dyDescent="0.45">
      <c r="A174" s="1">
        <v>26</v>
      </c>
      <c r="B174">
        <v>100</v>
      </c>
      <c r="C174">
        <v>0.2</v>
      </c>
      <c r="D174">
        <f>IFERROR(SUM('PARITY Errors'!D174, 'Pattern_Matching Errors'!D174, 'Reversal Errors'!D174, 'Stack Errors'!D174, 'Vending_Machine Errors'!D174, 'Vending_Machine_Sum Errors'!D174, 'MazeComplete Errors'!D174, 'MazeSolve Errors'!D174, 'Hamiltonian Errors'!D174)/('Failure Counts Errors'!D1-'Failure Counts Errors'!D174),0)</f>
        <v>0</v>
      </c>
      <c r="E174">
        <f>IFERROR(SUM('PARITY Errors'!E174, 'Pattern_Matching Errors'!E174, 'Reversal Errors'!E174, 'Stack Errors'!E174, 'Vending_Machine Errors'!E174, 'Vending_Machine_Sum Errors'!E174, 'MazeComplete Errors'!E174, 'MazeSolve Errors'!E174, 'Hamiltonian Errors'!E174)/('Failure Counts Errors'!D1-'Failure Counts Errors'!E174),0)</f>
        <v>0</v>
      </c>
      <c r="F174">
        <f>IFERROR(SUM('PARITY Errors'!F174, 'Pattern_Matching Errors'!F174, 'Reversal Errors'!F174, 'Stack Errors'!F174, 'Vending_Machine Errors'!F174, 'Vending_Machine_Sum Errors'!F174, 'MazeComplete Errors'!F174, 'MazeSolve Errors'!F174, 'Hamiltonian Errors'!F174)/('Failure Counts Errors'!D1-'Failure Counts Errors'!F174),0)</f>
        <v>0</v>
      </c>
      <c r="G174">
        <f>IFERROR(SUM('PARITY Errors'!G174, 'Pattern_Matching Errors'!G174, 'Reversal Errors'!G174, 'Stack Errors'!G174, 'Vending_Machine Errors'!G174, 'Vending_Machine_Sum Errors'!G174, 'MazeComplete Errors'!G174, 'MazeSolve Errors'!G174, 'Hamiltonian Errors'!G174)/('Failure Counts Errors'!D1-'Failure Counts Errors'!G174),0)</f>
        <v>0</v>
      </c>
      <c r="H174" t="str">
        <f t="shared" si="4"/>
        <v>100 (δ=0.2)</v>
      </c>
    </row>
    <row r="175" spans="1:8" x14ac:dyDescent="0.45">
      <c r="A175" s="1">
        <v>27</v>
      </c>
      <c r="B175">
        <v>100</v>
      </c>
      <c r="C175">
        <v>0.45</v>
      </c>
      <c r="D175">
        <f>IFERROR(SUM('PARITY Errors'!D175, 'Pattern_Matching Errors'!D175, 'Reversal Errors'!D175, 'Stack Errors'!D175, 'Vending_Machine Errors'!D175, 'Vending_Machine_Sum Errors'!D175, 'MazeComplete Errors'!D175, 'MazeSolve Errors'!D175, 'Hamiltonian Errors'!D175)/('Failure Counts Errors'!D1-'Failure Counts Errors'!D175),0)</f>
        <v>0</v>
      </c>
      <c r="E175">
        <f>IFERROR(SUM('PARITY Errors'!E175, 'Pattern_Matching Errors'!E175, 'Reversal Errors'!E175, 'Stack Errors'!E175, 'Vending_Machine Errors'!E175, 'Vending_Machine_Sum Errors'!E175, 'MazeComplete Errors'!E175, 'MazeSolve Errors'!E175, 'Hamiltonian Errors'!E175)/('Failure Counts Errors'!D1-'Failure Counts Errors'!E175),0)</f>
        <v>0</v>
      </c>
      <c r="F175">
        <f>IFERROR(SUM('PARITY Errors'!F175, 'Pattern_Matching Errors'!F175, 'Reversal Errors'!F175, 'Stack Errors'!F175, 'Vending_Machine Errors'!F175, 'Vending_Machine_Sum Errors'!F175, 'MazeComplete Errors'!F175, 'MazeSolve Errors'!F175, 'Hamiltonian Errors'!F175)/('Failure Counts Errors'!D1-'Failure Counts Errors'!F175),0)</f>
        <v>0</v>
      </c>
      <c r="G175">
        <f>IFERROR(SUM('PARITY Errors'!G175, 'Pattern_Matching Errors'!G175, 'Reversal Errors'!G175, 'Stack Errors'!G175, 'Vending_Machine Errors'!G175, 'Vending_Machine_Sum Errors'!G175, 'MazeComplete Errors'!G175, 'MazeSolve Errors'!G175, 'Hamiltonian Errors'!G175)/('Failure Counts Errors'!D1-'Failure Counts Errors'!G175),0)</f>
        <v>0</v>
      </c>
      <c r="H175" t="str">
        <f t="shared" si="4"/>
        <v>100 (δ=0.45)</v>
      </c>
    </row>
    <row r="176" spans="1:8" x14ac:dyDescent="0.45">
      <c r="A176" s="1">
        <v>28</v>
      </c>
      <c r="B176">
        <v>100</v>
      </c>
      <c r="C176">
        <v>0.65</v>
      </c>
      <c r="D176">
        <f>IFERROR(SUM('PARITY Errors'!D176, 'Pattern_Matching Errors'!D176, 'Reversal Errors'!D176, 'Stack Errors'!D176, 'Vending_Machine Errors'!D176, 'Vending_Machine_Sum Errors'!D176, 'MazeComplete Errors'!D176, 'MazeSolve Errors'!D176, 'Hamiltonian Errors'!D176)/('Failure Counts Errors'!D1-'Failure Counts Errors'!D176),0)</f>
        <v>0</v>
      </c>
      <c r="E176">
        <f>IFERROR(SUM('PARITY Errors'!E176, 'Pattern_Matching Errors'!E176, 'Reversal Errors'!E176, 'Stack Errors'!E176, 'Vending_Machine Errors'!E176, 'Vending_Machine_Sum Errors'!E176, 'MazeComplete Errors'!E176, 'MazeSolve Errors'!E176, 'Hamiltonian Errors'!E176)/('Failure Counts Errors'!D1-'Failure Counts Errors'!E176),0)</f>
        <v>0</v>
      </c>
      <c r="F176">
        <f>IFERROR(SUM('PARITY Errors'!F176, 'Pattern_Matching Errors'!F176, 'Reversal Errors'!F176, 'Stack Errors'!F176, 'Vending_Machine Errors'!F176, 'Vending_Machine_Sum Errors'!F176, 'MazeComplete Errors'!F176, 'MazeSolve Errors'!F176, 'Hamiltonian Errors'!F176)/('Failure Counts Errors'!D1-'Failure Counts Errors'!F176),0)</f>
        <v>2.2222222222222223E-2</v>
      </c>
      <c r="G176">
        <f>IFERROR(SUM('PARITY Errors'!G176, 'Pattern_Matching Errors'!G176, 'Reversal Errors'!G176, 'Stack Errors'!G176, 'Vending_Machine Errors'!G176, 'Vending_Machine_Sum Errors'!G176, 'MazeComplete Errors'!G176, 'MazeSolve Errors'!G176, 'Hamiltonian Errors'!G176)/('Failure Counts Errors'!D1-'Failure Counts Errors'!G176),0)</f>
        <v>0</v>
      </c>
      <c r="H176" t="str">
        <f t="shared" si="4"/>
        <v>100 (δ=0.65)</v>
      </c>
    </row>
    <row r="177" spans="1:8" x14ac:dyDescent="0.45">
      <c r="A177" s="1">
        <v>29</v>
      </c>
      <c r="B177">
        <v>100</v>
      </c>
      <c r="C177">
        <v>0.85</v>
      </c>
      <c r="D177">
        <f>IFERROR(SUM('PARITY Errors'!D177, 'Pattern_Matching Errors'!D177, 'Reversal Errors'!D177, 'Stack Errors'!D177, 'Vending_Machine Errors'!D177, 'Vending_Machine_Sum Errors'!D177, 'MazeComplete Errors'!D177, 'MazeSolve Errors'!D177, 'Hamiltonian Errors'!D177)/('Failure Counts Errors'!D1-'Failure Counts Errors'!D177),0)</f>
        <v>0</v>
      </c>
      <c r="E177">
        <f>IFERROR(SUM('PARITY Errors'!E177, 'Pattern_Matching Errors'!E177, 'Reversal Errors'!E177, 'Stack Errors'!E177, 'Vending_Machine Errors'!E177, 'Vending_Machine_Sum Errors'!E177, 'MazeComplete Errors'!E177, 'MazeSolve Errors'!E177, 'Hamiltonian Errors'!E177)/('Failure Counts Errors'!D1-'Failure Counts Errors'!E177),0)</f>
        <v>0</v>
      </c>
      <c r="F177">
        <f>IFERROR(SUM('PARITY Errors'!F177, 'Pattern_Matching Errors'!F177, 'Reversal Errors'!F177, 'Stack Errors'!F177, 'Vending_Machine Errors'!F177, 'Vending_Machine_Sum Errors'!F177, 'MazeComplete Errors'!F177, 'MazeSolve Errors'!F177, 'Hamiltonian Errors'!F177)/('Failure Counts Errors'!D1-'Failure Counts Errors'!F177),0)</f>
        <v>0</v>
      </c>
      <c r="G177">
        <f>IFERROR(SUM('PARITY Errors'!G177, 'Pattern_Matching Errors'!G177, 'Reversal Errors'!G177, 'Stack Errors'!G177, 'Vending_Machine Errors'!G177, 'Vending_Machine_Sum Errors'!G177, 'MazeComplete Errors'!G177, 'MazeSolve Errors'!G177, 'Hamiltonian Errors'!G177)/('Failure Counts Errors'!D1-'Failure Counts Errors'!G177),0)</f>
        <v>0</v>
      </c>
      <c r="H177" t="str">
        <f t="shared" si="4"/>
        <v>100 (δ=0.85)</v>
      </c>
    </row>
    <row r="181" spans="1:8" x14ac:dyDescent="0.45">
      <c r="A181" s="1">
        <v>0</v>
      </c>
      <c r="B181" t="s">
        <v>19</v>
      </c>
    </row>
    <row r="183" spans="1:8" x14ac:dyDescent="0.4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14</v>
      </c>
    </row>
    <row r="184" spans="1:8" x14ac:dyDescent="0.45">
      <c r="A184" s="1">
        <v>0</v>
      </c>
      <c r="B184">
        <v>0</v>
      </c>
      <c r="C184">
        <v>0</v>
      </c>
      <c r="D184">
        <f>IFERROR(SUM('PARITY Errors'!D184, 'Pattern_Matching Errors'!D184, 'Reversal Errors'!D184, 'Stack Errors'!D184, 'Vending_Machine Errors'!D184, 'Vending_Machine_Sum Errors'!D184, 'MazeComplete Errors'!D184, 'MazeSolve Errors'!D184, 'Hamiltonian Errors'!D184)/('Failure Counts Errors'!D1-'Failure Counts Errors'!D184),0)</f>
        <v>10.122222222222222</v>
      </c>
      <c r="E184">
        <f>IFERROR(SUM('PARITY Errors'!E184, 'Pattern_Matching Errors'!E184, 'Reversal Errors'!E184, 'Stack Errors'!E184, 'Vending_Machine Errors'!E184, 'Vending_Machine_Sum Errors'!E184, 'MazeComplete Errors'!E184, 'MazeSolve Errors'!E184, 'Hamiltonian Errors'!E184)/('Failure Counts Errors'!D1-'Failure Counts Errors'!E184),0)</f>
        <v>9.6111111111111107</v>
      </c>
      <c r="F184">
        <f>IFERROR(SUM('PARITY Errors'!F184, 'Pattern_Matching Errors'!F184, 'Reversal Errors'!F184, 'Stack Errors'!F184, 'Vending_Machine Errors'!F184, 'Vending_Machine_Sum Errors'!F184, 'MazeComplete Errors'!F184, 'MazeSolve Errors'!F184, 'Hamiltonian Errors'!F184)/('Failure Counts Errors'!D1-'Failure Counts Errors'!F184),0)</f>
        <v>9.7444444444444454</v>
      </c>
      <c r="G184">
        <f>IFERROR(SUM('PARITY Errors'!G184, 'Pattern_Matching Errors'!G184, 'Reversal Errors'!G184, 'Stack Errors'!G184, 'Vending_Machine Errors'!G184, 'Vending_Machine_Sum Errors'!G184, 'MazeComplete Errors'!G184, 'MazeSolve Errors'!G184, 'Hamiltonian Errors'!G184)/('Failure Counts Errors'!D1-'Failure Counts Errors'!G184),0)</f>
        <v>10.677777777777779</v>
      </c>
      <c r="H184" t="str">
        <f t="shared" ref="H184:H213" si="5">B184&amp;" (δ="&amp;C184&amp;")"</f>
        <v>0 (δ=0)</v>
      </c>
    </row>
    <row r="185" spans="1:8" x14ac:dyDescent="0.45">
      <c r="A185" s="1">
        <v>1</v>
      </c>
      <c r="B185">
        <v>0</v>
      </c>
      <c r="C185">
        <v>0.2</v>
      </c>
      <c r="D185">
        <f>IFERROR(SUM('PARITY Errors'!D185, 'Pattern_Matching Errors'!D185, 'Reversal Errors'!D185, 'Stack Errors'!D185, 'Vending_Machine Errors'!D185, 'Vending_Machine_Sum Errors'!D185, 'MazeComplete Errors'!D185, 'MazeSolve Errors'!D185, 'Hamiltonian Errors'!D185)/('Failure Counts Errors'!D1-'Failure Counts Errors'!D185),0)</f>
        <v>10.288888888888888</v>
      </c>
      <c r="E185">
        <f>IFERROR(SUM('PARITY Errors'!E185, 'Pattern_Matching Errors'!E185, 'Reversal Errors'!E185, 'Stack Errors'!E185, 'Vending_Machine Errors'!E185, 'Vending_Machine_Sum Errors'!E185, 'MazeComplete Errors'!E185, 'MazeSolve Errors'!E185, 'Hamiltonian Errors'!E185)/('Failure Counts Errors'!D1-'Failure Counts Errors'!E185),0)</f>
        <v>10.077777777777776</v>
      </c>
      <c r="F185">
        <f>IFERROR(SUM('PARITY Errors'!F185, 'Pattern_Matching Errors'!F185, 'Reversal Errors'!F185, 'Stack Errors'!F185, 'Vending_Machine Errors'!F185, 'Vending_Machine_Sum Errors'!F185, 'MazeComplete Errors'!F185, 'MazeSolve Errors'!F185, 'Hamiltonian Errors'!F185)/('Failure Counts Errors'!D1-'Failure Counts Errors'!F185),0)</f>
        <v>9.7444444444444436</v>
      </c>
      <c r="G185">
        <f>IFERROR(SUM('PARITY Errors'!G185, 'Pattern_Matching Errors'!G185, 'Reversal Errors'!G185, 'Stack Errors'!G185, 'Vending_Machine Errors'!G185, 'Vending_Machine_Sum Errors'!G185, 'MazeComplete Errors'!G185, 'MazeSolve Errors'!G185, 'Hamiltonian Errors'!G185)/('Failure Counts Errors'!D1-'Failure Counts Errors'!G185),0)</f>
        <v>11.088888888888889</v>
      </c>
      <c r="H185" t="str">
        <f t="shared" si="5"/>
        <v>0 (δ=0.2)</v>
      </c>
    </row>
    <row r="186" spans="1:8" x14ac:dyDescent="0.45">
      <c r="A186" s="1">
        <v>2</v>
      </c>
      <c r="B186">
        <v>0</v>
      </c>
      <c r="C186">
        <v>0.45</v>
      </c>
      <c r="D186">
        <f>IFERROR(SUM('PARITY Errors'!D186, 'Pattern_Matching Errors'!D186, 'Reversal Errors'!D186, 'Stack Errors'!D186, 'Vending_Machine Errors'!D186, 'Vending_Machine_Sum Errors'!D186, 'MazeComplete Errors'!D186, 'MazeSolve Errors'!D186, 'Hamiltonian Errors'!D186)/('Failure Counts Errors'!D1-'Failure Counts Errors'!D186),0)</f>
        <v>11.155555555555557</v>
      </c>
      <c r="E186">
        <f>IFERROR(SUM('PARITY Errors'!E186, 'Pattern_Matching Errors'!E186, 'Reversal Errors'!E186, 'Stack Errors'!E186, 'Vending_Machine Errors'!E186, 'Vending_Machine_Sum Errors'!E186, 'MazeComplete Errors'!E186, 'MazeSolve Errors'!E186, 'Hamiltonian Errors'!E186)/('Failure Counts Errors'!D1-'Failure Counts Errors'!E186),0)</f>
        <v>10.711111111111112</v>
      </c>
      <c r="F186">
        <f>IFERROR(SUM('PARITY Errors'!F186, 'Pattern_Matching Errors'!F186, 'Reversal Errors'!F186, 'Stack Errors'!F186, 'Vending_Machine Errors'!F186, 'Vending_Machine_Sum Errors'!F186, 'MazeComplete Errors'!F186, 'MazeSolve Errors'!F186, 'Hamiltonian Errors'!F186)/('Failure Counts Errors'!D1-'Failure Counts Errors'!F186),0)</f>
        <v>10.68888888888889</v>
      </c>
      <c r="G186">
        <f>IFERROR(SUM('PARITY Errors'!G186, 'Pattern_Matching Errors'!G186, 'Reversal Errors'!G186, 'Stack Errors'!G186, 'Vending_Machine Errors'!G186, 'Vending_Machine_Sum Errors'!G186, 'MazeComplete Errors'!G186, 'MazeSolve Errors'!G186, 'Hamiltonian Errors'!G186)/('Failure Counts Errors'!D1-'Failure Counts Errors'!G186),0)</f>
        <v>11.600000000000001</v>
      </c>
      <c r="H186" t="str">
        <f t="shared" si="5"/>
        <v>0 (δ=0.45)</v>
      </c>
    </row>
    <row r="187" spans="1:8" x14ac:dyDescent="0.45">
      <c r="A187" s="1">
        <v>3</v>
      </c>
      <c r="B187">
        <v>0</v>
      </c>
      <c r="C187">
        <v>0.65</v>
      </c>
      <c r="D187">
        <f>IFERROR(SUM('PARITY Errors'!D187, 'Pattern_Matching Errors'!D187, 'Reversal Errors'!D187, 'Stack Errors'!D187, 'Vending_Machine Errors'!D187, 'Vending_Machine_Sum Errors'!D187, 'MazeComplete Errors'!D187, 'MazeSolve Errors'!D187, 'Hamiltonian Errors'!D187)/('Failure Counts Errors'!D1-'Failure Counts Errors'!D187),0)</f>
        <v>11.544444444444444</v>
      </c>
      <c r="E187">
        <f>IFERROR(SUM('PARITY Errors'!E187, 'Pattern_Matching Errors'!E187, 'Reversal Errors'!E187, 'Stack Errors'!E187, 'Vending_Machine Errors'!E187, 'Vending_Machine_Sum Errors'!E187, 'MazeComplete Errors'!E187, 'MazeSolve Errors'!E187, 'Hamiltonian Errors'!E187)/('Failure Counts Errors'!D1-'Failure Counts Errors'!E187),0)</f>
        <v>11.18888888888889</v>
      </c>
      <c r="F187">
        <f>IFERROR(SUM('PARITY Errors'!F187, 'Pattern_Matching Errors'!F187, 'Reversal Errors'!F187, 'Stack Errors'!F187, 'Vending_Machine Errors'!F187, 'Vending_Machine_Sum Errors'!F187, 'MazeComplete Errors'!F187, 'MazeSolve Errors'!F187, 'Hamiltonian Errors'!F187)/('Failure Counts Errors'!D1-'Failure Counts Errors'!F187),0)</f>
        <v>10.522222222222222</v>
      </c>
      <c r="G187">
        <f>IFERROR(SUM('PARITY Errors'!G187, 'Pattern_Matching Errors'!G187, 'Reversal Errors'!G187, 'Stack Errors'!G187, 'Vending_Machine Errors'!G187, 'Vending_Machine_Sum Errors'!G187, 'MazeComplete Errors'!G187, 'MazeSolve Errors'!G187, 'Hamiltonian Errors'!G187)/('Failure Counts Errors'!D1-'Failure Counts Errors'!G187),0)</f>
        <v>11.744444444444445</v>
      </c>
      <c r="H187" t="str">
        <f t="shared" si="5"/>
        <v>0 (δ=0.65)</v>
      </c>
    </row>
    <row r="188" spans="1:8" x14ac:dyDescent="0.45">
      <c r="A188" s="1">
        <v>4</v>
      </c>
      <c r="B188">
        <v>0</v>
      </c>
      <c r="C188">
        <v>0.85</v>
      </c>
      <c r="D188">
        <f>IFERROR(SUM('PARITY Errors'!D188, 'Pattern_Matching Errors'!D188, 'Reversal Errors'!D188, 'Stack Errors'!D188, 'Vending_Machine Errors'!D188, 'Vending_Machine_Sum Errors'!D188, 'MazeComplete Errors'!D188, 'MazeSolve Errors'!D188, 'Hamiltonian Errors'!D188)/('Failure Counts Errors'!D1-'Failure Counts Errors'!D188),0)</f>
        <v>12.155555555555555</v>
      </c>
      <c r="E188">
        <f>IFERROR(SUM('PARITY Errors'!E188, 'Pattern_Matching Errors'!E188, 'Reversal Errors'!E188, 'Stack Errors'!E188, 'Vending_Machine Errors'!E188, 'Vending_Machine_Sum Errors'!E188, 'MazeComplete Errors'!E188, 'MazeSolve Errors'!E188, 'Hamiltonian Errors'!E188)/('Failure Counts Errors'!D1-'Failure Counts Errors'!E188),0)</f>
        <v>11.8</v>
      </c>
      <c r="F188">
        <f>IFERROR(SUM('PARITY Errors'!F188, 'Pattern_Matching Errors'!F188, 'Reversal Errors'!F188, 'Stack Errors'!F188, 'Vending_Machine Errors'!F188, 'Vending_Machine_Sum Errors'!F188, 'MazeComplete Errors'!F188, 'MazeSolve Errors'!F188, 'Hamiltonian Errors'!F188)/('Failure Counts Errors'!D1-'Failure Counts Errors'!F188),0)</f>
        <v>11.044444444444444</v>
      </c>
      <c r="G188">
        <f>IFERROR(SUM('PARITY Errors'!G188, 'Pattern_Matching Errors'!G188, 'Reversal Errors'!G188, 'Stack Errors'!G188, 'Vending_Machine Errors'!G188, 'Vending_Machine_Sum Errors'!G188, 'MazeComplete Errors'!G188, 'MazeSolve Errors'!G188, 'Hamiltonian Errors'!G188)/('Failure Counts Errors'!D1-'Failure Counts Errors'!G188),0)</f>
        <v>12.299999999999999</v>
      </c>
      <c r="H188" t="str">
        <f t="shared" si="5"/>
        <v>0 (δ=0.85)</v>
      </c>
    </row>
    <row r="189" spans="1:8" x14ac:dyDescent="0.45">
      <c r="A189" s="1">
        <v>5</v>
      </c>
      <c r="B189">
        <v>5</v>
      </c>
      <c r="C189">
        <v>0</v>
      </c>
      <c r="D189">
        <f>IFERROR(SUM('PARITY Errors'!D189, 'Pattern_Matching Errors'!D189, 'Reversal Errors'!D189, 'Stack Errors'!D189, 'Vending_Machine Errors'!D189, 'Vending_Machine_Sum Errors'!D189, 'MazeComplete Errors'!D189, 'MazeSolve Errors'!D189, 'Hamiltonian Errors'!D189)/('Failure Counts Errors'!D1-'Failure Counts Errors'!D189),0)</f>
        <v>4.2222222222222223</v>
      </c>
      <c r="E189">
        <f>IFERROR(SUM('PARITY Errors'!E189, 'Pattern_Matching Errors'!E189, 'Reversal Errors'!E189, 'Stack Errors'!E189, 'Vending_Machine Errors'!E189, 'Vending_Machine_Sum Errors'!E189, 'MazeComplete Errors'!E189, 'MazeSolve Errors'!E189, 'Hamiltonian Errors'!E189)/('Failure Counts Errors'!D1-'Failure Counts Errors'!E189),0)</f>
        <v>2.7888888888888892</v>
      </c>
      <c r="F189">
        <f>IFERROR(SUM('PARITY Errors'!F189, 'Pattern_Matching Errors'!F189, 'Reversal Errors'!F189, 'Stack Errors'!F189, 'Vending_Machine Errors'!F189, 'Vending_Machine_Sum Errors'!F189, 'MazeComplete Errors'!F189, 'MazeSolve Errors'!F189, 'Hamiltonian Errors'!F189)/('Failure Counts Errors'!D1-'Failure Counts Errors'!F189),0)</f>
        <v>4.2555555555555555</v>
      </c>
      <c r="G189">
        <f>IFERROR(SUM('PARITY Errors'!G189, 'Pattern_Matching Errors'!G189, 'Reversal Errors'!G189, 'Stack Errors'!G189, 'Vending_Machine Errors'!G189, 'Vending_Machine_Sum Errors'!G189, 'MazeComplete Errors'!G189, 'MazeSolve Errors'!G189, 'Hamiltonian Errors'!G189)/('Failure Counts Errors'!D1-'Failure Counts Errors'!G189),0)</f>
        <v>4.677777777777778</v>
      </c>
      <c r="H189" t="str">
        <f t="shared" si="5"/>
        <v>5 (δ=0)</v>
      </c>
    </row>
    <row r="190" spans="1:8" x14ac:dyDescent="0.45">
      <c r="A190" s="1">
        <v>6</v>
      </c>
      <c r="B190">
        <v>5</v>
      </c>
      <c r="C190">
        <v>0.2</v>
      </c>
      <c r="D190">
        <f>IFERROR(SUM('PARITY Errors'!D190, 'Pattern_Matching Errors'!D190, 'Reversal Errors'!D190, 'Stack Errors'!D190, 'Vending_Machine Errors'!D190, 'Vending_Machine_Sum Errors'!D190, 'MazeComplete Errors'!D190, 'MazeSolve Errors'!D190, 'Hamiltonian Errors'!D190)/('Failure Counts Errors'!D1-'Failure Counts Errors'!D190),0)</f>
        <v>7.2444444444444445</v>
      </c>
      <c r="E190">
        <f>IFERROR(SUM('PARITY Errors'!E190, 'Pattern_Matching Errors'!E190, 'Reversal Errors'!E190, 'Stack Errors'!E190, 'Vending_Machine Errors'!E190, 'Vending_Machine_Sum Errors'!E190, 'MazeComplete Errors'!E190, 'MazeSolve Errors'!E190, 'Hamiltonian Errors'!E190)/('Failure Counts Errors'!D1-'Failure Counts Errors'!E190),0)</f>
        <v>5.3000000000000007</v>
      </c>
      <c r="F190">
        <f>IFERROR(SUM('PARITY Errors'!F190, 'Pattern_Matching Errors'!F190, 'Reversal Errors'!F190, 'Stack Errors'!F190, 'Vending_Machine Errors'!F190, 'Vending_Machine_Sum Errors'!F190, 'MazeComplete Errors'!F190, 'MazeSolve Errors'!F190, 'Hamiltonian Errors'!F190)/('Failure Counts Errors'!D1-'Failure Counts Errors'!F190),0)</f>
        <v>6.7777777777777777</v>
      </c>
      <c r="G190">
        <f>IFERROR(SUM('PARITY Errors'!G190, 'Pattern_Matching Errors'!G190, 'Reversal Errors'!G190, 'Stack Errors'!G190, 'Vending_Machine Errors'!G190, 'Vending_Machine_Sum Errors'!G190, 'MazeComplete Errors'!G190, 'MazeSolve Errors'!G190, 'Hamiltonian Errors'!G190)/('Failure Counts Errors'!D1-'Failure Counts Errors'!G190),0)</f>
        <v>7.37</v>
      </c>
      <c r="H190" t="str">
        <f t="shared" si="5"/>
        <v>5 (δ=0.2)</v>
      </c>
    </row>
    <row r="191" spans="1:8" x14ac:dyDescent="0.45">
      <c r="A191" s="1">
        <v>7</v>
      </c>
      <c r="B191">
        <v>5</v>
      </c>
      <c r="C191">
        <v>0.45</v>
      </c>
      <c r="D191">
        <f>IFERROR(SUM('PARITY Errors'!D191, 'Pattern_Matching Errors'!D191, 'Reversal Errors'!D191, 'Stack Errors'!D191, 'Vending_Machine Errors'!D191, 'Vending_Machine_Sum Errors'!D191, 'MazeComplete Errors'!D191, 'MazeSolve Errors'!D191, 'Hamiltonian Errors'!D191)/('Failure Counts Errors'!D1-'Failure Counts Errors'!D191),0)</f>
        <v>7.6111111111111107</v>
      </c>
      <c r="E191">
        <f>IFERROR(SUM('PARITY Errors'!E191, 'Pattern_Matching Errors'!E191, 'Reversal Errors'!E191, 'Stack Errors'!E191, 'Vending_Machine Errors'!E191, 'Vending_Machine_Sum Errors'!E191, 'MazeComplete Errors'!E191, 'MazeSolve Errors'!E191, 'Hamiltonian Errors'!E191)/('Failure Counts Errors'!D1-'Failure Counts Errors'!E191),0)</f>
        <v>6.322222222222222</v>
      </c>
      <c r="F191">
        <f>IFERROR(SUM('PARITY Errors'!F191, 'Pattern_Matching Errors'!F191, 'Reversal Errors'!F191, 'Stack Errors'!F191, 'Vending_Machine Errors'!F191, 'Vending_Machine_Sum Errors'!F191, 'MazeComplete Errors'!F191, 'MazeSolve Errors'!F191, 'Hamiltonian Errors'!F191)/('Failure Counts Errors'!D1-'Failure Counts Errors'!F191),0)</f>
        <v>8.2333333333333325</v>
      </c>
      <c r="G191">
        <f>IFERROR(SUM('PARITY Errors'!G191, 'Pattern_Matching Errors'!G191, 'Reversal Errors'!G191, 'Stack Errors'!G191, 'Vending_Machine Errors'!G191, 'Vending_Machine_Sum Errors'!G191, 'MazeComplete Errors'!G191, 'MazeSolve Errors'!G191, 'Hamiltonian Errors'!G191)/('Failure Counts Errors'!D1-'Failure Counts Errors'!G191),0)</f>
        <v>8.5888888888888886</v>
      </c>
      <c r="H191" t="str">
        <f t="shared" si="5"/>
        <v>5 (δ=0.45)</v>
      </c>
    </row>
    <row r="192" spans="1:8" x14ac:dyDescent="0.45">
      <c r="A192" s="1">
        <v>8</v>
      </c>
      <c r="B192">
        <v>5</v>
      </c>
      <c r="C192">
        <v>0.65</v>
      </c>
      <c r="D192">
        <f>IFERROR(SUM('PARITY Errors'!D192, 'Pattern_Matching Errors'!D192, 'Reversal Errors'!D192, 'Stack Errors'!D192, 'Vending_Machine Errors'!D192, 'Vending_Machine_Sum Errors'!D192, 'MazeComplete Errors'!D192, 'MazeSolve Errors'!D192, 'Hamiltonian Errors'!D192)/('Failure Counts Errors'!D1-'Failure Counts Errors'!D192),0)</f>
        <v>9.0888888888888886</v>
      </c>
      <c r="E192">
        <f>IFERROR(SUM('PARITY Errors'!E192, 'Pattern_Matching Errors'!E192, 'Reversal Errors'!E192, 'Stack Errors'!E192, 'Vending_Machine Errors'!E192, 'Vending_Machine_Sum Errors'!E192, 'MazeComplete Errors'!E192, 'MazeSolve Errors'!E192, 'Hamiltonian Errors'!E192)/('Failure Counts Errors'!D1-'Failure Counts Errors'!E192),0)</f>
        <v>7.6000000000000005</v>
      </c>
      <c r="F192">
        <f>IFERROR(SUM('PARITY Errors'!F192, 'Pattern_Matching Errors'!F192, 'Reversal Errors'!F192, 'Stack Errors'!F192, 'Vending_Machine Errors'!F192, 'Vending_Machine_Sum Errors'!F192, 'MazeComplete Errors'!F192, 'MazeSolve Errors'!F192, 'Hamiltonian Errors'!F192)/('Failure Counts Errors'!D1-'Failure Counts Errors'!F192),0)</f>
        <v>9.533333333333335</v>
      </c>
      <c r="G192">
        <f>IFERROR(SUM('PARITY Errors'!G192, 'Pattern_Matching Errors'!G192, 'Reversal Errors'!G192, 'Stack Errors'!G192, 'Vending_Machine Errors'!G192, 'Vending_Machine_Sum Errors'!G192, 'MazeComplete Errors'!G192, 'MazeSolve Errors'!G192, 'Hamiltonian Errors'!G192)/('Failure Counts Errors'!D1-'Failure Counts Errors'!G192),0)</f>
        <v>10.533333333333333</v>
      </c>
      <c r="H192" t="str">
        <f t="shared" si="5"/>
        <v>5 (δ=0.65)</v>
      </c>
    </row>
    <row r="193" spans="1:11" x14ac:dyDescent="0.45">
      <c r="A193" s="1">
        <v>9</v>
      </c>
      <c r="B193">
        <v>5</v>
      </c>
      <c r="C193">
        <v>0.85</v>
      </c>
      <c r="D193">
        <f>IFERROR(SUM('PARITY Errors'!D193, 'Pattern_Matching Errors'!D193, 'Reversal Errors'!D193, 'Stack Errors'!D193, 'Vending_Machine Errors'!D193, 'Vending_Machine_Sum Errors'!D193, 'MazeComplete Errors'!D193, 'MazeSolve Errors'!D193, 'Hamiltonian Errors'!D193)/('Failure Counts Errors'!D1-'Failure Counts Errors'!D193),0)</f>
        <v>11.611111111111111</v>
      </c>
      <c r="E193">
        <f>IFERROR(SUM('PARITY Errors'!E193, 'Pattern_Matching Errors'!E193, 'Reversal Errors'!E193, 'Stack Errors'!E193, 'Vending_Machine Errors'!E193, 'Vending_Machine_Sum Errors'!E193, 'MazeComplete Errors'!E193, 'MazeSolve Errors'!E193, 'Hamiltonian Errors'!E193)/('Failure Counts Errors'!D1-'Failure Counts Errors'!E193),0)</f>
        <v>10</v>
      </c>
      <c r="F193">
        <f>IFERROR(SUM('PARITY Errors'!F193, 'Pattern_Matching Errors'!F193, 'Reversal Errors'!F193, 'Stack Errors'!F193, 'Vending_Machine Errors'!F193, 'Vending_Machine_Sum Errors'!F193, 'MazeComplete Errors'!F193, 'MazeSolve Errors'!F193, 'Hamiltonian Errors'!F193)/('Failure Counts Errors'!D1-'Failure Counts Errors'!F193),0)</f>
        <v>11.47777777777778</v>
      </c>
      <c r="G193">
        <f>IFERROR(SUM('PARITY Errors'!G193, 'Pattern_Matching Errors'!G193, 'Reversal Errors'!G193, 'Stack Errors'!G193, 'Vending_Machine Errors'!G193, 'Vending_Machine_Sum Errors'!G193, 'MazeComplete Errors'!G193, 'MazeSolve Errors'!G193, 'Hamiltonian Errors'!G193)/('Failure Counts Errors'!D1-'Failure Counts Errors'!G193),0)</f>
        <v>12.722222222222221</v>
      </c>
      <c r="H193" t="str">
        <f t="shared" si="5"/>
        <v>5 (δ=0.85)</v>
      </c>
    </row>
    <row r="194" spans="1:11" x14ac:dyDescent="0.45">
      <c r="A194" s="1">
        <v>10</v>
      </c>
      <c r="B194">
        <v>10</v>
      </c>
      <c r="C194">
        <v>0</v>
      </c>
      <c r="D194">
        <f>IFERROR(SUM('PARITY Errors'!D194, 'Pattern_Matching Errors'!D194, 'Reversal Errors'!D194, 'Stack Errors'!D194, 'Vending_Machine Errors'!D194, 'Vending_Machine_Sum Errors'!D194, 'MazeComplete Errors'!D194, 'MazeSolve Errors'!D194, 'Hamiltonian Errors'!D194)/('Failure Counts Errors'!D1-'Failure Counts Errors'!D194),0)</f>
        <v>5.3111111111111109</v>
      </c>
      <c r="E194">
        <f>IFERROR(SUM('PARITY Errors'!E194, 'Pattern_Matching Errors'!E194, 'Reversal Errors'!E194, 'Stack Errors'!E194, 'Vending_Machine Errors'!E194, 'Vending_Machine_Sum Errors'!E194, 'MazeComplete Errors'!E194, 'MazeSolve Errors'!E194, 'Hamiltonian Errors'!E194)/('Failure Counts Errors'!D1-'Failure Counts Errors'!E194),0)</f>
        <v>4.833333333333333</v>
      </c>
      <c r="F194">
        <f>IFERROR(SUM('PARITY Errors'!F194, 'Pattern_Matching Errors'!F194, 'Reversal Errors'!F194, 'Stack Errors'!F194, 'Vending_Machine Errors'!F194, 'Vending_Machine_Sum Errors'!F194, 'MazeComplete Errors'!F194, 'MazeSolve Errors'!F194, 'Hamiltonian Errors'!F194)/('Failure Counts Errors'!D1-'Failure Counts Errors'!F194),0)</f>
        <v>5.2222222222222223</v>
      </c>
      <c r="G194">
        <f>IFERROR(SUM('PARITY Errors'!G194, 'Pattern_Matching Errors'!G194, 'Reversal Errors'!G194, 'Stack Errors'!G194, 'Vending_Machine Errors'!G194, 'Vending_Machine_Sum Errors'!G194, 'MazeComplete Errors'!G194, 'MazeSolve Errors'!G194, 'Hamiltonian Errors'!G194)/('Failure Counts Errors'!D1-'Failure Counts Errors'!G194),0)</f>
        <v>5.3111111111111109</v>
      </c>
      <c r="H194" t="str">
        <f t="shared" si="5"/>
        <v>10 (δ=0)</v>
      </c>
    </row>
    <row r="195" spans="1:11" x14ac:dyDescent="0.45">
      <c r="A195" s="1">
        <v>11</v>
      </c>
      <c r="B195">
        <v>10</v>
      </c>
      <c r="C195">
        <v>0.2</v>
      </c>
      <c r="D195">
        <f>IFERROR(SUM('PARITY Errors'!D195, 'Pattern_Matching Errors'!D195, 'Reversal Errors'!D195, 'Stack Errors'!D195, 'Vending_Machine Errors'!D195, 'Vending_Machine_Sum Errors'!D195, 'MazeComplete Errors'!D195, 'MazeSolve Errors'!D195, 'Hamiltonian Errors'!D195)/('Failure Counts Errors'!D1-'Failure Counts Errors'!D195),0)</f>
        <v>8.6555555555555568</v>
      </c>
      <c r="E195">
        <f>IFERROR(SUM('PARITY Errors'!E195, 'Pattern_Matching Errors'!E195, 'Reversal Errors'!E195, 'Stack Errors'!E195, 'Vending_Machine Errors'!E195, 'Vending_Machine_Sum Errors'!E195, 'MazeComplete Errors'!E195, 'MazeSolve Errors'!E195, 'Hamiltonian Errors'!E195)/('Failure Counts Errors'!D1-'Failure Counts Errors'!E195),0)</f>
        <v>8.4777777777777796</v>
      </c>
      <c r="F195">
        <f>IFERROR(SUM('PARITY Errors'!F195, 'Pattern_Matching Errors'!F195, 'Reversal Errors'!F195, 'Stack Errors'!F195, 'Vending_Machine Errors'!F195, 'Vending_Machine_Sum Errors'!F195, 'MazeComplete Errors'!F195, 'MazeSolve Errors'!F195, 'Hamiltonian Errors'!F195)/('Failure Counts Errors'!D1-'Failure Counts Errors'!F195),0)</f>
        <v>8.31111111111111</v>
      </c>
      <c r="G195">
        <f>IFERROR(SUM('PARITY Errors'!G195, 'Pattern_Matching Errors'!G195, 'Reversal Errors'!G195, 'Stack Errors'!G195, 'Vending_Machine Errors'!G195, 'Vending_Machine_Sum Errors'!G195, 'MazeComplete Errors'!G195, 'MazeSolve Errors'!G195, 'Hamiltonian Errors'!G195)/('Failure Counts Errors'!D1-'Failure Counts Errors'!G195),0)</f>
        <v>8.5666666666666664</v>
      </c>
      <c r="H195" t="str">
        <f t="shared" si="5"/>
        <v>10 (δ=0.2)</v>
      </c>
    </row>
    <row r="196" spans="1:11" x14ac:dyDescent="0.45">
      <c r="A196" s="1">
        <v>12</v>
      </c>
      <c r="B196">
        <v>10</v>
      </c>
      <c r="C196">
        <v>0.45</v>
      </c>
      <c r="D196">
        <f>IFERROR(SUM('PARITY Errors'!D196, 'Pattern_Matching Errors'!D196, 'Reversal Errors'!D196, 'Stack Errors'!D196, 'Vending_Machine Errors'!D196, 'Vending_Machine_Sum Errors'!D196, 'MazeComplete Errors'!D196, 'MazeSolve Errors'!D196, 'Hamiltonian Errors'!D196)/('Failure Counts Errors'!D1-'Failure Counts Errors'!D196),0)</f>
        <v>9.9333333333333336</v>
      </c>
      <c r="E196">
        <f>IFERROR(SUM('PARITY Errors'!E196, 'Pattern_Matching Errors'!E196, 'Reversal Errors'!E196, 'Stack Errors'!E196, 'Vending_Machine Errors'!E196, 'Vending_Machine_Sum Errors'!E196, 'MazeComplete Errors'!E196, 'MazeSolve Errors'!E196, 'Hamiltonian Errors'!E196)/('Failure Counts Errors'!D1-'Failure Counts Errors'!E196),0)</f>
        <v>9.7666666666666675</v>
      </c>
      <c r="F196">
        <f>IFERROR(SUM('PARITY Errors'!F196, 'Pattern_Matching Errors'!F196, 'Reversal Errors'!F196, 'Stack Errors'!F196, 'Vending_Machine Errors'!F196, 'Vending_Machine_Sum Errors'!F196, 'MazeComplete Errors'!F196, 'MazeSolve Errors'!F196, 'Hamiltonian Errors'!F196)/('Failure Counts Errors'!D1-'Failure Counts Errors'!F196),0)</f>
        <v>9.4333333333333336</v>
      </c>
      <c r="G196">
        <f>IFERROR(SUM('PARITY Errors'!G196, 'Pattern_Matching Errors'!G196, 'Reversal Errors'!G196, 'Stack Errors'!G196, 'Vending_Machine Errors'!G196, 'Vending_Machine_Sum Errors'!G196, 'MazeComplete Errors'!G196, 'MazeSolve Errors'!G196, 'Hamiltonian Errors'!G196)/('Failure Counts Errors'!D1-'Failure Counts Errors'!G196),0)</f>
        <v>10.088888888888889</v>
      </c>
      <c r="H196" t="str">
        <f t="shared" si="5"/>
        <v>10 (δ=0.45)</v>
      </c>
      <c r="K196">
        <f>SUM('PARITY Errors'!G210, 'Pattern_Matching Errors'!G210, 'Reversal Errors'!G210, 'Stack Errors'!G210, 'Vending_Machine Errors'!G210, 'Vending_Machine_Sum Errors'!G210, 'MazeComplete Errors'!G210, 'MazeSolve Errors'!G210, 'Hamiltonian Errors'!G210)</f>
        <v>251.01</v>
      </c>
    </row>
    <row r="197" spans="1:11" x14ac:dyDescent="0.45">
      <c r="A197" s="1">
        <v>13</v>
      </c>
      <c r="B197">
        <v>10</v>
      </c>
      <c r="C197">
        <v>0.65</v>
      </c>
      <c r="D197">
        <f>IFERROR(SUM('PARITY Errors'!D197, 'Pattern_Matching Errors'!D197, 'Reversal Errors'!D197, 'Stack Errors'!D197, 'Vending_Machine Errors'!D197, 'Vending_Machine_Sum Errors'!D197, 'MazeComplete Errors'!D197, 'MazeSolve Errors'!D197, 'Hamiltonian Errors'!D197)/('Failure Counts Errors'!D1-'Failure Counts Errors'!D197),0)</f>
        <v>11.999999999999998</v>
      </c>
      <c r="E197">
        <f>IFERROR(SUM('PARITY Errors'!E197, 'Pattern_Matching Errors'!E197, 'Reversal Errors'!E197, 'Stack Errors'!E197, 'Vending_Machine Errors'!E197, 'Vending_Machine_Sum Errors'!E197, 'MazeComplete Errors'!E197, 'MazeSolve Errors'!E197, 'Hamiltonian Errors'!E197)/('Failure Counts Errors'!D1-'Failure Counts Errors'!E197),0)</f>
        <v>11.577777777777779</v>
      </c>
      <c r="F197">
        <f>IFERROR(SUM('PARITY Errors'!F197, 'Pattern_Matching Errors'!F197, 'Reversal Errors'!F197, 'Stack Errors'!F197, 'Vending_Machine Errors'!F197, 'Vending_Machine_Sum Errors'!F197, 'MazeComplete Errors'!F197, 'MazeSolve Errors'!F197, 'Hamiltonian Errors'!F197)/('Failure Counts Errors'!D1-'Failure Counts Errors'!F197),0)</f>
        <v>11.966666666666667</v>
      </c>
      <c r="G197">
        <f>IFERROR(SUM('PARITY Errors'!G197, 'Pattern_Matching Errors'!G197, 'Reversal Errors'!G197, 'Stack Errors'!G197, 'Vending_Machine Errors'!G197, 'Vending_Machine_Sum Errors'!G197, 'MazeComplete Errors'!G197, 'MazeSolve Errors'!G197, 'Hamiltonian Errors'!G197)/('Failure Counts Errors'!D1-'Failure Counts Errors'!G197),0)</f>
        <v>12.266666666666667</v>
      </c>
      <c r="H197" t="str">
        <f t="shared" si="5"/>
        <v>10 (δ=0.65)</v>
      </c>
      <c r="K197">
        <f>('Failure Counts Errors'!D1-'Failure Counts Errors'!G213)</f>
        <v>7</v>
      </c>
    </row>
    <row r="198" spans="1:11" x14ac:dyDescent="0.45">
      <c r="A198" s="1">
        <v>14</v>
      </c>
      <c r="B198">
        <v>10</v>
      </c>
      <c r="C198">
        <v>0.85</v>
      </c>
      <c r="D198">
        <f>IFERROR(SUM('PARITY Errors'!D198, 'Pattern_Matching Errors'!D198, 'Reversal Errors'!D198, 'Stack Errors'!D198, 'Vending_Machine Errors'!D198, 'Vending_Machine_Sum Errors'!D198, 'MazeComplete Errors'!D198, 'MazeSolve Errors'!D198, 'Hamiltonian Errors'!D198)/('Failure Counts Errors'!D1-'Failure Counts Errors'!D198),0)</f>
        <v>14.699999999999998</v>
      </c>
      <c r="E198">
        <f>IFERROR(SUM('PARITY Errors'!E198, 'Pattern_Matching Errors'!E198, 'Reversal Errors'!E198, 'Stack Errors'!E198, 'Vending_Machine Errors'!E198, 'Vending_Machine_Sum Errors'!E198, 'MazeComplete Errors'!E198, 'MazeSolve Errors'!E198, 'Hamiltonian Errors'!E198)/('Failure Counts Errors'!D1-'Failure Counts Errors'!E198),0)</f>
        <v>13.455555555555556</v>
      </c>
      <c r="F198">
        <f>IFERROR(SUM('PARITY Errors'!F198, 'Pattern_Matching Errors'!F198, 'Reversal Errors'!F198, 'Stack Errors'!F198, 'Vending_Machine Errors'!F198, 'Vending_Machine_Sum Errors'!F198, 'MazeComplete Errors'!F198, 'MazeSolve Errors'!F198, 'Hamiltonian Errors'!F198)/('Failure Counts Errors'!D1-'Failure Counts Errors'!F198),0)</f>
        <v>14.055555555555555</v>
      </c>
      <c r="G198">
        <f>IFERROR(SUM('PARITY Errors'!G198, 'Pattern_Matching Errors'!G198, 'Reversal Errors'!G198, 'Stack Errors'!G198, 'Vending_Machine Errors'!G198, 'Vending_Machine_Sum Errors'!G198, 'MazeComplete Errors'!G198, 'MazeSolve Errors'!G198, 'Hamiltonian Errors'!G198)/('Failure Counts Errors'!D1-'Failure Counts Errors'!G198),0)</f>
        <v>14.822222222222223</v>
      </c>
      <c r="H198" t="str">
        <f t="shared" si="5"/>
        <v>10 (δ=0.85)</v>
      </c>
    </row>
    <row r="199" spans="1:11" x14ac:dyDescent="0.45">
      <c r="A199" s="1">
        <v>15</v>
      </c>
      <c r="B199">
        <v>20</v>
      </c>
      <c r="C199">
        <v>0</v>
      </c>
      <c r="D199">
        <f>IFERROR(SUM('PARITY Errors'!D199, 'Pattern_Matching Errors'!D199, 'Reversal Errors'!D199, 'Stack Errors'!D199, 'Vending_Machine Errors'!D199, 'Vending_Machine_Sum Errors'!D199, 'MazeComplete Errors'!D199, 'MazeSolve Errors'!D199, 'Hamiltonian Errors'!D199)/('Failure Counts Errors'!D1-'Failure Counts Errors'!D199),0)</f>
        <v>6.3000000000000007</v>
      </c>
      <c r="E199">
        <f>IFERROR(SUM('PARITY Errors'!E199, 'Pattern_Matching Errors'!E199, 'Reversal Errors'!E199, 'Stack Errors'!E199, 'Vending_Machine Errors'!E199, 'Vending_Machine_Sum Errors'!E199, 'MazeComplete Errors'!E199, 'MazeSolve Errors'!E199, 'Hamiltonian Errors'!E199)/('Failure Counts Errors'!D1-'Failure Counts Errors'!E199),0)</f>
        <v>5.4333333333333336</v>
      </c>
      <c r="F199">
        <f>IFERROR(SUM('PARITY Errors'!F199, 'Pattern_Matching Errors'!F199, 'Reversal Errors'!F199, 'Stack Errors'!F199, 'Vending_Machine Errors'!F199, 'Vending_Machine_Sum Errors'!F199, 'MazeComplete Errors'!F199, 'MazeSolve Errors'!F199, 'Hamiltonian Errors'!F199)/('Failure Counts Errors'!D1-'Failure Counts Errors'!F199),0)</f>
        <v>5.9444444444444446</v>
      </c>
      <c r="G199">
        <f>IFERROR(SUM('PARITY Errors'!G199, 'Pattern_Matching Errors'!G199, 'Reversal Errors'!G199, 'Stack Errors'!G199, 'Vending_Machine Errors'!G199, 'Vending_Machine_Sum Errors'!G199, 'MazeComplete Errors'!G199, 'MazeSolve Errors'!G199, 'Hamiltonian Errors'!G199)/('Failure Counts Errors'!D1-'Failure Counts Errors'!G199),0)</f>
        <v>6.5111111111111111</v>
      </c>
      <c r="H199" t="str">
        <f t="shared" si="5"/>
        <v>20 (δ=0)</v>
      </c>
    </row>
    <row r="200" spans="1:11" x14ac:dyDescent="0.45">
      <c r="A200" s="1">
        <v>16</v>
      </c>
      <c r="B200">
        <v>20</v>
      </c>
      <c r="C200">
        <v>0.2</v>
      </c>
      <c r="D200">
        <f>IFERROR(SUM('PARITY Errors'!D200, 'Pattern_Matching Errors'!D200, 'Reversal Errors'!D200, 'Stack Errors'!D200, 'Vending_Machine Errors'!D200, 'Vending_Machine_Sum Errors'!D200, 'MazeComplete Errors'!D200, 'MazeSolve Errors'!D200, 'Hamiltonian Errors'!D200)/('Failure Counts Errors'!D1-'Failure Counts Errors'!D200),0)</f>
        <v>9.7444444444444454</v>
      </c>
      <c r="E200">
        <f>IFERROR(SUM('PARITY Errors'!E200, 'Pattern_Matching Errors'!E200, 'Reversal Errors'!E200, 'Stack Errors'!E200, 'Vending_Machine Errors'!E200, 'Vending_Machine_Sum Errors'!E200, 'MazeComplete Errors'!E200, 'MazeSolve Errors'!E200, 'Hamiltonian Errors'!E200)/('Failure Counts Errors'!D1-'Failure Counts Errors'!E200),0)</f>
        <v>9.1222222222222218</v>
      </c>
      <c r="F200">
        <f>IFERROR(SUM('PARITY Errors'!F200, 'Pattern_Matching Errors'!F200, 'Reversal Errors'!F200, 'Stack Errors'!F200, 'Vending_Machine Errors'!F200, 'Vending_Machine_Sum Errors'!F200, 'MazeComplete Errors'!F200, 'MazeSolve Errors'!F200, 'Hamiltonian Errors'!F200)/('Failure Counts Errors'!D1-'Failure Counts Errors'!F200),0)</f>
        <v>9.1555555555555568</v>
      </c>
      <c r="G200">
        <f>IFERROR(SUM('PARITY Errors'!G200, 'Pattern_Matching Errors'!G200, 'Reversal Errors'!G200, 'Stack Errors'!G200, 'Vending_Machine Errors'!G200, 'Vending_Machine_Sum Errors'!G200, 'MazeComplete Errors'!G200, 'MazeSolve Errors'!G200, 'Hamiltonian Errors'!G200)/('Failure Counts Errors'!D1-'Failure Counts Errors'!G200),0)</f>
        <v>9.9222222222222225</v>
      </c>
      <c r="H200" t="str">
        <f t="shared" si="5"/>
        <v>20 (δ=0.2)</v>
      </c>
    </row>
    <row r="201" spans="1:11" x14ac:dyDescent="0.45">
      <c r="A201" s="1">
        <v>17</v>
      </c>
      <c r="B201">
        <v>20</v>
      </c>
      <c r="C201">
        <v>0.45</v>
      </c>
      <c r="D201">
        <f>IFERROR(SUM('PARITY Errors'!D201, 'Pattern_Matching Errors'!D201, 'Reversal Errors'!D201, 'Stack Errors'!D201, 'Vending_Machine Errors'!D201, 'Vending_Machine_Sum Errors'!D201, 'MazeComplete Errors'!D201, 'MazeSolve Errors'!D201, 'Hamiltonian Errors'!D201)/('Failure Counts Errors'!D1-'Failure Counts Errors'!D201),0)</f>
        <v>11.055555555555555</v>
      </c>
      <c r="E201">
        <f>IFERROR(SUM('PARITY Errors'!E201, 'Pattern_Matching Errors'!E201, 'Reversal Errors'!E201, 'Stack Errors'!E201, 'Vending_Machine Errors'!E201, 'Vending_Machine_Sum Errors'!E201, 'MazeComplete Errors'!E201, 'MazeSolve Errors'!E201, 'Hamiltonian Errors'!E201)/('Failure Counts Errors'!D1-'Failure Counts Errors'!E201),0)</f>
        <v>10.31111111111111</v>
      </c>
      <c r="F201">
        <f>IFERROR(SUM('PARITY Errors'!F201, 'Pattern_Matching Errors'!F201, 'Reversal Errors'!F201, 'Stack Errors'!F201, 'Vending_Machine Errors'!F201, 'Vending_Machine_Sum Errors'!F201, 'MazeComplete Errors'!F201, 'MazeSolve Errors'!F201, 'Hamiltonian Errors'!F201)/('Failure Counts Errors'!D1-'Failure Counts Errors'!F201),0)</f>
        <v>10.588888888888889</v>
      </c>
      <c r="G201">
        <f>IFERROR(SUM('PARITY Errors'!G201, 'Pattern_Matching Errors'!G201, 'Reversal Errors'!G201, 'Stack Errors'!G201, 'Vending_Machine Errors'!G201, 'Vending_Machine_Sum Errors'!G201, 'MazeComplete Errors'!G201, 'MazeSolve Errors'!G201, 'Hamiltonian Errors'!G201)/('Failure Counts Errors'!D1-'Failure Counts Errors'!G201),0)</f>
        <v>11.100000000000001</v>
      </c>
      <c r="H201" t="str">
        <f t="shared" si="5"/>
        <v>20 (δ=0.45)</v>
      </c>
    </row>
    <row r="202" spans="1:11" x14ac:dyDescent="0.45">
      <c r="A202" s="1">
        <v>18</v>
      </c>
      <c r="B202">
        <v>20</v>
      </c>
      <c r="C202">
        <v>0.65</v>
      </c>
      <c r="D202">
        <f>IFERROR(SUM('PARITY Errors'!D202, 'Pattern_Matching Errors'!D202, 'Reversal Errors'!D202, 'Stack Errors'!D202, 'Vending_Machine Errors'!D202, 'Vending_Machine_Sum Errors'!D202, 'MazeComplete Errors'!D202, 'MazeSolve Errors'!D202, 'Hamiltonian Errors'!D202)/('Failure Counts Errors'!D1-'Failure Counts Errors'!D202),0)</f>
        <v>13.722222222222221</v>
      </c>
      <c r="E202">
        <f>IFERROR(SUM('PARITY Errors'!E202, 'Pattern_Matching Errors'!E202, 'Reversal Errors'!E202, 'Stack Errors'!E202, 'Vending_Machine Errors'!E202, 'Vending_Machine_Sum Errors'!E202, 'MazeComplete Errors'!E202, 'MazeSolve Errors'!E202, 'Hamiltonian Errors'!E202)/('Failure Counts Errors'!D1-'Failure Counts Errors'!E202),0)</f>
        <v>12.888888888888888</v>
      </c>
      <c r="F202">
        <f>IFERROR(SUM('PARITY Errors'!F202, 'Pattern_Matching Errors'!F202, 'Reversal Errors'!F202, 'Stack Errors'!F202, 'Vending_Machine Errors'!F202, 'Vending_Machine_Sum Errors'!F202, 'MazeComplete Errors'!F202, 'MazeSolve Errors'!F202, 'Hamiltonian Errors'!F202)/('Failure Counts Errors'!D1-'Failure Counts Errors'!F202),0)</f>
        <v>13.31111111111111</v>
      </c>
      <c r="G202">
        <f>IFERROR(SUM('PARITY Errors'!G202, 'Pattern_Matching Errors'!G202, 'Reversal Errors'!G202, 'Stack Errors'!G202, 'Vending_Machine Errors'!G202, 'Vending_Machine_Sum Errors'!G202, 'MazeComplete Errors'!G202, 'MazeSolve Errors'!G202, 'Hamiltonian Errors'!G202)/('Failure Counts Errors'!D1-'Failure Counts Errors'!G202),0)</f>
        <v>14.08888888888889</v>
      </c>
      <c r="H202" t="str">
        <f t="shared" si="5"/>
        <v>20 (δ=0.65)</v>
      </c>
    </row>
    <row r="203" spans="1:11" x14ac:dyDescent="0.45">
      <c r="A203" s="1">
        <v>19</v>
      </c>
      <c r="B203">
        <v>20</v>
      </c>
      <c r="C203">
        <v>0.85</v>
      </c>
      <c r="D203">
        <f>IFERROR(SUM('PARITY Errors'!D203, 'Pattern_Matching Errors'!D203, 'Reversal Errors'!D203, 'Stack Errors'!D203, 'Vending_Machine Errors'!D203, 'Vending_Machine_Sum Errors'!D203, 'MazeComplete Errors'!D203, 'MazeSolve Errors'!D203, 'Hamiltonian Errors'!D203)/('Failure Counts Errors'!D1-'Failure Counts Errors'!D203),0)</f>
        <v>17.544444444444444</v>
      </c>
      <c r="E203">
        <f>IFERROR(SUM('PARITY Errors'!E203, 'Pattern_Matching Errors'!E203, 'Reversal Errors'!E203, 'Stack Errors'!E203, 'Vending_Machine Errors'!E203, 'Vending_Machine_Sum Errors'!E203, 'MazeComplete Errors'!E203, 'MazeSolve Errors'!E203, 'Hamiltonian Errors'!E203)/('Failure Counts Errors'!D1-'Failure Counts Errors'!E203),0)</f>
        <v>14.866666666666667</v>
      </c>
      <c r="F203">
        <f>IFERROR(SUM('PARITY Errors'!F203, 'Pattern_Matching Errors'!F203, 'Reversal Errors'!F203, 'Stack Errors'!F203, 'Vending_Machine Errors'!F203, 'Vending_Machine_Sum Errors'!F203, 'MazeComplete Errors'!F203, 'MazeSolve Errors'!F203, 'Hamiltonian Errors'!F203)/('Failure Counts Errors'!D1-'Failure Counts Errors'!F203),0)</f>
        <v>16.3</v>
      </c>
      <c r="G203">
        <f>IFERROR(SUM('PARITY Errors'!G203, 'Pattern_Matching Errors'!G203, 'Reversal Errors'!G203, 'Stack Errors'!G203, 'Vending_Machine Errors'!G203, 'Vending_Machine_Sum Errors'!G203, 'MazeComplete Errors'!G203, 'MazeSolve Errors'!G203, 'Hamiltonian Errors'!G203)/('Failure Counts Errors'!D1-'Failure Counts Errors'!G203),0)</f>
        <v>17.422222222222224</v>
      </c>
      <c r="H203" t="str">
        <f t="shared" si="5"/>
        <v>20 (δ=0.85)</v>
      </c>
    </row>
    <row r="204" spans="1:11" x14ac:dyDescent="0.45">
      <c r="A204" s="1">
        <v>20</v>
      </c>
      <c r="B204">
        <v>50</v>
      </c>
      <c r="C204">
        <v>0</v>
      </c>
      <c r="D204">
        <f>IFERROR(SUM('PARITY Errors'!D204, 'Pattern_Matching Errors'!D204, 'Reversal Errors'!D204, 'Stack Errors'!D204, 'Vending_Machine Errors'!D204, 'Vending_Machine_Sum Errors'!D204, 'MazeComplete Errors'!D204, 'MazeSolve Errors'!D204, 'Hamiltonian Errors'!D204)/('Failure Counts Errors'!D1-'Failure Counts Errors'!D204),0)</f>
        <v>18.637499999999999</v>
      </c>
      <c r="E204">
        <f>IFERROR(SUM('PARITY Errors'!E204, 'Pattern_Matching Errors'!E204, 'Reversal Errors'!E204, 'Stack Errors'!E204, 'Vending_Machine Errors'!E204, 'Vending_Machine_Sum Errors'!E204, 'MazeComplete Errors'!E204, 'MazeSolve Errors'!E204, 'Hamiltonian Errors'!E204)/('Failure Counts Errors'!D1-'Failure Counts Errors'!E204),0)</f>
        <v>32.542857142857144</v>
      </c>
      <c r="F204">
        <f>IFERROR(SUM('PARITY Errors'!F204, 'Pattern_Matching Errors'!F204, 'Reversal Errors'!F204, 'Stack Errors'!F204, 'Vending_Machine Errors'!F204, 'Vending_Machine_Sum Errors'!F204, 'MazeComplete Errors'!F204, 'MazeSolve Errors'!F204, 'Hamiltonian Errors'!F204)/('Failure Counts Errors'!D1-'Failure Counts Errors'!F204),0)</f>
        <v>18.705000000000002</v>
      </c>
      <c r="G204">
        <f>IFERROR(SUM('PARITY Errors'!G204, 'Pattern_Matching Errors'!G204, 'Reversal Errors'!G204, 'Stack Errors'!G204, 'Vending_Machine Errors'!G204, 'Vending_Machine_Sum Errors'!G204, 'MazeComplete Errors'!G204, 'MazeSolve Errors'!G204, 'Hamiltonian Errors'!G204)/('Failure Counts Errors'!D1-'Failure Counts Errors'!G204),0)</f>
        <v>18.662499999999998</v>
      </c>
      <c r="H204" t="str">
        <f t="shared" si="5"/>
        <v>50 (δ=0)</v>
      </c>
    </row>
    <row r="205" spans="1:11" x14ac:dyDescent="0.45">
      <c r="A205" s="1">
        <v>21</v>
      </c>
      <c r="B205">
        <v>50</v>
      </c>
      <c r="C205">
        <v>0.2</v>
      </c>
      <c r="D205">
        <f>IFERROR(SUM('PARITY Errors'!D205, 'Pattern_Matching Errors'!D205, 'Reversal Errors'!D205, 'Stack Errors'!D205, 'Vending_Machine Errors'!D205, 'Vending_Machine_Sum Errors'!D205, 'MazeComplete Errors'!D205, 'MazeSolve Errors'!D205, 'Hamiltonian Errors'!D205)/('Failure Counts Errors'!D1-'Failure Counts Errors'!D205),0)</f>
        <v>22.425000000000001</v>
      </c>
      <c r="E205">
        <f>IFERROR(SUM('PARITY Errors'!E205, 'Pattern_Matching Errors'!E205, 'Reversal Errors'!E205, 'Stack Errors'!E205, 'Vending_Machine Errors'!E205, 'Vending_Machine_Sum Errors'!E205, 'MazeComplete Errors'!E205, 'MazeSolve Errors'!E205, 'Hamiltonian Errors'!E205)/('Failure Counts Errors'!D1-'Failure Counts Errors'!E205),0)</f>
        <v>36.357142857142854</v>
      </c>
      <c r="F205">
        <f>IFERROR(SUM('PARITY Errors'!F205, 'Pattern_Matching Errors'!F205, 'Reversal Errors'!F205, 'Stack Errors'!F205, 'Vending_Machine Errors'!F205, 'Vending_Machine_Sum Errors'!F205, 'MazeComplete Errors'!F205, 'MazeSolve Errors'!F205, 'Hamiltonian Errors'!F205)/('Failure Counts Errors'!D1-'Failure Counts Errors'!F205),0)</f>
        <v>22.212499999999999</v>
      </c>
      <c r="G205">
        <f>IFERROR(SUM('PARITY Errors'!G205, 'Pattern_Matching Errors'!G205, 'Reversal Errors'!G205, 'Stack Errors'!G205, 'Vending_Machine Errors'!G205, 'Vending_Machine_Sum Errors'!G205, 'MazeComplete Errors'!G205, 'MazeSolve Errors'!G205, 'Hamiltonian Errors'!G205)/('Failure Counts Errors'!D1-'Failure Counts Errors'!G205),0)</f>
        <v>22.412499999999998</v>
      </c>
      <c r="H205" t="str">
        <f t="shared" si="5"/>
        <v>50 (δ=0.2)</v>
      </c>
    </row>
    <row r="206" spans="1:11" x14ac:dyDescent="0.45">
      <c r="A206" s="1">
        <v>22</v>
      </c>
      <c r="B206">
        <v>50</v>
      </c>
      <c r="C206">
        <v>0.45</v>
      </c>
      <c r="D206">
        <f>IFERROR(SUM('PARITY Errors'!D206, 'Pattern_Matching Errors'!D206, 'Reversal Errors'!D206, 'Stack Errors'!D206, 'Vending_Machine Errors'!D206, 'Vending_Machine_Sum Errors'!D206, 'MazeComplete Errors'!D206, 'MazeSolve Errors'!D206, 'Hamiltonian Errors'!D206)/('Failure Counts Errors'!D1-'Failure Counts Errors'!D206),0)</f>
        <v>24.200000000000003</v>
      </c>
      <c r="E206">
        <f>IFERROR(SUM('PARITY Errors'!E206, 'Pattern_Matching Errors'!E206, 'Reversal Errors'!E206, 'Stack Errors'!E206, 'Vending_Machine Errors'!E206, 'Vending_Machine_Sum Errors'!E206, 'MazeComplete Errors'!E206, 'MazeSolve Errors'!E206, 'Hamiltonian Errors'!E206)/('Failure Counts Errors'!D1-'Failure Counts Errors'!E206),0)</f>
        <v>38.342857142857142</v>
      </c>
      <c r="F206">
        <f>IFERROR(SUM('PARITY Errors'!F206, 'Pattern_Matching Errors'!F206, 'Reversal Errors'!F206, 'Stack Errors'!F206, 'Vending_Machine Errors'!F206, 'Vending_Machine_Sum Errors'!F206, 'MazeComplete Errors'!F206, 'MazeSolve Errors'!F206, 'Hamiltonian Errors'!F206)/('Failure Counts Errors'!D1-'Failure Counts Errors'!F206),0)</f>
        <v>24.212499999999999</v>
      </c>
      <c r="G206">
        <f>IFERROR(SUM('PARITY Errors'!G206, 'Pattern_Matching Errors'!G206, 'Reversal Errors'!G206, 'Stack Errors'!G206, 'Vending_Machine Errors'!G206, 'Vending_Machine_Sum Errors'!G206, 'MazeComplete Errors'!G206, 'MazeSolve Errors'!G206, 'Hamiltonian Errors'!G206)/('Failure Counts Errors'!D1-'Failure Counts Errors'!G206),0)</f>
        <v>24.112499999999997</v>
      </c>
      <c r="H206" t="str">
        <f t="shared" si="5"/>
        <v>50 (δ=0.45)</v>
      </c>
    </row>
    <row r="207" spans="1:11" x14ac:dyDescent="0.45">
      <c r="A207" s="1">
        <v>23</v>
      </c>
      <c r="B207">
        <v>50</v>
      </c>
      <c r="C207">
        <v>0.65</v>
      </c>
      <c r="D207">
        <f>IFERROR(SUM('PARITY Errors'!D207, 'Pattern_Matching Errors'!D207, 'Reversal Errors'!D207, 'Stack Errors'!D207, 'Vending_Machine Errors'!D207, 'Vending_Machine_Sum Errors'!D207, 'MazeComplete Errors'!D207, 'MazeSolve Errors'!D207, 'Hamiltonian Errors'!D207)/('Failure Counts Errors'!D1-'Failure Counts Errors'!D207),0)</f>
        <v>27</v>
      </c>
      <c r="E207">
        <f>IFERROR(SUM('PARITY Errors'!E207, 'Pattern_Matching Errors'!E207, 'Reversal Errors'!E207, 'Stack Errors'!E207, 'Vending_Machine Errors'!E207, 'Vending_Machine_Sum Errors'!E207, 'MazeComplete Errors'!E207, 'MazeSolve Errors'!E207, 'Hamiltonian Errors'!E207)/('Failure Counts Errors'!D1-'Failure Counts Errors'!E207),0)</f>
        <v>41.51428571428572</v>
      </c>
      <c r="F207">
        <f>IFERROR(SUM('PARITY Errors'!F207, 'Pattern_Matching Errors'!F207, 'Reversal Errors'!F207, 'Stack Errors'!F207, 'Vending_Machine Errors'!F207, 'Vending_Machine_Sum Errors'!F207, 'MazeComplete Errors'!F207, 'MazeSolve Errors'!F207, 'Hamiltonian Errors'!F207)/('Failure Counts Errors'!D1-'Failure Counts Errors'!F207),0)</f>
        <v>27.112499999999997</v>
      </c>
      <c r="G207">
        <f>IFERROR(SUM('PARITY Errors'!G207, 'Pattern_Matching Errors'!G207, 'Reversal Errors'!G207, 'Stack Errors'!G207, 'Vending_Machine Errors'!G207, 'Vending_Machine_Sum Errors'!G207, 'MazeComplete Errors'!G207, 'MazeSolve Errors'!G207, 'Hamiltonian Errors'!G207)/('Failure Counts Errors'!D1-'Failure Counts Errors'!G207),0)</f>
        <v>27.299999999999997</v>
      </c>
      <c r="H207" t="str">
        <f t="shared" si="5"/>
        <v>50 (δ=0.65)</v>
      </c>
    </row>
    <row r="208" spans="1:11" x14ac:dyDescent="0.45">
      <c r="A208" s="1">
        <v>24</v>
      </c>
      <c r="B208">
        <v>50</v>
      </c>
      <c r="C208">
        <v>0.85</v>
      </c>
      <c r="D208">
        <f>IFERROR(SUM('PARITY Errors'!D208, 'Pattern_Matching Errors'!D208, 'Reversal Errors'!D208, 'Stack Errors'!D208, 'Vending_Machine Errors'!D208, 'Vending_Machine_Sum Errors'!D208, 'MazeComplete Errors'!D208, 'MazeSolve Errors'!D208, 'Hamiltonian Errors'!D208)/('Failure Counts Errors'!D1-'Failure Counts Errors'!D208),0)</f>
        <v>31.137500000000003</v>
      </c>
      <c r="E208">
        <f>IFERROR(SUM('PARITY Errors'!E208, 'Pattern_Matching Errors'!E208, 'Reversal Errors'!E208, 'Stack Errors'!E208, 'Vending_Machine Errors'!E208, 'Vending_Machine_Sum Errors'!E208, 'MazeComplete Errors'!E208, 'MazeSolve Errors'!E208, 'Hamiltonian Errors'!E208)/('Failure Counts Errors'!D1-'Failure Counts Errors'!E208),0)</f>
        <v>44.071428571428569</v>
      </c>
      <c r="F208">
        <f>IFERROR(SUM('PARITY Errors'!F208, 'Pattern_Matching Errors'!F208, 'Reversal Errors'!F208, 'Stack Errors'!F208, 'Vending_Machine Errors'!F208, 'Vending_Machine_Sum Errors'!F208, 'MazeComplete Errors'!F208, 'MazeSolve Errors'!F208, 'Hamiltonian Errors'!F208)/('Failure Counts Errors'!D1-'Failure Counts Errors'!F208),0)</f>
        <v>30.525000000000002</v>
      </c>
      <c r="G208">
        <f>IFERROR(SUM('PARITY Errors'!G208, 'Pattern_Matching Errors'!G208, 'Reversal Errors'!G208, 'Stack Errors'!G208, 'Vending_Machine Errors'!G208, 'Vending_Machine_Sum Errors'!G208, 'MazeComplete Errors'!G208, 'MazeSolve Errors'!G208, 'Hamiltonian Errors'!G208)/('Failure Counts Errors'!D1-'Failure Counts Errors'!G208),0)</f>
        <v>31.0625</v>
      </c>
      <c r="H208" t="str">
        <f t="shared" si="5"/>
        <v>50 (δ=0.85)</v>
      </c>
    </row>
    <row r="209" spans="1:8" x14ac:dyDescent="0.45">
      <c r="A209" s="1">
        <v>25</v>
      </c>
      <c r="B209">
        <v>100</v>
      </c>
      <c r="C209">
        <v>0</v>
      </c>
      <c r="D209">
        <f>IFERROR(SUM('PARITY Errors'!D209, 'Pattern_Matching Errors'!D209, 'Reversal Errors'!D209, 'Stack Errors'!D209, 'Vending_Machine Errors'!D209, 'Vending_Machine_Sum Errors'!D209, 'MazeComplete Errors'!D209, 'MazeSolve Errors'!D209, 'Hamiltonian Errors'!D209)/('Failure Counts Errors'!D1-'Failure Counts Errors'!D209),0)</f>
        <v>32.771428571428572</v>
      </c>
      <c r="E209">
        <f>IFERROR(SUM('PARITY Errors'!E209, 'Pattern_Matching Errors'!E209, 'Reversal Errors'!E209, 'Stack Errors'!E209, 'Vending_Machine Errors'!E209, 'Vending_Machine_Sum Errors'!E209, 'MazeComplete Errors'!E209, 'MazeSolve Errors'!E209, 'Hamiltonian Errors'!E209)/('Failure Counts Errors'!D1-'Failure Counts Errors'!E209),0)</f>
        <v>32.700000000000003</v>
      </c>
      <c r="F209">
        <f>IFERROR(SUM('PARITY Errors'!F209, 'Pattern_Matching Errors'!F209, 'Reversal Errors'!F209, 'Stack Errors'!F209, 'Vending_Machine Errors'!F209, 'Vending_Machine_Sum Errors'!F209, 'MazeComplete Errors'!F209, 'MazeSolve Errors'!F209, 'Hamiltonian Errors'!F209)/('Failure Counts Errors'!D1-'Failure Counts Errors'!F209),0)</f>
        <v>32.828571428571429</v>
      </c>
      <c r="G209">
        <f>IFERROR(SUM('PARITY Errors'!G209, 'Pattern_Matching Errors'!G209, 'Reversal Errors'!G209, 'Stack Errors'!G209, 'Vending_Machine Errors'!G209, 'Vending_Machine_Sum Errors'!G209, 'MazeComplete Errors'!G209, 'MazeSolve Errors'!G209, 'Hamiltonian Errors'!G209)/('Failure Counts Errors'!D1-'Failure Counts Errors'!G209),0)</f>
        <v>32.700000000000003</v>
      </c>
      <c r="H209" t="str">
        <f t="shared" si="5"/>
        <v>100 (δ=0)</v>
      </c>
    </row>
    <row r="210" spans="1:8" x14ac:dyDescent="0.45">
      <c r="A210" s="1">
        <v>26</v>
      </c>
      <c r="B210">
        <v>100</v>
      </c>
      <c r="C210">
        <v>0.2</v>
      </c>
      <c r="D210">
        <f>IFERROR(SUM('PARITY Errors'!D210, 'Pattern_Matching Errors'!D210, 'Reversal Errors'!D210, 'Stack Errors'!D210, 'Vending_Machine Errors'!D210, 'Vending_Machine_Sum Errors'!D210, 'MazeComplete Errors'!D210, 'MazeSolve Errors'!D210, 'Hamiltonian Errors'!D210)/('Failure Counts Errors'!D1-'Failure Counts Errors'!D210),0)</f>
        <v>36.214285714285715</v>
      </c>
      <c r="E210">
        <f>IFERROR(SUM('PARITY Errors'!E210, 'Pattern_Matching Errors'!E210, 'Reversal Errors'!E210, 'Stack Errors'!E210, 'Vending_Machine Errors'!E210, 'Vending_Machine_Sum Errors'!E210, 'MazeComplete Errors'!E210, 'MazeSolve Errors'!E210, 'Hamiltonian Errors'!E210)/('Failure Counts Errors'!D1-'Failure Counts Errors'!E210),0)</f>
        <v>36.5</v>
      </c>
      <c r="F210">
        <f>IFERROR(SUM('PARITY Errors'!F210, 'Pattern_Matching Errors'!F210, 'Reversal Errors'!F210, 'Stack Errors'!F210, 'Vending_Machine Errors'!F210, 'Vending_Machine_Sum Errors'!F210, 'MazeComplete Errors'!F210, 'MazeSolve Errors'!F210, 'Hamiltonian Errors'!F210)/('Failure Counts Errors'!D1-'Failure Counts Errors'!F210),0)</f>
        <v>36.328571428571429</v>
      </c>
      <c r="G210">
        <f>IFERROR(SUM('PARITY Errors'!G210, 'Pattern_Matching Errors'!G210, 'Reversal Errors'!G210, 'Stack Errors'!G210, 'Vending_Machine Errors'!G210, 'Vending_Machine_Sum Errors'!G210, 'MazeComplete Errors'!G210, 'MazeSolve Errors'!G210, 'Hamiltonian Errors'!G210)/('Failure Counts Errors'!D1-'Failure Counts Errors'!G210),0)</f>
        <v>35.85857142857143</v>
      </c>
      <c r="H210" t="str">
        <f t="shared" si="5"/>
        <v>100 (δ=0.2)</v>
      </c>
    </row>
    <row r="211" spans="1:8" x14ac:dyDescent="0.45">
      <c r="A211" s="1">
        <v>27</v>
      </c>
      <c r="B211">
        <v>100</v>
      </c>
      <c r="C211">
        <v>0.45</v>
      </c>
      <c r="D211">
        <f>IFERROR(SUM('PARITY Errors'!D211, 'Pattern_Matching Errors'!D211, 'Reversal Errors'!D211, 'Stack Errors'!D211, 'Vending_Machine Errors'!D211, 'Vending_Machine_Sum Errors'!D211, 'MazeComplete Errors'!D211, 'MazeSolve Errors'!D211, 'Hamiltonian Errors'!D211)/('Failure Counts Errors'!D1-'Failure Counts Errors'!D211),0)</f>
        <v>38.300000000000004</v>
      </c>
      <c r="E211">
        <f>IFERROR(SUM('PARITY Errors'!E211, 'Pattern_Matching Errors'!E211, 'Reversal Errors'!E211, 'Stack Errors'!E211, 'Vending_Machine Errors'!E211, 'Vending_Machine_Sum Errors'!E211, 'MazeComplete Errors'!E211, 'MazeSolve Errors'!E211, 'Hamiltonian Errors'!E211)/('Failure Counts Errors'!D1-'Failure Counts Errors'!E211),0)</f>
        <v>38.661428571428573</v>
      </c>
      <c r="F211">
        <f>IFERROR(SUM('PARITY Errors'!F211, 'Pattern_Matching Errors'!F211, 'Reversal Errors'!F211, 'Stack Errors'!F211, 'Vending_Machine Errors'!F211, 'Vending_Machine_Sum Errors'!F211, 'MazeComplete Errors'!F211, 'MazeSolve Errors'!F211, 'Hamiltonian Errors'!F211)/('Failure Counts Errors'!D1-'Failure Counts Errors'!F211),0)</f>
        <v>38.828571428571429</v>
      </c>
      <c r="G211">
        <f>IFERROR(SUM('PARITY Errors'!G211, 'Pattern_Matching Errors'!G211, 'Reversal Errors'!G211, 'Stack Errors'!G211, 'Vending_Machine Errors'!G211, 'Vending_Machine_Sum Errors'!G211, 'MazeComplete Errors'!G211, 'MazeSolve Errors'!G211, 'Hamiltonian Errors'!G211)/('Failure Counts Errors'!D1-'Failure Counts Errors'!G211),0)</f>
        <v>38.071428571428569</v>
      </c>
      <c r="H211" t="str">
        <f t="shared" si="5"/>
        <v>100 (δ=0.45)</v>
      </c>
    </row>
    <row r="212" spans="1:8" x14ac:dyDescent="0.45">
      <c r="A212" s="1">
        <v>28</v>
      </c>
      <c r="B212">
        <v>100</v>
      </c>
      <c r="C212">
        <v>0.65</v>
      </c>
      <c r="D212">
        <f>IFERROR(SUM('PARITY Errors'!D212, 'Pattern_Matching Errors'!D212, 'Reversal Errors'!D212, 'Stack Errors'!D212, 'Vending_Machine Errors'!D212, 'Vending_Machine_Sum Errors'!D212, 'MazeComplete Errors'!D212, 'MazeSolve Errors'!D212, 'Hamiltonian Errors'!D212)/('Failure Counts Errors'!D1-'Failure Counts Errors'!D212),0)</f>
        <v>41.671428571428571</v>
      </c>
      <c r="E212">
        <f>IFERROR(SUM('PARITY Errors'!E212, 'Pattern_Matching Errors'!E212, 'Reversal Errors'!E212, 'Stack Errors'!E212, 'Vending_Machine Errors'!E212, 'Vending_Machine_Sum Errors'!E212, 'MazeComplete Errors'!E212, 'MazeSolve Errors'!E212, 'Hamiltonian Errors'!E212)/('Failure Counts Errors'!D1-'Failure Counts Errors'!E212),0)</f>
        <v>42.028571428571425</v>
      </c>
      <c r="F212">
        <f>IFERROR(SUM('PARITY Errors'!F212, 'Pattern_Matching Errors'!F212, 'Reversal Errors'!F212, 'Stack Errors'!F212, 'Vending_Machine Errors'!F212, 'Vending_Machine_Sum Errors'!F212, 'MazeComplete Errors'!F212, 'MazeSolve Errors'!F212, 'Hamiltonian Errors'!F212)/('Failure Counts Errors'!D1-'Failure Counts Errors'!F212),0)</f>
        <v>42.142857142857146</v>
      </c>
      <c r="G212">
        <f>IFERROR(SUM('PARITY Errors'!G212, 'Pattern_Matching Errors'!G212, 'Reversal Errors'!G212, 'Stack Errors'!G212, 'Vending_Machine Errors'!G212, 'Vending_Machine_Sum Errors'!G212, 'MazeComplete Errors'!G212, 'MazeSolve Errors'!G212, 'Hamiltonian Errors'!G212)/('Failure Counts Errors'!D1-'Failure Counts Errors'!G212),0)</f>
        <v>41.471428571428575</v>
      </c>
      <c r="H212" t="str">
        <f t="shared" si="5"/>
        <v>100 (δ=0.65)</v>
      </c>
    </row>
    <row r="213" spans="1:8" x14ac:dyDescent="0.45">
      <c r="A213" s="1">
        <v>29</v>
      </c>
      <c r="B213">
        <v>100</v>
      </c>
      <c r="C213">
        <v>0.85</v>
      </c>
      <c r="D213">
        <f>IFERROR(SUM('PARITY Errors'!D213, 'Pattern_Matching Errors'!D213, 'Reversal Errors'!D213, 'Stack Errors'!D213, 'Vending_Machine Errors'!D213, 'Vending_Machine_Sum Errors'!D213, 'MazeComplete Errors'!D213, 'MazeSolve Errors'!D213, 'Hamiltonian Errors'!D213)/('Failure Counts Errors'!D1-'Failure Counts Errors'!D213),0)</f>
        <v>45.342857142857142</v>
      </c>
      <c r="E213">
        <f>IFERROR(SUM('PARITY Errors'!E213, 'Pattern_Matching Errors'!E213, 'Reversal Errors'!E213, 'Stack Errors'!E213, 'Vending_Machine Errors'!E213, 'Vending_Machine_Sum Errors'!E213, 'MazeComplete Errors'!E213, 'MazeSolve Errors'!E213, 'Hamiltonian Errors'!E213)/('Failure Counts Errors'!D1-'Failure Counts Errors'!E213),0)</f>
        <v>44.685714285714276</v>
      </c>
      <c r="F213">
        <f>IFERROR(SUM('PARITY Errors'!F213, 'Pattern_Matching Errors'!F213, 'Reversal Errors'!F213, 'Stack Errors'!F213, 'Vending_Machine Errors'!F213, 'Vending_Machine_Sum Errors'!F213, 'MazeComplete Errors'!F213, 'MazeSolve Errors'!F213, 'Hamiltonian Errors'!F213)/('Failure Counts Errors'!D1-'Failure Counts Errors'!F213),0)</f>
        <v>46.528571428571425</v>
      </c>
      <c r="G213">
        <f>IFERROR(SUM('PARITY Errors'!G213, 'Pattern_Matching Errors'!G213, 'Reversal Errors'!G213, 'Stack Errors'!G213, 'Vending_Machine Errors'!G213, 'Vending_Machine_Sum Errors'!G213, 'MazeComplete Errors'!G213, 'MazeSolve Errors'!G213, 'Hamiltonian Errors'!G213)/('Failure Counts Errors'!D1-'Failure Counts Errors'!G213),0)</f>
        <v>46.142857142857146</v>
      </c>
      <c r="H213" t="str">
        <f t="shared" si="5"/>
        <v>100 (δ=0.85)</v>
      </c>
    </row>
    <row r="217" spans="1:8" x14ac:dyDescent="0.45">
      <c r="A217" s="1">
        <v>0</v>
      </c>
      <c r="B217" t="s">
        <v>20</v>
      </c>
    </row>
    <row r="219" spans="1:8" x14ac:dyDescent="0.4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H219" s="1" t="s">
        <v>14</v>
      </c>
    </row>
    <row r="220" spans="1:8" x14ac:dyDescent="0.45">
      <c r="A220" s="1">
        <v>0</v>
      </c>
      <c r="B220">
        <v>0</v>
      </c>
      <c r="C220">
        <v>0</v>
      </c>
      <c r="D220">
        <f>IFERROR(SUM('PARITY Errors'!D220, 'Pattern_Matching Errors'!D220, 'Reversal Errors'!D220, 'Stack Errors'!D220, 'Vending_Machine Errors'!D220, 'Vending_Machine_Sum Errors'!D220, 'MazeComplete Errors'!D220, 'MazeSolve Errors'!D220, 'Hamiltonian Errors'!D220)/('Failure Counts Errors'!D1-'Failure Counts Errors'!D220),0)</f>
        <v>76.875000000000014</v>
      </c>
      <c r="E220">
        <f>IFERROR(SUM('PARITY Errors'!E220, 'Pattern_Matching Errors'!E220, 'Reversal Errors'!E220, 'Stack Errors'!E220, 'Vending_Machine Errors'!E220, 'Vending_Machine_Sum Errors'!E220, 'MazeComplete Errors'!E220, 'MazeSolve Errors'!E220, 'Hamiltonian Errors'!E220)/('Failure Counts Errors'!D1-'Failure Counts Errors'!E220),0)</f>
        <v>77.459999999999994</v>
      </c>
      <c r="F220">
        <f>IFERROR(SUM('PARITY Errors'!F220, 'Pattern_Matching Errors'!F220, 'Reversal Errors'!F220, 'Stack Errors'!F220, 'Vending_Machine Errors'!F220, 'Vending_Machine_Sum Errors'!F220, 'MazeComplete Errors'!F220, 'MazeSolve Errors'!F220, 'Hamiltonian Errors'!F220)/('Failure Counts Errors'!D1-'Failure Counts Errors'!F220),0)</f>
        <v>78.387499999999989</v>
      </c>
      <c r="G220">
        <f>IFERROR(SUM('PARITY Errors'!G220, 'Pattern_Matching Errors'!G220, 'Reversal Errors'!G220, 'Stack Errors'!G220, 'Vending_Machine Errors'!G220, 'Vending_Machine_Sum Errors'!G220, 'MazeComplete Errors'!G220, 'MazeSolve Errors'!G220, 'Hamiltonian Errors'!G220)/('Failure Counts Errors'!D1-'Failure Counts Errors'!G220),0)</f>
        <v>90.957142857142841</v>
      </c>
      <c r="H220" t="str">
        <f t="shared" ref="H220:H249" si="6">B220&amp;" (δ="&amp;C220&amp;")"</f>
        <v>0 (δ=0)</v>
      </c>
    </row>
    <row r="221" spans="1:8" x14ac:dyDescent="0.45">
      <c r="A221" s="1">
        <v>1</v>
      </c>
      <c r="B221">
        <v>0</v>
      </c>
      <c r="C221">
        <v>0.2</v>
      </c>
      <c r="D221">
        <f>IFERROR(SUM('PARITY Errors'!D221, 'Pattern_Matching Errors'!D221, 'Reversal Errors'!D221, 'Stack Errors'!D221, 'Vending_Machine Errors'!D221, 'Vending_Machine_Sum Errors'!D221, 'MazeComplete Errors'!D221, 'MazeSolve Errors'!D221, 'Hamiltonian Errors'!D221)/('Failure Counts Errors'!D1-'Failure Counts Errors'!D221),0)</f>
        <v>67.755555555555546</v>
      </c>
      <c r="E221">
        <f>IFERROR(SUM('PARITY Errors'!E221, 'Pattern_Matching Errors'!E221, 'Reversal Errors'!E221, 'Stack Errors'!E221, 'Vending_Machine Errors'!E221, 'Vending_Machine_Sum Errors'!E221, 'MazeComplete Errors'!E221, 'MazeSolve Errors'!E221, 'Hamiltonian Errors'!E221)/('Failure Counts Errors'!D1-'Failure Counts Errors'!E221),0)</f>
        <v>86.399999999999991</v>
      </c>
      <c r="F221">
        <f>IFERROR(SUM('PARITY Errors'!F221, 'Pattern_Matching Errors'!F221, 'Reversal Errors'!F221, 'Stack Errors'!F221, 'Vending_Machine Errors'!F221, 'Vending_Machine_Sum Errors'!F221, 'MazeComplete Errors'!F221, 'MazeSolve Errors'!F221, 'Hamiltonian Errors'!F221)/('Failure Counts Errors'!D1-'Failure Counts Errors'!F221),0)</f>
        <v>78.174999999999997</v>
      </c>
      <c r="G221">
        <f>IFERROR(SUM('PARITY Errors'!G221, 'Pattern_Matching Errors'!G221, 'Reversal Errors'!G221, 'Stack Errors'!G221, 'Vending_Machine Errors'!G221, 'Vending_Machine_Sum Errors'!G221, 'MazeComplete Errors'!G221, 'MazeSolve Errors'!G221, 'Hamiltonian Errors'!G221)/('Failure Counts Errors'!D1-'Failure Counts Errors'!G221),0)</f>
        <v>90.05714285714285</v>
      </c>
      <c r="H221" t="str">
        <f t="shared" si="6"/>
        <v>0 (δ=0.2)</v>
      </c>
    </row>
    <row r="222" spans="1:8" x14ac:dyDescent="0.45">
      <c r="A222" s="1">
        <v>2</v>
      </c>
      <c r="B222">
        <v>0</v>
      </c>
      <c r="C222">
        <v>0.45</v>
      </c>
      <c r="D222">
        <f>IFERROR(SUM('PARITY Errors'!D222, 'Pattern_Matching Errors'!D222, 'Reversal Errors'!D222, 'Stack Errors'!D222, 'Vending_Machine Errors'!D222, 'Vending_Machine_Sum Errors'!D222, 'MazeComplete Errors'!D222, 'MazeSolve Errors'!D222, 'Hamiltonian Errors'!D222)/('Failure Counts Errors'!D1-'Failure Counts Errors'!D222),0)</f>
        <v>73.699999999999989</v>
      </c>
      <c r="E222">
        <f>IFERROR(SUM('PARITY Errors'!E222, 'Pattern_Matching Errors'!E222, 'Reversal Errors'!E222, 'Stack Errors'!E222, 'Vending_Machine Errors'!E222, 'Vending_Machine_Sum Errors'!E222, 'MazeComplete Errors'!E222, 'MazeSolve Errors'!E222, 'Hamiltonian Errors'!E222)/('Failure Counts Errors'!D1-'Failure Counts Errors'!E222),0)</f>
        <v>74.5</v>
      </c>
      <c r="F222">
        <f>IFERROR(SUM('PARITY Errors'!F222, 'Pattern_Matching Errors'!F222, 'Reversal Errors'!F222, 'Stack Errors'!F222, 'Vending_Machine Errors'!F222, 'Vending_Machine_Sum Errors'!F222, 'MazeComplete Errors'!F222, 'MazeSolve Errors'!F222, 'Hamiltonian Errors'!F222)/('Failure Counts Errors'!D1-'Failure Counts Errors'!F222),0)</f>
        <v>86.528571428571453</v>
      </c>
      <c r="G222">
        <f>IFERROR(SUM('PARITY Errors'!G222, 'Pattern_Matching Errors'!G222, 'Reversal Errors'!G222, 'Stack Errors'!G222, 'Vending_Machine Errors'!G222, 'Vending_Machine_Sum Errors'!G222, 'MazeComplete Errors'!G222, 'MazeSolve Errors'!G222, 'Hamiltonian Errors'!G222)/('Failure Counts Errors'!D1-'Failure Counts Errors'!G222),0)</f>
        <v>88.428571428571431</v>
      </c>
      <c r="H222" t="str">
        <f t="shared" si="6"/>
        <v>0 (δ=0.45)</v>
      </c>
    </row>
    <row r="223" spans="1:8" x14ac:dyDescent="0.45">
      <c r="A223" s="1">
        <v>3</v>
      </c>
      <c r="B223">
        <v>0</v>
      </c>
      <c r="C223">
        <v>0.65</v>
      </c>
      <c r="D223">
        <f>IFERROR(SUM('PARITY Errors'!D223, 'Pattern_Matching Errors'!D223, 'Reversal Errors'!D223, 'Stack Errors'!D223, 'Vending_Machine Errors'!D223, 'Vending_Machine_Sum Errors'!D223, 'MazeComplete Errors'!D223, 'MazeSolve Errors'!D223, 'Hamiltonian Errors'!D223)/('Failure Counts Errors'!D1-'Failure Counts Errors'!D223),0)</f>
        <v>84.214285714285708</v>
      </c>
      <c r="E223">
        <f>IFERROR(SUM('PARITY Errors'!E223, 'Pattern_Matching Errors'!E223, 'Reversal Errors'!E223, 'Stack Errors'!E223, 'Vending_Machine Errors'!E223, 'Vending_Machine_Sum Errors'!E223, 'MazeComplete Errors'!E223, 'MazeSolve Errors'!E223, 'Hamiltonian Errors'!E223)/('Failure Counts Errors'!D1-'Failure Counts Errors'!E223),0)</f>
        <v>73.412500000000009</v>
      </c>
      <c r="F223">
        <f>IFERROR(SUM('PARITY Errors'!F223, 'Pattern_Matching Errors'!F223, 'Reversal Errors'!F223, 'Stack Errors'!F223, 'Vending_Machine Errors'!F223, 'Vending_Machine_Sum Errors'!F223, 'MazeComplete Errors'!F223, 'MazeSolve Errors'!F223, 'Hamiltonian Errors'!F223)/('Failure Counts Errors'!D1-'Failure Counts Errors'!F223),0)</f>
        <v>74.117499999999993</v>
      </c>
      <c r="G223">
        <f>IFERROR(SUM('PARITY Errors'!G223, 'Pattern_Matching Errors'!G223, 'Reversal Errors'!G223, 'Stack Errors'!G223, 'Vending_Machine Errors'!G223, 'Vending_Machine_Sum Errors'!G223, 'MazeComplete Errors'!G223, 'MazeSolve Errors'!G223, 'Hamiltonian Errors'!G223)/('Failure Counts Errors'!D1-'Failure Counts Errors'!G223),0)</f>
        <v>87.54285714285713</v>
      </c>
      <c r="H223" t="str">
        <f t="shared" si="6"/>
        <v>0 (δ=0.65)</v>
      </c>
    </row>
    <row r="224" spans="1:8" x14ac:dyDescent="0.45">
      <c r="A224" s="1">
        <v>4</v>
      </c>
      <c r="B224">
        <v>0</v>
      </c>
      <c r="C224">
        <v>0.85</v>
      </c>
      <c r="D224">
        <f>IFERROR(SUM('PARITY Errors'!D224, 'Pattern_Matching Errors'!D224, 'Reversal Errors'!D224, 'Stack Errors'!D224, 'Vending_Machine Errors'!D224, 'Vending_Machine_Sum Errors'!D224, 'MazeComplete Errors'!D224, 'MazeSolve Errors'!D224, 'Hamiltonian Errors'!D224)/('Failure Counts Errors'!D1-'Failure Counts Errors'!D224),0)</f>
        <v>82.814285714285703</v>
      </c>
      <c r="E224">
        <f>IFERROR(SUM('PARITY Errors'!E224, 'Pattern_Matching Errors'!E224, 'Reversal Errors'!E224, 'Stack Errors'!E224, 'Vending_Machine Errors'!E224, 'Vending_Machine_Sum Errors'!E224, 'MazeComplete Errors'!E224, 'MazeSolve Errors'!E224, 'Hamiltonian Errors'!E224)/('Failure Counts Errors'!D1-'Failure Counts Errors'!E224),0)</f>
        <v>84.014285714285705</v>
      </c>
      <c r="F224">
        <f>IFERROR(SUM('PARITY Errors'!F224, 'Pattern_Matching Errors'!F224, 'Reversal Errors'!F224, 'Stack Errors'!F224, 'Vending_Machine Errors'!F224, 'Vending_Machine_Sum Errors'!F224, 'MazeComplete Errors'!F224, 'MazeSolve Errors'!F224, 'Hamiltonian Errors'!F224)/('Failure Counts Errors'!D1-'Failure Counts Errors'!F224),0)</f>
        <v>73.987499999999997</v>
      </c>
      <c r="G224">
        <f>IFERROR(SUM('PARITY Errors'!G224, 'Pattern_Matching Errors'!G224, 'Reversal Errors'!G224, 'Stack Errors'!G224, 'Vending_Machine Errors'!G224, 'Vending_Machine_Sum Errors'!G224, 'MazeComplete Errors'!G224, 'MazeSolve Errors'!G224, 'Hamiltonian Errors'!G224)/('Failure Counts Errors'!D1-'Failure Counts Errors'!G224),0)</f>
        <v>84.94285714285715</v>
      </c>
      <c r="H224" t="str">
        <f t="shared" si="6"/>
        <v>0 (δ=0.85)</v>
      </c>
    </row>
    <row r="225" spans="1:8" x14ac:dyDescent="0.45">
      <c r="A225" s="1">
        <v>5</v>
      </c>
      <c r="B225">
        <v>5</v>
      </c>
      <c r="C225">
        <v>0</v>
      </c>
      <c r="D225">
        <f>IFERROR(SUM('PARITY Errors'!D225, 'Pattern_Matching Errors'!D225, 'Reversal Errors'!D225, 'Stack Errors'!D225, 'Vending_Machine Errors'!D225, 'Vending_Machine_Sum Errors'!D225, 'MazeComplete Errors'!D225, 'MazeSolve Errors'!D225, 'Hamiltonian Errors'!D225)/('Failure Counts Errors'!D1-'Failure Counts Errors'!D225),0)</f>
        <v>40.155555555555559</v>
      </c>
      <c r="E225">
        <f>IFERROR(SUM('PARITY Errors'!E225, 'Pattern_Matching Errors'!E225, 'Reversal Errors'!E225, 'Stack Errors'!E225, 'Vending_Machine Errors'!E225, 'Vending_Machine_Sum Errors'!E225, 'MazeComplete Errors'!E225, 'MazeSolve Errors'!E225, 'Hamiltonian Errors'!E225)/('Failure Counts Errors'!D1-'Failure Counts Errors'!E225),0)</f>
        <v>38.588888888888896</v>
      </c>
      <c r="F225">
        <f>IFERROR(SUM('PARITY Errors'!F225, 'Pattern_Matching Errors'!F225, 'Reversal Errors'!F225, 'Stack Errors'!F225, 'Vending_Machine Errors'!F225, 'Vending_Machine_Sum Errors'!F225, 'MazeComplete Errors'!F225, 'MazeSolve Errors'!F225, 'Hamiltonian Errors'!F225)/('Failure Counts Errors'!D1-'Failure Counts Errors'!F225),0)</f>
        <v>42.166666666666664</v>
      </c>
      <c r="G225">
        <f>IFERROR(SUM('PARITY Errors'!G225, 'Pattern_Matching Errors'!G225, 'Reversal Errors'!G225, 'Stack Errors'!G225, 'Vending_Machine Errors'!G225, 'Vending_Machine_Sum Errors'!G225, 'MazeComplete Errors'!G225, 'MazeSolve Errors'!G225, 'Hamiltonian Errors'!G225)/('Failure Counts Errors'!D1-'Failure Counts Errors'!G225),0)</f>
        <v>47.555555555555557</v>
      </c>
      <c r="H225" t="str">
        <f t="shared" si="6"/>
        <v>5 (δ=0)</v>
      </c>
    </row>
    <row r="226" spans="1:8" x14ac:dyDescent="0.45">
      <c r="A226" s="1">
        <v>6</v>
      </c>
      <c r="B226">
        <v>5</v>
      </c>
      <c r="C226">
        <v>0.2</v>
      </c>
      <c r="D226">
        <f>IFERROR(SUM('PARITY Errors'!D226, 'Pattern_Matching Errors'!D226, 'Reversal Errors'!D226, 'Stack Errors'!D226, 'Vending_Machine Errors'!D226, 'Vending_Machine_Sum Errors'!D226, 'MazeComplete Errors'!D226, 'MazeSolve Errors'!D226, 'Hamiltonian Errors'!D226)/('Failure Counts Errors'!D1-'Failure Counts Errors'!D226),0)</f>
        <v>41.888888888888886</v>
      </c>
      <c r="E226">
        <f>IFERROR(SUM('PARITY Errors'!E226, 'Pattern_Matching Errors'!E226, 'Reversal Errors'!E226, 'Stack Errors'!E226, 'Vending_Machine Errors'!E226, 'Vending_Machine_Sum Errors'!E226, 'MazeComplete Errors'!E226, 'MazeSolve Errors'!E226, 'Hamiltonian Errors'!E226)/('Failure Counts Errors'!D1-'Failure Counts Errors'!E226),0)</f>
        <v>38.211111111111109</v>
      </c>
      <c r="F226">
        <f>IFERROR(SUM('PARITY Errors'!F226, 'Pattern_Matching Errors'!F226, 'Reversal Errors'!F226, 'Stack Errors'!F226, 'Vending_Machine Errors'!F226, 'Vending_Machine_Sum Errors'!F226, 'MazeComplete Errors'!F226, 'MazeSolve Errors'!F226, 'Hamiltonian Errors'!F226)/('Failure Counts Errors'!D1-'Failure Counts Errors'!F226),0)</f>
        <v>42.911111111111111</v>
      </c>
      <c r="G226">
        <f>IFERROR(SUM('PARITY Errors'!G226, 'Pattern_Matching Errors'!G226, 'Reversal Errors'!G226, 'Stack Errors'!G226, 'Vending_Machine Errors'!G226, 'Vending_Machine_Sum Errors'!G226, 'MazeComplete Errors'!G226, 'MazeSolve Errors'!G226, 'Hamiltonian Errors'!G226)/('Failure Counts Errors'!D1-'Failure Counts Errors'!G226),0)</f>
        <v>49.011111111111113</v>
      </c>
      <c r="H226" t="str">
        <f t="shared" si="6"/>
        <v>5 (δ=0.2)</v>
      </c>
    </row>
    <row r="227" spans="1:8" x14ac:dyDescent="0.45">
      <c r="A227" s="1">
        <v>7</v>
      </c>
      <c r="B227">
        <v>5</v>
      </c>
      <c r="C227">
        <v>0.45</v>
      </c>
      <c r="D227">
        <f>IFERROR(SUM('PARITY Errors'!D227, 'Pattern_Matching Errors'!D227, 'Reversal Errors'!D227, 'Stack Errors'!D227, 'Vending_Machine Errors'!D227, 'Vending_Machine_Sum Errors'!D227, 'MazeComplete Errors'!D227, 'MazeSolve Errors'!D227, 'Hamiltonian Errors'!D227)/('Failure Counts Errors'!D1-'Failure Counts Errors'!D227),0)</f>
        <v>42.322222222222223</v>
      </c>
      <c r="E227">
        <f>IFERROR(SUM('PARITY Errors'!E227, 'Pattern_Matching Errors'!E227, 'Reversal Errors'!E227, 'Stack Errors'!E227, 'Vending_Machine Errors'!E227, 'Vending_Machine_Sum Errors'!E227, 'MazeComplete Errors'!E227, 'MazeSolve Errors'!E227, 'Hamiltonian Errors'!E227)/('Failure Counts Errors'!D1-'Failure Counts Errors'!E227),0)</f>
        <v>37.588888888888896</v>
      </c>
      <c r="F227">
        <f>IFERROR(SUM('PARITY Errors'!F227, 'Pattern_Matching Errors'!F227, 'Reversal Errors'!F227, 'Stack Errors'!F227, 'Vending_Machine Errors'!F227, 'Vending_Machine_Sum Errors'!F227, 'MazeComplete Errors'!F227, 'MazeSolve Errors'!F227, 'Hamiltonian Errors'!F227)/('Failure Counts Errors'!D1-'Failure Counts Errors'!F227),0)</f>
        <v>44.922222222222224</v>
      </c>
      <c r="G227">
        <f>IFERROR(SUM('PARITY Errors'!G227, 'Pattern_Matching Errors'!G227, 'Reversal Errors'!G227, 'Stack Errors'!G227, 'Vending_Machine Errors'!G227, 'Vending_Machine_Sum Errors'!G227, 'MazeComplete Errors'!G227, 'MazeSolve Errors'!G227, 'Hamiltonian Errors'!G227)/('Failure Counts Errors'!D1-'Failure Counts Errors'!G227),0)</f>
        <v>49.488888888888887</v>
      </c>
      <c r="H227" t="str">
        <f t="shared" si="6"/>
        <v>5 (δ=0.45)</v>
      </c>
    </row>
    <row r="228" spans="1:8" x14ac:dyDescent="0.45">
      <c r="A228" s="1">
        <v>8</v>
      </c>
      <c r="B228">
        <v>5</v>
      </c>
      <c r="C228">
        <v>0.65</v>
      </c>
      <c r="D228">
        <f>IFERROR(SUM('PARITY Errors'!D228, 'Pattern_Matching Errors'!D228, 'Reversal Errors'!D228, 'Stack Errors'!D228, 'Vending_Machine Errors'!D228, 'Vending_Machine_Sum Errors'!D228, 'MazeComplete Errors'!D228, 'MazeSolve Errors'!D228, 'Hamiltonian Errors'!D228)/('Failure Counts Errors'!D1-'Failure Counts Errors'!D228),0)</f>
        <v>42.011111111111113</v>
      </c>
      <c r="E228">
        <f>IFERROR(SUM('PARITY Errors'!E228, 'Pattern_Matching Errors'!E228, 'Reversal Errors'!E228, 'Stack Errors'!E228, 'Vending_Machine Errors'!E228, 'Vending_Machine_Sum Errors'!E228, 'MazeComplete Errors'!E228, 'MazeSolve Errors'!E228, 'Hamiltonian Errors'!E228)/('Failure Counts Errors'!D1-'Failure Counts Errors'!E228),0)</f>
        <v>39.633333333333333</v>
      </c>
      <c r="F228">
        <f>IFERROR(SUM('PARITY Errors'!F228, 'Pattern_Matching Errors'!F228, 'Reversal Errors'!F228, 'Stack Errors'!F228, 'Vending_Machine Errors'!F228, 'Vending_Machine_Sum Errors'!F228, 'MazeComplete Errors'!F228, 'MazeSolve Errors'!F228, 'Hamiltonian Errors'!F228)/('Failure Counts Errors'!D1-'Failure Counts Errors'!F228),0)</f>
        <v>45.811111111111103</v>
      </c>
      <c r="G228">
        <f>IFERROR(SUM('PARITY Errors'!G228, 'Pattern_Matching Errors'!G228, 'Reversal Errors'!G228, 'Stack Errors'!G228, 'Vending_Machine Errors'!G228, 'Vending_Machine_Sum Errors'!G228, 'MazeComplete Errors'!G228, 'MazeSolve Errors'!G228, 'Hamiltonian Errors'!G228)/('Failure Counts Errors'!D1-'Failure Counts Errors'!G228),0)</f>
        <v>49.366666666666667</v>
      </c>
      <c r="H228" t="str">
        <f t="shared" si="6"/>
        <v>5 (δ=0.65)</v>
      </c>
    </row>
    <row r="229" spans="1:8" x14ac:dyDescent="0.45">
      <c r="A229" s="1">
        <v>9</v>
      </c>
      <c r="B229">
        <v>5</v>
      </c>
      <c r="C229">
        <v>0.85</v>
      </c>
      <c r="D229">
        <f>IFERROR(SUM('PARITY Errors'!D229, 'Pattern_Matching Errors'!D229, 'Reversal Errors'!D229, 'Stack Errors'!D229, 'Vending_Machine Errors'!D229, 'Vending_Machine_Sum Errors'!D229, 'MazeComplete Errors'!D229, 'MazeSolve Errors'!D229, 'Hamiltonian Errors'!D229)/('Failure Counts Errors'!D1-'Failure Counts Errors'!D229),0)</f>
        <v>42.222222222222221</v>
      </c>
      <c r="E229">
        <f>IFERROR(SUM('PARITY Errors'!E229, 'Pattern_Matching Errors'!E229, 'Reversal Errors'!E229, 'Stack Errors'!E229, 'Vending_Machine Errors'!E229, 'Vending_Machine_Sum Errors'!E229, 'MazeComplete Errors'!E229, 'MazeSolve Errors'!E229, 'Hamiltonian Errors'!E229)/('Failure Counts Errors'!D1-'Failure Counts Errors'!E229),0)</f>
        <v>39.400000000000006</v>
      </c>
      <c r="F229">
        <f>IFERROR(SUM('PARITY Errors'!F229, 'Pattern_Matching Errors'!F229, 'Reversal Errors'!F229, 'Stack Errors'!F229, 'Vending_Machine Errors'!F229, 'Vending_Machine_Sum Errors'!F229, 'MazeComplete Errors'!F229, 'MazeSolve Errors'!F229, 'Hamiltonian Errors'!F229)/('Failure Counts Errors'!D1-'Failure Counts Errors'!F229),0)</f>
        <v>46.466666666666669</v>
      </c>
      <c r="G229">
        <f>IFERROR(SUM('PARITY Errors'!G229, 'Pattern_Matching Errors'!G229, 'Reversal Errors'!G229, 'Stack Errors'!G229, 'Vending_Machine Errors'!G229, 'Vending_Machine_Sum Errors'!G229, 'MazeComplete Errors'!G229, 'MazeSolve Errors'!G229, 'Hamiltonian Errors'!G229)/('Failure Counts Errors'!D1-'Failure Counts Errors'!G229),0)</f>
        <v>50.411111111111119</v>
      </c>
      <c r="H229" t="str">
        <f t="shared" si="6"/>
        <v>5 (δ=0.85)</v>
      </c>
    </row>
    <row r="230" spans="1:8" x14ac:dyDescent="0.45">
      <c r="A230" s="1">
        <v>10</v>
      </c>
      <c r="B230">
        <v>10</v>
      </c>
      <c r="C230">
        <v>0</v>
      </c>
      <c r="D230">
        <f>IFERROR(SUM('PARITY Errors'!D230, 'Pattern_Matching Errors'!D230, 'Reversal Errors'!D230, 'Stack Errors'!D230, 'Vending_Machine Errors'!D230, 'Vending_Machine_Sum Errors'!D230, 'MazeComplete Errors'!D230, 'MazeSolve Errors'!D230, 'Hamiltonian Errors'!D230)/('Failure Counts Errors'!D1-'Failure Counts Errors'!D230),0)</f>
        <v>34.177777777777777</v>
      </c>
      <c r="E230">
        <f>IFERROR(SUM('PARITY Errors'!E230, 'Pattern_Matching Errors'!E230, 'Reversal Errors'!E230, 'Stack Errors'!E230, 'Vending_Machine Errors'!E230, 'Vending_Machine_Sum Errors'!E230, 'MazeComplete Errors'!E230, 'MazeSolve Errors'!E230, 'Hamiltonian Errors'!E230)/('Failure Counts Errors'!D1-'Failure Counts Errors'!E230),0)</f>
        <v>33.388888888888886</v>
      </c>
      <c r="F230">
        <f>IFERROR(SUM('PARITY Errors'!F230, 'Pattern_Matching Errors'!F230, 'Reversal Errors'!F230, 'Stack Errors'!F230, 'Vending_Machine Errors'!F230, 'Vending_Machine_Sum Errors'!F230, 'MazeComplete Errors'!F230, 'MazeSolve Errors'!F230, 'Hamiltonian Errors'!F230)/('Failure Counts Errors'!D1-'Failure Counts Errors'!F230),0)</f>
        <v>33.622222222222227</v>
      </c>
      <c r="G230">
        <f>IFERROR(SUM('PARITY Errors'!G230, 'Pattern_Matching Errors'!G230, 'Reversal Errors'!G230, 'Stack Errors'!G230, 'Vending_Machine Errors'!G230, 'Vending_Machine_Sum Errors'!G230, 'MazeComplete Errors'!G230, 'MazeSolve Errors'!G230, 'Hamiltonian Errors'!G230)/('Failure Counts Errors'!D1-'Failure Counts Errors'!G230),0)</f>
        <v>40.411111111111119</v>
      </c>
      <c r="H230" t="str">
        <f t="shared" si="6"/>
        <v>10 (δ=0)</v>
      </c>
    </row>
    <row r="231" spans="1:8" x14ac:dyDescent="0.45">
      <c r="A231" s="1">
        <v>11</v>
      </c>
      <c r="B231">
        <v>10</v>
      </c>
      <c r="C231">
        <v>0.2</v>
      </c>
      <c r="D231">
        <f>IFERROR(SUM('PARITY Errors'!D231, 'Pattern_Matching Errors'!D231, 'Reversal Errors'!D231, 'Stack Errors'!D231, 'Vending_Machine Errors'!D231, 'Vending_Machine_Sum Errors'!D231, 'MazeComplete Errors'!D231, 'MazeSolve Errors'!D231, 'Hamiltonian Errors'!D231)/('Failure Counts Errors'!D1-'Failure Counts Errors'!D231),0)</f>
        <v>36.333333333333336</v>
      </c>
      <c r="E231">
        <f>IFERROR(SUM('PARITY Errors'!E231, 'Pattern_Matching Errors'!E231, 'Reversal Errors'!E231, 'Stack Errors'!E231, 'Vending_Machine Errors'!E231, 'Vending_Machine_Sum Errors'!E231, 'MazeComplete Errors'!E231, 'MazeSolve Errors'!E231, 'Hamiltonian Errors'!E231)/('Failure Counts Errors'!D1-'Failure Counts Errors'!E231),0)</f>
        <v>33.36666666666666</v>
      </c>
      <c r="F231">
        <f>IFERROR(SUM('PARITY Errors'!F231, 'Pattern_Matching Errors'!F231, 'Reversal Errors'!F231, 'Stack Errors'!F231, 'Vending_Machine Errors'!F231, 'Vending_Machine_Sum Errors'!F231, 'MazeComplete Errors'!F231, 'MazeSolve Errors'!F231, 'Hamiltonian Errors'!F231)/('Failure Counts Errors'!D1-'Failure Counts Errors'!F231),0)</f>
        <v>36.444444444444443</v>
      </c>
      <c r="G231">
        <f>IFERROR(SUM('PARITY Errors'!G231, 'Pattern_Matching Errors'!G231, 'Reversal Errors'!G231, 'Stack Errors'!G231, 'Vending_Machine Errors'!G231, 'Vending_Machine_Sum Errors'!G231, 'MazeComplete Errors'!G231, 'MazeSolve Errors'!G231, 'Hamiltonian Errors'!G231)/('Failure Counts Errors'!D1-'Failure Counts Errors'!G231),0)</f>
        <v>41.877777777777773</v>
      </c>
      <c r="H231" t="str">
        <f t="shared" si="6"/>
        <v>10 (δ=0.2)</v>
      </c>
    </row>
    <row r="232" spans="1:8" x14ac:dyDescent="0.45">
      <c r="A232" s="1">
        <v>12</v>
      </c>
      <c r="B232">
        <v>10</v>
      </c>
      <c r="C232">
        <v>0.45</v>
      </c>
      <c r="D232">
        <f>IFERROR(SUM('PARITY Errors'!D232, 'Pattern_Matching Errors'!D232, 'Reversal Errors'!D232, 'Stack Errors'!D232, 'Vending_Machine Errors'!D232, 'Vending_Machine_Sum Errors'!D232, 'MazeComplete Errors'!D232, 'MazeSolve Errors'!D232, 'Hamiltonian Errors'!D232)/('Failure Counts Errors'!D1-'Failure Counts Errors'!D232),0)</f>
        <v>37.199999999999996</v>
      </c>
      <c r="E232">
        <f>IFERROR(SUM('PARITY Errors'!E232, 'Pattern_Matching Errors'!E232, 'Reversal Errors'!E232, 'Stack Errors'!E232, 'Vending_Machine Errors'!E232, 'Vending_Machine_Sum Errors'!E232, 'MazeComplete Errors'!E232, 'MazeSolve Errors'!E232, 'Hamiltonian Errors'!E232)/('Failure Counts Errors'!D1-'Failure Counts Errors'!E232),0)</f>
        <v>33.511111111111113</v>
      </c>
      <c r="F232">
        <f>IFERROR(SUM('PARITY Errors'!F232, 'Pattern_Matching Errors'!F232, 'Reversal Errors'!F232, 'Stack Errors'!F232, 'Vending_Machine Errors'!F232, 'Vending_Machine_Sum Errors'!F232, 'MazeComplete Errors'!F232, 'MazeSolve Errors'!F232, 'Hamiltonian Errors'!F232)/('Failure Counts Errors'!D1-'Failure Counts Errors'!F232),0)</f>
        <v>35.033333333333331</v>
      </c>
      <c r="G232">
        <f>IFERROR(SUM('PARITY Errors'!G232, 'Pattern_Matching Errors'!G232, 'Reversal Errors'!G232, 'Stack Errors'!G232, 'Vending_Machine Errors'!G232, 'Vending_Machine_Sum Errors'!G232, 'MazeComplete Errors'!G232, 'MazeSolve Errors'!G232, 'Hamiltonian Errors'!G232)/('Failure Counts Errors'!D1-'Failure Counts Errors'!G232),0)</f>
        <v>41.222222222222221</v>
      </c>
      <c r="H232" t="str">
        <f t="shared" si="6"/>
        <v>10 (δ=0.45)</v>
      </c>
    </row>
    <row r="233" spans="1:8" x14ac:dyDescent="0.45">
      <c r="A233" s="1">
        <v>13</v>
      </c>
      <c r="B233">
        <v>10</v>
      </c>
      <c r="C233">
        <v>0.65</v>
      </c>
      <c r="D233">
        <f>IFERROR(SUM('PARITY Errors'!D233, 'Pattern_Matching Errors'!D233, 'Reversal Errors'!D233, 'Stack Errors'!D233, 'Vending_Machine Errors'!D233, 'Vending_Machine_Sum Errors'!D233, 'MazeComplete Errors'!D233, 'MazeSolve Errors'!D233, 'Hamiltonian Errors'!D233)/('Failure Counts Errors'!D1-'Failure Counts Errors'!D233),0)</f>
        <v>36.055555555555557</v>
      </c>
      <c r="E233">
        <f>IFERROR(SUM('PARITY Errors'!E233, 'Pattern_Matching Errors'!E233, 'Reversal Errors'!E233, 'Stack Errors'!E233, 'Vending_Machine Errors'!E233, 'Vending_Machine_Sum Errors'!E233, 'MazeComplete Errors'!E233, 'MazeSolve Errors'!E233, 'Hamiltonian Errors'!E233)/('Failure Counts Errors'!D1-'Failure Counts Errors'!E233),0)</f>
        <v>34.766666666666673</v>
      </c>
      <c r="F233">
        <f>IFERROR(SUM('PARITY Errors'!F233, 'Pattern_Matching Errors'!F233, 'Reversal Errors'!F233, 'Stack Errors'!F233, 'Vending_Machine Errors'!F233, 'Vending_Machine_Sum Errors'!F233, 'MazeComplete Errors'!F233, 'MazeSolve Errors'!F233, 'Hamiltonian Errors'!F233)/('Failure Counts Errors'!D1-'Failure Counts Errors'!F233),0)</f>
        <v>37.088888888888889</v>
      </c>
      <c r="G233">
        <f>IFERROR(SUM('PARITY Errors'!G233, 'Pattern_Matching Errors'!G233, 'Reversal Errors'!G233, 'Stack Errors'!G233, 'Vending_Machine Errors'!G233, 'Vending_Machine_Sum Errors'!G233, 'MazeComplete Errors'!G233, 'MazeSolve Errors'!G233, 'Hamiltonian Errors'!G233)/('Failure Counts Errors'!D1-'Failure Counts Errors'!G233),0)</f>
        <v>41.677777777777777</v>
      </c>
      <c r="H233" t="str">
        <f t="shared" si="6"/>
        <v>10 (δ=0.65)</v>
      </c>
    </row>
    <row r="234" spans="1:8" x14ac:dyDescent="0.45">
      <c r="A234" s="1">
        <v>14</v>
      </c>
      <c r="B234">
        <v>10</v>
      </c>
      <c r="C234">
        <v>0.85</v>
      </c>
      <c r="D234">
        <f>IFERROR(SUM('PARITY Errors'!D234, 'Pattern_Matching Errors'!D234, 'Reversal Errors'!D234, 'Stack Errors'!D234, 'Vending_Machine Errors'!D234, 'Vending_Machine_Sum Errors'!D234, 'MazeComplete Errors'!D234, 'MazeSolve Errors'!D234, 'Hamiltonian Errors'!D234)/('Failure Counts Errors'!D1-'Failure Counts Errors'!D234),0)</f>
        <v>37.655555555555559</v>
      </c>
      <c r="E234">
        <f>IFERROR(SUM('PARITY Errors'!E234, 'Pattern_Matching Errors'!E234, 'Reversal Errors'!E234, 'Stack Errors'!E234, 'Vending_Machine Errors'!E234, 'Vending_Machine_Sum Errors'!E234, 'MazeComplete Errors'!E234, 'MazeSolve Errors'!E234, 'Hamiltonian Errors'!E234)/('Failure Counts Errors'!D1-'Failure Counts Errors'!E234),0)</f>
        <v>36.722222222222221</v>
      </c>
      <c r="F234">
        <f>IFERROR(SUM('PARITY Errors'!F234, 'Pattern_Matching Errors'!F234, 'Reversal Errors'!F234, 'Stack Errors'!F234, 'Vending_Machine Errors'!F234, 'Vending_Machine_Sum Errors'!F234, 'MazeComplete Errors'!F234, 'MazeSolve Errors'!F234, 'Hamiltonian Errors'!F234)/('Failure Counts Errors'!D1-'Failure Counts Errors'!F234),0)</f>
        <v>37.433333333333337</v>
      </c>
      <c r="G234">
        <f>IFERROR(SUM('PARITY Errors'!G234, 'Pattern_Matching Errors'!G234, 'Reversal Errors'!G234, 'Stack Errors'!G234, 'Vending_Machine Errors'!G234, 'Vending_Machine_Sum Errors'!G234, 'MazeComplete Errors'!G234, 'MazeSolve Errors'!G234, 'Hamiltonian Errors'!G234)/('Failure Counts Errors'!D1-'Failure Counts Errors'!G234),0)</f>
        <v>42.86666666666666</v>
      </c>
      <c r="H234" t="str">
        <f t="shared" si="6"/>
        <v>10 (δ=0.85)</v>
      </c>
    </row>
    <row r="235" spans="1:8" x14ac:dyDescent="0.45">
      <c r="A235" s="1">
        <v>15</v>
      </c>
      <c r="B235">
        <v>20</v>
      </c>
      <c r="C235">
        <v>0</v>
      </c>
      <c r="D235">
        <f>IFERROR(SUM('PARITY Errors'!D235, 'Pattern_Matching Errors'!D235, 'Reversal Errors'!D235, 'Stack Errors'!D235, 'Vending_Machine Errors'!D235, 'Vending_Machine_Sum Errors'!D235, 'MazeComplete Errors'!D235, 'MazeSolve Errors'!D235, 'Hamiltonian Errors'!D235)/('Failure Counts Errors'!D1-'Failure Counts Errors'!D235),0)</f>
        <v>29.866666666666667</v>
      </c>
      <c r="E235">
        <f>IFERROR(SUM('PARITY Errors'!E235, 'Pattern_Matching Errors'!E235, 'Reversal Errors'!E235, 'Stack Errors'!E235, 'Vending_Machine Errors'!E235, 'Vending_Machine_Sum Errors'!E235, 'MazeComplete Errors'!E235, 'MazeSolve Errors'!E235, 'Hamiltonian Errors'!E235)/('Failure Counts Errors'!D1-'Failure Counts Errors'!E235),0)</f>
        <v>28.111111111111111</v>
      </c>
      <c r="F235">
        <f>IFERROR(SUM('PARITY Errors'!F235, 'Pattern_Matching Errors'!F235, 'Reversal Errors'!F235, 'Stack Errors'!F235, 'Vending_Machine Errors'!F235, 'Vending_Machine_Sum Errors'!F235, 'MazeComplete Errors'!F235, 'MazeSolve Errors'!F235, 'Hamiltonian Errors'!F235)/('Failure Counts Errors'!D1-'Failure Counts Errors'!F235),0)</f>
        <v>28.188888888888886</v>
      </c>
      <c r="G235">
        <f>IFERROR(SUM('PARITY Errors'!G235, 'Pattern_Matching Errors'!G235, 'Reversal Errors'!G235, 'Stack Errors'!G235, 'Vending_Machine Errors'!G235, 'Vending_Machine_Sum Errors'!G235, 'MazeComplete Errors'!G235, 'MazeSolve Errors'!G235, 'Hamiltonian Errors'!G235)/('Failure Counts Errors'!D1-'Failure Counts Errors'!G235),0)</f>
        <v>30.766666666666666</v>
      </c>
      <c r="H235" t="str">
        <f t="shared" si="6"/>
        <v>20 (δ=0)</v>
      </c>
    </row>
    <row r="236" spans="1:8" x14ac:dyDescent="0.45">
      <c r="A236" s="1">
        <v>16</v>
      </c>
      <c r="B236">
        <v>20</v>
      </c>
      <c r="C236">
        <v>0.2</v>
      </c>
      <c r="D236">
        <f>IFERROR(SUM('PARITY Errors'!D236, 'Pattern_Matching Errors'!D236, 'Reversal Errors'!D236, 'Stack Errors'!D236, 'Vending_Machine Errors'!D236, 'Vending_Machine_Sum Errors'!D236, 'MazeComplete Errors'!D236, 'MazeSolve Errors'!D236, 'Hamiltonian Errors'!D236)/('Failure Counts Errors'!D1-'Failure Counts Errors'!D236),0)</f>
        <v>32.544444444444444</v>
      </c>
      <c r="E236">
        <f>IFERROR(SUM('PARITY Errors'!E236, 'Pattern_Matching Errors'!E236, 'Reversal Errors'!E236, 'Stack Errors'!E236, 'Vending_Machine Errors'!E236, 'Vending_Machine_Sum Errors'!E236, 'MazeComplete Errors'!E236, 'MazeSolve Errors'!E236, 'Hamiltonian Errors'!E236)/('Failure Counts Errors'!D1-'Failure Counts Errors'!E236),0)</f>
        <v>29.377777777777776</v>
      </c>
      <c r="F236">
        <f>IFERROR(SUM('PARITY Errors'!F236, 'Pattern_Matching Errors'!F236, 'Reversal Errors'!F236, 'Stack Errors'!F236, 'Vending_Machine Errors'!F236, 'Vending_Machine_Sum Errors'!F236, 'MazeComplete Errors'!F236, 'MazeSolve Errors'!F236, 'Hamiltonian Errors'!F236)/('Failure Counts Errors'!D1-'Failure Counts Errors'!F236),0)</f>
        <v>31.233333333333334</v>
      </c>
      <c r="G236">
        <f>IFERROR(SUM('PARITY Errors'!G236, 'Pattern_Matching Errors'!G236, 'Reversal Errors'!G236, 'Stack Errors'!G236, 'Vending_Machine Errors'!G236, 'Vending_Machine_Sum Errors'!G236, 'MazeComplete Errors'!G236, 'MazeSolve Errors'!G236, 'Hamiltonian Errors'!G236)/('Failure Counts Errors'!D1-'Failure Counts Errors'!G236),0)</f>
        <v>33.633333333333333</v>
      </c>
      <c r="H236" t="str">
        <f t="shared" si="6"/>
        <v>20 (δ=0.2)</v>
      </c>
    </row>
    <row r="237" spans="1:8" x14ac:dyDescent="0.45">
      <c r="A237" s="1">
        <v>17</v>
      </c>
      <c r="B237">
        <v>20</v>
      </c>
      <c r="C237">
        <v>0.45</v>
      </c>
      <c r="D237">
        <f>IFERROR(SUM('PARITY Errors'!D237, 'Pattern_Matching Errors'!D237, 'Reversal Errors'!D237, 'Stack Errors'!D237, 'Vending_Machine Errors'!D237, 'Vending_Machine_Sum Errors'!D237, 'MazeComplete Errors'!D237, 'MazeSolve Errors'!D237, 'Hamiltonian Errors'!D237)/('Failure Counts Errors'!D1-'Failure Counts Errors'!D237),0)</f>
        <v>33.577777777777769</v>
      </c>
      <c r="E237">
        <f>IFERROR(SUM('PARITY Errors'!E237, 'Pattern_Matching Errors'!E237, 'Reversal Errors'!E237, 'Stack Errors'!E237, 'Vending_Machine Errors'!E237, 'Vending_Machine_Sum Errors'!E237, 'MazeComplete Errors'!E237, 'MazeSolve Errors'!E237, 'Hamiltonian Errors'!E237)/('Failure Counts Errors'!D1-'Failure Counts Errors'!E237),0)</f>
        <v>30.444444444444443</v>
      </c>
      <c r="F237">
        <f>IFERROR(SUM('PARITY Errors'!F237, 'Pattern_Matching Errors'!F237, 'Reversal Errors'!F237, 'Stack Errors'!F237, 'Vending_Machine Errors'!F237, 'Vending_Machine_Sum Errors'!F237, 'MazeComplete Errors'!F237, 'MazeSolve Errors'!F237, 'Hamiltonian Errors'!F237)/('Failure Counts Errors'!D1-'Failure Counts Errors'!F237),0)</f>
        <v>33.577777777777783</v>
      </c>
      <c r="G237">
        <f>IFERROR(SUM('PARITY Errors'!G237, 'Pattern_Matching Errors'!G237, 'Reversal Errors'!G237, 'Stack Errors'!G237, 'Vending_Machine Errors'!G237, 'Vending_Machine_Sum Errors'!G237, 'MazeComplete Errors'!G237, 'MazeSolve Errors'!G237, 'Hamiltonian Errors'!G237)/('Failure Counts Errors'!D1-'Failure Counts Errors'!G237),0)</f>
        <v>34.28</v>
      </c>
      <c r="H237" t="str">
        <f t="shared" si="6"/>
        <v>20 (δ=0.45)</v>
      </c>
    </row>
    <row r="238" spans="1:8" x14ac:dyDescent="0.45">
      <c r="A238" s="1">
        <v>18</v>
      </c>
      <c r="B238">
        <v>20</v>
      </c>
      <c r="C238">
        <v>0.65</v>
      </c>
      <c r="D238">
        <f>IFERROR(SUM('PARITY Errors'!D238, 'Pattern_Matching Errors'!D238, 'Reversal Errors'!D238, 'Stack Errors'!D238, 'Vending_Machine Errors'!D238, 'Vending_Machine_Sum Errors'!D238, 'MazeComplete Errors'!D238, 'MazeSolve Errors'!D238, 'Hamiltonian Errors'!D238)/('Failure Counts Errors'!D1-'Failure Counts Errors'!D238),0)</f>
        <v>34.911111111111119</v>
      </c>
      <c r="E238">
        <f>IFERROR(SUM('PARITY Errors'!E238, 'Pattern_Matching Errors'!E238, 'Reversal Errors'!E238, 'Stack Errors'!E238, 'Vending_Machine Errors'!E238, 'Vending_Machine_Sum Errors'!E238, 'MazeComplete Errors'!E238, 'MazeSolve Errors'!E238, 'Hamiltonian Errors'!E238)/('Failure Counts Errors'!D1-'Failure Counts Errors'!E238),0)</f>
        <v>32.731111111111112</v>
      </c>
      <c r="F238">
        <f>IFERROR(SUM('PARITY Errors'!F238, 'Pattern_Matching Errors'!F238, 'Reversal Errors'!F238, 'Stack Errors'!F238, 'Vending_Machine Errors'!F238, 'Vending_Machine_Sum Errors'!F238, 'MazeComplete Errors'!F238, 'MazeSolve Errors'!F238, 'Hamiltonian Errors'!F238)/('Failure Counts Errors'!D1-'Failure Counts Errors'!F238),0)</f>
        <v>33.977777777777774</v>
      </c>
      <c r="G238">
        <f>IFERROR(SUM('PARITY Errors'!G238, 'Pattern_Matching Errors'!G238, 'Reversal Errors'!G238, 'Stack Errors'!G238, 'Vending_Machine Errors'!G238, 'Vending_Machine_Sum Errors'!G238, 'MazeComplete Errors'!G238, 'MazeSolve Errors'!G238, 'Hamiltonian Errors'!G238)/('Failure Counts Errors'!D1-'Failure Counts Errors'!G238),0)</f>
        <v>35.144444444444446</v>
      </c>
      <c r="H238" t="str">
        <f t="shared" si="6"/>
        <v>20 (δ=0.65)</v>
      </c>
    </row>
    <row r="239" spans="1:8" x14ac:dyDescent="0.45">
      <c r="A239" s="1">
        <v>19</v>
      </c>
      <c r="B239">
        <v>20</v>
      </c>
      <c r="C239">
        <v>0.85</v>
      </c>
      <c r="D239">
        <f>IFERROR(SUM('PARITY Errors'!D239, 'Pattern_Matching Errors'!D239, 'Reversal Errors'!D239, 'Stack Errors'!D239, 'Vending_Machine Errors'!D239, 'Vending_Machine_Sum Errors'!D239, 'MazeComplete Errors'!D239, 'MazeSolve Errors'!D239, 'Hamiltonian Errors'!D239)/('Failure Counts Errors'!D1-'Failure Counts Errors'!D239),0)</f>
        <v>36.077777777777776</v>
      </c>
      <c r="E239">
        <f>IFERROR(SUM('PARITY Errors'!E239, 'Pattern_Matching Errors'!E239, 'Reversal Errors'!E239, 'Stack Errors'!E239, 'Vending_Machine Errors'!E239, 'Vending_Machine_Sum Errors'!E239, 'MazeComplete Errors'!E239, 'MazeSolve Errors'!E239, 'Hamiltonian Errors'!E239)/('Failure Counts Errors'!D1-'Failure Counts Errors'!E239),0)</f>
        <v>33.466666666666669</v>
      </c>
      <c r="F239">
        <f>IFERROR(SUM('PARITY Errors'!F239, 'Pattern_Matching Errors'!F239, 'Reversal Errors'!F239, 'Stack Errors'!F239, 'Vending_Machine Errors'!F239, 'Vending_Machine_Sum Errors'!F239, 'MazeComplete Errors'!F239, 'MazeSolve Errors'!F239, 'Hamiltonian Errors'!F239)/('Failure Counts Errors'!D1-'Failure Counts Errors'!F239),0)</f>
        <v>35.977777777777789</v>
      </c>
      <c r="G239">
        <f>IFERROR(SUM('PARITY Errors'!G239, 'Pattern_Matching Errors'!G239, 'Reversal Errors'!G239, 'Stack Errors'!G239, 'Vending_Machine Errors'!G239, 'Vending_Machine_Sum Errors'!G239, 'MazeComplete Errors'!G239, 'MazeSolve Errors'!G239, 'Hamiltonian Errors'!G239)/('Failure Counts Errors'!D1-'Failure Counts Errors'!G239),0)</f>
        <v>36.433333333333337</v>
      </c>
      <c r="H239" t="str">
        <f t="shared" si="6"/>
        <v>20 (δ=0.85)</v>
      </c>
    </row>
    <row r="240" spans="1:8" x14ac:dyDescent="0.45">
      <c r="A240" s="1">
        <v>20</v>
      </c>
      <c r="B240">
        <v>50</v>
      </c>
      <c r="C240">
        <v>0</v>
      </c>
      <c r="D240">
        <f>IFERROR(SUM('PARITY Errors'!D240, 'Pattern_Matching Errors'!D240, 'Reversal Errors'!D240, 'Stack Errors'!D240, 'Vending_Machine Errors'!D240, 'Vending_Machine_Sum Errors'!D240, 'MazeComplete Errors'!D240, 'MazeSolve Errors'!D240, 'Hamiltonian Errors'!D240)/('Failure Counts Errors'!D1-'Failure Counts Errors'!D240),0)</f>
        <v>70.8</v>
      </c>
      <c r="E240">
        <f>IFERROR(SUM('PARITY Errors'!E240, 'Pattern_Matching Errors'!E240, 'Reversal Errors'!E240, 'Stack Errors'!E240, 'Vending_Machine Errors'!E240, 'Vending_Machine_Sum Errors'!E240, 'MazeComplete Errors'!E240, 'MazeSolve Errors'!E240, 'Hamiltonian Errors'!E240)/('Failure Counts Errors'!D1-'Failure Counts Errors'!E240),0)</f>
        <v>61.028571428571432</v>
      </c>
      <c r="F240">
        <f>IFERROR(SUM('PARITY Errors'!F240, 'Pattern_Matching Errors'!F240, 'Reversal Errors'!F240, 'Stack Errors'!F240, 'Vending_Machine Errors'!F240, 'Vending_Machine_Sum Errors'!F240, 'MazeComplete Errors'!F240, 'MazeSolve Errors'!F240, 'Hamiltonian Errors'!F240)/('Failure Counts Errors'!D1-'Failure Counts Errors'!F240),0)</f>
        <v>70.466666666666654</v>
      </c>
      <c r="G240">
        <f>IFERROR(SUM('PARITY Errors'!G240, 'Pattern_Matching Errors'!G240, 'Reversal Errors'!G240, 'Stack Errors'!G240, 'Vending_Machine Errors'!G240, 'Vending_Machine_Sum Errors'!G240, 'MazeComplete Errors'!G240, 'MazeSolve Errors'!G240, 'Hamiltonian Errors'!G240)/('Failure Counts Errors'!D1-'Failure Counts Errors'!G240),0)</f>
        <v>70.086666666666659</v>
      </c>
      <c r="H240" t="str">
        <f t="shared" si="6"/>
        <v>50 (δ=0)</v>
      </c>
    </row>
    <row r="241" spans="1:8" x14ac:dyDescent="0.45">
      <c r="A241" s="1">
        <v>21</v>
      </c>
      <c r="B241">
        <v>50</v>
      </c>
      <c r="C241">
        <v>0.2</v>
      </c>
      <c r="D241">
        <f>IFERROR(SUM('PARITY Errors'!D241, 'Pattern_Matching Errors'!D241, 'Reversal Errors'!D241, 'Stack Errors'!D241, 'Vending_Machine Errors'!D241, 'Vending_Machine_Sum Errors'!D241, 'MazeComplete Errors'!D241, 'MazeSolve Errors'!D241, 'Hamiltonian Errors'!D241)/('Failure Counts Errors'!D1-'Failure Counts Errors'!D241),0)</f>
        <v>74.7</v>
      </c>
      <c r="E241">
        <f>IFERROR(SUM('PARITY Errors'!E241, 'Pattern_Matching Errors'!E241, 'Reversal Errors'!E241, 'Stack Errors'!E241, 'Vending_Machine Errors'!E241, 'Vending_Machine_Sum Errors'!E241, 'MazeComplete Errors'!E241, 'MazeSolve Errors'!E241, 'Hamiltonian Errors'!E241)/('Failure Counts Errors'!D1-'Failure Counts Errors'!E241),0)</f>
        <v>62.98571428571428</v>
      </c>
      <c r="F241">
        <f>IFERROR(SUM('PARITY Errors'!F241, 'Pattern_Matching Errors'!F241, 'Reversal Errors'!F241, 'Stack Errors'!F241, 'Vending_Machine Errors'!F241, 'Vending_Machine_Sum Errors'!F241, 'MazeComplete Errors'!F241, 'MazeSolve Errors'!F241, 'Hamiltonian Errors'!F241)/('Failure Counts Errors'!D1-'Failure Counts Errors'!F241),0)</f>
        <v>74.899999999999991</v>
      </c>
      <c r="G241">
        <f>IFERROR(SUM('PARITY Errors'!G241, 'Pattern_Matching Errors'!G241, 'Reversal Errors'!G241, 'Stack Errors'!G241, 'Vending_Machine Errors'!G241, 'Vending_Machine_Sum Errors'!G241, 'MazeComplete Errors'!G241, 'MazeSolve Errors'!G241, 'Hamiltonian Errors'!G241)/('Failure Counts Errors'!D1-'Failure Counts Errors'!G241),0)</f>
        <v>74.083333333333329</v>
      </c>
      <c r="H241" t="str">
        <f t="shared" si="6"/>
        <v>50 (δ=0.2)</v>
      </c>
    </row>
    <row r="242" spans="1:8" x14ac:dyDescent="0.45">
      <c r="A242" s="1">
        <v>22</v>
      </c>
      <c r="B242">
        <v>50</v>
      </c>
      <c r="C242">
        <v>0.45</v>
      </c>
      <c r="D242">
        <f>IFERROR(SUM('PARITY Errors'!D242, 'Pattern_Matching Errors'!D242, 'Reversal Errors'!D242, 'Stack Errors'!D242, 'Vending_Machine Errors'!D242, 'Vending_Machine_Sum Errors'!D242, 'MazeComplete Errors'!D242, 'MazeSolve Errors'!D242, 'Hamiltonian Errors'!D242)/('Failure Counts Errors'!D1-'Failure Counts Errors'!D242),0)</f>
        <v>77.05</v>
      </c>
      <c r="E242">
        <f>IFERROR(SUM('PARITY Errors'!E242, 'Pattern_Matching Errors'!E242, 'Reversal Errors'!E242, 'Stack Errors'!E242, 'Vending_Machine Errors'!E242, 'Vending_Machine_Sum Errors'!E242, 'MazeComplete Errors'!E242, 'MazeSolve Errors'!E242, 'Hamiltonian Errors'!E242)/('Failure Counts Errors'!D1-'Failure Counts Errors'!E242),0)</f>
        <v>63.528571428571425</v>
      </c>
      <c r="F242">
        <f>IFERROR(SUM('PARITY Errors'!F242, 'Pattern_Matching Errors'!F242, 'Reversal Errors'!F242, 'Stack Errors'!F242, 'Vending_Machine Errors'!F242, 'Vending_Machine_Sum Errors'!F242, 'MazeComplete Errors'!F242, 'MazeSolve Errors'!F242, 'Hamiltonian Errors'!F242)/('Failure Counts Errors'!D1-'Failure Counts Errors'!F242),0)</f>
        <v>76.033333333333331</v>
      </c>
      <c r="G242">
        <f>IFERROR(SUM('PARITY Errors'!G242, 'Pattern_Matching Errors'!G242, 'Reversal Errors'!G242, 'Stack Errors'!G242, 'Vending_Machine Errors'!G242, 'Vending_Machine_Sum Errors'!G242, 'MazeComplete Errors'!G242, 'MazeSolve Errors'!G242, 'Hamiltonian Errors'!G242)/('Failure Counts Errors'!D1-'Failure Counts Errors'!G242),0)</f>
        <v>75.383333333333326</v>
      </c>
      <c r="H242" t="str">
        <f t="shared" si="6"/>
        <v>50 (δ=0.45)</v>
      </c>
    </row>
    <row r="243" spans="1:8" x14ac:dyDescent="0.45">
      <c r="A243" s="1">
        <v>23</v>
      </c>
      <c r="B243">
        <v>50</v>
      </c>
      <c r="C243">
        <v>0.65</v>
      </c>
      <c r="D243">
        <f>IFERROR(SUM('PARITY Errors'!D243, 'Pattern_Matching Errors'!D243, 'Reversal Errors'!D243, 'Stack Errors'!D243, 'Vending_Machine Errors'!D243, 'Vending_Machine_Sum Errors'!D243, 'MazeComplete Errors'!D243, 'MazeSolve Errors'!D243, 'Hamiltonian Errors'!D243)/('Failure Counts Errors'!D1-'Failure Counts Errors'!D243),0)</f>
        <v>78</v>
      </c>
      <c r="E243">
        <f>IFERROR(SUM('PARITY Errors'!E243, 'Pattern_Matching Errors'!E243, 'Reversal Errors'!E243, 'Stack Errors'!E243, 'Vending_Machine Errors'!E243, 'Vending_Machine_Sum Errors'!E243, 'MazeComplete Errors'!E243, 'MazeSolve Errors'!E243, 'Hamiltonian Errors'!E243)/('Failure Counts Errors'!D1-'Failure Counts Errors'!E243),0)</f>
        <v>65.457142857142856</v>
      </c>
      <c r="F243">
        <f>IFERROR(SUM('PARITY Errors'!F243, 'Pattern_Matching Errors'!F243, 'Reversal Errors'!F243, 'Stack Errors'!F243, 'Vending_Machine Errors'!F243, 'Vending_Machine_Sum Errors'!F243, 'MazeComplete Errors'!F243, 'MazeSolve Errors'!F243, 'Hamiltonian Errors'!F243)/('Failure Counts Errors'!D1-'Failure Counts Errors'!F243),0)</f>
        <v>78.566666666666663</v>
      </c>
      <c r="G243">
        <f>IFERROR(SUM('PARITY Errors'!G243, 'Pattern_Matching Errors'!G243, 'Reversal Errors'!G243, 'Stack Errors'!G243, 'Vending_Machine Errors'!G243, 'Vending_Machine_Sum Errors'!G243, 'MazeComplete Errors'!G243, 'MazeSolve Errors'!G243, 'Hamiltonian Errors'!G243)/('Failure Counts Errors'!D1-'Failure Counts Errors'!G243),0)</f>
        <v>77.576666666666668</v>
      </c>
      <c r="H243" t="str">
        <f t="shared" si="6"/>
        <v>50 (δ=0.65)</v>
      </c>
    </row>
    <row r="244" spans="1:8" x14ac:dyDescent="0.45">
      <c r="A244" s="1">
        <v>24</v>
      </c>
      <c r="B244">
        <v>50</v>
      </c>
      <c r="C244">
        <v>0.85</v>
      </c>
      <c r="D244">
        <f>IFERROR(SUM('PARITY Errors'!D244, 'Pattern_Matching Errors'!D244, 'Reversal Errors'!D244, 'Stack Errors'!D244, 'Vending_Machine Errors'!D244, 'Vending_Machine_Sum Errors'!D244, 'MazeComplete Errors'!D244, 'MazeSolve Errors'!D244, 'Hamiltonian Errors'!D244)/('Failure Counts Errors'!D1-'Failure Counts Errors'!D244),0)</f>
        <v>81.133333333333326</v>
      </c>
      <c r="E244">
        <f>IFERROR(SUM('PARITY Errors'!E244, 'Pattern_Matching Errors'!E244, 'Reversal Errors'!E244, 'Stack Errors'!E244, 'Vending_Machine Errors'!E244, 'Vending_Machine_Sum Errors'!E244, 'MazeComplete Errors'!E244, 'MazeSolve Errors'!E244, 'Hamiltonian Errors'!E244)/('Failure Counts Errors'!D1-'Failure Counts Errors'!E244),0)</f>
        <v>67.55714285714285</v>
      </c>
      <c r="F244">
        <f>IFERROR(SUM('PARITY Errors'!F244, 'Pattern_Matching Errors'!F244, 'Reversal Errors'!F244, 'Stack Errors'!F244, 'Vending_Machine Errors'!F244, 'Vending_Machine_Sum Errors'!F244, 'MazeComplete Errors'!F244, 'MazeSolve Errors'!F244, 'Hamiltonian Errors'!F244)/('Failure Counts Errors'!D1-'Failure Counts Errors'!F244),0)</f>
        <v>80.433333333333337</v>
      </c>
      <c r="G244">
        <f>IFERROR(SUM('PARITY Errors'!G244, 'Pattern_Matching Errors'!G244, 'Reversal Errors'!G244, 'Stack Errors'!G244, 'Vending_Machine Errors'!G244, 'Vending_Machine_Sum Errors'!G244, 'MazeComplete Errors'!G244, 'MazeSolve Errors'!G244, 'Hamiltonian Errors'!G244)/('Failure Counts Errors'!D1-'Failure Counts Errors'!G244),0)</f>
        <v>79.900000000000006</v>
      </c>
      <c r="H244" t="str">
        <f t="shared" si="6"/>
        <v>50 (δ=0.85)</v>
      </c>
    </row>
    <row r="245" spans="1:8" x14ac:dyDescent="0.45">
      <c r="A245" s="1">
        <v>25</v>
      </c>
      <c r="B245">
        <v>100</v>
      </c>
      <c r="C245">
        <v>0</v>
      </c>
      <c r="D245">
        <f>IFERROR(SUM('PARITY Errors'!D245, 'Pattern_Matching Errors'!D245, 'Reversal Errors'!D245, 'Stack Errors'!D245, 'Vending_Machine Errors'!D245, 'Vending_Machine_Sum Errors'!D245, 'MazeComplete Errors'!D245, 'MazeSolve Errors'!D245, 'Hamiltonian Errors'!D245)/('Failure Counts Errors'!D1-'Failure Counts Errors'!D245),0)</f>
        <v>241.16666666666666</v>
      </c>
      <c r="E245">
        <f>IFERROR(SUM('PARITY Errors'!E245, 'Pattern_Matching Errors'!E245, 'Reversal Errors'!E245, 'Stack Errors'!E245, 'Vending_Machine Errors'!E245, 'Vending_Machine_Sum Errors'!E245, 'MazeComplete Errors'!E245, 'MazeSolve Errors'!E245, 'Hamiltonian Errors'!E245)/('Failure Counts Errors'!D1-'Failure Counts Errors'!E245),0)</f>
        <v>107.74000000000001</v>
      </c>
      <c r="F245">
        <f>IFERROR(SUM('PARITY Errors'!F245, 'Pattern_Matching Errors'!F245, 'Reversal Errors'!F245, 'Stack Errors'!F245, 'Vending_Machine Errors'!F245, 'Vending_Machine_Sum Errors'!F245, 'MazeComplete Errors'!F245, 'MazeSolve Errors'!F245, 'Hamiltonian Errors'!F245)/('Failure Counts Errors'!D1-'Failure Counts Errors'!F245),0)</f>
        <v>242.26666666666665</v>
      </c>
      <c r="G245">
        <f>IFERROR(SUM('PARITY Errors'!G245, 'Pattern_Matching Errors'!G245, 'Reversal Errors'!G245, 'Stack Errors'!G245, 'Vending_Machine Errors'!G245, 'Vending_Machine_Sum Errors'!G245, 'MazeComplete Errors'!G245, 'MazeSolve Errors'!G245, 'Hamiltonian Errors'!G245)/('Failure Counts Errors'!D1-'Failure Counts Errors'!G245),0)</f>
        <v>241.39999999999998</v>
      </c>
      <c r="H245" t="str">
        <f t="shared" si="6"/>
        <v>100 (δ=0)</v>
      </c>
    </row>
    <row r="246" spans="1:8" x14ac:dyDescent="0.45">
      <c r="A246" s="1">
        <v>26</v>
      </c>
      <c r="B246">
        <v>100</v>
      </c>
      <c r="C246">
        <v>0.2</v>
      </c>
      <c r="D246">
        <f>IFERROR(SUM('PARITY Errors'!D246, 'Pattern_Matching Errors'!D246, 'Reversal Errors'!D246, 'Stack Errors'!D246, 'Vending_Machine Errors'!D246, 'Vending_Machine_Sum Errors'!D246, 'MazeComplete Errors'!D246, 'MazeSolve Errors'!D246, 'Hamiltonian Errors'!D246)/('Failure Counts Errors'!D1-'Failure Counts Errors'!D246),0)</f>
        <v>248.76666666666665</v>
      </c>
      <c r="E246">
        <f>IFERROR(SUM('PARITY Errors'!E246, 'Pattern_Matching Errors'!E246, 'Reversal Errors'!E246, 'Stack Errors'!E246, 'Vending_Machine Errors'!E246, 'Vending_Machine_Sum Errors'!E246, 'MazeComplete Errors'!E246, 'MazeSolve Errors'!E246, 'Hamiltonian Errors'!E246)/('Failure Counts Errors'!D1-'Failure Counts Errors'!E246),0)</f>
        <v>114.08000000000001</v>
      </c>
      <c r="F246">
        <f>IFERROR(SUM('PARITY Errors'!F246, 'Pattern_Matching Errors'!F246, 'Reversal Errors'!F246, 'Stack Errors'!F246, 'Vending_Machine Errors'!F246, 'Vending_Machine_Sum Errors'!F246, 'MazeComplete Errors'!F246, 'MazeSolve Errors'!F246, 'Hamiltonian Errors'!F246)/('Failure Counts Errors'!D1-'Failure Counts Errors'!F246),0)</f>
        <v>248.63333333333333</v>
      </c>
      <c r="G246">
        <f>IFERROR(SUM('PARITY Errors'!G246, 'Pattern_Matching Errors'!G246, 'Reversal Errors'!G246, 'Stack Errors'!G246, 'Vending_Machine Errors'!G246, 'Vending_Machine_Sum Errors'!G246, 'MazeComplete Errors'!G246, 'MazeSolve Errors'!G246, 'Hamiltonian Errors'!G246)/('Failure Counts Errors'!D1-'Failure Counts Errors'!G246),0)</f>
        <v>249.56666666666663</v>
      </c>
      <c r="H246" t="str">
        <f t="shared" si="6"/>
        <v>100 (δ=0.2)</v>
      </c>
    </row>
    <row r="247" spans="1:8" x14ac:dyDescent="0.45">
      <c r="A247" s="1">
        <v>27</v>
      </c>
      <c r="B247">
        <v>100</v>
      </c>
      <c r="C247">
        <v>0.45</v>
      </c>
      <c r="D247">
        <f>IFERROR(SUM('PARITY Errors'!D247, 'Pattern_Matching Errors'!D247, 'Reversal Errors'!D247, 'Stack Errors'!D247, 'Vending_Machine Errors'!D247, 'Vending_Machine_Sum Errors'!D247, 'MazeComplete Errors'!D247, 'MazeSolve Errors'!D247, 'Hamiltonian Errors'!D247)/('Failure Counts Errors'!D1-'Failure Counts Errors'!D247),0)</f>
        <v>250.46666666666667</v>
      </c>
      <c r="E247">
        <f>IFERROR(SUM('PARITY Errors'!E247, 'Pattern_Matching Errors'!E247, 'Reversal Errors'!E247, 'Stack Errors'!E247, 'Vending_Machine Errors'!E247, 'Vending_Machine_Sum Errors'!E247, 'MazeComplete Errors'!E247, 'MazeSolve Errors'!E247, 'Hamiltonian Errors'!E247)/('Failure Counts Errors'!D1-'Failure Counts Errors'!E247),0)</f>
        <v>115.14000000000001</v>
      </c>
      <c r="F247">
        <f>IFERROR(SUM('PARITY Errors'!F247, 'Pattern_Matching Errors'!F247, 'Reversal Errors'!F247, 'Stack Errors'!F247, 'Vending_Machine Errors'!F247, 'Vending_Machine_Sum Errors'!F247, 'MazeComplete Errors'!F247, 'MazeSolve Errors'!F247, 'Hamiltonian Errors'!F247)/('Failure Counts Errors'!D1-'Failure Counts Errors'!F247),0)</f>
        <v>250.76666666666665</v>
      </c>
      <c r="G247">
        <f>IFERROR(SUM('PARITY Errors'!G247, 'Pattern_Matching Errors'!G247, 'Reversal Errors'!G247, 'Stack Errors'!G247, 'Vending_Machine Errors'!G247, 'Vending_Machine_Sum Errors'!G247, 'MazeComplete Errors'!G247, 'MazeSolve Errors'!G247, 'Hamiltonian Errors'!G247)/('Failure Counts Errors'!D1-'Failure Counts Errors'!G247),0)</f>
        <v>252.26666666666665</v>
      </c>
      <c r="H247" t="str">
        <f t="shared" si="6"/>
        <v>100 (δ=0.45)</v>
      </c>
    </row>
    <row r="248" spans="1:8" x14ac:dyDescent="0.45">
      <c r="A248" s="1">
        <v>28</v>
      </c>
      <c r="B248">
        <v>100</v>
      </c>
      <c r="C248">
        <v>0.65</v>
      </c>
      <c r="D248">
        <f>IFERROR(SUM('PARITY Errors'!D248, 'Pattern_Matching Errors'!D248, 'Reversal Errors'!D248, 'Stack Errors'!D248, 'Vending_Machine Errors'!D248, 'Vending_Machine_Sum Errors'!D248, 'MazeComplete Errors'!D248, 'MazeSolve Errors'!D248, 'Hamiltonian Errors'!D248)/('Failure Counts Errors'!D1-'Failure Counts Errors'!D248),0)</f>
        <v>255.5</v>
      </c>
      <c r="E248">
        <f>IFERROR(SUM('PARITY Errors'!E248, 'Pattern_Matching Errors'!E248, 'Reversal Errors'!E248, 'Stack Errors'!E248, 'Vending_Machine Errors'!E248, 'Vending_Machine_Sum Errors'!E248, 'MazeComplete Errors'!E248, 'MazeSolve Errors'!E248, 'Hamiltonian Errors'!E248)/('Failure Counts Errors'!D1-'Failure Counts Errors'!E248),0)</f>
        <v>118.81199999999998</v>
      </c>
      <c r="F248">
        <f>IFERROR(SUM('PARITY Errors'!F248, 'Pattern_Matching Errors'!F248, 'Reversal Errors'!F248, 'Stack Errors'!F248, 'Vending_Machine Errors'!F248, 'Vending_Machine_Sum Errors'!F248, 'MazeComplete Errors'!F248, 'MazeSolve Errors'!F248, 'Hamiltonian Errors'!F248)/('Failure Counts Errors'!D1-'Failure Counts Errors'!F248),0)</f>
        <v>253.70000000000002</v>
      </c>
      <c r="G248">
        <f>IFERROR(SUM('PARITY Errors'!G248, 'Pattern_Matching Errors'!G248, 'Reversal Errors'!G248, 'Stack Errors'!G248, 'Vending_Machine Errors'!G248, 'Vending_Machine_Sum Errors'!G248, 'MazeComplete Errors'!G248, 'MazeSolve Errors'!G248, 'Hamiltonian Errors'!G248)/('Failure Counts Errors'!D1-'Failure Counts Errors'!G248),0)</f>
        <v>254.03333333333333</v>
      </c>
      <c r="H248" t="str">
        <f t="shared" si="6"/>
        <v>100 (δ=0.65)</v>
      </c>
    </row>
    <row r="249" spans="1:8" x14ac:dyDescent="0.45">
      <c r="A249" s="1">
        <v>29</v>
      </c>
      <c r="B249">
        <v>100</v>
      </c>
      <c r="C249">
        <v>0.85</v>
      </c>
      <c r="D249">
        <f>IFERROR(SUM('PARITY Errors'!D249, 'Pattern_Matching Errors'!D249, 'Reversal Errors'!D249, 'Stack Errors'!D249, 'Vending_Machine Errors'!D249, 'Vending_Machine_Sum Errors'!D249, 'MazeComplete Errors'!D249, 'MazeSolve Errors'!D249, 'Hamiltonian Errors'!D249)/('Failure Counts Errors'!D1-'Failure Counts Errors'!D249),0)</f>
        <v>258</v>
      </c>
      <c r="E249">
        <f>IFERROR(SUM('PARITY Errors'!E249, 'Pattern_Matching Errors'!E249, 'Reversal Errors'!E249, 'Stack Errors'!E249, 'Vending_Machine Errors'!E249, 'Vending_Machine_Sum Errors'!E249, 'MazeComplete Errors'!E249, 'MazeSolve Errors'!E249, 'Hamiltonian Errors'!E249)/('Failure Counts Errors'!D1-'Failure Counts Errors'!E249),0)</f>
        <v>122.25999999999999</v>
      </c>
      <c r="F249">
        <f>IFERROR(SUM('PARITY Errors'!F249, 'Pattern_Matching Errors'!F249, 'Reversal Errors'!F249, 'Stack Errors'!F249, 'Vending_Machine Errors'!F249, 'Vending_Machine_Sum Errors'!F249, 'MazeComplete Errors'!F249, 'MazeSolve Errors'!F249, 'Hamiltonian Errors'!F249)/('Failure Counts Errors'!D1-'Failure Counts Errors'!F249),0)</f>
        <v>256.73333333333335</v>
      </c>
      <c r="G249">
        <f>IFERROR(SUM('PARITY Errors'!G249, 'Pattern_Matching Errors'!G249, 'Reversal Errors'!G249, 'Stack Errors'!G249, 'Vending_Machine Errors'!G249, 'Vending_Machine_Sum Errors'!G249, 'MazeComplete Errors'!G249, 'MazeSolve Errors'!G249, 'Hamiltonian Errors'!G249)/('Failure Counts Errors'!D1-'Failure Counts Errors'!G249),0)</f>
        <v>257.5</v>
      </c>
      <c r="H249" t="str">
        <f t="shared" si="6"/>
        <v>100 (δ=0.85)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249"/>
  <sheetViews>
    <sheetView topLeftCell="A177" workbookViewId="0">
      <selection activeCell="F199" sqref="F199"/>
    </sheetView>
  </sheetViews>
  <sheetFormatPr defaultRowHeight="14.25" x14ac:dyDescent="0.45"/>
  <sheetData>
    <row r="1" spans="1:8" x14ac:dyDescent="0.45">
      <c r="A1" s="1">
        <v>0</v>
      </c>
      <c r="B1" t="s">
        <v>13</v>
      </c>
      <c r="D1">
        <v>9</v>
      </c>
    </row>
    <row r="3" spans="1:8" x14ac:dyDescent="0.4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14</v>
      </c>
    </row>
    <row r="4" spans="1:8" x14ac:dyDescent="0.45">
      <c r="A4" s="1">
        <v>0</v>
      </c>
      <c r="B4">
        <v>2</v>
      </c>
      <c r="C4">
        <v>0</v>
      </c>
      <c r="D4">
        <f>COUNTIF('PARITY Errors'!D4, 100) + COUNTIF('Pattern_Matching Errors'!D4, 100) + COUNTIF('Reversal Errors'!D4, 100) + COUNTIF('Stack Errors'!D4, 100) + COUNTIF('Vending_Machine Errors'!D4, 100) + COUNTIF('Vending_Machine_Sum Errors'!D4, 100) + COUNTIF('MazeComplete Errors'!D4, 100) + COUNTIF('MazeSolve Errors'!D4, 100) + COUNTIF('Hamiltonian Errors'!D4, 100)</f>
        <v>2</v>
      </c>
      <c r="E4">
        <f>COUNTIF('PARITY Errors'!E4, 100) + COUNTIF('Pattern_Matching Errors'!E4, 100) + COUNTIF('Reversal Errors'!E4, 100) + COUNTIF('Stack Errors'!E4, 100) + COUNTIF('Vending_Machine Errors'!E4, 100) + COUNTIF('Vending_Machine_Sum Errors'!E4, 100) + COUNTIF('MazeComplete Errors'!E4, 100) + COUNTIF('MazeSolve Errors'!E4, 100) + COUNTIF('Hamiltonian Errors'!E4, 100)</f>
        <v>3</v>
      </c>
      <c r="F4">
        <f>COUNTIF('PARITY Errors'!F4, 100) + COUNTIF('Pattern_Matching Errors'!F4, 100) + COUNTIF('Reversal Errors'!F4, 100) + COUNTIF('Stack Errors'!F4, 100) + COUNTIF('Vending_Machine Errors'!F4, 100) + COUNTIF('Vending_Machine_Sum Errors'!F4, 100) + COUNTIF('MazeComplete Errors'!F4, 100) + COUNTIF('MazeSolve Errors'!F4, 100) + COUNTIF('Hamiltonian Errors'!F4, 100)</f>
        <v>2</v>
      </c>
      <c r="G4">
        <f>COUNTIF('PARITY Errors'!G4, 100) + COUNTIF('Pattern_Matching Errors'!G4, 100) + COUNTIF('Reversal Errors'!G4, 100) + COUNTIF('Stack Errors'!G4, 100) + COUNTIF('Vending_Machine Errors'!G4, 100) + COUNTIF('Vending_Machine_Sum Errors'!G4, 100) + COUNTIF('MazeComplete Errors'!G4, 100) + COUNTIF('MazeSolve Errors'!G4, 100) + COUNTIF('Hamiltonian Errors'!G4, 100)</f>
        <v>3</v>
      </c>
      <c r="H4" t="str">
        <f t="shared" ref="H4:H33" si="0">B4&amp;" (δ="&amp;C4&amp;")"</f>
        <v>2 (δ=0)</v>
      </c>
    </row>
    <row r="5" spans="1:8" x14ac:dyDescent="0.45">
      <c r="A5" s="1">
        <v>1</v>
      </c>
      <c r="B5">
        <v>2</v>
      </c>
      <c r="C5">
        <v>0.2</v>
      </c>
      <c r="D5">
        <f>COUNTIF('PARITY Errors'!D5, 100) + COUNTIF('Pattern_Matching Errors'!D5, 100) + COUNTIF('Reversal Errors'!D5, 100) + COUNTIF('Stack Errors'!D5, 100) + COUNTIF('Vending_Machine Errors'!D5, 100) + COUNTIF('Vending_Machine_Sum Errors'!D5, 100) + COUNTIF('MazeComplete Errors'!D5, 100) + COUNTIF('MazeSolve Errors'!D5, 100) + COUNTIF('Hamiltonian Errors'!D5, 100)</f>
        <v>1</v>
      </c>
      <c r="E5">
        <f>COUNTIF('PARITY Errors'!E5, 100) + COUNTIF('Pattern_Matching Errors'!E5, 100) + COUNTIF('Reversal Errors'!E5, 100) + COUNTIF('Stack Errors'!E5, 100) + COUNTIF('Vending_Machine Errors'!E5, 100) + COUNTIF('Vending_Machine_Sum Errors'!E5, 100) + COUNTIF('MazeComplete Errors'!E5, 100) + COUNTIF('MazeSolve Errors'!E5, 100) + COUNTIF('Hamiltonian Errors'!E5, 100)</f>
        <v>3</v>
      </c>
      <c r="F5">
        <f>COUNTIF('PARITY Errors'!F5, 100) + COUNTIF('Pattern_Matching Errors'!F5, 100) + COUNTIF('Reversal Errors'!F5, 100) + COUNTIF('Stack Errors'!F5, 100) + COUNTIF('Vending_Machine Errors'!F5, 100) + COUNTIF('Vending_Machine_Sum Errors'!F5, 100) + COUNTIF('MazeComplete Errors'!F5, 100) + COUNTIF('MazeSolve Errors'!F5, 100) + COUNTIF('Hamiltonian Errors'!F5, 100)</f>
        <v>2</v>
      </c>
      <c r="G5">
        <f>COUNTIF('PARITY Errors'!G5, 100) + COUNTIF('Pattern_Matching Errors'!G5, 100) + COUNTIF('Reversal Errors'!G5, 100) + COUNTIF('Stack Errors'!G5, 100) + COUNTIF('Vending_Machine Errors'!G5, 100) + COUNTIF('Vending_Machine_Sum Errors'!G5, 100) + COUNTIF('MazeComplete Errors'!G5, 100) + COUNTIF('MazeSolve Errors'!G5, 100) + COUNTIF('Hamiltonian Errors'!G5, 100)</f>
        <v>3</v>
      </c>
      <c r="H5" t="str">
        <f t="shared" si="0"/>
        <v>2 (δ=0.2)</v>
      </c>
    </row>
    <row r="6" spans="1:8" x14ac:dyDescent="0.45">
      <c r="A6" s="1">
        <v>2</v>
      </c>
      <c r="B6">
        <v>2</v>
      </c>
      <c r="C6">
        <v>0.45</v>
      </c>
      <c r="D6">
        <f>COUNTIF('PARITY Errors'!D6, 100) + COUNTIF('Pattern_Matching Errors'!D6, 100) + COUNTIF('Reversal Errors'!D6, 100) + COUNTIF('Stack Errors'!D6, 100) + COUNTIF('Vending_Machine Errors'!D6, 100) + COUNTIF('Vending_Machine_Sum Errors'!D6, 100) + COUNTIF('MazeComplete Errors'!D6, 100) + COUNTIF('MazeSolve Errors'!D6, 100) + COUNTIF('Hamiltonian Errors'!D6, 100)</f>
        <v>1</v>
      </c>
      <c r="E6">
        <f>COUNTIF('PARITY Errors'!E6, 100) + COUNTIF('Pattern_Matching Errors'!E6, 100) + COUNTIF('Reversal Errors'!E6, 100) + COUNTIF('Stack Errors'!E6, 100) + COUNTIF('Vending_Machine Errors'!E6, 100) + COUNTIF('Vending_Machine_Sum Errors'!E6, 100) + COUNTIF('MazeComplete Errors'!E6, 100) + COUNTIF('MazeSolve Errors'!E6, 100) + COUNTIF('Hamiltonian Errors'!E6, 100)</f>
        <v>3</v>
      </c>
      <c r="F6">
        <f>COUNTIF('PARITY Errors'!F6, 100) + COUNTIF('Pattern_Matching Errors'!F6, 100) + COUNTIF('Reversal Errors'!F6, 100) + COUNTIF('Stack Errors'!F6, 100) + COUNTIF('Vending_Machine Errors'!F6, 100) + COUNTIF('Vending_Machine_Sum Errors'!F6, 100) + COUNTIF('MazeComplete Errors'!F6, 100) + COUNTIF('MazeSolve Errors'!F6, 100) + COUNTIF('Hamiltonian Errors'!F6, 100)</f>
        <v>2</v>
      </c>
      <c r="G6">
        <f>COUNTIF('PARITY Errors'!G6, 100) + COUNTIF('Pattern_Matching Errors'!G6, 100) + COUNTIF('Reversal Errors'!G6, 100) + COUNTIF('Stack Errors'!G6, 100) + COUNTIF('Vending_Machine Errors'!G6, 100) + COUNTIF('Vending_Machine_Sum Errors'!G6, 100) + COUNTIF('MazeComplete Errors'!G6, 100) + COUNTIF('MazeSolve Errors'!G6, 100) + COUNTIF('Hamiltonian Errors'!G6, 100)</f>
        <v>3</v>
      </c>
      <c r="H6" t="str">
        <f t="shared" si="0"/>
        <v>2 (δ=0.45)</v>
      </c>
    </row>
    <row r="7" spans="1:8" x14ac:dyDescent="0.45">
      <c r="A7" s="1">
        <v>3</v>
      </c>
      <c r="B7">
        <v>2</v>
      </c>
      <c r="C7">
        <v>0.65</v>
      </c>
      <c r="D7">
        <f>COUNTIF('PARITY Errors'!D7, 100) + COUNTIF('Pattern_Matching Errors'!D7, 100) + COUNTIF('Reversal Errors'!D7, 100) + COUNTIF('Stack Errors'!D7, 100) + COUNTIF('Vending_Machine Errors'!D7, 100) + COUNTIF('Vending_Machine_Sum Errors'!D7, 100) + COUNTIF('MazeComplete Errors'!D7, 100) + COUNTIF('MazeSolve Errors'!D7, 100) + COUNTIF('Hamiltonian Errors'!D7, 100)</f>
        <v>1</v>
      </c>
      <c r="E7">
        <f>COUNTIF('PARITY Errors'!E7, 100) + COUNTIF('Pattern_Matching Errors'!E7, 100) + COUNTIF('Reversal Errors'!E7, 100) + COUNTIF('Stack Errors'!E7, 100) + COUNTIF('Vending_Machine Errors'!E7, 100) + COUNTIF('Vending_Machine_Sum Errors'!E7, 100) + COUNTIF('MazeComplete Errors'!E7, 100) + COUNTIF('MazeSolve Errors'!E7, 100) + COUNTIF('Hamiltonian Errors'!E7, 100)</f>
        <v>3</v>
      </c>
      <c r="F7">
        <f>COUNTIF('PARITY Errors'!F7, 100) + COUNTIF('Pattern_Matching Errors'!F7, 100) + COUNTIF('Reversal Errors'!F7, 100) + COUNTIF('Stack Errors'!F7, 100) + COUNTIF('Vending_Machine Errors'!F7, 100) + COUNTIF('Vending_Machine_Sum Errors'!F7, 100) + COUNTIF('MazeComplete Errors'!F7, 100) + COUNTIF('MazeSolve Errors'!F7, 100) + COUNTIF('Hamiltonian Errors'!F7, 100)</f>
        <v>2</v>
      </c>
      <c r="G7">
        <f>COUNTIF('PARITY Errors'!G7, 100) + COUNTIF('Pattern_Matching Errors'!G7, 100) + COUNTIF('Reversal Errors'!G7, 100) + COUNTIF('Stack Errors'!G7, 100) + COUNTIF('Vending_Machine Errors'!G7, 100) + COUNTIF('Vending_Machine_Sum Errors'!G7, 100) + COUNTIF('MazeComplete Errors'!G7, 100) + COUNTIF('MazeSolve Errors'!G7, 100) + COUNTIF('Hamiltonian Errors'!G7, 100)</f>
        <v>4</v>
      </c>
      <c r="H7" t="str">
        <f t="shared" si="0"/>
        <v>2 (δ=0.65)</v>
      </c>
    </row>
    <row r="8" spans="1:8" x14ac:dyDescent="0.45">
      <c r="A8" s="1">
        <v>4</v>
      </c>
      <c r="B8">
        <v>2</v>
      </c>
      <c r="C8">
        <v>0.85</v>
      </c>
      <c r="D8">
        <f>COUNTIF('PARITY Errors'!D8, 100) + COUNTIF('Pattern_Matching Errors'!D8, 100) + COUNTIF('Reversal Errors'!D8, 100) + COUNTIF('Stack Errors'!D8, 100) + COUNTIF('Vending_Machine Errors'!D8, 100) + COUNTIF('Vending_Machine_Sum Errors'!D8, 100) + COUNTIF('MazeComplete Errors'!D8, 100) + COUNTIF('MazeSolve Errors'!D8, 100) + COUNTIF('Hamiltonian Errors'!D8, 100)</f>
        <v>1</v>
      </c>
      <c r="E8">
        <f>COUNTIF('PARITY Errors'!E8, 100) + COUNTIF('Pattern_Matching Errors'!E8, 100) + COUNTIF('Reversal Errors'!E8, 100) + COUNTIF('Stack Errors'!E8, 100) + COUNTIF('Vending_Machine Errors'!E8, 100) + COUNTIF('Vending_Machine_Sum Errors'!E8, 100) + COUNTIF('MazeComplete Errors'!E8, 100) + COUNTIF('MazeSolve Errors'!E8, 100) + COUNTIF('Hamiltonian Errors'!E8, 100)</f>
        <v>3</v>
      </c>
      <c r="F8">
        <f>COUNTIF('PARITY Errors'!F8, 100) + COUNTIF('Pattern_Matching Errors'!F8, 100) + COUNTIF('Reversal Errors'!F8, 100) + COUNTIF('Stack Errors'!F8, 100) + COUNTIF('Vending_Machine Errors'!F8, 100) + COUNTIF('Vending_Machine_Sum Errors'!F8, 100) + COUNTIF('MazeComplete Errors'!F8, 100) + COUNTIF('MazeSolve Errors'!F8, 100) + COUNTIF('Hamiltonian Errors'!F8, 100)</f>
        <v>2</v>
      </c>
      <c r="G8">
        <f>COUNTIF('PARITY Errors'!G8, 100) + COUNTIF('Pattern_Matching Errors'!G8, 100) + COUNTIF('Reversal Errors'!G8, 100) + COUNTIF('Stack Errors'!G8, 100) + COUNTIF('Vending_Machine Errors'!G8, 100) + COUNTIF('Vending_Machine_Sum Errors'!G8, 100) + COUNTIF('MazeComplete Errors'!G8, 100) + COUNTIF('MazeSolve Errors'!G8, 100) + COUNTIF('Hamiltonian Errors'!G8, 100)</f>
        <v>4</v>
      </c>
      <c r="H8" t="str">
        <f t="shared" si="0"/>
        <v>2 (δ=0.85)</v>
      </c>
    </row>
    <row r="9" spans="1:8" x14ac:dyDescent="0.45">
      <c r="A9" s="1">
        <v>5</v>
      </c>
      <c r="B9">
        <v>5</v>
      </c>
      <c r="C9">
        <v>0</v>
      </c>
      <c r="D9">
        <f>COUNTIF('PARITY Errors'!D9, 100) + COUNTIF('Pattern_Matching Errors'!D9, 100) + COUNTIF('Reversal Errors'!D9, 100) + COUNTIF('Stack Errors'!D9, 100) + COUNTIF('Vending_Machine Errors'!D9, 100) + COUNTIF('Vending_Machine_Sum Errors'!D9, 100) + COUNTIF('MazeComplete Errors'!D9, 100) + COUNTIF('MazeSolve Errors'!D9, 100) + COUNTIF('Hamiltonian Errors'!D9, 100)</f>
        <v>0</v>
      </c>
      <c r="E9">
        <f>COUNTIF('PARITY Errors'!E9, 100) + COUNTIF('Pattern_Matching Errors'!E9, 100) + COUNTIF('Reversal Errors'!E9, 100) + COUNTIF('Stack Errors'!E9, 100) + COUNTIF('Vending_Machine Errors'!E9, 100) + COUNTIF('Vending_Machine_Sum Errors'!E9, 100) + COUNTIF('MazeComplete Errors'!E9, 100) + COUNTIF('MazeSolve Errors'!E9, 100) + COUNTIF('Hamiltonian Errors'!E9, 100)</f>
        <v>3</v>
      </c>
      <c r="F9">
        <f>COUNTIF('PARITY Errors'!F9, 100) + COUNTIF('Pattern_Matching Errors'!F9, 100) + COUNTIF('Reversal Errors'!F9, 100) + COUNTIF('Stack Errors'!F9, 100) + COUNTIF('Vending_Machine Errors'!F9, 100) + COUNTIF('Vending_Machine_Sum Errors'!F9, 100) + COUNTIF('MazeComplete Errors'!F9, 100) + COUNTIF('MazeSolve Errors'!F9, 100) + COUNTIF('Hamiltonian Errors'!F9, 100)</f>
        <v>1</v>
      </c>
      <c r="G9">
        <f>COUNTIF('PARITY Errors'!G9, 100) + COUNTIF('Pattern_Matching Errors'!G9, 100) + COUNTIF('Reversal Errors'!G9, 100) + COUNTIF('Stack Errors'!G9, 100) + COUNTIF('Vending_Machine Errors'!G9, 100) + COUNTIF('Vending_Machine_Sum Errors'!G9, 100) + COUNTIF('MazeComplete Errors'!G9, 100) + COUNTIF('MazeSolve Errors'!G9, 100) + COUNTIF('Hamiltonian Errors'!G9, 100)</f>
        <v>2</v>
      </c>
      <c r="H9" t="str">
        <f t="shared" si="0"/>
        <v>5 (δ=0)</v>
      </c>
    </row>
    <row r="10" spans="1:8" x14ac:dyDescent="0.45">
      <c r="A10" s="1">
        <v>6</v>
      </c>
      <c r="B10">
        <v>5</v>
      </c>
      <c r="C10">
        <v>0.2</v>
      </c>
      <c r="D10">
        <f>COUNTIF('PARITY Errors'!D10, 100) + COUNTIF('Pattern_Matching Errors'!D10, 100) + COUNTIF('Reversal Errors'!D10, 100) + COUNTIF('Stack Errors'!D10, 100) + COUNTIF('Vending_Machine Errors'!D10, 100) + COUNTIF('Vending_Machine_Sum Errors'!D10, 100) + COUNTIF('MazeComplete Errors'!D10, 100) + COUNTIF('MazeSolve Errors'!D10, 100) + COUNTIF('Hamiltonian Errors'!D10, 100)</f>
        <v>0</v>
      </c>
      <c r="E10">
        <f>COUNTIF('PARITY Errors'!E10, 100) + COUNTIF('Pattern_Matching Errors'!E10, 100) + COUNTIF('Reversal Errors'!E10, 100) + COUNTIF('Stack Errors'!E10, 100) + COUNTIF('Vending_Machine Errors'!E10, 100) + COUNTIF('Vending_Machine_Sum Errors'!E10, 100) + COUNTIF('MazeComplete Errors'!E10, 100) + COUNTIF('MazeSolve Errors'!E10, 100) + COUNTIF('Hamiltonian Errors'!E10, 100)</f>
        <v>3</v>
      </c>
      <c r="F10">
        <f>COUNTIF('PARITY Errors'!F10, 100) + COUNTIF('Pattern_Matching Errors'!F10, 100) + COUNTIF('Reversal Errors'!F10, 100) + COUNTIF('Stack Errors'!F10, 100) + COUNTIF('Vending_Machine Errors'!F10, 100) + COUNTIF('Vending_Machine_Sum Errors'!F10, 100) + COUNTIF('MazeComplete Errors'!F10, 100) + COUNTIF('MazeSolve Errors'!F10, 100) + COUNTIF('Hamiltonian Errors'!F10, 100)</f>
        <v>0</v>
      </c>
      <c r="G10">
        <f>COUNTIF('PARITY Errors'!G10, 100) + COUNTIF('Pattern_Matching Errors'!G10, 100) + COUNTIF('Reversal Errors'!G10, 100) + COUNTIF('Stack Errors'!G10, 100) + COUNTIF('Vending_Machine Errors'!G10, 100) + COUNTIF('Vending_Machine_Sum Errors'!G10, 100) + COUNTIF('MazeComplete Errors'!G10, 100) + COUNTIF('MazeSolve Errors'!G10, 100) + COUNTIF('Hamiltonian Errors'!G10, 100)</f>
        <v>2</v>
      </c>
      <c r="H10" t="str">
        <f t="shared" si="0"/>
        <v>5 (δ=0.2)</v>
      </c>
    </row>
    <row r="11" spans="1:8" x14ac:dyDescent="0.45">
      <c r="A11" s="1">
        <v>7</v>
      </c>
      <c r="B11">
        <v>5</v>
      </c>
      <c r="C11">
        <v>0.45</v>
      </c>
      <c r="D11">
        <f>COUNTIF('PARITY Errors'!D11, 100) + COUNTIF('Pattern_Matching Errors'!D11, 100) + COUNTIF('Reversal Errors'!D11, 100) + COUNTIF('Stack Errors'!D11, 100) + COUNTIF('Vending_Machine Errors'!D11, 100) + COUNTIF('Vending_Machine_Sum Errors'!D11, 100) + COUNTIF('MazeComplete Errors'!D11, 100) + COUNTIF('MazeSolve Errors'!D11, 100) + COUNTIF('Hamiltonian Errors'!D11, 100)</f>
        <v>0</v>
      </c>
      <c r="E11">
        <f>COUNTIF('PARITY Errors'!E11, 100) + COUNTIF('Pattern_Matching Errors'!E11, 100) + COUNTIF('Reversal Errors'!E11, 100) + COUNTIF('Stack Errors'!E11, 100) + COUNTIF('Vending_Machine Errors'!E11, 100) + COUNTIF('Vending_Machine_Sum Errors'!E11, 100) + COUNTIF('MazeComplete Errors'!E11, 100) + COUNTIF('MazeSolve Errors'!E11, 100) + COUNTIF('Hamiltonian Errors'!E11, 100)</f>
        <v>3</v>
      </c>
      <c r="F11">
        <f>COUNTIF('PARITY Errors'!F11, 100) + COUNTIF('Pattern_Matching Errors'!F11, 100) + COUNTIF('Reversal Errors'!F11, 100) + COUNTIF('Stack Errors'!F11, 100) + COUNTIF('Vending_Machine Errors'!F11, 100) + COUNTIF('Vending_Machine_Sum Errors'!F11, 100) + COUNTIF('MazeComplete Errors'!F11, 100) + COUNTIF('MazeSolve Errors'!F11, 100) + COUNTIF('Hamiltonian Errors'!F11, 100)</f>
        <v>1</v>
      </c>
      <c r="G11">
        <f>COUNTIF('PARITY Errors'!G11, 100) + COUNTIF('Pattern_Matching Errors'!G11, 100) + COUNTIF('Reversal Errors'!G11, 100) + COUNTIF('Stack Errors'!G11, 100) + COUNTIF('Vending_Machine Errors'!G11, 100) + COUNTIF('Vending_Machine_Sum Errors'!G11, 100) + COUNTIF('MazeComplete Errors'!G11, 100) + COUNTIF('MazeSolve Errors'!G11, 100) + COUNTIF('Hamiltonian Errors'!G11, 100)</f>
        <v>2</v>
      </c>
      <c r="H11" t="str">
        <f t="shared" si="0"/>
        <v>5 (δ=0.45)</v>
      </c>
    </row>
    <row r="12" spans="1:8" x14ac:dyDescent="0.45">
      <c r="A12" s="1">
        <v>8</v>
      </c>
      <c r="B12">
        <v>5</v>
      </c>
      <c r="C12">
        <v>0.65</v>
      </c>
      <c r="D12">
        <f>COUNTIF('PARITY Errors'!D12, 100) + COUNTIF('Pattern_Matching Errors'!D12, 100) + COUNTIF('Reversal Errors'!D12, 100) + COUNTIF('Stack Errors'!D12, 100) + COUNTIF('Vending_Machine Errors'!D12, 100) + COUNTIF('Vending_Machine_Sum Errors'!D12, 100) + COUNTIF('MazeComplete Errors'!D12, 100) + COUNTIF('MazeSolve Errors'!D12, 100) + COUNTIF('Hamiltonian Errors'!D12, 100)</f>
        <v>0</v>
      </c>
      <c r="E12">
        <f>COUNTIF('PARITY Errors'!E12, 100) + COUNTIF('Pattern_Matching Errors'!E12, 100) + COUNTIF('Reversal Errors'!E12, 100) + COUNTIF('Stack Errors'!E12, 100) + COUNTIF('Vending_Machine Errors'!E12, 100) + COUNTIF('Vending_Machine_Sum Errors'!E12, 100) + COUNTIF('MazeComplete Errors'!E12, 100) + COUNTIF('MazeSolve Errors'!E12, 100) + COUNTIF('Hamiltonian Errors'!E12, 100)</f>
        <v>3</v>
      </c>
      <c r="F12">
        <f>COUNTIF('PARITY Errors'!F12, 100) + COUNTIF('Pattern_Matching Errors'!F12, 100) + COUNTIF('Reversal Errors'!F12, 100) + COUNTIF('Stack Errors'!F12, 100) + COUNTIF('Vending_Machine Errors'!F12, 100) + COUNTIF('Vending_Machine_Sum Errors'!F12, 100) + COUNTIF('MazeComplete Errors'!F12, 100) + COUNTIF('MazeSolve Errors'!F12, 100) + COUNTIF('Hamiltonian Errors'!F12, 100)</f>
        <v>1</v>
      </c>
      <c r="G12">
        <f>COUNTIF('PARITY Errors'!G12, 100) + COUNTIF('Pattern_Matching Errors'!G12, 100) + COUNTIF('Reversal Errors'!G12, 100) + COUNTIF('Stack Errors'!G12, 100) + COUNTIF('Vending_Machine Errors'!G12, 100) + COUNTIF('Vending_Machine_Sum Errors'!G12, 100) + COUNTIF('MazeComplete Errors'!G12, 100) + COUNTIF('MazeSolve Errors'!G12, 100) + COUNTIF('Hamiltonian Errors'!G12, 100)</f>
        <v>2</v>
      </c>
      <c r="H12" t="str">
        <f t="shared" si="0"/>
        <v>5 (δ=0.65)</v>
      </c>
    </row>
    <row r="13" spans="1:8" x14ac:dyDescent="0.45">
      <c r="A13" s="1">
        <v>9</v>
      </c>
      <c r="B13">
        <v>5</v>
      </c>
      <c r="C13">
        <v>0.85</v>
      </c>
      <c r="D13">
        <f>COUNTIF('PARITY Errors'!D13, 100) + COUNTIF('Pattern_Matching Errors'!D13, 100) + COUNTIF('Reversal Errors'!D13, 100) + COUNTIF('Stack Errors'!D13, 100) + COUNTIF('Vending_Machine Errors'!D13, 100) + COUNTIF('Vending_Machine_Sum Errors'!D13, 100) + COUNTIF('MazeComplete Errors'!D13, 100) + COUNTIF('MazeSolve Errors'!D13, 100) + COUNTIF('Hamiltonian Errors'!D13, 100)</f>
        <v>0</v>
      </c>
      <c r="E13">
        <f>COUNTIF('PARITY Errors'!E13, 100) + COUNTIF('Pattern_Matching Errors'!E13, 100) + COUNTIF('Reversal Errors'!E13, 100) + COUNTIF('Stack Errors'!E13, 100) + COUNTIF('Vending_Machine Errors'!E13, 100) + COUNTIF('Vending_Machine_Sum Errors'!E13, 100) + COUNTIF('MazeComplete Errors'!E13, 100) + COUNTIF('MazeSolve Errors'!E13, 100) + COUNTIF('Hamiltonian Errors'!E13, 100)</f>
        <v>3</v>
      </c>
      <c r="F13">
        <f>COUNTIF('PARITY Errors'!F13, 100) + COUNTIF('Pattern_Matching Errors'!F13, 100) + COUNTIF('Reversal Errors'!F13, 100) + COUNTIF('Stack Errors'!F13, 100) + COUNTIF('Vending_Machine Errors'!F13, 100) + COUNTIF('Vending_Machine_Sum Errors'!F13, 100) + COUNTIF('MazeComplete Errors'!F13, 100) + COUNTIF('MazeSolve Errors'!F13, 100) + COUNTIF('Hamiltonian Errors'!F13, 100)</f>
        <v>0</v>
      </c>
      <c r="G13">
        <f>COUNTIF('PARITY Errors'!G13, 100) + COUNTIF('Pattern_Matching Errors'!G13, 100) + COUNTIF('Reversal Errors'!G13, 100) + COUNTIF('Stack Errors'!G13, 100) + COUNTIF('Vending_Machine Errors'!G13, 100) + COUNTIF('Vending_Machine_Sum Errors'!G13, 100) + COUNTIF('MazeComplete Errors'!G13, 100) + COUNTIF('MazeSolve Errors'!G13, 100) + COUNTIF('Hamiltonian Errors'!G13, 100)</f>
        <v>2</v>
      </c>
      <c r="H13" t="str">
        <f t="shared" si="0"/>
        <v>5 (δ=0.85)</v>
      </c>
    </row>
    <row r="14" spans="1:8" x14ac:dyDescent="0.45">
      <c r="A14" s="1">
        <v>10</v>
      </c>
      <c r="B14">
        <v>10</v>
      </c>
      <c r="C14">
        <v>0</v>
      </c>
      <c r="D14">
        <f>COUNTIF('PARITY Errors'!D14, 100) + COUNTIF('Pattern_Matching Errors'!D14, 100) + COUNTIF('Reversal Errors'!D14, 100) + COUNTIF('Stack Errors'!D14, 100) + COUNTIF('Vending_Machine Errors'!D14, 100) + COUNTIF('Vending_Machine_Sum Errors'!D14, 100) + COUNTIF('MazeComplete Errors'!D14, 100) + COUNTIF('MazeSolve Errors'!D14, 100) + COUNTIF('Hamiltonian Errors'!D14, 100)</f>
        <v>0</v>
      </c>
      <c r="E14">
        <f>COUNTIF('PARITY Errors'!E14, 100) + COUNTIF('Pattern_Matching Errors'!E14, 100) + COUNTIF('Reversal Errors'!E14, 100) + COUNTIF('Stack Errors'!E14, 100) + COUNTIF('Vending_Machine Errors'!E14, 100) + COUNTIF('Vending_Machine_Sum Errors'!E14, 100) + COUNTIF('MazeComplete Errors'!E14, 100) + COUNTIF('MazeSolve Errors'!E14, 100) + COUNTIF('Hamiltonian Errors'!E14, 100)</f>
        <v>0</v>
      </c>
      <c r="F14">
        <f>COUNTIF('PARITY Errors'!F14, 100) + COUNTIF('Pattern_Matching Errors'!F14, 100) + COUNTIF('Reversal Errors'!F14, 100) + COUNTIF('Stack Errors'!F14, 100) + COUNTIF('Vending_Machine Errors'!F14, 100) + COUNTIF('Vending_Machine_Sum Errors'!F14, 100) + COUNTIF('MazeComplete Errors'!F14, 100) + COUNTIF('MazeSolve Errors'!F14, 100) + COUNTIF('Hamiltonian Errors'!F14, 100)</f>
        <v>0</v>
      </c>
      <c r="G14">
        <f>COUNTIF('PARITY Errors'!G14, 100) + COUNTIF('Pattern_Matching Errors'!G14, 100) + COUNTIF('Reversal Errors'!G14, 100) + COUNTIF('Stack Errors'!G14, 100) + COUNTIF('Vending_Machine Errors'!G14, 100) + COUNTIF('Vending_Machine_Sum Errors'!G14, 100) + COUNTIF('MazeComplete Errors'!G14, 100) + COUNTIF('MazeSolve Errors'!G14, 100) + COUNTIF('Hamiltonian Errors'!G14, 100)</f>
        <v>0</v>
      </c>
      <c r="H14" t="str">
        <f t="shared" si="0"/>
        <v>10 (δ=0)</v>
      </c>
    </row>
    <row r="15" spans="1:8" x14ac:dyDescent="0.45">
      <c r="A15" s="1">
        <v>11</v>
      </c>
      <c r="B15">
        <v>10</v>
      </c>
      <c r="C15">
        <v>0.2</v>
      </c>
      <c r="D15">
        <f>COUNTIF('PARITY Errors'!D15, 100) + COUNTIF('Pattern_Matching Errors'!D15, 100) + COUNTIF('Reversal Errors'!D15, 100) + COUNTIF('Stack Errors'!D15, 100) + COUNTIF('Vending_Machine Errors'!D15, 100) + COUNTIF('Vending_Machine_Sum Errors'!D15, 100) + COUNTIF('MazeComplete Errors'!D15, 100) + COUNTIF('MazeSolve Errors'!D15, 100) + COUNTIF('Hamiltonian Errors'!D15, 100)</f>
        <v>0</v>
      </c>
      <c r="E15">
        <f>COUNTIF('PARITY Errors'!E15, 100) + COUNTIF('Pattern_Matching Errors'!E15, 100) + COUNTIF('Reversal Errors'!E15, 100) + COUNTIF('Stack Errors'!E15, 100) + COUNTIF('Vending_Machine Errors'!E15, 100) + COUNTIF('Vending_Machine_Sum Errors'!E15, 100) + COUNTIF('MazeComplete Errors'!E15, 100) + COUNTIF('MazeSolve Errors'!E15, 100) + COUNTIF('Hamiltonian Errors'!E15, 100)</f>
        <v>2</v>
      </c>
      <c r="F15">
        <f>COUNTIF('PARITY Errors'!F15, 100) + COUNTIF('Pattern_Matching Errors'!F15, 100) + COUNTIF('Reversal Errors'!F15, 100) + COUNTIF('Stack Errors'!F15, 100) + COUNTIF('Vending_Machine Errors'!F15, 100) + COUNTIF('Vending_Machine_Sum Errors'!F15, 100) + COUNTIF('MazeComplete Errors'!F15, 100) + COUNTIF('MazeSolve Errors'!F15, 100) + COUNTIF('Hamiltonian Errors'!F15, 100)</f>
        <v>0</v>
      </c>
      <c r="G15">
        <f>COUNTIF('PARITY Errors'!G15, 100) + COUNTIF('Pattern_Matching Errors'!G15, 100) + COUNTIF('Reversal Errors'!G15, 100) + COUNTIF('Stack Errors'!G15, 100) + COUNTIF('Vending_Machine Errors'!G15, 100) + COUNTIF('Vending_Machine_Sum Errors'!G15, 100) + COUNTIF('MazeComplete Errors'!G15, 100) + COUNTIF('MazeSolve Errors'!G15, 100) + COUNTIF('Hamiltonian Errors'!G15, 100)</f>
        <v>0</v>
      </c>
      <c r="H15" t="str">
        <f t="shared" si="0"/>
        <v>10 (δ=0.2)</v>
      </c>
    </row>
    <row r="16" spans="1:8" x14ac:dyDescent="0.45">
      <c r="A16" s="1">
        <v>12</v>
      </c>
      <c r="B16">
        <v>10</v>
      </c>
      <c r="C16">
        <v>0.45</v>
      </c>
      <c r="D16">
        <f>COUNTIF('PARITY Errors'!D16, 100) + COUNTIF('Pattern_Matching Errors'!D16, 100) + COUNTIF('Reversal Errors'!D16, 100) + COUNTIF('Stack Errors'!D16, 100) + COUNTIF('Vending_Machine Errors'!D16, 100) + COUNTIF('Vending_Machine_Sum Errors'!D16, 100) + COUNTIF('MazeComplete Errors'!D16, 100) + COUNTIF('MazeSolve Errors'!D16, 100) + COUNTIF('Hamiltonian Errors'!D16, 100)</f>
        <v>0</v>
      </c>
      <c r="E16">
        <f>COUNTIF('PARITY Errors'!E16, 100) + COUNTIF('Pattern_Matching Errors'!E16, 100) + COUNTIF('Reversal Errors'!E16, 100) + COUNTIF('Stack Errors'!E16, 100) + COUNTIF('Vending_Machine Errors'!E16, 100) + COUNTIF('Vending_Machine_Sum Errors'!E16, 100) + COUNTIF('MazeComplete Errors'!E16, 100) + COUNTIF('MazeSolve Errors'!E16, 100) + COUNTIF('Hamiltonian Errors'!E16, 100)</f>
        <v>1</v>
      </c>
      <c r="F16">
        <f>COUNTIF('PARITY Errors'!F16, 100) + COUNTIF('Pattern_Matching Errors'!F16, 100) + COUNTIF('Reversal Errors'!F16, 100) + COUNTIF('Stack Errors'!F16, 100) + COUNTIF('Vending_Machine Errors'!F16, 100) + COUNTIF('Vending_Machine_Sum Errors'!F16, 100) + COUNTIF('MazeComplete Errors'!F16, 100) + COUNTIF('MazeSolve Errors'!F16, 100) + COUNTIF('Hamiltonian Errors'!F16, 100)</f>
        <v>0</v>
      </c>
      <c r="G16">
        <f>COUNTIF('PARITY Errors'!G16, 100) + COUNTIF('Pattern_Matching Errors'!G16, 100) + COUNTIF('Reversal Errors'!G16, 100) + COUNTIF('Stack Errors'!G16, 100) + COUNTIF('Vending_Machine Errors'!G16, 100) + COUNTIF('Vending_Machine_Sum Errors'!G16, 100) + COUNTIF('MazeComplete Errors'!G16, 100) + COUNTIF('MazeSolve Errors'!G16, 100) + COUNTIF('Hamiltonian Errors'!G16, 100)</f>
        <v>0</v>
      </c>
      <c r="H16" t="str">
        <f t="shared" si="0"/>
        <v>10 (δ=0.45)</v>
      </c>
    </row>
    <row r="17" spans="1:8" x14ac:dyDescent="0.45">
      <c r="A17" s="1">
        <v>13</v>
      </c>
      <c r="B17">
        <v>10</v>
      </c>
      <c r="C17">
        <v>0.65</v>
      </c>
      <c r="D17">
        <f>COUNTIF('PARITY Errors'!D17, 100) + COUNTIF('Pattern_Matching Errors'!D17, 100) + COUNTIF('Reversal Errors'!D17, 100) + COUNTIF('Stack Errors'!D17, 100) + COUNTIF('Vending_Machine Errors'!D17, 100) + COUNTIF('Vending_Machine_Sum Errors'!D17, 100) + COUNTIF('MazeComplete Errors'!D17, 100) + COUNTIF('MazeSolve Errors'!D17, 100) + COUNTIF('Hamiltonian Errors'!D17, 100)</f>
        <v>0</v>
      </c>
      <c r="E17">
        <f>COUNTIF('PARITY Errors'!E17, 100) + COUNTIF('Pattern_Matching Errors'!E17, 100) + COUNTIF('Reversal Errors'!E17, 100) + COUNTIF('Stack Errors'!E17, 100) + COUNTIF('Vending_Machine Errors'!E17, 100) + COUNTIF('Vending_Machine_Sum Errors'!E17, 100) + COUNTIF('MazeComplete Errors'!E17, 100) + COUNTIF('MazeSolve Errors'!E17, 100) + COUNTIF('Hamiltonian Errors'!E17, 100)</f>
        <v>1</v>
      </c>
      <c r="F17">
        <f>COUNTIF('PARITY Errors'!F17, 100) + COUNTIF('Pattern_Matching Errors'!F17, 100) + COUNTIF('Reversal Errors'!F17, 100) + COUNTIF('Stack Errors'!F17, 100) + COUNTIF('Vending_Machine Errors'!F17, 100) + COUNTIF('Vending_Machine_Sum Errors'!F17, 100) + COUNTIF('MazeComplete Errors'!F17, 100) + COUNTIF('MazeSolve Errors'!F17, 100) + COUNTIF('Hamiltonian Errors'!F17, 100)</f>
        <v>0</v>
      </c>
      <c r="G17">
        <f>COUNTIF('PARITY Errors'!G17, 100) + COUNTIF('Pattern_Matching Errors'!G17, 100) + COUNTIF('Reversal Errors'!G17, 100) + COUNTIF('Stack Errors'!G17, 100) + COUNTIF('Vending_Machine Errors'!G17, 100) + COUNTIF('Vending_Machine_Sum Errors'!G17, 100) + COUNTIF('MazeComplete Errors'!G17, 100) + COUNTIF('MazeSolve Errors'!G17, 100) + COUNTIF('Hamiltonian Errors'!G17, 100)</f>
        <v>0</v>
      </c>
      <c r="H17" t="str">
        <f t="shared" si="0"/>
        <v>10 (δ=0.65)</v>
      </c>
    </row>
    <row r="18" spans="1:8" x14ac:dyDescent="0.45">
      <c r="A18" s="1">
        <v>14</v>
      </c>
      <c r="B18">
        <v>10</v>
      </c>
      <c r="C18">
        <v>0.85</v>
      </c>
      <c r="D18">
        <f>COUNTIF('PARITY Errors'!D18, 100) + COUNTIF('Pattern_Matching Errors'!D18, 100) + COUNTIF('Reversal Errors'!D18, 100) + COUNTIF('Stack Errors'!D18, 100) + COUNTIF('Vending_Machine Errors'!D18, 100) + COUNTIF('Vending_Machine_Sum Errors'!D18, 100) + COUNTIF('MazeComplete Errors'!D18, 100) + COUNTIF('MazeSolve Errors'!D18, 100) + COUNTIF('Hamiltonian Errors'!D18, 100)</f>
        <v>0</v>
      </c>
      <c r="E18">
        <f>COUNTIF('PARITY Errors'!E18, 100) + COUNTIF('Pattern_Matching Errors'!E18, 100) + COUNTIF('Reversal Errors'!E18, 100) + COUNTIF('Stack Errors'!E18, 100) + COUNTIF('Vending_Machine Errors'!E18, 100) + COUNTIF('Vending_Machine_Sum Errors'!E18, 100) + COUNTIF('MazeComplete Errors'!E18, 100) + COUNTIF('MazeSolve Errors'!E18, 100) + COUNTIF('Hamiltonian Errors'!E18, 100)</f>
        <v>2</v>
      </c>
      <c r="F18">
        <f>COUNTIF('PARITY Errors'!F18, 100) + COUNTIF('Pattern_Matching Errors'!F18, 100) + COUNTIF('Reversal Errors'!F18, 100) + COUNTIF('Stack Errors'!F18, 100) + COUNTIF('Vending_Machine Errors'!F18, 100) + COUNTIF('Vending_Machine_Sum Errors'!F18, 100) + COUNTIF('MazeComplete Errors'!F18, 100) + COUNTIF('MazeSolve Errors'!F18, 100) + COUNTIF('Hamiltonian Errors'!F18, 100)</f>
        <v>0</v>
      </c>
      <c r="G18">
        <f>COUNTIF('PARITY Errors'!G18, 100) + COUNTIF('Pattern_Matching Errors'!G18, 100) + COUNTIF('Reversal Errors'!G18, 100) + COUNTIF('Stack Errors'!G18, 100) + COUNTIF('Vending_Machine Errors'!G18, 100) + COUNTIF('Vending_Machine_Sum Errors'!G18, 100) + COUNTIF('MazeComplete Errors'!G18, 100) + COUNTIF('MazeSolve Errors'!G18, 100) + COUNTIF('Hamiltonian Errors'!G18, 100)</f>
        <v>0</v>
      </c>
      <c r="H18" t="str">
        <f t="shared" si="0"/>
        <v>10 (δ=0.85)</v>
      </c>
    </row>
    <row r="19" spans="1:8" x14ac:dyDescent="0.45">
      <c r="A19" s="1">
        <v>15</v>
      </c>
      <c r="B19">
        <v>20</v>
      </c>
      <c r="C19">
        <v>0</v>
      </c>
      <c r="D19">
        <f>COUNTIF('PARITY Errors'!D19, 100) + COUNTIF('Pattern_Matching Errors'!D19, 100) + COUNTIF('Reversal Errors'!D19, 100) + COUNTIF('Stack Errors'!D19, 100) + COUNTIF('Vending_Machine Errors'!D19, 100) + COUNTIF('Vending_Machine_Sum Errors'!D19, 100) + COUNTIF('MazeComplete Errors'!D19, 100) + COUNTIF('MazeSolve Errors'!D19, 100) + COUNTIF('Hamiltonian Errors'!D19, 100)</f>
        <v>0</v>
      </c>
      <c r="E19">
        <f>COUNTIF('PARITY Errors'!E19, 100) + COUNTIF('Pattern_Matching Errors'!E19, 100) + COUNTIF('Reversal Errors'!E19, 100) + COUNTIF('Stack Errors'!E19, 100) + COUNTIF('Vending_Machine Errors'!E19, 100) + COUNTIF('Vending_Machine_Sum Errors'!E19, 100) + COUNTIF('MazeComplete Errors'!E19, 100) + COUNTIF('MazeSolve Errors'!E19, 100) + COUNTIF('Hamiltonian Errors'!E19, 100)</f>
        <v>0</v>
      </c>
      <c r="F19">
        <f>COUNTIF('PARITY Errors'!F19, 100) + COUNTIF('Pattern_Matching Errors'!F19, 100) + COUNTIF('Reversal Errors'!F19, 100) + COUNTIF('Stack Errors'!F19, 100) + COUNTIF('Vending_Machine Errors'!F19, 100) + COUNTIF('Vending_Machine_Sum Errors'!F19, 100) + COUNTIF('MazeComplete Errors'!F19, 100) + COUNTIF('MazeSolve Errors'!F19, 100) + COUNTIF('Hamiltonian Errors'!F19, 100)</f>
        <v>0</v>
      </c>
      <c r="G19">
        <f>COUNTIF('PARITY Errors'!G19, 100) + COUNTIF('Pattern_Matching Errors'!G19, 100) + COUNTIF('Reversal Errors'!G19, 100) + COUNTIF('Stack Errors'!G19, 100) + COUNTIF('Vending_Machine Errors'!G19, 100) + COUNTIF('Vending_Machine_Sum Errors'!G19, 100) + COUNTIF('MazeComplete Errors'!G19, 100) + COUNTIF('MazeSolve Errors'!G19, 100) + COUNTIF('Hamiltonian Errors'!G19, 100)</f>
        <v>0</v>
      </c>
      <c r="H19" t="str">
        <f t="shared" si="0"/>
        <v>20 (δ=0)</v>
      </c>
    </row>
    <row r="20" spans="1:8" x14ac:dyDescent="0.45">
      <c r="A20" s="1">
        <v>16</v>
      </c>
      <c r="B20">
        <v>20</v>
      </c>
      <c r="C20">
        <v>0.2</v>
      </c>
      <c r="D20">
        <f>COUNTIF('PARITY Errors'!D20, 100) + COUNTIF('Pattern_Matching Errors'!D20, 100) + COUNTIF('Reversal Errors'!D20, 100) + COUNTIF('Stack Errors'!D20, 100) + COUNTIF('Vending_Machine Errors'!D20, 100) + COUNTIF('Vending_Machine_Sum Errors'!D20, 100) + COUNTIF('MazeComplete Errors'!D20, 100) + COUNTIF('MazeSolve Errors'!D20, 100) + COUNTIF('Hamiltonian Errors'!D20, 100)</f>
        <v>0</v>
      </c>
      <c r="E20">
        <f>COUNTIF('PARITY Errors'!E20, 100) + COUNTIF('Pattern_Matching Errors'!E20, 100) + COUNTIF('Reversal Errors'!E20, 100) + COUNTIF('Stack Errors'!E20, 100) + COUNTIF('Vending_Machine Errors'!E20, 100) + COUNTIF('Vending_Machine_Sum Errors'!E20, 100) + COUNTIF('MazeComplete Errors'!E20, 100) + COUNTIF('MazeSolve Errors'!E20, 100) + COUNTIF('Hamiltonian Errors'!E20, 100)</f>
        <v>0</v>
      </c>
      <c r="F20">
        <f>COUNTIF('PARITY Errors'!F20, 100) + COUNTIF('Pattern_Matching Errors'!F20, 100) + COUNTIF('Reversal Errors'!F20, 100) + COUNTIF('Stack Errors'!F20, 100) + COUNTIF('Vending_Machine Errors'!F20, 100) + COUNTIF('Vending_Machine_Sum Errors'!F20, 100) + COUNTIF('MazeComplete Errors'!F20, 100) + COUNTIF('MazeSolve Errors'!F20, 100) + COUNTIF('Hamiltonian Errors'!F20, 100)</f>
        <v>0</v>
      </c>
      <c r="G20">
        <f>COUNTIF('PARITY Errors'!G20, 100) + COUNTIF('Pattern_Matching Errors'!G20, 100) + COUNTIF('Reversal Errors'!G20, 100) + COUNTIF('Stack Errors'!G20, 100) + COUNTIF('Vending_Machine Errors'!G20, 100) + COUNTIF('Vending_Machine_Sum Errors'!G20, 100) + COUNTIF('MazeComplete Errors'!G20, 100) + COUNTIF('MazeSolve Errors'!G20, 100) + COUNTIF('Hamiltonian Errors'!G20, 100)</f>
        <v>0</v>
      </c>
      <c r="H20" t="str">
        <f t="shared" si="0"/>
        <v>20 (δ=0.2)</v>
      </c>
    </row>
    <row r="21" spans="1:8" x14ac:dyDescent="0.45">
      <c r="A21" s="1">
        <v>17</v>
      </c>
      <c r="B21">
        <v>20</v>
      </c>
      <c r="C21">
        <v>0.45</v>
      </c>
      <c r="D21">
        <f>COUNTIF('PARITY Errors'!D21, 100) + COUNTIF('Pattern_Matching Errors'!D21, 100) + COUNTIF('Reversal Errors'!D21, 100) + COUNTIF('Stack Errors'!D21, 100) + COUNTIF('Vending_Machine Errors'!D21, 100) + COUNTIF('Vending_Machine_Sum Errors'!D21, 100) + COUNTIF('MazeComplete Errors'!D21, 100) + COUNTIF('MazeSolve Errors'!D21, 100) + COUNTIF('Hamiltonian Errors'!D21, 100)</f>
        <v>0</v>
      </c>
      <c r="E21">
        <f>COUNTIF('PARITY Errors'!E21, 100) + COUNTIF('Pattern_Matching Errors'!E21, 100) + COUNTIF('Reversal Errors'!E21, 100) + COUNTIF('Stack Errors'!E21, 100) + COUNTIF('Vending_Machine Errors'!E21, 100) + COUNTIF('Vending_Machine_Sum Errors'!E21, 100) + COUNTIF('MazeComplete Errors'!E21, 100) + COUNTIF('MazeSolve Errors'!E21, 100) + COUNTIF('Hamiltonian Errors'!E21, 100)</f>
        <v>0</v>
      </c>
      <c r="F21">
        <f>COUNTIF('PARITY Errors'!F21, 100) + COUNTIF('Pattern_Matching Errors'!F21, 100) + COUNTIF('Reversal Errors'!F21, 100) + COUNTIF('Stack Errors'!F21, 100) + COUNTIF('Vending_Machine Errors'!F21, 100) + COUNTIF('Vending_Machine_Sum Errors'!F21, 100) + COUNTIF('MazeComplete Errors'!F21, 100) + COUNTIF('MazeSolve Errors'!F21, 100) + COUNTIF('Hamiltonian Errors'!F21, 100)</f>
        <v>0</v>
      </c>
      <c r="G21">
        <f>COUNTIF('PARITY Errors'!G21, 100) + COUNTIF('Pattern_Matching Errors'!G21, 100) + COUNTIF('Reversal Errors'!G21, 100) + COUNTIF('Stack Errors'!G21, 100) + COUNTIF('Vending_Machine Errors'!G21, 100) + COUNTIF('Vending_Machine_Sum Errors'!G21, 100) + COUNTIF('MazeComplete Errors'!G21, 100) + COUNTIF('MazeSolve Errors'!G21, 100) + COUNTIF('Hamiltonian Errors'!G21, 100)</f>
        <v>0</v>
      </c>
      <c r="H21" t="str">
        <f t="shared" si="0"/>
        <v>20 (δ=0.45)</v>
      </c>
    </row>
    <row r="22" spans="1:8" x14ac:dyDescent="0.45">
      <c r="A22" s="1">
        <v>18</v>
      </c>
      <c r="B22">
        <v>20</v>
      </c>
      <c r="C22">
        <v>0.65</v>
      </c>
      <c r="D22">
        <f>COUNTIF('PARITY Errors'!D22, 100) + COUNTIF('Pattern_Matching Errors'!D22, 100) + COUNTIF('Reversal Errors'!D22, 100) + COUNTIF('Stack Errors'!D22, 100) + COUNTIF('Vending_Machine Errors'!D22, 100) + COUNTIF('Vending_Machine_Sum Errors'!D22, 100) + COUNTIF('MazeComplete Errors'!D22, 100) + COUNTIF('MazeSolve Errors'!D22, 100) + COUNTIF('Hamiltonian Errors'!D22, 100)</f>
        <v>0</v>
      </c>
      <c r="E22">
        <f>COUNTIF('PARITY Errors'!E22, 100) + COUNTIF('Pattern_Matching Errors'!E22, 100) + COUNTIF('Reversal Errors'!E22, 100) + COUNTIF('Stack Errors'!E22, 100) + COUNTIF('Vending_Machine Errors'!E22, 100) + COUNTIF('Vending_Machine_Sum Errors'!E22, 100) + COUNTIF('MazeComplete Errors'!E22, 100) + COUNTIF('MazeSolve Errors'!E22, 100) + COUNTIF('Hamiltonian Errors'!E22, 100)</f>
        <v>0</v>
      </c>
      <c r="F22">
        <f>COUNTIF('PARITY Errors'!F22, 100) + COUNTIF('Pattern_Matching Errors'!F22, 100) + COUNTIF('Reversal Errors'!F22, 100) + COUNTIF('Stack Errors'!F22, 100) + COUNTIF('Vending_Machine Errors'!F22, 100) + COUNTIF('Vending_Machine_Sum Errors'!F22, 100) + COUNTIF('MazeComplete Errors'!F22, 100) + COUNTIF('MazeSolve Errors'!F22, 100) + COUNTIF('Hamiltonian Errors'!F22, 100)</f>
        <v>0</v>
      </c>
      <c r="G22">
        <f>COUNTIF('PARITY Errors'!G22, 100) + COUNTIF('Pattern_Matching Errors'!G22, 100) + COUNTIF('Reversal Errors'!G22, 100) + COUNTIF('Stack Errors'!G22, 100) + COUNTIF('Vending_Machine Errors'!G22, 100) + COUNTIF('Vending_Machine_Sum Errors'!G22, 100) + COUNTIF('MazeComplete Errors'!G22, 100) + COUNTIF('MazeSolve Errors'!G22, 100) + COUNTIF('Hamiltonian Errors'!G22, 100)</f>
        <v>0</v>
      </c>
      <c r="H22" t="str">
        <f t="shared" si="0"/>
        <v>20 (δ=0.65)</v>
      </c>
    </row>
    <row r="23" spans="1:8" x14ac:dyDescent="0.45">
      <c r="A23" s="1">
        <v>19</v>
      </c>
      <c r="B23">
        <v>20</v>
      </c>
      <c r="C23">
        <v>0.85</v>
      </c>
      <c r="D23">
        <f>COUNTIF('PARITY Errors'!D23, 100) + COUNTIF('Pattern_Matching Errors'!D23, 100) + COUNTIF('Reversal Errors'!D23, 100) + COUNTIF('Stack Errors'!D23, 100) + COUNTIF('Vending_Machine Errors'!D23, 100) + COUNTIF('Vending_Machine_Sum Errors'!D23, 100) + COUNTIF('MazeComplete Errors'!D23, 100) + COUNTIF('MazeSolve Errors'!D23, 100) + COUNTIF('Hamiltonian Errors'!D23, 100)</f>
        <v>0</v>
      </c>
      <c r="E23">
        <f>COUNTIF('PARITY Errors'!E23, 100) + COUNTIF('Pattern_Matching Errors'!E23, 100) + COUNTIF('Reversal Errors'!E23, 100) + COUNTIF('Stack Errors'!E23, 100) + COUNTIF('Vending_Machine Errors'!E23, 100) + COUNTIF('Vending_Machine_Sum Errors'!E23, 100) + COUNTIF('MazeComplete Errors'!E23, 100) + COUNTIF('MazeSolve Errors'!E23, 100) + COUNTIF('Hamiltonian Errors'!E23, 100)</f>
        <v>0</v>
      </c>
      <c r="F23">
        <f>COUNTIF('PARITY Errors'!F23, 100) + COUNTIF('Pattern_Matching Errors'!F23, 100) + COUNTIF('Reversal Errors'!F23, 100) + COUNTIF('Stack Errors'!F23, 100) + COUNTIF('Vending_Machine Errors'!F23, 100) + COUNTIF('Vending_Machine_Sum Errors'!F23, 100) + COUNTIF('MazeComplete Errors'!F23, 100) + COUNTIF('MazeSolve Errors'!F23, 100) + COUNTIF('Hamiltonian Errors'!F23, 100)</f>
        <v>0</v>
      </c>
      <c r="G23">
        <f>COUNTIF('PARITY Errors'!G23, 100) + COUNTIF('Pattern_Matching Errors'!G23, 100) + COUNTIF('Reversal Errors'!G23, 100) + COUNTIF('Stack Errors'!G23, 100) + COUNTIF('Vending_Machine Errors'!G23, 100) + COUNTIF('Vending_Machine_Sum Errors'!G23, 100) + COUNTIF('MazeComplete Errors'!G23, 100) + COUNTIF('MazeSolve Errors'!G23, 100) + COUNTIF('Hamiltonian Errors'!G23, 100)</f>
        <v>0</v>
      </c>
      <c r="H23" t="str">
        <f t="shared" si="0"/>
        <v>20 (δ=0.85)</v>
      </c>
    </row>
    <row r="24" spans="1:8" x14ac:dyDescent="0.45">
      <c r="A24" s="1">
        <v>20</v>
      </c>
      <c r="B24">
        <v>50</v>
      </c>
      <c r="C24">
        <v>0</v>
      </c>
      <c r="D24">
        <f>COUNTIF('PARITY Errors'!D24, 100) + COUNTIF('Pattern_Matching Errors'!D24, 100) + COUNTIF('Reversal Errors'!D24, 100) + COUNTIF('Stack Errors'!D24, 100) + COUNTIF('Vending_Machine Errors'!D24, 100) + COUNTIF('Vending_Machine_Sum Errors'!D24, 100) + COUNTIF('MazeComplete Errors'!D24, 100) + COUNTIF('MazeSolve Errors'!D24, 100) + COUNTIF('Hamiltonian Errors'!D24, 100)</f>
        <v>0</v>
      </c>
      <c r="E24">
        <f>COUNTIF('PARITY Errors'!E24, 100) + COUNTIF('Pattern_Matching Errors'!E24, 100) + COUNTIF('Reversal Errors'!E24, 100) + COUNTIF('Stack Errors'!E24, 100) + COUNTIF('Vending_Machine Errors'!E24, 100) + COUNTIF('Vending_Machine_Sum Errors'!E24, 100) + COUNTIF('MazeComplete Errors'!E24, 100) + COUNTIF('MazeSolve Errors'!E24, 100) + COUNTIF('Hamiltonian Errors'!E24, 100)</f>
        <v>0</v>
      </c>
      <c r="F24">
        <f>COUNTIF('PARITY Errors'!F24, 100) + COUNTIF('Pattern_Matching Errors'!F24, 100) + COUNTIF('Reversal Errors'!F24, 100) + COUNTIF('Stack Errors'!F24, 100) + COUNTIF('Vending_Machine Errors'!F24, 100) + COUNTIF('Vending_Machine_Sum Errors'!F24, 100) + COUNTIF('MazeComplete Errors'!F24, 100) + COUNTIF('MazeSolve Errors'!F24, 100) + COUNTIF('Hamiltonian Errors'!F24, 100)</f>
        <v>0</v>
      </c>
      <c r="G24">
        <f>COUNTIF('PARITY Errors'!G24, 100) + COUNTIF('Pattern_Matching Errors'!G24, 100) + COUNTIF('Reversal Errors'!G24, 100) + COUNTIF('Stack Errors'!G24, 100) + COUNTIF('Vending_Machine Errors'!G24, 100) + COUNTIF('Vending_Machine_Sum Errors'!G24, 100) + COUNTIF('MazeComplete Errors'!G24, 100) + COUNTIF('MazeSolve Errors'!G24, 100) + COUNTIF('Hamiltonian Errors'!G24, 100)</f>
        <v>0</v>
      </c>
      <c r="H24" t="str">
        <f t="shared" si="0"/>
        <v>50 (δ=0)</v>
      </c>
    </row>
    <row r="25" spans="1:8" x14ac:dyDescent="0.45">
      <c r="A25" s="1">
        <v>21</v>
      </c>
      <c r="B25">
        <v>50</v>
      </c>
      <c r="C25">
        <v>0.2</v>
      </c>
      <c r="D25">
        <f>COUNTIF('PARITY Errors'!D25, 100) + COUNTIF('Pattern_Matching Errors'!D25, 100) + COUNTIF('Reversal Errors'!D25, 100) + COUNTIF('Stack Errors'!D25, 100) + COUNTIF('Vending_Machine Errors'!D25, 100) + COUNTIF('Vending_Machine_Sum Errors'!D25, 100) + COUNTIF('MazeComplete Errors'!D25, 100) + COUNTIF('MazeSolve Errors'!D25, 100) + COUNTIF('Hamiltonian Errors'!D25, 100)</f>
        <v>0</v>
      </c>
      <c r="E25">
        <f>COUNTIF('PARITY Errors'!E25, 100) + COUNTIF('Pattern_Matching Errors'!E25, 100) + COUNTIF('Reversal Errors'!E25, 100) + COUNTIF('Stack Errors'!E25, 100) + COUNTIF('Vending_Machine Errors'!E25, 100) + COUNTIF('Vending_Machine_Sum Errors'!E25, 100) + COUNTIF('MazeComplete Errors'!E25, 100) + COUNTIF('MazeSolve Errors'!E25, 100) + COUNTIF('Hamiltonian Errors'!E25, 100)</f>
        <v>0</v>
      </c>
      <c r="F25">
        <f>COUNTIF('PARITY Errors'!F25, 100) + COUNTIF('Pattern_Matching Errors'!F25, 100) + COUNTIF('Reversal Errors'!F25, 100) + COUNTIF('Stack Errors'!F25, 100) + COUNTIF('Vending_Machine Errors'!F25, 100) + COUNTIF('Vending_Machine_Sum Errors'!F25, 100) + COUNTIF('MazeComplete Errors'!F25, 100) + COUNTIF('MazeSolve Errors'!F25, 100) + COUNTIF('Hamiltonian Errors'!F25, 100)</f>
        <v>0</v>
      </c>
      <c r="G25">
        <f>COUNTIF('PARITY Errors'!G25, 100) + COUNTIF('Pattern_Matching Errors'!G25, 100) + COUNTIF('Reversal Errors'!G25, 100) + COUNTIF('Stack Errors'!G25, 100) + COUNTIF('Vending_Machine Errors'!G25, 100) + COUNTIF('Vending_Machine_Sum Errors'!G25, 100) + COUNTIF('MazeComplete Errors'!G25, 100) + COUNTIF('MazeSolve Errors'!G25, 100) + COUNTIF('Hamiltonian Errors'!G25, 100)</f>
        <v>0</v>
      </c>
      <c r="H25" t="str">
        <f t="shared" si="0"/>
        <v>50 (δ=0.2)</v>
      </c>
    </row>
    <row r="26" spans="1:8" x14ac:dyDescent="0.45">
      <c r="A26" s="1">
        <v>22</v>
      </c>
      <c r="B26">
        <v>50</v>
      </c>
      <c r="C26">
        <v>0.45</v>
      </c>
      <c r="D26">
        <f>COUNTIF('PARITY Errors'!D26, 100) + COUNTIF('Pattern_Matching Errors'!D26, 100) + COUNTIF('Reversal Errors'!D26, 100) + COUNTIF('Stack Errors'!D26, 100) + COUNTIF('Vending_Machine Errors'!D26, 100) + COUNTIF('Vending_Machine_Sum Errors'!D26, 100) + COUNTIF('MazeComplete Errors'!D26, 100) + COUNTIF('MazeSolve Errors'!D26, 100) + COUNTIF('Hamiltonian Errors'!D26, 100)</f>
        <v>0</v>
      </c>
      <c r="E26">
        <f>COUNTIF('PARITY Errors'!E26, 100) + COUNTIF('Pattern_Matching Errors'!E26, 100) + COUNTIF('Reversal Errors'!E26, 100) + COUNTIF('Stack Errors'!E26, 100) + COUNTIF('Vending_Machine Errors'!E26, 100) + COUNTIF('Vending_Machine_Sum Errors'!E26, 100) + COUNTIF('MazeComplete Errors'!E26, 100) + COUNTIF('MazeSolve Errors'!E26, 100) + COUNTIF('Hamiltonian Errors'!E26, 100)</f>
        <v>0</v>
      </c>
      <c r="F26">
        <f>COUNTIF('PARITY Errors'!F26, 100) + COUNTIF('Pattern_Matching Errors'!F26, 100) + COUNTIF('Reversal Errors'!F26, 100) + COUNTIF('Stack Errors'!F26, 100) + COUNTIF('Vending_Machine Errors'!F26, 100) + COUNTIF('Vending_Machine_Sum Errors'!F26, 100) + COUNTIF('MazeComplete Errors'!F26, 100) + COUNTIF('MazeSolve Errors'!F26, 100) + COUNTIF('Hamiltonian Errors'!F26, 100)</f>
        <v>0</v>
      </c>
      <c r="G26">
        <f>COUNTIF('PARITY Errors'!G26, 100) + COUNTIF('Pattern_Matching Errors'!G26, 100) + COUNTIF('Reversal Errors'!G26, 100) + COUNTIF('Stack Errors'!G26, 100) + COUNTIF('Vending_Machine Errors'!G26, 100) + COUNTIF('Vending_Machine_Sum Errors'!G26, 100) + COUNTIF('MazeComplete Errors'!G26, 100) + COUNTIF('MazeSolve Errors'!G26, 100) + COUNTIF('Hamiltonian Errors'!G26, 100)</f>
        <v>0</v>
      </c>
      <c r="H26" t="str">
        <f t="shared" si="0"/>
        <v>50 (δ=0.45)</v>
      </c>
    </row>
    <row r="27" spans="1:8" x14ac:dyDescent="0.45">
      <c r="A27" s="1">
        <v>23</v>
      </c>
      <c r="B27">
        <v>50</v>
      </c>
      <c r="C27">
        <v>0.65</v>
      </c>
      <c r="D27">
        <f>COUNTIF('PARITY Errors'!D27, 100) + COUNTIF('Pattern_Matching Errors'!D27, 100) + COUNTIF('Reversal Errors'!D27, 100) + COUNTIF('Stack Errors'!D27, 100) + COUNTIF('Vending_Machine Errors'!D27, 100) + COUNTIF('Vending_Machine_Sum Errors'!D27, 100) + COUNTIF('MazeComplete Errors'!D27, 100) + COUNTIF('MazeSolve Errors'!D27, 100) + COUNTIF('Hamiltonian Errors'!D27, 100)</f>
        <v>0</v>
      </c>
      <c r="E27">
        <f>COUNTIF('PARITY Errors'!E27, 100) + COUNTIF('Pattern_Matching Errors'!E27, 100) + COUNTIF('Reversal Errors'!E27, 100) + COUNTIF('Stack Errors'!E27, 100) + COUNTIF('Vending_Machine Errors'!E27, 100) + COUNTIF('Vending_Machine_Sum Errors'!E27, 100) + COUNTIF('MazeComplete Errors'!E27, 100) + COUNTIF('MazeSolve Errors'!E27, 100) + COUNTIF('Hamiltonian Errors'!E27, 100)</f>
        <v>0</v>
      </c>
      <c r="F27">
        <f>COUNTIF('PARITY Errors'!F27, 100) + COUNTIF('Pattern_Matching Errors'!F27, 100) + COUNTIF('Reversal Errors'!F27, 100) + COUNTIF('Stack Errors'!F27, 100) + COUNTIF('Vending_Machine Errors'!F27, 100) + COUNTIF('Vending_Machine_Sum Errors'!F27, 100) + COUNTIF('MazeComplete Errors'!F27, 100) + COUNTIF('MazeSolve Errors'!F27, 100) + COUNTIF('Hamiltonian Errors'!F27, 100)</f>
        <v>0</v>
      </c>
      <c r="G27">
        <f>COUNTIF('PARITY Errors'!G27, 100) + COUNTIF('Pattern_Matching Errors'!G27, 100) + COUNTIF('Reversal Errors'!G27, 100) + COUNTIF('Stack Errors'!G27, 100) + COUNTIF('Vending_Machine Errors'!G27, 100) + COUNTIF('Vending_Machine_Sum Errors'!G27, 100) + COUNTIF('MazeComplete Errors'!G27, 100) + COUNTIF('MazeSolve Errors'!G27, 100) + COUNTIF('Hamiltonian Errors'!G27, 100)</f>
        <v>0</v>
      </c>
      <c r="H27" t="str">
        <f t="shared" si="0"/>
        <v>50 (δ=0.65)</v>
      </c>
    </row>
    <row r="28" spans="1:8" x14ac:dyDescent="0.45">
      <c r="A28" s="1">
        <v>24</v>
      </c>
      <c r="B28">
        <v>50</v>
      </c>
      <c r="C28">
        <v>0.85</v>
      </c>
      <c r="D28">
        <f>COUNTIF('PARITY Errors'!D28, 100) + COUNTIF('Pattern_Matching Errors'!D28, 100) + COUNTIF('Reversal Errors'!D28, 100) + COUNTIF('Stack Errors'!D28, 100) + COUNTIF('Vending_Machine Errors'!D28, 100) + COUNTIF('Vending_Machine_Sum Errors'!D28, 100) + COUNTIF('MazeComplete Errors'!D28, 100) + COUNTIF('MazeSolve Errors'!D28, 100) + COUNTIF('Hamiltonian Errors'!D28, 100)</f>
        <v>0</v>
      </c>
      <c r="E28">
        <f>COUNTIF('PARITY Errors'!E28, 100) + COUNTIF('Pattern_Matching Errors'!E28, 100) + COUNTIF('Reversal Errors'!E28, 100) + COUNTIF('Stack Errors'!E28, 100) + COUNTIF('Vending_Machine Errors'!E28, 100) + COUNTIF('Vending_Machine_Sum Errors'!E28, 100) + COUNTIF('MazeComplete Errors'!E28, 100) + COUNTIF('MazeSolve Errors'!E28, 100) + COUNTIF('Hamiltonian Errors'!E28, 100)</f>
        <v>0</v>
      </c>
      <c r="F28">
        <f>COUNTIF('PARITY Errors'!F28, 100) + COUNTIF('Pattern_Matching Errors'!F28, 100) + COUNTIF('Reversal Errors'!F28, 100) + COUNTIF('Stack Errors'!F28, 100) + COUNTIF('Vending_Machine Errors'!F28, 100) + COUNTIF('Vending_Machine_Sum Errors'!F28, 100) + COUNTIF('MazeComplete Errors'!F28, 100) + COUNTIF('MazeSolve Errors'!F28, 100) + COUNTIF('Hamiltonian Errors'!F28, 100)</f>
        <v>0</v>
      </c>
      <c r="G28">
        <f>COUNTIF('PARITY Errors'!G28, 100) + COUNTIF('Pattern_Matching Errors'!G28, 100) + COUNTIF('Reversal Errors'!G28, 100) + COUNTIF('Stack Errors'!G28, 100) + COUNTIF('Vending_Machine Errors'!G28, 100) + COUNTIF('Vending_Machine_Sum Errors'!G28, 100) + COUNTIF('MazeComplete Errors'!G28, 100) + COUNTIF('MazeSolve Errors'!G28, 100) + COUNTIF('Hamiltonian Errors'!G28, 100)</f>
        <v>0</v>
      </c>
      <c r="H28" t="str">
        <f t="shared" si="0"/>
        <v>50 (δ=0.85)</v>
      </c>
    </row>
    <row r="29" spans="1:8" x14ac:dyDescent="0.45">
      <c r="A29" s="1">
        <v>25</v>
      </c>
      <c r="B29">
        <v>100</v>
      </c>
      <c r="C29">
        <v>0</v>
      </c>
      <c r="D29">
        <f>COUNTIF('PARITY Errors'!D29, 100) + COUNTIF('Pattern_Matching Errors'!D29, 100) + COUNTIF('Reversal Errors'!D29, 100) + COUNTIF('Stack Errors'!D29, 100) + COUNTIF('Vending_Machine Errors'!D29, 100) + COUNTIF('Vending_Machine_Sum Errors'!D29, 100) + COUNTIF('MazeComplete Errors'!D29, 100) + COUNTIF('MazeSolve Errors'!D29, 100) + COUNTIF('Hamiltonian Errors'!D29, 100)</f>
        <v>0</v>
      </c>
      <c r="E29">
        <f>COUNTIF('PARITY Errors'!E29, 100) + COUNTIF('Pattern_Matching Errors'!E29, 100) + COUNTIF('Reversal Errors'!E29, 100) + COUNTIF('Stack Errors'!E29, 100) + COUNTIF('Vending_Machine Errors'!E29, 100) + COUNTIF('Vending_Machine_Sum Errors'!E29, 100) + COUNTIF('MazeComplete Errors'!E29, 100) + COUNTIF('MazeSolve Errors'!E29, 100) + COUNTIF('Hamiltonian Errors'!E29, 100)</f>
        <v>0</v>
      </c>
      <c r="F29">
        <f>COUNTIF('PARITY Errors'!F29, 100) + COUNTIF('Pattern_Matching Errors'!F29, 100) + COUNTIF('Reversal Errors'!F29, 100) + COUNTIF('Stack Errors'!F29, 100) + COUNTIF('Vending_Machine Errors'!F29, 100) + COUNTIF('Vending_Machine_Sum Errors'!F29, 100) + COUNTIF('MazeComplete Errors'!F29, 100) + COUNTIF('MazeSolve Errors'!F29, 100) + COUNTIF('Hamiltonian Errors'!F29, 100)</f>
        <v>0</v>
      </c>
      <c r="G29">
        <f>COUNTIF('PARITY Errors'!G29, 100) + COUNTIF('Pattern_Matching Errors'!G29, 100) + COUNTIF('Reversal Errors'!G29, 100) + COUNTIF('Stack Errors'!G29, 100) + COUNTIF('Vending_Machine Errors'!G29, 100) + COUNTIF('Vending_Machine_Sum Errors'!G29, 100) + COUNTIF('MazeComplete Errors'!G29, 100) + COUNTIF('MazeSolve Errors'!G29, 100) + COUNTIF('Hamiltonian Errors'!G29, 100)</f>
        <v>0</v>
      </c>
      <c r="H29" t="str">
        <f t="shared" si="0"/>
        <v>100 (δ=0)</v>
      </c>
    </row>
    <row r="30" spans="1:8" x14ac:dyDescent="0.45">
      <c r="A30" s="1">
        <v>26</v>
      </c>
      <c r="B30">
        <v>100</v>
      </c>
      <c r="C30">
        <v>0.2</v>
      </c>
      <c r="D30">
        <f>COUNTIF('PARITY Errors'!D30, 100) + COUNTIF('Pattern_Matching Errors'!D30, 100) + COUNTIF('Reversal Errors'!D30, 100) + COUNTIF('Stack Errors'!D30, 100) + COUNTIF('Vending_Machine Errors'!D30, 100) + COUNTIF('Vending_Machine_Sum Errors'!D30, 100) + COUNTIF('MazeComplete Errors'!D30, 100) + COUNTIF('MazeSolve Errors'!D30, 100) + COUNTIF('Hamiltonian Errors'!D30, 100)</f>
        <v>0</v>
      </c>
      <c r="E30">
        <f>COUNTIF('PARITY Errors'!E30, 100) + COUNTIF('Pattern_Matching Errors'!E30, 100) + COUNTIF('Reversal Errors'!E30, 100) + COUNTIF('Stack Errors'!E30, 100) + COUNTIF('Vending_Machine Errors'!E30, 100) + COUNTIF('Vending_Machine_Sum Errors'!E30, 100) + COUNTIF('MazeComplete Errors'!E30, 100) + COUNTIF('MazeSolve Errors'!E30, 100) + COUNTIF('Hamiltonian Errors'!E30, 100)</f>
        <v>0</v>
      </c>
      <c r="F30">
        <f>COUNTIF('PARITY Errors'!F30, 100) + COUNTIF('Pattern_Matching Errors'!F30, 100) + COUNTIF('Reversal Errors'!F30, 100) + COUNTIF('Stack Errors'!F30, 100) + COUNTIF('Vending_Machine Errors'!F30, 100) + COUNTIF('Vending_Machine_Sum Errors'!F30, 100) + COUNTIF('MazeComplete Errors'!F30, 100) + COUNTIF('MazeSolve Errors'!F30, 100) + COUNTIF('Hamiltonian Errors'!F30, 100)</f>
        <v>0</v>
      </c>
      <c r="G30">
        <f>COUNTIF('PARITY Errors'!G30, 100) + COUNTIF('Pattern_Matching Errors'!G30, 100) + COUNTIF('Reversal Errors'!G30, 100) + COUNTIF('Stack Errors'!G30, 100) + COUNTIF('Vending_Machine Errors'!G30, 100) + COUNTIF('Vending_Machine_Sum Errors'!G30, 100) + COUNTIF('MazeComplete Errors'!G30, 100) + COUNTIF('MazeSolve Errors'!G30, 100) + COUNTIF('Hamiltonian Errors'!G30, 100)</f>
        <v>0</v>
      </c>
      <c r="H30" t="str">
        <f t="shared" si="0"/>
        <v>100 (δ=0.2)</v>
      </c>
    </row>
    <row r="31" spans="1:8" x14ac:dyDescent="0.45">
      <c r="A31" s="1">
        <v>27</v>
      </c>
      <c r="B31">
        <v>100</v>
      </c>
      <c r="C31">
        <v>0.45</v>
      </c>
      <c r="D31">
        <f>COUNTIF('PARITY Errors'!D31, 100) + COUNTIF('Pattern_Matching Errors'!D31, 100) + COUNTIF('Reversal Errors'!D31, 100) + COUNTIF('Stack Errors'!D31, 100) + COUNTIF('Vending_Machine Errors'!D31, 100) + COUNTIF('Vending_Machine_Sum Errors'!D31, 100) + COUNTIF('MazeComplete Errors'!D31, 100) + COUNTIF('MazeSolve Errors'!D31, 100) + COUNTIF('Hamiltonian Errors'!D31, 100)</f>
        <v>0</v>
      </c>
      <c r="E31">
        <f>COUNTIF('PARITY Errors'!E31, 100) + COUNTIF('Pattern_Matching Errors'!E31, 100) + COUNTIF('Reversal Errors'!E31, 100) + COUNTIF('Stack Errors'!E31, 100) + COUNTIF('Vending_Machine Errors'!E31, 100) + COUNTIF('Vending_Machine_Sum Errors'!E31, 100) + COUNTIF('MazeComplete Errors'!E31, 100) + COUNTIF('MazeSolve Errors'!E31, 100) + COUNTIF('Hamiltonian Errors'!E31, 100)</f>
        <v>0</v>
      </c>
      <c r="F31">
        <f>COUNTIF('PARITY Errors'!F31, 100) + COUNTIF('Pattern_Matching Errors'!F31, 100) + COUNTIF('Reversal Errors'!F31, 100) + COUNTIF('Stack Errors'!F31, 100) + COUNTIF('Vending_Machine Errors'!F31, 100) + COUNTIF('Vending_Machine_Sum Errors'!F31, 100) + COUNTIF('MazeComplete Errors'!F31, 100) + COUNTIF('MazeSolve Errors'!F31, 100) + COUNTIF('Hamiltonian Errors'!F31, 100)</f>
        <v>0</v>
      </c>
      <c r="G31">
        <f>COUNTIF('PARITY Errors'!G31, 100) + COUNTIF('Pattern_Matching Errors'!G31, 100) + COUNTIF('Reversal Errors'!G31, 100) + COUNTIF('Stack Errors'!G31, 100) + COUNTIF('Vending_Machine Errors'!G31, 100) + COUNTIF('Vending_Machine_Sum Errors'!G31, 100) + COUNTIF('MazeComplete Errors'!G31, 100) + COUNTIF('MazeSolve Errors'!G31, 100) + COUNTIF('Hamiltonian Errors'!G31, 100)</f>
        <v>0</v>
      </c>
      <c r="H31" t="str">
        <f t="shared" si="0"/>
        <v>100 (δ=0.45)</v>
      </c>
    </row>
    <row r="32" spans="1:8" x14ac:dyDescent="0.45">
      <c r="A32" s="1">
        <v>28</v>
      </c>
      <c r="B32">
        <v>100</v>
      </c>
      <c r="C32">
        <v>0.65</v>
      </c>
      <c r="D32">
        <f>COUNTIF('PARITY Errors'!D32, 100) + COUNTIF('Pattern_Matching Errors'!D32, 100) + COUNTIF('Reversal Errors'!D32, 100) + COUNTIF('Stack Errors'!D32, 100) + COUNTIF('Vending_Machine Errors'!D32, 100) + COUNTIF('Vending_Machine_Sum Errors'!D32, 100) + COUNTIF('MazeComplete Errors'!D32, 100) + COUNTIF('MazeSolve Errors'!D32, 100) + COUNTIF('Hamiltonian Errors'!D32, 100)</f>
        <v>0</v>
      </c>
      <c r="E32">
        <f>COUNTIF('PARITY Errors'!E32, 100) + COUNTIF('Pattern_Matching Errors'!E32, 100) + COUNTIF('Reversal Errors'!E32, 100) + COUNTIF('Stack Errors'!E32, 100) + COUNTIF('Vending_Machine Errors'!E32, 100) + COUNTIF('Vending_Machine_Sum Errors'!E32, 100) + COUNTIF('MazeComplete Errors'!E32, 100) + COUNTIF('MazeSolve Errors'!E32, 100) + COUNTIF('Hamiltonian Errors'!E32, 100)</f>
        <v>0</v>
      </c>
      <c r="F32">
        <f>COUNTIF('PARITY Errors'!F32, 100) + COUNTIF('Pattern_Matching Errors'!F32, 100) + COUNTIF('Reversal Errors'!F32, 100) + COUNTIF('Stack Errors'!F32, 100) + COUNTIF('Vending_Machine Errors'!F32, 100) + COUNTIF('Vending_Machine_Sum Errors'!F32, 100) + COUNTIF('MazeComplete Errors'!F32, 100) + COUNTIF('MazeSolve Errors'!F32, 100) + COUNTIF('Hamiltonian Errors'!F32, 100)</f>
        <v>0</v>
      </c>
      <c r="G32">
        <f>COUNTIF('PARITY Errors'!G32, 100) + COUNTIF('Pattern_Matching Errors'!G32, 100) + COUNTIF('Reversal Errors'!G32, 100) + COUNTIF('Stack Errors'!G32, 100) + COUNTIF('Vending_Machine Errors'!G32, 100) + COUNTIF('Vending_Machine_Sum Errors'!G32, 100) + COUNTIF('MazeComplete Errors'!G32, 100) + COUNTIF('MazeSolve Errors'!G32, 100) + COUNTIF('Hamiltonian Errors'!G32, 100)</f>
        <v>0</v>
      </c>
      <c r="H32" t="str">
        <f t="shared" si="0"/>
        <v>100 (δ=0.65)</v>
      </c>
    </row>
    <row r="33" spans="1:8" x14ac:dyDescent="0.45">
      <c r="A33" s="1">
        <v>29</v>
      </c>
      <c r="B33">
        <v>100</v>
      </c>
      <c r="C33">
        <v>0.85</v>
      </c>
      <c r="D33">
        <f>COUNTIF('PARITY Errors'!D33, 100) + COUNTIF('Pattern_Matching Errors'!D33, 100) + COUNTIF('Reversal Errors'!D33, 100) + COUNTIF('Stack Errors'!D33, 100) + COUNTIF('Vending_Machine Errors'!D33, 100) + COUNTIF('Vending_Machine_Sum Errors'!D33, 100) + COUNTIF('MazeComplete Errors'!D33, 100) + COUNTIF('MazeSolve Errors'!D33, 100) + COUNTIF('Hamiltonian Errors'!D33, 100)</f>
        <v>0</v>
      </c>
      <c r="E33">
        <f>COUNTIF('PARITY Errors'!E33, 100) + COUNTIF('Pattern_Matching Errors'!E33, 100) + COUNTIF('Reversal Errors'!E33, 100) + COUNTIF('Stack Errors'!E33, 100) + COUNTIF('Vending_Machine Errors'!E33, 100) + COUNTIF('Vending_Machine_Sum Errors'!E33, 100) + COUNTIF('MazeComplete Errors'!E33, 100) + COUNTIF('MazeSolve Errors'!E33, 100) + COUNTIF('Hamiltonian Errors'!E33, 100)</f>
        <v>0</v>
      </c>
      <c r="F33">
        <f>COUNTIF('PARITY Errors'!F33, 100) + COUNTIF('Pattern_Matching Errors'!F33, 100) + COUNTIF('Reversal Errors'!F33, 100) + COUNTIF('Stack Errors'!F33, 100) + COUNTIF('Vending_Machine Errors'!F33, 100) + COUNTIF('Vending_Machine_Sum Errors'!F33, 100) + COUNTIF('MazeComplete Errors'!F33, 100) + COUNTIF('MazeSolve Errors'!F33, 100) + COUNTIF('Hamiltonian Errors'!F33, 100)</f>
        <v>0</v>
      </c>
      <c r="G33">
        <f>COUNTIF('PARITY Errors'!G33, 100) + COUNTIF('Pattern_Matching Errors'!G33, 100) + COUNTIF('Reversal Errors'!G33, 100) + COUNTIF('Stack Errors'!G33, 100) + COUNTIF('Vending_Machine Errors'!G33, 100) + COUNTIF('Vending_Machine_Sum Errors'!G33, 100) + COUNTIF('MazeComplete Errors'!G33, 100) + COUNTIF('MazeSolve Errors'!G33, 100) + COUNTIF('Hamiltonian Errors'!G33, 100)</f>
        <v>0</v>
      </c>
      <c r="H33" t="str">
        <f t="shared" si="0"/>
        <v>100 (δ=0.85)</v>
      </c>
    </row>
    <row r="37" spans="1:8" x14ac:dyDescent="0.45">
      <c r="A37" s="1">
        <v>0</v>
      </c>
      <c r="B37" t="s">
        <v>15</v>
      </c>
      <c r="D37">
        <v>9</v>
      </c>
    </row>
    <row r="39" spans="1:8" x14ac:dyDescent="0.4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H39" s="1" t="s">
        <v>14</v>
      </c>
    </row>
    <row r="40" spans="1:8" x14ac:dyDescent="0.45">
      <c r="A40" s="1">
        <v>0</v>
      </c>
      <c r="B40">
        <v>0</v>
      </c>
      <c r="C40">
        <v>0</v>
      </c>
      <c r="D40">
        <f>COUNTIF('PARITY Errors'!D40, 100) + COUNTIF('Pattern_Matching Errors'!D40, 100) + COUNTIF('Reversal Errors'!D40, 100) + COUNTIF('Stack Errors'!D40, 100) + COUNTIF('Vending_Machine Errors'!D40, 100) + COUNTIF('Vending_Machine_Sum Errors'!D40, 100) + COUNTIF('MazeComplete Errors'!D40, 100) + COUNTIF('MazeSolve Errors'!D40, 100) + COUNTIF('Hamiltonian Errors'!D40, 100)</f>
        <v>0</v>
      </c>
      <c r="E40">
        <f>COUNTIF('PARITY Errors'!E40, 100) + COUNTIF('Pattern_Matching Errors'!E40, 100) + COUNTIF('Reversal Errors'!E40, 100) + COUNTIF('Stack Errors'!E40, 100) + COUNTIF('Vending_Machine Errors'!E40, 100) + COUNTIF('Vending_Machine_Sum Errors'!E40, 100) + COUNTIF('MazeComplete Errors'!E40, 100) + COUNTIF('MazeSolve Errors'!E40, 100) + COUNTIF('Hamiltonian Errors'!E40, 100)</f>
        <v>0</v>
      </c>
      <c r="F40">
        <f>COUNTIF('PARITY Errors'!F40, 100) + COUNTIF('Pattern_Matching Errors'!F40, 100) + COUNTIF('Reversal Errors'!F40, 100) + COUNTIF('Stack Errors'!F40, 100) + COUNTIF('Vending_Machine Errors'!F40, 100) + COUNTIF('Vending_Machine_Sum Errors'!F40, 100) + COUNTIF('MazeComplete Errors'!F40, 100) + COUNTIF('MazeSolve Errors'!F40, 100) + COUNTIF('Hamiltonian Errors'!F40, 100)</f>
        <v>0</v>
      </c>
      <c r="G40">
        <f>COUNTIF('PARITY Errors'!G40, 100) + COUNTIF('Pattern_Matching Errors'!G40, 100) + COUNTIF('Reversal Errors'!G40, 100) + COUNTIF('Stack Errors'!G40, 100) + COUNTIF('Vending_Machine Errors'!G40, 100) + COUNTIF('Vending_Machine_Sum Errors'!G40, 100) + COUNTIF('MazeComplete Errors'!G40, 100) + COUNTIF('MazeSolve Errors'!G40, 100) + COUNTIF('Hamiltonian Errors'!G40, 100)</f>
        <v>0</v>
      </c>
      <c r="H40" t="str">
        <f t="shared" ref="H40:H69" si="1">B40&amp;" (δ="&amp;C40&amp;")"</f>
        <v>0 (δ=0)</v>
      </c>
    </row>
    <row r="41" spans="1:8" x14ac:dyDescent="0.45">
      <c r="A41" s="1">
        <v>1</v>
      </c>
      <c r="B41">
        <v>0</v>
      </c>
      <c r="C41">
        <v>0.2</v>
      </c>
      <c r="D41">
        <f>COUNTIF('PARITY Errors'!D41, 100) + COUNTIF('Pattern_Matching Errors'!D41, 100) + COUNTIF('Reversal Errors'!D41, 100) + COUNTIF('Stack Errors'!D41, 100) + COUNTIF('Vending_Machine Errors'!D41, 100) + COUNTIF('Vending_Machine_Sum Errors'!D41, 100) + COUNTIF('MazeComplete Errors'!D41, 100) + COUNTIF('MazeSolve Errors'!D41, 100) + COUNTIF('Hamiltonian Errors'!D41, 100)</f>
        <v>0</v>
      </c>
      <c r="E41">
        <f>COUNTIF('PARITY Errors'!E41, 100) + COUNTIF('Pattern_Matching Errors'!E41, 100) + COUNTIF('Reversal Errors'!E41, 100) + COUNTIF('Stack Errors'!E41, 100) + COUNTIF('Vending_Machine Errors'!E41, 100) + COUNTIF('Vending_Machine_Sum Errors'!E41, 100) + COUNTIF('MazeComplete Errors'!E41, 100) + COUNTIF('MazeSolve Errors'!E41, 100) + COUNTIF('Hamiltonian Errors'!E41, 100)</f>
        <v>0</v>
      </c>
      <c r="F41">
        <f>COUNTIF('PARITY Errors'!F41, 100) + COUNTIF('Pattern_Matching Errors'!F41, 100) + COUNTIF('Reversal Errors'!F41, 100) + COUNTIF('Stack Errors'!F41, 100) + COUNTIF('Vending_Machine Errors'!F41, 100) + COUNTIF('Vending_Machine_Sum Errors'!F41, 100) + COUNTIF('MazeComplete Errors'!F41, 100) + COUNTIF('MazeSolve Errors'!F41, 100) + COUNTIF('Hamiltonian Errors'!F41, 100)</f>
        <v>0</v>
      </c>
      <c r="G41">
        <f>COUNTIF('PARITY Errors'!G41, 100) + COUNTIF('Pattern_Matching Errors'!G41, 100) + COUNTIF('Reversal Errors'!G41, 100) + COUNTIF('Stack Errors'!G41, 100) + COUNTIF('Vending_Machine Errors'!G41, 100) + COUNTIF('Vending_Machine_Sum Errors'!G41, 100) + COUNTIF('MazeComplete Errors'!G41, 100) + COUNTIF('MazeSolve Errors'!G41, 100) + COUNTIF('Hamiltonian Errors'!G41, 100)</f>
        <v>0</v>
      </c>
      <c r="H41" t="str">
        <f t="shared" si="1"/>
        <v>0 (δ=0.2)</v>
      </c>
    </row>
    <row r="42" spans="1:8" x14ac:dyDescent="0.45">
      <c r="A42" s="1">
        <v>2</v>
      </c>
      <c r="B42">
        <v>0</v>
      </c>
      <c r="C42">
        <v>0.45</v>
      </c>
      <c r="D42">
        <f>COUNTIF('PARITY Errors'!D42, 100) + COUNTIF('Pattern_Matching Errors'!D42, 100) + COUNTIF('Reversal Errors'!D42, 100) + COUNTIF('Stack Errors'!D42, 100) + COUNTIF('Vending_Machine Errors'!D42, 100) + COUNTIF('Vending_Machine_Sum Errors'!D42, 100) + COUNTIF('MazeComplete Errors'!D42, 100) + COUNTIF('MazeSolve Errors'!D42, 100) + COUNTIF('Hamiltonian Errors'!D42, 100)</f>
        <v>0</v>
      </c>
      <c r="E42">
        <f>COUNTIF('PARITY Errors'!E42, 100) + COUNTIF('Pattern_Matching Errors'!E42, 100) + COUNTIF('Reversal Errors'!E42, 100) + COUNTIF('Stack Errors'!E42, 100) + COUNTIF('Vending_Machine Errors'!E42, 100) + COUNTIF('Vending_Machine_Sum Errors'!E42, 100) + COUNTIF('MazeComplete Errors'!E42, 100) + COUNTIF('MazeSolve Errors'!E42, 100) + COUNTIF('Hamiltonian Errors'!E42, 100)</f>
        <v>0</v>
      </c>
      <c r="F42">
        <f>COUNTIF('PARITY Errors'!F42, 100) + COUNTIF('Pattern_Matching Errors'!F42, 100) + COUNTIF('Reversal Errors'!F42, 100) + COUNTIF('Stack Errors'!F42, 100) + COUNTIF('Vending_Machine Errors'!F42, 100) + COUNTIF('Vending_Machine_Sum Errors'!F42, 100) + COUNTIF('MazeComplete Errors'!F42, 100) + COUNTIF('MazeSolve Errors'!F42, 100) + COUNTIF('Hamiltonian Errors'!F42, 100)</f>
        <v>0</v>
      </c>
      <c r="G42">
        <f>COUNTIF('PARITY Errors'!G42, 100) + COUNTIF('Pattern_Matching Errors'!G42, 100) + COUNTIF('Reversal Errors'!G42, 100) + COUNTIF('Stack Errors'!G42, 100) + COUNTIF('Vending_Machine Errors'!G42, 100) + COUNTIF('Vending_Machine_Sum Errors'!G42, 100) + COUNTIF('MazeComplete Errors'!G42, 100) + COUNTIF('MazeSolve Errors'!G42, 100) + COUNTIF('Hamiltonian Errors'!G42, 100)</f>
        <v>0</v>
      </c>
      <c r="H42" t="str">
        <f t="shared" si="1"/>
        <v>0 (δ=0.45)</v>
      </c>
    </row>
    <row r="43" spans="1:8" x14ac:dyDescent="0.45">
      <c r="A43" s="1">
        <v>3</v>
      </c>
      <c r="B43">
        <v>0</v>
      </c>
      <c r="C43">
        <v>0.65</v>
      </c>
      <c r="D43">
        <f>COUNTIF('PARITY Errors'!D43, 100) + COUNTIF('Pattern_Matching Errors'!D43, 100) + COUNTIF('Reversal Errors'!D43, 100) + COUNTIF('Stack Errors'!D43, 100) + COUNTIF('Vending_Machine Errors'!D43, 100) + COUNTIF('Vending_Machine_Sum Errors'!D43, 100) + COUNTIF('MazeComplete Errors'!D43, 100) + COUNTIF('MazeSolve Errors'!D43, 100) + COUNTIF('Hamiltonian Errors'!D43, 100)</f>
        <v>0</v>
      </c>
      <c r="E43">
        <f>COUNTIF('PARITY Errors'!E43, 100) + COUNTIF('Pattern_Matching Errors'!E43, 100) + COUNTIF('Reversal Errors'!E43, 100) + COUNTIF('Stack Errors'!E43, 100) + COUNTIF('Vending_Machine Errors'!E43, 100) + COUNTIF('Vending_Machine_Sum Errors'!E43, 100) + COUNTIF('MazeComplete Errors'!E43, 100) + COUNTIF('MazeSolve Errors'!E43, 100) + COUNTIF('Hamiltonian Errors'!E43, 100)</f>
        <v>0</v>
      </c>
      <c r="F43">
        <f>COUNTIF('PARITY Errors'!F43, 100) + COUNTIF('Pattern_Matching Errors'!F43, 100) + COUNTIF('Reversal Errors'!F43, 100) + COUNTIF('Stack Errors'!F43, 100) + COUNTIF('Vending_Machine Errors'!F43, 100) + COUNTIF('Vending_Machine_Sum Errors'!F43, 100) + COUNTIF('MazeComplete Errors'!F43, 100) + COUNTIF('MazeSolve Errors'!F43, 100) + COUNTIF('Hamiltonian Errors'!F43, 100)</f>
        <v>0</v>
      </c>
      <c r="G43">
        <f>COUNTIF('PARITY Errors'!G43, 100) + COUNTIF('Pattern_Matching Errors'!G43, 100) + COUNTIF('Reversal Errors'!G43, 100) + COUNTIF('Stack Errors'!G43, 100) + COUNTIF('Vending_Machine Errors'!G43, 100) + COUNTIF('Vending_Machine_Sum Errors'!G43, 100) + COUNTIF('MazeComplete Errors'!G43, 100) + COUNTIF('MazeSolve Errors'!G43, 100) + COUNTIF('Hamiltonian Errors'!G43, 100)</f>
        <v>0</v>
      </c>
      <c r="H43" t="str">
        <f t="shared" si="1"/>
        <v>0 (δ=0.65)</v>
      </c>
    </row>
    <row r="44" spans="1:8" x14ac:dyDescent="0.45">
      <c r="A44" s="1">
        <v>4</v>
      </c>
      <c r="B44">
        <v>0</v>
      </c>
      <c r="C44">
        <v>0.85</v>
      </c>
      <c r="D44">
        <f>COUNTIF('PARITY Errors'!D44, 100) + COUNTIF('Pattern_Matching Errors'!D44, 100) + COUNTIF('Reversal Errors'!D44, 100) + COUNTIF('Stack Errors'!D44, 100) + COUNTIF('Vending_Machine Errors'!D44, 100) + COUNTIF('Vending_Machine_Sum Errors'!D44, 100) + COUNTIF('MazeComplete Errors'!D44, 100) + COUNTIF('MazeSolve Errors'!D44, 100) + COUNTIF('Hamiltonian Errors'!D44, 100)</f>
        <v>0</v>
      </c>
      <c r="E44">
        <f>COUNTIF('PARITY Errors'!E44, 100) + COUNTIF('Pattern_Matching Errors'!E44, 100) + COUNTIF('Reversal Errors'!E44, 100) + COUNTIF('Stack Errors'!E44, 100) + COUNTIF('Vending_Machine Errors'!E44, 100) + COUNTIF('Vending_Machine_Sum Errors'!E44, 100) + COUNTIF('MazeComplete Errors'!E44, 100) + COUNTIF('MazeSolve Errors'!E44, 100) + COUNTIF('Hamiltonian Errors'!E44, 100)</f>
        <v>0</v>
      </c>
      <c r="F44">
        <f>COUNTIF('PARITY Errors'!F44, 100) + COUNTIF('Pattern_Matching Errors'!F44, 100) + COUNTIF('Reversal Errors'!F44, 100) + COUNTIF('Stack Errors'!F44, 100) + COUNTIF('Vending_Machine Errors'!F44, 100) + COUNTIF('Vending_Machine_Sum Errors'!F44, 100) + COUNTIF('MazeComplete Errors'!F44, 100) + COUNTIF('MazeSolve Errors'!F44, 100) + COUNTIF('Hamiltonian Errors'!F44, 100)</f>
        <v>0</v>
      </c>
      <c r="G44">
        <f>COUNTIF('PARITY Errors'!G44, 100) + COUNTIF('Pattern_Matching Errors'!G44, 100) + COUNTIF('Reversal Errors'!G44, 100) + COUNTIF('Stack Errors'!G44, 100) + COUNTIF('Vending_Machine Errors'!G44, 100) + COUNTIF('Vending_Machine_Sum Errors'!G44, 100) + COUNTIF('MazeComplete Errors'!G44, 100) + COUNTIF('MazeSolve Errors'!G44, 100) + COUNTIF('Hamiltonian Errors'!G44, 100)</f>
        <v>0</v>
      </c>
      <c r="H44" t="str">
        <f t="shared" si="1"/>
        <v>0 (δ=0.85)</v>
      </c>
    </row>
    <row r="45" spans="1:8" x14ac:dyDescent="0.45">
      <c r="A45" s="1">
        <v>5</v>
      </c>
      <c r="B45">
        <v>5</v>
      </c>
      <c r="C45">
        <v>0</v>
      </c>
      <c r="D45">
        <f>COUNTIF('PARITY Errors'!D45, 100) + COUNTIF('Pattern_Matching Errors'!D45, 100) + COUNTIF('Reversal Errors'!D45, 100) + COUNTIF('Stack Errors'!D45, 100) + COUNTIF('Vending_Machine Errors'!D45, 100) + COUNTIF('Vending_Machine_Sum Errors'!D45, 100) + COUNTIF('MazeComplete Errors'!D45, 100) + COUNTIF('MazeSolve Errors'!D45, 100) + COUNTIF('Hamiltonian Errors'!D45, 100)</f>
        <v>0</v>
      </c>
      <c r="E45">
        <f>COUNTIF('PARITY Errors'!E45, 100) + COUNTIF('Pattern_Matching Errors'!E45, 100) + COUNTIF('Reversal Errors'!E45, 100) + COUNTIF('Stack Errors'!E45, 100) + COUNTIF('Vending_Machine Errors'!E45, 100) + COUNTIF('Vending_Machine_Sum Errors'!E45, 100) + COUNTIF('MazeComplete Errors'!E45, 100) + COUNTIF('MazeSolve Errors'!E45, 100) + COUNTIF('Hamiltonian Errors'!E45, 100)</f>
        <v>0</v>
      </c>
      <c r="F45">
        <f>COUNTIF('PARITY Errors'!F45, 100) + COUNTIF('Pattern_Matching Errors'!F45, 100) + COUNTIF('Reversal Errors'!F45, 100) + COUNTIF('Stack Errors'!F45, 100) + COUNTIF('Vending_Machine Errors'!F45, 100) + COUNTIF('Vending_Machine_Sum Errors'!F45, 100) + COUNTIF('MazeComplete Errors'!F45, 100) + COUNTIF('MazeSolve Errors'!F45, 100) + COUNTIF('Hamiltonian Errors'!F45, 100)</f>
        <v>0</v>
      </c>
      <c r="G45">
        <f>COUNTIF('PARITY Errors'!G45, 100) + COUNTIF('Pattern_Matching Errors'!G45, 100) + COUNTIF('Reversal Errors'!G45, 100) + COUNTIF('Stack Errors'!G45, 100) + COUNTIF('Vending_Machine Errors'!G45, 100) + COUNTIF('Vending_Machine_Sum Errors'!G45, 100) + COUNTIF('MazeComplete Errors'!G45, 100) + COUNTIF('MazeSolve Errors'!G45, 100) + COUNTIF('Hamiltonian Errors'!G45, 100)</f>
        <v>0</v>
      </c>
      <c r="H45" t="str">
        <f t="shared" si="1"/>
        <v>5 (δ=0)</v>
      </c>
    </row>
    <row r="46" spans="1:8" x14ac:dyDescent="0.45">
      <c r="A46" s="1">
        <v>6</v>
      </c>
      <c r="B46">
        <v>5</v>
      </c>
      <c r="C46">
        <v>0.2</v>
      </c>
      <c r="D46">
        <f>COUNTIF('PARITY Errors'!D46, 100) + COUNTIF('Pattern_Matching Errors'!D46, 100) + COUNTIF('Reversal Errors'!D46, 100) + COUNTIF('Stack Errors'!D46, 100) + COUNTIF('Vending_Machine Errors'!D46, 100) + COUNTIF('Vending_Machine_Sum Errors'!D46, 100) + COUNTIF('MazeComplete Errors'!D46, 100) + COUNTIF('MazeSolve Errors'!D46, 100) + COUNTIF('Hamiltonian Errors'!D46, 100)</f>
        <v>0</v>
      </c>
      <c r="E46">
        <f>COUNTIF('PARITY Errors'!E46, 100) + COUNTIF('Pattern_Matching Errors'!E46, 100) + COUNTIF('Reversal Errors'!E46, 100) + COUNTIF('Stack Errors'!E46, 100) + COUNTIF('Vending_Machine Errors'!E46, 100) + COUNTIF('Vending_Machine_Sum Errors'!E46, 100) + COUNTIF('MazeComplete Errors'!E46, 100) + COUNTIF('MazeSolve Errors'!E46, 100) + COUNTIF('Hamiltonian Errors'!E46, 100)</f>
        <v>0</v>
      </c>
      <c r="F46">
        <f>COUNTIF('PARITY Errors'!F46, 100) + COUNTIF('Pattern_Matching Errors'!F46, 100) + COUNTIF('Reversal Errors'!F46, 100) + COUNTIF('Stack Errors'!F46, 100) + COUNTIF('Vending_Machine Errors'!F46, 100) + COUNTIF('Vending_Machine_Sum Errors'!F46, 100) + COUNTIF('MazeComplete Errors'!F46, 100) + COUNTIF('MazeSolve Errors'!F46, 100) + COUNTIF('Hamiltonian Errors'!F46, 100)</f>
        <v>0</v>
      </c>
      <c r="G46">
        <f>COUNTIF('PARITY Errors'!G46, 100) + COUNTIF('Pattern_Matching Errors'!G46, 100) + COUNTIF('Reversal Errors'!G46, 100) + COUNTIF('Stack Errors'!G46, 100) + COUNTIF('Vending_Machine Errors'!G46, 100) + COUNTIF('Vending_Machine_Sum Errors'!G46, 100) + COUNTIF('MazeComplete Errors'!G46, 100) + COUNTIF('MazeSolve Errors'!G46, 100) + COUNTIF('Hamiltonian Errors'!G46, 100)</f>
        <v>0</v>
      </c>
      <c r="H46" t="str">
        <f t="shared" si="1"/>
        <v>5 (δ=0.2)</v>
      </c>
    </row>
    <row r="47" spans="1:8" x14ac:dyDescent="0.45">
      <c r="A47" s="1">
        <v>7</v>
      </c>
      <c r="B47">
        <v>5</v>
      </c>
      <c r="C47">
        <v>0.45</v>
      </c>
      <c r="D47">
        <f>COUNTIF('PARITY Errors'!D47, 100) + COUNTIF('Pattern_Matching Errors'!D47, 100) + COUNTIF('Reversal Errors'!D47, 100) + COUNTIF('Stack Errors'!D47, 100) + COUNTIF('Vending_Machine Errors'!D47, 100) + COUNTIF('Vending_Machine_Sum Errors'!D47, 100) + COUNTIF('MazeComplete Errors'!D47, 100) + COUNTIF('MazeSolve Errors'!D47, 100) + COUNTIF('Hamiltonian Errors'!D47, 100)</f>
        <v>0</v>
      </c>
      <c r="E47">
        <f>COUNTIF('PARITY Errors'!E47, 100) + COUNTIF('Pattern_Matching Errors'!E47, 100) + COUNTIF('Reversal Errors'!E47, 100) + COUNTIF('Stack Errors'!E47, 100) + COUNTIF('Vending_Machine Errors'!E47, 100) + COUNTIF('Vending_Machine_Sum Errors'!E47, 100) + COUNTIF('MazeComplete Errors'!E47, 100) + COUNTIF('MazeSolve Errors'!E47, 100) + COUNTIF('Hamiltonian Errors'!E47, 100)</f>
        <v>0</v>
      </c>
      <c r="F47">
        <f>COUNTIF('PARITY Errors'!F47, 100) + COUNTIF('Pattern_Matching Errors'!F47, 100) + COUNTIF('Reversal Errors'!F47, 100) + COUNTIF('Stack Errors'!F47, 100) + COUNTIF('Vending_Machine Errors'!F47, 100) + COUNTIF('Vending_Machine_Sum Errors'!F47, 100) + COUNTIF('MazeComplete Errors'!F47, 100) + COUNTIF('MazeSolve Errors'!F47, 100) + COUNTIF('Hamiltonian Errors'!F47, 100)</f>
        <v>0</v>
      </c>
      <c r="G47">
        <f>COUNTIF('PARITY Errors'!G47, 100) + COUNTIF('Pattern_Matching Errors'!G47, 100) + COUNTIF('Reversal Errors'!G47, 100) + COUNTIF('Stack Errors'!G47, 100) + COUNTIF('Vending_Machine Errors'!G47, 100) + COUNTIF('Vending_Machine_Sum Errors'!G47, 100) + COUNTIF('MazeComplete Errors'!G47, 100) + COUNTIF('MazeSolve Errors'!G47, 100) + COUNTIF('Hamiltonian Errors'!G47, 100)</f>
        <v>0</v>
      </c>
      <c r="H47" t="str">
        <f t="shared" si="1"/>
        <v>5 (δ=0.45)</v>
      </c>
    </row>
    <row r="48" spans="1:8" x14ac:dyDescent="0.45">
      <c r="A48" s="1">
        <v>8</v>
      </c>
      <c r="B48">
        <v>5</v>
      </c>
      <c r="C48">
        <v>0.65</v>
      </c>
      <c r="D48">
        <f>COUNTIF('PARITY Errors'!D48, 100) + COUNTIF('Pattern_Matching Errors'!D48, 100) + COUNTIF('Reversal Errors'!D48, 100) + COUNTIF('Stack Errors'!D48, 100) + COUNTIF('Vending_Machine Errors'!D48, 100) + COUNTIF('Vending_Machine_Sum Errors'!D48, 100) + COUNTIF('MazeComplete Errors'!D48, 100) + COUNTIF('MazeSolve Errors'!D48, 100) + COUNTIF('Hamiltonian Errors'!D48, 100)</f>
        <v>0</v>
      </c>
      <c r="E48">
        <f>COUNTIF('PARITY Errors'!E48, 100) + COUNTIF('Pattern_Matching Errors'!E48, 100) + COUNTIF('Reversal Errors'!E48, 100) + COUNTIF('Stack Errors'!E48, 100) + COUNTIF('Vending_Machine Errors'!E48, 100) + COUNTIF('Vending_Machine_Sum Errors'!E48, 100) + COUNTIF('MazeComplete Errors'!E48, 100) + COUNTIF('MazeSolve Errors'!E48, 100) + COUNTIF('Hamiltonian Errors'!E48, 100)</f>
        <v>0</v>
      </c>
      <c r="F48">
        <f>COUNTIF('PARITY Errors'!F48, 100) + COUNTIF('Pattern_Matching Errors'!F48, 100) + COUNTIF('Reversal Errors'!F48, 100) + COUNTIF('Stack Errors'!F48, 100) + COUNTIF('Vending_Machine Errors'!F48, 100) + COUNTIF('Vending_Machine_Sum Errors'!F48, 100) + COUNTIF('MazeComplete Errors'!F48, 100) + COUNTIF('MazeSolve Errors'!F48, 100) + COUNTIF('Hamiltonian Errors'!F48, 100)</f>
        <v>0</v>
      </c>
      <c r="G48">
        <f>COUNTIF('PARITY Errors'!G48, 100) + COUNTIF('Pattern_Matching Errors'!G48, 100) + COUNTIF('Reversal Errors'!G48, 100) + COUNTIF('Stack Errors'!G48, 100) + COUNTIF('Vending_Machine Errors'!G48, 100) + COUNTIF('Vending_Machine_Sum Errors'!G48, 100) + COUNTIF('MazeComplete Errors'!G48, 100) + COUNTIF('MazeSolve Errors'!G48, 100) + COUNTIF('Hamiltonian Errors'!G48, 100)</f>
        <v>0</v>
      </c>
      <c r="H48" t="str">
        <f t="shared" si="1"/>
        <v>5 (δ=0.65)</v>
      </c>
    </row>
    <row r="49" spans="1:8" x14ac:dyDescent="0.45">
      <c r="A49" s="1">
        <v>9</v>
      </c>
      <c r="B49">
        <v>5</v>
      </c>
      <c r="C49">
        <v>0.85</v>
      </c>
      <c r="D49">
        <f>COUNTIF('PARITY Errors'!D49, 100) + COUNTIF('Pattern_Matching Errors'!D49, 100) + COUNTIF('Reversal Errors'!D49, 100) + COUNTIF('Stack Errors'!D49, 100) + COUNTIF('Vending_Machine Errors'!D49, 100) + COUNTIF('Vending_Machine_Sum Errors'!D49, 100) + COUNTIF('MazeComplete Errors'!D49, 100) + COUNTIF('MazeSolve Errors'!D49, 100) + COUNTIF('Hamiltonian Errors'!D49, 100)</f>
        <v>0</v>
      </c>
      <c r="E49">
        <f>COUNTIF('PARITY Errors'!E49, 100) + COUNTIF('Pattern_Matching Errors'!E49, 100) + COUNTIF('Reversal Errors'!E49, 100) + COUNTIF('Stack Errors'!E49, 100) + COUNTIF('Vending_Machine Errors'!E49, 100) + COUNTIF('Vending_Machine_Sum Errors'!E49, 100) + COUNTIF('MazeComplete Errors'!E49, 100) + COUNTIF('MazeSolve Errors'!E49, 100) + COUNTIF('Hamiltonian Errors'!E49, 100)</f>
        <v>0</v>
      </c>
      <c r="F49">
        <f>COUNTIF('PARITY Errors'!F49, 100) + COUNTIF('Pattern_Matching Errors'!F49, 100) + COUNTIF('Reversal Errors'!F49, 100) + COUNTIF('Stack Errors'!F49, 100) + COUNTIF('Vending_Machine Errors'!F49, 100) + COUNTIF('Vending_Machine_Sum Errors'!F49, 100) + COUNTIF('MazeComplete Errors'!F49, 100) + COUNTIF('MazeSolve Errors'!F49, 100) + COUNTIF('Hamiltonian Errors'!F49, 100)</f>
        <v>0</v>
      </c>
      <c r="G49">
        <f>COUNTIF('PARITY Errors'!G49, 100) + COUNTIF('Pattern_Matching Errors'!G49, 100) + COUNTIF('Reversal Errors'!G49, 100) + COUNTIF('Stack Errors'!G49, 100) + COUNTIF('Vending_Machine Errors'!G49, 100) + COUNTIF('Vending_Machine_Sum Errors'!G49, 100) + COUNTIF('MazeComplete Errors'!G49, 100) + COUNTIF('MazeSolve Errors'!G49, 100) + COUNTIF('Hamiltonian Errors'!G49, 100)</f>
        <v>0</v>
      </c>
      <c r="H49" t="str">
        <f t="shared" si="1"/>
        <v>5 (δ=0.85)</v>
      </c>
    </row>
    <row r="50" spans="1:8" x14ac:dyDescent="0.45">
      <c r="A50" s="1">
        <v>10</v>
      </c>
      <c r="B50">
        <v>10</v>
      </c>
      <c r="C50">
        <v>0</v>
      </c>
      <c r="D50">
        <f>COUNTIF('PARITY Errors'!D50, 100) + COUNTIF('Pattern_Matching Errors'!D50, 100) + COUNTIF('Reversal Errors'!D50, 100) + COUNTIF('Stack Errors'!D50, 100) + COUNTIF('Vending_Machine Errors'!D50, 100) + COUNTIF('Vending_Machine_Sum Errors'!D50, 100) + COUNTIF('MazeComplete Errors'!D50, 100) + COUNTIF('MazeSolve Errors'!D50, 100) + COUNTIF('Hamiltonian Errors'!D50, 100)</f>
        <v>0</v>
      </c>
      <c r="E50">
        <f>COUNTIF('PARITY Errors'!E50, 100) + COUNTIF('Pattern_Matching Errors'!E50, 100) + COUNTIF('Reversal Errors'!E50, 100) + COUNTIF('Stack Errors'!E50, 100) + COUNTIF('Vending_Machine Errors'!E50, 100) + COUNTIF('Vending_Machine_Sum Errors'!E50, 100) + COUNTIF('MazeComplete Errors'!E50, 100) + COUNTIF('MazeSolve Errors'!E50, 100) + COUNTIF('Hamiltonian Errors'!E50, 100)</f>
        <v>0</v>
      </c>
      <c r="F50">
        <f>COUNTIF('PARITY Errors'!F50, 100) + COUNTIF('Pattern_Matching Errors'!F50, 100) + COUNTIF('Reversal Errors'!F50, 100) + COUNTIF('Stack Errors'!F50, 100) + COUNTIF('Vending_Machine Errors'!F50, 100) + COUNTIF('Vending_Machine_Sum Errors'!F50, 100) + COUNTIF('MazeComplete Errors'!F50, 100) + COUNTIF('MazeSolve Errors'!F50, 100) + COUNTIF('Hamiltonian Errors'!F50, 100)</f>
        <v>0</v>
      </c>
      <c r="G50">
        <f>COUNTIF('PARITY Errors'!G50, 100) + COUNTIF('Pattern_Matching Errors'!G50, 100) + COUNTIF('Reversal Errors'!G50, 100) + COUNTIF('Stack Errors'!G50, 100) + COUNTIF('Vending_Machine Errors'!G50, 100) + COUNTIF('Vending_Machine_Sum Errors'!G50, 100) + COUNTIF('MazeComplete Errors'!G50, 100) + COUNTIF('MazeSolve Errors'!G50, 100) + COUNTIF('Hamiltonian Errors'!G50, 100)</f>
        <v>0</v>
      </c>
      <c r="H50" t="str">
        <f t="shared" si="1"/>
        <v>10 (δ=0)</v>
      </c>
    </row>
    <row r="51" spans="1:8" x14ac:dyDescent="0.45">
      <c r="A51" s="1">
        <v>11</v>
      </c>
      <c r="B51">
        <v>10</v>
      </c>
      <c r="C51">
        <v>0.2</v>
      </c>
      <c r="D51">
        <f>COUNTIF('PARITY Errors'!D51, 100) + COUNTIF('Pattern_Matching Errors'!D51, 100) + COUNTIF('Reversal Errors'!D51, 100) + COUNTIF('Stack Errors'!D51, 100) + COUNTIF('Vending_Machine Errors'!D51, 100) + COUNTIF('Vending_Machine_Sum Errors'!D51, 100) + COUNTIF('MazeComplete Errors'!D51, 100) + COUNTIF('MazeSolve Errors'!D51, 100) + COUNTIF('Hamiltonian Errors'!D51, 100)</f>
        <v>0</v>
      </c>
      <c r="E51">
        <f>COUNTIF('PARITY Errors'!E51, 100) + COUNTIF('Pattern_Matching Errors'!E51, 100) + COUNTIF('Reversal Errors'!E51, 100) + COUNTIF('Stack Errors'!E51, 100) + COUNTIF('Vending_Machine Errors'!E51, 100) + COUNTIF('Vending_Machine_Sum Errors'!E51, 100) + COUNTIF('MazeComplete Errors'!E51, 100) + COUNTIF('MazeSolve Errors'!E51, 100) + COUNTIF('Hamiltonian Errors'!E51, 100)</f>
        <v>0</v>
      </c>
      <c r="F51">
        <f>COUNTIF('PARITY Errors'!F51, 100) + COUNTIF('Pattern_Matching Errors'!F51, 100) + COUNTIF('Reversal Errors'!F51, 100) + COUNTIF('Stack Errors'!F51, 100) + COUNTIF('Vending_Machine Errors'!F51, 100) + COUNTIF('Vending_Machine_Sum Errors'!F51, 100) + COUNTIF('MazeComplete Errors'!F51, 100) + COUNTIF('MazeSolve Errors'!F51, 100) + COUNTIF('Hamiltonian Errors'!F51, 100)</f>
        <v>0</v>
      </c>
      <c r="G51">
        <f>COUNTIF('PARITY Errors'!G51, 100) + COUNTIF('Pattern_Matching Errors'!G51, 100) + COUNTIF('Reversal Errors'!G51, 100) + COUNTIF('Stack Errors'!G51, 100) + COUNTIF('Vending_Machine Errors'!G51, 100) + COUNTIF('Vending_Machine_Sum Errors'!G51, 100) + COUNTIF('MazeComplete Errors'!G51, 100) + COUNTIF('MazeSolve Errors'!G51, 100) + COUNTIF('Hamiltonian Errors'!G51, 100)</f>
        <v>0</v>
      </c>
      <c r="H51" t="str">
        <f t="shared" si="1"/>
        <v>10 (δ=0.2)</v>
      </c>
    </row>
    <row r="52" spans="1:8" x14ac:dyDescent="0.45">
      <c r="A52" s="1">
        <v>12</v>
      </c>
      <c r="B52">
        <v>10</v>
      </c>
      <c r="C52">
        <v>0.45</v>
      </c>
      <c r="D52">
        <f>COUNTIF('PARITY Errors'!D52, 100) + COUNTIF('Pattern_Matching Errors'!D52, 100) + COUNTIF('Reversal Errors'!D52, 100) + COUNTIF('Stack Errors'!D52, 100) + COUNTIF('Vending_Machine Errors'!D52, 100) + COUNTIF('Vending_Machine_Sum Errors'!D52, 100) + COUNTIF('MazeComplete Errors'!D52, 100) + COUNTIF('MazeSolve Errors'!D52, 100) + COUNTIF('Hamiltonian Errors'!D52, 100)</f>
        <v>0</v>
      </c>
      <c r="E52">
        <f>COUNTIF('PARITY Errors'!E52, 100) + COUNTIF('Pattern_Matching Errors'!E52, 100) + COUNTIF('Reversal Errors'!E52, 100) + COUNTIF('Stack Errors'!E52, 100) + COUNTIF('Vending_Machine Errors'!E52, 100) + COUNTIF('Vending_Machine_Sum Errors'!E52, 100) + COUNTIF('MazeComplete Errors'!E52, 100) + COUNTIF('MazeSolve Errors'!E52, 100) + COUNTIF('Hamiltonian Errors'!E52, 100)</f>
        <v>0</v>
      </c>
      <c r="F52">
        <f>COUNTIF('PARITY Errors'!F52, 100) + COUNTIF('Pattern_Matching Errors'!F52, 100) + COUNTIF('Reversal Errors'!F52, 100) + COUNTIF('Stack Errors'!F52, 100) + COUNTIF('Vending_Machine Errors'!F52, 100) + COUNTIF('Vending_Machine_Sum Errors'!F52, 100) + COUNTIF('MazeComplete Errors'!F52, 100) + COUNTIF('MazeSolve Errors'!F52, 100) + COUNTIF('Hamiltonian Errors'!F52, 100)</f>
        <v>0</v>
      </c>
      <c r="G52">
        <f>COUNTIF('PARITY Errors'!G52, 100) + COUNTIF('Pattern_Matching Errors'!G52, 100) + COUNTIF('Reversal Errors'!G52, 100) + COUNTIF('Stack Errors'!G52, 100) + COUNTIF('Vending_Machine Errors'!G52, 100) + COUNTIF('Vending_Machine_Sum Errors'!G52, 100) + COUNTIF('MazeComplete Errors'!G52, 100) + COUNTIF('MazeSolve Errors'!G52, 100) + COUNTIF('Hamiltonian Errors'!G52, 100)</f>
        <v>0</v>
      </c>
      <c r="H52" t="str">
        <f t="shared" si="1"/>
        <v>10 (δ=0.45)</v>
      </c>
    </row>
    <row r="53" spans="1:8" x14ac:dyDescent="0.45">
      <c r="A53" s="1">
        <v>13</v>
      </c>
      <c r="B53">
        <v>10</v>
      </c>
      <c r="C53">
        <v>0.65</v>
      </c>
      <c r="D53">
        <f>COUNTIF('PARITY Errors'!D53, 100) + COUNTIF('Pattern_Matching Errors'!D53, 100) + COUNTIF('Reversal Errors'!D53, 100) + COUNTIF('Stack Errors'!D53, 100) + COUNTIF('Vending_Machine Errors'!D53, 100) + COUNTIF('Vending_Machine_Sum Errors'!D53, 100) + COUNTIF('MazeComplete Errors'!D53, 100) + COUNTIF('MazeSolve Errors'!D53, 100) + COUNTIF('Hamiltonian Errors'!D53, 100)</f>
        <v>0</v>
      </c>
      <c r="E53">
        <f>COUNTIF('PARITY Errors'!E53, 100) + COUNTIF('Pattern_Matching Errors'!E53, 100) + COUNTIF('Reversal Errors'!E53, 100) + COUNTIF('Stack Errors'!E53, 100) + COUNTIF('Vending_Machine Errors'!E53, 100) + COUNTIF('Vending_Machine_Sum Errors'!E53, 100) + COUNTIF('MazeComplete Errors'!E53, 100) + COUNTIF('MazeSolve Errors'!E53, 100) + COUNTIF('Hamiltonian Errors'!E53, 100)</f>
        <v>0</v>
      </c>
      <c r="F53">
        <f>COUNTIF('PARITY Errors'!F53, 100) + COUNTIF('Pattern_Matching Errors'!F53, 100) + COUNTIF('Reversal Errors'!F53, 100) + COUNTIF('Stack Errors'!F53, 100) + COUNTIF('Vending_Machine Errors'!F53, 100) + COUNTIF('Vending_Machine_Sum Errors'!F53, 100) + COUNTIF('MazeComplete Errors'!F53, 100) + COUNTIF('MazeSolve Errors'!F53, 100) + COUNTIF('Hamiltonian Errors'!F53, 100)</f>
        <v>0</v>
      </c>
      <c r="G53">
        <f>COUNTIF('PARITY Errors'!G53, 100) + COUNTIF('Pattern_Matching Errors'!G53, 100) + COUNTIF('Reversal Errors'!G53, 100) + COUNTIF('Stack Errors'!G53, 100) + COUNTIF('Vending_Machine Errors'!G53, 100) + COUNTIF('Vending_Machine_Sum Errors'!G53, 100) + COUNTIF('MazeComplete Errors'!G53, 100) + COUNTIF('MazeSolve Errors'!G53, 100) + COUNTIF('Hamiltonian Errors'!G53, 100)</f>
        <v>0</v>
      </c>
      <c r="H53" t="str">
        <f t="shared" si="1"/>
        <v>10 (δ=0.65)</v>
      </c>
    </row>
    <row r="54" spans="1:8" x14ac:dyDescent="0.45">
      <c r="A54" s="1">
        <v>14</v>
      </c>
      <c r="B54">
        <v>10</v>
      </c>
      <c r="C54">
        <v>0.85</v>
      </c>
      <c r="D54">
        <f>COUNTIF('PARITY Errors'!D54, 100) + COUNTIF('Pattern_Matching Errors'!D54, 100) + COUNTIF('Reversal Errors'!D54, 100) + COUNTIF('Stack Errors'!D54, 100) + COUNTIF('Vending_Machine Errors'!D54, 100) + COUNTIF('Vending_Machine_Sum Errors'!D54, 100) + COUNTIF('MazeComplete Errors'!D54, 100) + COUNTIF('MazeSolve Errors'!D54, 100) + COUNTIF('Hamiltonian Errors'!D54, 100)</f>
        <v>0</v>
      </c>
      <c r="E54">
        <f>COUNTIF('PARITY Errors'!E54, 100) + COUNTIF('Pattern_Matching Errors'!E54, 100) + COUNTIF('Reversal Errors'!E54, 100) + COUNTIF('Stack Errors'!E54, 100) + COUNTIF('Vending_Machine Errors'!E54, 100) + COUNTIF('Vending_Machine_Sum Errors'!E54, 100) + COUNTIF('MazeComplete Errors'!E54, 100) + COUNTIF('MazeSolve Errors'!E54, 100) + COUNTIF('Hamiltonian Errors'!E54, 100)</f>
        <v>0</v>
      </c>
      <c r="F54">
        <f>COUNTIF('PARITY Errors'!F54, 100) + COUNTIF('Pattern_Matching Errors'!F54, 100) + COUNTIF('Reversal Errors'!F54, 100) + COUNTIF('Stack Errors'!F54, 100) + COUNTIF('Vending_Machine Errors'!F54, 100) + COUNTIF('Vending_Machine_Sum Errors'!F54, 100) + COUNTIF('MazeComplete Errors'!F54, 100) + COUNTIF('MazeSolve Errors'!F54, 100) + COUNTIF('Hamiltonian Errors'!F54, 100)</f>
        <v>0</v>
      </c>
      <c r="G54">
        <f>COUNTIF('PARITY Errors'!G54, 100) + COUNTIF('Pattern_Matching Errors'!G54, 100) + COUNTIF('Reversal Errors'!G54, 100) + COUNTIF('Stack Errors'!G54, 100) + COUNTIF('Vending_Machine Errors'!G54, 100) + COUNTIF('Vending_Machine_Sum Errors'!G54, 100) + COUNTIF('MazeComplete Errors'!G54, 100) + COUNTIF('MazeSolve Errors'!G54, 100) + COUNTIF('Hamiltonian Errors'!G54, 100)</f>
        <v>0</v>
      </c>
      <c r="H54" t="str">
        <f t="shared" si="1"/>
        <v>10 (δ=0.85)</v>
      </c>
    </row>
    <row r="55" spans="1:8" x14ac:dyDescent="0.45">
      <c r="A55" s="1">
        <v>15</v>
      </c>
      <c r="B55">
        <v>20</v>
      </c>
      <c r="C55">
        <v>0</v>
      </c>
      <c r="D55">
        <f>COUNTIF('PARITY Errors'!D55, 100) + COUNTIF('Pattern_Matching Errors'!D55, 100) + COUNTIF('Reversal Errors'!D55, 100) + COUNTIF('Stack Errors'!D55, 100) + COUNTIF('Vending_Machine Errors'!D55, 100) + COUNTIF('Vending_Machine_Sum Errors'!D55, 100) + COUNTIF('MazeComplete Errors'!D55, 100) + COUNTIF('MazeSolve Errors'!D55, 100) + COUNTIF('Hamiltonian Errors'!D55, 100)</f>
        <v>0</v>
      </c>
      <c r="E55">
        <f>COUNTIF('PARITY Errors'!E55, 100) + COUNTIF('Pattern_Matching Errors'!E55, 100) + COUNTIF('Reversal Errors'!E55, 100) + COUNTIF('Stack Errors'!E55, 100) + COUNTIF('Vending_Machine Errors'!E55, 100) + COUNTIF('Vending_Machine_Sum Errors'!E55, 100) + COUNTIF('MazeComplete Errors'!E55, 100) + COUNTIF('MazeSolve Errors'!E55, 100) + COUNTIF('Hamiltonian Errors'!E55, 100)</f>
        <v>0</v>
      </c>
      <c r="F55">
        <f>COUNTIF('PARITY Errors'!F55, 100) + COUNTIF('Pattern_Matching Errors'!F55, 100) + COUNTIF('Reversal Errors'!F55, 100) + COUNTIF('Stack Errors'!F55, 100) + COUNTIF('Vending_Machine Errors'!F55, 100) + COUNTIF('Vending_Machine_Sum Errors'!F55, 100) + COUNTIF('MazeComplete Errors'!F55, 100) + COUNTIF('MazeSolve Errors'!F55, 100) + COUNTIF('Hamiltonian Errors'!F55, 100)</f>
        <v>0</v>
      </c>
      <c r="G55">
        <f>COUNTIF('PARITY Errors'!G55, 100) + COUNTIF('Pattern_Matching Errors'!G55, 100) + COUNTIF('Reversal Errors'!G55, 100) + COUNTIF('Stack Errors'!G55, 100) + COUNTIF('Vending_Machine Errors'!G55, 100) + COUNTIF('Vending_Machine_Sum Errors'!G55, 100) + COUNTIF('MazeComplete Errors'!G55, 100) + COUNTIF('MazeSolve Errors'!G55, 100) + COUNTIF('Hamiltonian Errors'!G55, 100)</f>
        <v>0</v>
      </c>
      <c r="H55" t="str">
        <f t="shared" si="1"/>
        <v>20 (δ=0)</v>
      </c>
    </row>
    <row r="56" spans="1:8" x14ac:dyDescent="0.45">
      <c r="A56" s="1">
        <v>16</v>
      </c>
      <c r="B56">
        <v>20</v>
      </c>
      <c r="C56">
        <v>0.2</v>
      </c>
      <c r="D56">
        <f>COUNTIF('PARITY Errors'!D56, 100) + COUNTIF('Pattern_Matching Errors'!D56, 100) + COUNTIF('Reversal Errors'!D56, 100) + COUNTIF('Stack Errors'!D56, 100) + COUNTIF('Vending_Machine Errors'!D56, 100) + COUNTIF('Vending_Machine_Sum Errors'!D56, 100) + COUNTIF('MazeComplete Errors'!D56, 100) + COUNTIF('MazeSolve Errors'!D56, 100) + COUNTIF('Hamiltonian Errors'!D56, 100)</f>
        <v>0</v>
      </c>
      <c r="E56">
        <f>COUNTIF('PARITY Errors'!E56, 100) + COUNTIF('Pattern_Matching Errors'!E56, 100) + COUNTIF('Reversal Errors'!E56, 100) + COUNTIF('Stack Errors'!E56, 100) + COUNTIF('Vending_Machine Errors'!E56, 100) + COUNTIF('Vending_Machine_Sum Errors'!E56, 100) + COUNTIF('MazeComplete Errors'!E56, 100) + COUNTIF('MazeSolve Errors'!E56, 100) + COUNTIF('Hamiltonian Errors'!E56, 100)</f>
        <v>0</v>
      </c>
      <c r="F56">
        <f>COUNTIF('PARITY Errors'!F56, 100) + COUNTIF('Pattern_Matching Errors'!F56, 100) + COUNTIF('Reversal Errors'!F56, 100) + COUNTIF('Stack Errors'!F56, 100) + COUNTIF('Vending_Machine Errors'!F56, 100) + COUNTIF('Vending_Machine_Sum Errors'!F56, 100) + COUNTIF('MazeComplete Errors'!F56, 100) + COUNTIF('MazeSolve Errors'!F56, 100) + COUNTIF('Hamiltonian Errors'!F56, 100)</f>
        <v>0</v>
      </c>
      <c r="G56">
        <f>COUNTIF('PARITY Errors'!G56, 100) + COUNTIF('Pattern_Matching Errors'!G56, 100) + COUNTIF('Reversal Errors'!G56, 100) + COUNTIF('Stack Errors'!G56, 100) + COUNTIF('Vending_Machine Errors'!G56, 100) + COUNTIF('Vending_Machine_Sum Errors'!G56, 100) + COUNTIF('MazeComplete Errors'!G56, 100) + COUNTIF('MazeSolve Errors'!G56, 100) + COUNTIF('Hamiltonian Errors'!G56, 100)</f>
        <v>0</v>
      </c>
      <c r="H56" t="str">
        <f t="shared" si="1"/>
        <v>20 (δ=0.2)</v>
      </c>
    </row>
    <row r="57" spans="1:8" x14ac:dyDescent="0.45">
      <c r="A57" s="1">
        <v>17</v>
      </c>
      <c r="B57">
        <v>20</v>
      </c>
      <c r="C57">
        <v>0.45</v>
      </c>
      <c r="D57">
        <f>COUNTIF('PARITY Errors'!D57, 100) + COUNTIF('Pattern_Matching Errors'!D57, 100) + COUNTIF('Reversal Errors'!D57, 100) + COUNTIF('Stack Errors'!D57, 100) + COUNTIF('Vending_Machine Errors'!D57, 100) + COUNTIF('Vending_Machine_Sum Errors'!D57, 100) + COUNTIF('MazeComplete Errors'!D57, 100) + COUNTIF('MazeSolve Errors'!D57, 100) + COUNTIF('Hamiltonian Errors'!D57, 100)</f>
        <v>0</v>
      </c>
      <c r="E57">
        <f>COUNTIF('PARITY Errors'!E57, 100) + COUNTIF('Pattern_Matching Errors'!E57, 100) + COUNTIF('Reversal Errors'!E57, 100) + COUNTIF('Stack Errors'!E57, 100) + COUNTIF('Vending_Machine Errors'!E57, 100) + COUNTIF('Vending_Machine_Sum Errors'!E57, 100) + COUNTIF('MazeComplete Errors'!E57, 100) + COUNTIF('MazeSolve Errors'!E57, 100) + COUNTIF('Hamiltonian Errors'!E57, 100)</f>
        <v>0</v>
      </c>
      <c r="F57">
        <f>COUNTIF('PARITY Errors'!F57, 100) + COUNTIF('Pattern_Matching Errors'!F57, 100) + COUNTIF('Reversal Errors'!F57, 100) + COUNTIF('Stack Errors'!F57, 100) + COUNTIF('Vending_Machine Errors'!F57, 100) + COUNTIF('Vending_Machine_Sum Errors'!F57, 100) + COUNTIF('MazeComplete Errors'!F57, 100) + COUNTIF('MazeSolve Errors'!F57, 100) + COUNTIF('Hamiltonian Errors'!F57, 100)</f>
        <v>0</v>
      </c>
      <c r="G57">
        <f>COUNTIF('PARITY Errors'!G57, 100) + COUNTIF('Pattern_Matching Errors'!G57, 100) + COUNTIF('Reversal Errors'!G57, 100) + COUNTIF('Stack Errors'!G57, 100) + COUNTIF('Vending_Machine Errors'!G57, 100) + COUNTIF('Vending_Machine_Sum Errors'!G57, 100) + COUNTIF('MazeComplete Errors'!G57, 100) + COUNTIF('MazeSolve Errors'!G57, 100) + COUNTIF('Hamiltonian Errors'!G57, 100)</f>
        <v>0</v>
      </c>
      <c r="H57" t="str">
        <f t="shared" si="1"/>
        <v>20 (δ=0.45)</v>
      </c>
    </row>
    <row r="58" spans="1:8" x14ac:dyDescent="0.45">
      <c r="A58" s="1">
        <v>18</v>
      </c>
      <c r="B58">
        <v>20</v>
      </c>
      <c r="C58">
        <v>0.65</v>
      </c>
      <c r="D58">
        <f>COUNTIF('PARITY Errors'!D58, 100) + COUNTIF('Pattern_Matching Errors'!D58, 100) + COUNTIF('Reversal Errors'!D58, 100) + COUNTIF('Stack Errors'!D58, 100) + COUNTIF('Vending_Machine Errors'!D58, 100) + COUNTIF('Vending_Machine_Sum Errors'!D58, 100) + COUNTIF('MazeComplete Errors'!D58, 100) + COUNTIF('MazeSolve Errors'!D58, 100) + COUNTIF('Hamiltonian Errors'!D58, 100)</f>
        <v>0</v>
      </c>
      <c r="E58">
        <f>COUNTIF('PARITY Errors'!E58, 100) + COUNTIF('Pattern_Matching Errors'!E58, 100) + COUNTIF('Reversal Errors'!E58, 100) + COUNTIF('Stack Errors'!E58, 100) + COUNTIF('Vending_Machine Errors'!E58, 100) + COUNTIF('Vending_Machine_Sum Errors'!E58, 100) + COUNTIF('MazeComplete Errors'!E58, 100) + COUNTIF('MazeSolve Errors'!E58, 100) + COUNTIF('Hamiltonian Errors'!E58, 100)</f>
        <v>0</v>
      </c>
      <c r="F58">
        <f>COUNTIF('PARITY Errors'!F58, 100) + COUNTIF('Pattern_Matching Errors'!F58, 100) + COUNTIF('Reversal Errors'!F58, 100) + COUNTIF('Stack Errors'!F58, 100) + COUNTIF('Vending_Machine Errors'!F58, 100) + COUNTIF('Vending_Machine_Sum Errors'!F58, 100) + COUNTIF('MazeComplete Errors'!F58, 100) + COUNTIF('MazeSolve Errors'!F58, 100) + COUNTIF('Hamiltonian Errors'!F58, 100)</f>
        <v>0</v>
      </c>
      <c r="G58">
        <f>COUNTIF('PARITY Errors'!G58, 100) + COUNTIF('Pattern_Matching Errors'!G58, 100) + COUNTIF('Reversal Errors'!G58, 100) + COUNTIF('Stack Errors'!G58, 100) + COUNTIF('Vending_Machine Errors'!G58, 100) + COUNTIF('Vending_Machine_Sum Errors'!G58, 100) + COUNTIF('MazeComplete Errors'!G58, 100) + COUNTIF('MazeSolve Errors'!G58, 100) + COUNTIF('Hamiltonian Errors'!G58, 100)</f>
        <v>0</v>
      </c>
      <c r="H58" t="str">
        <f t="shared" si="1"/>
        <v>20 (δ=0.65)</v>
      </c>
    </row>
    <row r="59" spans="1:8" x14ac:dyDescent="0.45">
      <c r="A59" s="1">
        <v>19</v>
      </c>
      <c r="B59">
        <v>20</v>
      </c>
      <c r="C59">
        <v>0.85</v>
      </c>
      <c r="D59">
        <f>COUNTIF('PARITY Errors'!D59, 100) + COUNTIF('Pattern_Matching Errors'!D59, 100) + COUNTIF('Reversal Errors'!D59, 100) + COUNTIF('Stack Errors'!D59, 100) + COUNTIF('Vending_Machine Errors'!D59, 100) + COUNTIF('Vending_Machine_Sum Errors'!D59, 100) + COUNTIF('MazeComplete Errors'!D59, 100) + COUNTIF('MazeSolve Errors'!D59, 100) + COUNTIF('Hamiltonian Errors'!D59, 100)</f>
        <v>0</v>
      </c>
      <c r="E59">
        <f>COUNTIF('PARITY Errors'!E59, 100) + COUNTIF('Pattern_Matching Errors'!E59, 100) + COUNTIF('Reversal Errors'!E59, 100) + COUNTIF('Stack Errors'!E59, 100) + COUNTIF('Vending_Machine Errors'!E59, 100) + COUNTIF('Vending_Machine_Sum Errors'!E59, 100) + COUNTIF('MazeComplete Errors'!E59, 100) + COUNTIF('MazeSolve Errors'!E59, 100) + COUNTIF('Hamiltonian Errors'!E59, 100)</f>
        <v>0</v>
      </c>
      <c r="F59">
        <f>COUNTIF('PARITY Errors'!F59, 100) + COUNTIF('Pattern_Matching Errors'!F59, 100) + COUNTIF('Reversal Errors'!F59, 100) + COUNTIF('Stack Errors'!F59, 100) + COUNTIF('Vending_Machine Errors'!F59, 100) + COUNTIF('Vending_Machine_Sum Errors'!F59, 100) + COUNTIF('MazeComplete Errors'!F59, 100) + COUNTIF('MazeSolve Errors'!F59, 100) + COUNTIF('Hamiltonian Errors'!F59, 100)</f>
        <v>0</v>
      </c>
      <c r="G59">
        <f>COUNTIF('PARITY Errors'!G59, 100) + COUNTIF('Pattern_Matching Errors'!G59, 100) + COUNTIF('Reversal Errors'!G59, 100) + COUNTIF('Stack Errors'!G59, 100) + COUNTIF('Vending_Machine Errors'!G59, 100) + COUNTIF('Vending_Machine_Sum Errors'!G59, 100) + COUNTIF('MazeComplete Errors'!G59, 100) + COUNTIF('MazeSolve Errors'!G59, 100) + COUNTIF('Hamiltonian Errors'!G59, 100)</f>
        <v>0</v>
      </c>
      <c r="H59" t="str">
        <f t="shared" si="1"/>
        <v>20 (δ=0.85)</v>
      </c>
    </row>
    <row r="60" spans="1:8" x14ac:dyDescent="0.45">
      <c r="A60" s="1">
        <v>20</v>
      </c>
      <c r="B60">
        <v>50</v>
      </c>
      <c r="C60">
        <v>0</v>
      </c>
      <c r="D60">
        <f>COUNTIF('PARITY Errors'!D60, 100) + COUNTIF('Pattern_Matching Errors'!D60, 100) + COUNTIF('Reversal Errors'!D60, 100) + COUNTIF('Stack Errors'!D60, 100) + COUNTIF('Vending_Machine Errors'!D60, 100) + COUNTIF('Vending_Machine_Sum Errors'!D60, 100) + COUNTIF('MazeComplete Errors'!D60, 100) + COUNTIF('MazeSolve Errors'!D60, 100) + COUNTIF('Hamiltonian Errors'!D60, 100)</f>
        <v>0</v>
      </c>
      <c r="E60">
        <f>COUNTIF('PARITY Errors'!E60, 100) + COUNTIF('Pattern_Matching Errors'!E60, 100) + COUNTIF('Reversal Errors'!E60, 100) + COUNTIF('Stack Errors'!E60, 100) + COUNTIF('Vending_Machine Errors'!E60, 100) + COUNTIF('Vending_Machine_Sum Errors'!E60, 100) + COUNTIF('MazeComplete Errors'!E60, 100) + COUNTIF('MazeSolve Errors'!E60, 100) + COUNTIF('Hamiltonian Errors'!E60, 100)</f>
        <v>0</v>
      </c>
      <c r="F60">
        <f>COUNTIF('PARITY Errors'!F60, 100) + COUNTIF('Pattern_Matching Errors'!F60, 100) + COUNTIF('Reversal Errors'!F60, 100) + COUNTIF('Stack Errors'!F60, 100) + COUNTIF('Vending_Machine Errors'!F60, 100) + COUNTIF('Vending_Machine_Sum Errors'!F60, 100) + COUNTIF('MazeComplete Errors'!F60, 100) + COUNTIF('MazeSolve Errors'!F60, 100) + COUNTIF('Hamiltonian Errors'!F60, 100)</f>
        <v>0</v>
      </c>
      <c r="G60">
        <f>COUNTIF('PARITY Errors'!G60, 100) + COUNTIF('Pattern_Matching Errors'!G60, 100) + COUNTIF('Reversal Errors'!G60, 100) + COUNTIF('Stack Errors'!G60, 100) + COUNTIF('Vending_Machine Errors'!G60, 100) + COUNTIF('Vending_Machine_Sum Errors'!G60, 100) + COUNTIF('MazeComplete Errors'!G60, 100) + COUNTIF('MazeSolve Errors'!G60, 100) + COUNTIF('Hamiltonian Errors'!G60, 100)</f>
        <v>0</v>
      </c>
      <c r="H60" t="str">
        <f t="shared" si="1"/>
        <v>50 (δ=0)</v>
      </c>
    </row>
    <row r="61" spans="1:8" x14ac:dyDescent="0.45">
      <c r="A61" s="1">
        <v>21</v>
      </c>
      <c r="B61">
        <v>50</v>
      </c>
      <c r="C61">
        <v>0.2</v>
      </c>
      <c r="D61">
        <f>COUNTIF('PARITY Errors'!D61, 100) + COUNTIF('Pattern_Matching Errors'!D61, 100) + COUNTIF('Reversal Errors'!D61, 100) + COUNTIF('Stack Errors'!D61, 100) + COUNTIF('Vending_Machine Errors'!D61, 100) + COUNTIF('Vending_Machine_Sum Errors'!D61, 100) + COUNTIF('MazeComplete Errors'!D61, 100) + COUNTIF('MazeSolve Errors'!D61, 100) + COUNTIF('Hamiltonian Errors'!D61, 100)</f>
        <v>0</v>
      </c>
      <c r="E61">
        <f>COUNTIF('PARITY Errors'!E61, 100) + COUNTIF('Pattern_Matching Errors'!E61, 100) + COUNTIF('Reversal Errors'!E61, 100) + COUNTIF('Stack Errors'!E61, 100) + COUNTIF('Vending_Machine Errors'!E61, 100) + COUNTIF('Vending_Machine_Sum Errors'!E61, 100) + COUNTIF('MazeComplete Errors'!E61, 100) + COUNTIF('MazeSolve Errors'!E61, 100) + COUNTIF('Hamiltonian Errors'!E61, 100)</f>
        <v>0</v>
      </c>
      <c r="F61">
        <f>COUNTIF('PARITY Errors'!F61, 100) + COUNTIF('Pattern_Matching Errors'!F61, 100) + COUNTIF('Reversal Errors'!F61, 100) + COUNTIF('Stack Errors'!F61, 100) + COUNTIF('Vending_Machine Errors'!F61, 100) + COUNTIF('Vending_Machine_Sum Errors'!F61, 100) + COUNTIF('MazeComplete Errors'!F61, 100) + COUNTIF('MazeSolve Errors'!F61, 100) + COUNTIF('Hamiltonian Errors'!F61, 100)</f>
        <v>0</v>
      </c>
      <c r="G61">
        <f>COUNTIF('PARITY Errors'!G61, 100) + COUNTIF('Pattern_Matching Errors'!G61, 100) + COUNTIF('Reversal Errors'!G61, 100) + COUNTIF('Stack Errors'!G61, 100) + COUNTIF('Vending_Machine Errors'!G61, 100) + COUNTIF('Vending_Machine_Sum Errors'!G61, 100) + COUNTIF('MazeComplete Errors'!G61, 100) + COUNTIF('MazeSolve Errors'!G61, 100) + COUNTIF('Hamiltonian Errors'!G61, 100)</f>
        <v>0</v>
      </c>
      <c r="H61" t="str">
        <f t="shared" si="1"/>
        <v>50 (δ=0.2)</v>
      </c>
    </row>
    <row r="62" spans="1:8" x14ac:dyDescent="0.45">
      <c r="A62" s="1">
        <v>22</v>
      </c>
      <c r="B62">
        <v>50</v>
      </c>
      <c r="C62">
        <v>0.45</v>
      </c>
      <c r="D62">
        <f>COUNTIF('PARITY Errors'!D62, 100) + COUNTIF('Pattern_Matching Errors'!D62, 100) + COUNTIF('Reversal Errors'!D62, 100) + COUNTIF('Stack Errors'!D62, 100) + COUNTIF('Vending_Machine Errors'!D62, 100) + COUNTIF('Vending_Machine_Sum Errors'!D62, 100) + COUNTIF('MazeComplete Errors'!D62, 100) + COUNTIF('MazeSolve Errors'!D62, 100) + COUNTIF('Hamiltonian Errors'!D62, 100)</f>
        <v>0</v>
      </c>
      <c r="E62">
        <f>COUNTIF('PARITY Errors'!E62, 100) + COUNTIF('Pattern_Matching Errors'!E62, 100) + COUNTIF('Reversal Errors'!E62, 100) + COUNTIF('Stack Errors'!E62, 100) + COUNTIF('Vending_Machine Errors'!E62, 100) + COUNTIF('Vending_Machine_Sum Errors'!E62, 100) + COUNTIF('MazeComplete Errors'!E62, 100) + COUNTIF('MazeSolve Errors'!E62, 100) + COUNTIF('Hamiltonian Errors'!E62, 100)</f>
        <v>0</v>
      </c>
      <c r="F62">
        <f>COUNTIF('PARITY Errors'!F62, 100) + COUNTIF('Pattern_Matching Errors'!F62, 100) + COUNTIF('Reversal Errors'!F62, 100) + COUNTIF('Stack Errors'!F62, 100) + COUNTIF('Vending_Machine Errors'!F62, 100) + COUNTIF('Vending_Machine_Sum Errors'!F62, 100) + COUNTIF('MazeComplete Errors'!F62, 100) + COUNTIF('MazeSolve Errors'!F62, 100) + COUNTIF('Hamiltonian Errors'!F62, 100)</f>
        <v>0</v>
      </c>
      <c r="G62">
        <f>COUNTIF('PARITY Errors'!G62, 100) + COUNTIF('Pattern_Matching Errors'!G62, 100) + COUNTIF('Reversal Errors'!G62, 100) + COUNTIF('Stack Errors'!G62, 100) + COUNTIF('Vending_Machine Errors'!G62, 100) + COUNTIF('Vending_Machine_Sum Errors'!G62, 100) + COUNTIF('MazeComplete Errors'!G62, 100) + COUNTIF('MazeSolve Errors'!G62, 100) + COUNTIF('Hamiltonian Errors'!G62, 100)</f>
        <v>0</v>
      </c>
      <c r="H62" t="str">
        <f t="shared" si="1"/>
        <v>50 (δ=0.45)</v>
      </c>
    </row>
    <row r="63" spans="1:8" x14ac:dyDescent="0.45">
      <c r="A63" s="1">
        <v>23</v>
      </c>
      <c r="B63">
        <v>50</v>
      </c>
      <c r="C63">
        <v>0.65</v>
      </c>
      <c r="D63">
        <f>COUNTIF('PARITY Errors'!D63, 100) + COUNTIF('Pattern_Matching Errors'!D63, 100) + COUNTIF('Reversal Errors'!D63, 100) + COUNTIF('Stack Errors'!D63, 100) + COUNTIF('Vending_Machine Errors'!D63, 100) + COUNTIF('Vending_Machine_Sum Errors'!D63, 100) + COUNTIF('MazeComplete Errors'!D63, 100) + COUNTIF('MazeSolve Errors'!D63, 100) + COUNTIF('Hamiltonian Errors'!D63, 100)</f>
        <v>0</v>
      </c>
      <c r="E63">
        <f>COUNTIF('PARITY Errors'!E63, 100) + COUNTIF('Pattern_Matching Errors'!E63, 100) + COUNTIF('Reversal Errors'!E63, 100) + COUNTIF('Stack Errors'!E63, 100) + COUNTIF('Vending_Machine Errors'!E63, 100) + COUNTIF('Vending_Machine_Sum Errors'!E63, 100) + COUNTIF('MazeComplete Errors'!E63, 100) + COUNTIF('MazeSolve Errors'!E63, 100) + COUNTIF('Hamiltonian Errors'!E63, 100)</f>
        <v>0</v>
      </c>
      <c r="F63">
        <f>COUNTIF('PARITY Errors'!F63, 100) + COUNTIF('Pattern_Matching Errors'!F63, 100) + COUNTIF('Reversal Errors'!F63, 100) + COUNTIF('Stack Errors'!F63, 100) + COUNTIF('Vending_Machine Errors'!F63, 100) + COUNTIF('Vending_Machine_Sum Errors'!F63, 100) + COUNTIF('MazeComplete Errors'!F63, 100) + COUNTIF('MazeSolve Errors'!F63, 100) + COUNTIF('Hamiltonian Errors'!F63, 100)</f>
        <v>0</v>
      </c>
      <c r="G63">
        <f>COUNTIF('PARITY Errors'!G63, 100) + COUNTIF('Pattern_Matching Errors'!G63, 100) + COUNTIF('Reversal Errors'!G63, 100) + COUNTIF('Stack Errors'!G63, 100) + COUNTIF('Vending_Machine Errors'!G63, 100) + COUNTIF('Vending_Machine_Sum Errors'!G63, 100) + COUNTIF('MazeComplete Errors'!G63, 100) + COUNTIF('MazeSolve Errors'!G63, 100) + COUNTIF('Hamiltonian Errors'!G63, 100)</f>
        <v>0</v>
      </c>
      <c r="H63" t="str">
        <f t="shared" si="1"/>
        <v>50 (δ=0.65)</v>
      </c>
    </row>
    <row r="64" spans="1:8" x14ac:dyDescent="0.45">
      <c r="A64" s="1">
        <v>24</v>
      </c>
      <c r="B64">
        <v>50</v>
      </c>
      <c r="C64">
        <v>0.85</v>
      </c>
      <c r="D64">
        <f>COUNTIF('PARITY Errors'!D64, 100) + COUNTIF('Pattern_Matching Errors'!D64, 100) + COUNTIF('Reversal Errors'!D64, 100) + COUNTIF('Stack Errors'!D64, 100) + COUNTIF('Vending_Machine Errors'!D64, 100) + COUNTIF('Vending_Machine_Sum Errors'!D64, 100) + COUNTIF('MazeComplete Errors'!D64, 100) + COUNTIF('MazeSolve Errors'!D64, 100) + COUNTIF('Hamiltonian Errors'!D64, 100)</f>
        <v>0</v>
      </c>
      <c r="E64">
        <f>COUNTIF('PARITY Errors'!E64, 100) + COUNTIF('Pattern_Matching Errors'!E64, 100) + COUNTIF('Reversal Errors'!E64, 100) + COUNTIF('Stack Errors'!E64, 100) + COUNTIF('Vending_Machine Errors'!E64, 100) + COUNTIF('Vending_Machine_Sum Errors'!E64, 100) + COUNTIF('MazeComplete Errors'!E64, 100) + COUNTIF('MazeSolve Errors'!E64, 100) + COUNTIF('Hamiltonian Errors'!E64, 100)</f>
        <v>0</v>
      </c>
      <c r="F64">
        <f>COUNTIF('PARITY Errors'!F64, 100) + COUNTIF('Pattern_Matching Errors'!F64, 100) + COUNTIF('Reversal Errors'!F64, 100) + COUNTIF('Stack Errors'!F64, 100) + COUNTIF('Vending_Machine Errors'!F64, 100) + COUNTIF('Vending_Machine_Sum Errors'!F64, 100) + COUNTIF('MazeComplete Errors'!F64, 100) + COUNTIF('MazeSolve Errors'!F64, 100) + COUNTIF('Hamiltonian Errors'!F64, 100)</f>
        <v>0</v>
      </c>
      <c r="G64">
        <f>COUNTIF('PARITY Errors'!G64, 100) + COUNTIF('Pattern_Matching Errors'!G64, 100) + COUNTIF('Reversal Errors'!G64, 100) + COUNTIF('Stack Errors'!G64, 100) + COUNTIF('Vending_Machine Errors'!G64, 100) + COUNTIF('Vending_Machine_Sum Errors'!G64, 100) + COUNTIF('MazeComplete Errors'!G64, 100) + COUNTIF('MazeSolve Errors'!G64, 100) + COUNTIF('Hamiltonian Errors'!G64, 100)</f>
        <v>0</v>
      </c>
      <c r="H64" t="str">
        <f t="shared" si="1"/>
        <v>50 (δ=0.85)</v>
      </c>
    </row>
    <row r="65" spans="1:8" x14ac:dyDescent="0.45">
      <c r="A65" s="1">
        <v>25</v>
      </c>
      <c r="B65">
        <v>100</v>
      </c>
      <c r="C65">
        <v>0</v>
      </c>
      <c r="D65">
        <f>COUNTIF('PARITY Errors'!D65, 100) + COUNTIF('Pattern_Matching Errors'!D65, 100) + COUNTIF('Reversal Errors'!D65, 100) + COUNTIF('Stack Errors'!D65, 100) + COUNTIF('Vending_Machine Errors'!D65, 100) + COUNTIF('Vending_Machine_Sum Errors'!D65, 100) + COUNTIF('MazeComplete Errors'!D65, 100) + COUNTIF('MazeSolve Errors'!D65, 100) + COUNTIF('Hamiltonian Errors'!D65, 100)</f>
        <v>0</v>
      </c>
      <c r="E65">
        <f>COUNTIF('PARITY Errors'!E65, 100) + COUNTIF('Pattern_Matching Errors'!E65, 100) + COUNTIF('Reversal Errors'!E65, 100) + COUNTIF('Stack Errors'!E65, 100) + COUNTIF('Vending_Machine Errors'!E65, 100) + COUNTIF('Vending_Machine_Sum Errors'!E65, 100) + COUNTIF('MazeComplete Errors'!E65, 100) + COUNTIF('MazeSolve Errors'!E65, 100) + COUNTIF('Hamiltonian Errors'!E65, 100)</f>
        <v>0</v>
      </c>
      <c r="F65">
        <f>COUNTIF('PARITY Errors'!F65, 100) + COUNTIF('Pattern_Matching Errors'!F65, 100) + COUNTIF('Reversal Errors'!F65, 100) + COUNTIF('Stack Errors'!F65, 100) + COUNTIF('Vending_Machine Errors'!F65, 100) + COUNTIF('Vending_Machine_Sum Errors'!F65, 100) + COUNTIF('MazeComplete Errors'!F65, 100) + COUNTIF('MazeSolve Errors'!F65, 100) + COUNTIF('Hamiltonian Errors'!F65, 100)</f>
        <v>0</v>
      </c>
      <c r="G65">
        <f>COUNTIF('PARITY Errors'!G65, 100) + COUNTIF('Pattern_Matching Errors'!G65, 100) + COUNTIF('Reversal Errors'!G65, 100) + COUNTIF('Stack Errors'!G65, 100) + COUNTIF('Vending_Machine Errors'!G65, 100) + COUNTIF('Vending_Machine_Sum Errors'!G65, 100) + COUNTIF('MazeComplete Errors'!G65, 100) + COUNTIF('MazeSolve Errors'!G65, 100) + COUNTIF('Hamiltonian Errors'!G65, 100)</f>
        <v>0</v>
      </c>
      <c r="H65" t="str">
        <f t="shared" si="1"/>
        <v>100 (δ=0)</v>
      </c>
    </row>
    <row r="66" spans="1:8" x14ac:dyDescent="0.45">
      <c r="A66" s="1">
        <v>26</v>
      </c>
      <c r="B66">
        <v>100</v>
      </c>
      <c r="C66">
        <v>0.2</v>
      </c>
      <c r="D66">
        <f>COUNTIF('PARITY Errors'!D66, 100) + COUNTIF('Pattern_Matching Errors'!D66, 100) + COUNTIF('Reversal Errors'!D66, 100) + COUNTIF('Stack Errors'!D66, 100) + COUNTIF('Vending_Machine Errors'!D66, 100) + COUNTIF('Vending_Machine_Sum Errors'!D66, 100) + COUNTIF('MazeComplete Errors'!D66, 100) + COUNTIF('MazeSolve Errors'!D66, 100) + COUNTIF('Hamiltonian Errors'!D66, 100)</f>
        <v>0</v>
      </c>
      <c r="E66">
        <f>COUNTIF('PARITY Errors'!E66, 100) + COUNTIF('Pattern_Matching Errors'!E66, 100) + COUNTIF('Reversal Errors'!E66, 100) + COUNTIF('Stack Errors'!E66, 100) + COUNTIF('Vending_Machine Errors'!E66, 100) + COUNTIF('Vending_Machine_Sum Errors'!E66, 100) + COUNTIF('MazeComplete Errors'!E66, 100) + COUNTIF('MazeSolve Errors'!E66, 100) + COUNTIF('Hamiltonian Errors'!E66, 100)</f>
        <v>0</v>
      </c>
      <c r="F66">
        <f>COUNTIF('PARITY Errors'!F66, 100) + COUNTIF('Pattern_Matching Errors'!F66, 100) + COUNTIF('Reversal Errors'!F66, 100) + COUNTIF('Stack Errors'!F66, 100) + COUNTIF('Vending_Machine Errors'!F66, 100) + COUNTIF('Vending_Machine_Sum Errors'!F66, 100) + COUNTIF('MazeComplete Errors'!F66, 100) + COUNTIF('MazeSolve Errors'!F66, 100) + COUNTIF('Hamiltonian Errors'!F66, 100)</f>
        <v>0</v>
      </c>
      <c r="G66">
        <f>COUNTIF('PARITY Errors'!G66, 100) + COUNTIF('Pattern_Matching Errors'!G66, 100) + COUNTIF('Reversal Errors'!G66, 100) + COUNTIF('Stack Errors'!G66, 100) + COUNTIF('Vending_Machine Errors'!G66, 100) + COUNTIF('Vending_Machine_Sum Errors'!G66, 100) + COUNTIF('MazeComplete Errors'!G66, 100) + COUNTIF('MazeSolve Errors'!G66, 100) + COUNTIF('Hamiltonian Errors'!G66, 100)</f>
        <v>0</v>
      </c>
      <c r="H66" t="str">
        <f t="shared" si="1"/>
        <v>100 (δ=0.2)</v>
      </c>
    </row>
    <row r="67" spans="1:8" x14ac:dyDescent="0.45">
      <c r="A67" s="1">
        <v>27</v>
      </c>
      <c r="B67">
        <v>100</v>
      </c>
      <c r="C67">
        <v>0.45</v>
      </c>
      <c r="D67">
        <f>COUNTIF('PARITY Errors'!D67, 100) + COUNTIF('Pattern_Matching Errors'!D67, 100) + COUNTIF('Reversal Errors'!D67, 100) + COUNTIF('Stack Errors'!D67, 100) + COUNTIF('Vending_Machine Errors'!D67, 100) + COUNTIF('Vending_Machine_Sum Errors'!D67, 100) + COUNTIF('MazeComplete Errors'!D67, 100) + COUNTIF('MazeSolve Errors'!D67, 100) + COUNTIF('Hamiltonian Errors'!D67, 100)</f>
        <v>0</v>
      </c>
      <c r="E67">
        <f>COUNTIF('PARITY Errors'!E67, 100) + COUNTIF('Pattern_Matching Errors'!E67, 100) + COUNTIF('Reversal Errors'!E67, 100) + COUNTIF('Stack Errors'!E67, 100) + COUNTIF('Vending_Machine Errors'!E67, 100) + COUNTIF('Vending_Machine_Sum Errors'!E67, 100) + COUNTIF('MazeComplete Errors'!E67, 100) + COUNTIF('MazeSolve Errors'!E67, 100) + COUNTIF('Hamiltonian Errors'!E67, 100)</f>
        <v>0</v>
      </c>
      <c r="F67">
        <f>COUNTIF('PARITY Errors'!F67, 100) + COUNTIF('Pattern_Matching Errors'!F67, 100) + COUNTIF('Reversal Errors'!F67, 100) + COUNTIF('Stack Errors'!F67, 100) + COUNTIF('Vending_Machine Errors'!F67, 100) + COUNTIF('Vending_Machine_Sum Errors'!F67, 100) + COUNTIF('MazeComplete Errors'!F67, 100) + COUNTIF('MazeSolve Errors'!F67, 100) + COUNTIF('Hamiltonian Errors'!F67, 100)</f>
        <v>0</v>
      </c>
      <c r="G67">
        <f>COUNTIF('PARITY Errors'!G67, 100) + COUNTIF('Pattern_Matching Errors'!G67, 100) + COUNTIF('Reversal Errors'!G67, 100) + COUNTIF('Stack Errors'!G67, 100) + COUNTIF('Vending_Machine Errors'!G67, 100) + COUNTIF('Vending_Machine_Sum Errors'!G67, 100) + COUNTIF('MazeComplete Errors'!G67, 100) + COUNTIF('MazeSolve Errors'!G67, 100) + COUNTIF('Hamiltonian Errors'!G67, 100)</f>
        <v>0</v>
      </c>
      <c r="H67" t="str">
        <f t="shared" si="1"/>
        <v>100 (δ=0.45)</v>
      </c>
    </row>
    <row r="68" spans="1:8" x14ac:dyDescent="0.45">
      <c r="A68" s="1">
        <v>28</v>
      </c>
      <c r="B68">
        <v>100</v>
      </c>
      <c r="C68">
        <v>0.65</v>
      </c>
      <c r="D68">
        <f>COUNTIF('PARITY Errors'!D68, 100) + COUNTIF('Pattern_Matching Errors'!D68, 100) + COUNTIF('Reversal Errors'!D68, 100) + COUNTIF('Stack Errors'!D68, 100) + COUNTIF('Vending_Machine Errors'!D68, 100) + COUNTIF('Vending_Machine_Sum Errors'!D68, 100) + COUNTIF('MazeComplete Errors'!D68, 100) + COUNTIF('MazeSolve Errors'!D68, 100) + COUNTIF('Hamiltonian Errors'!D68, 100)</f>
        <v>0</v>
      </c>
      <c r="E68">
        <f>COUNTIF('PARITY Errors'!E68, 100) + COUNTIF('Pattern_Matching Errors'!E68, 100) + COUNTIF('Reversal Errors'!E68, 100) + COUNTIF('Stack Errors'!E68, 100) + COUNTIF('Vending_Machine Errors'!E68, 100) + COUNTIF('Vending_Machine_Sum Errors'!E68, 100) + COUNTIF('MazeComplete Errors'!E68, 100) + COUNTIF('MazeSolve Errors'!E68, 100) + COUNTIF('Hamiltonian Errors'!E68, 100)</f>
        <v>0</v>
      </c>
      <c r="F68">
        <f>COUNTIF('PARITY Errors'!F68, 100) + COUNTIF('Pattern_Matching Errors'!F68, 100) + COUNTIF('Reversal Errors'!F68, 100) + COUNTIF('Stack Errors'!F68, 100) + COUNTIF('Vending_Machine Errors'!F68, 100) + COUNTIF('Vending_Machine_Sum Errors'!F68, 100) + COUNTIF('MazeComplete Errors'!F68, 100) + COUNTIF('MazeSolve Errors'!F68, 100) + COUNTIF('Hamiltonian Errors'!F68, 100)</f>
        <v>0</v>
      </c>
      <c r="G68">
        <f>COUNTIF('PARITY Errors'!G68, 100) + COUNTIF('Pattern_Matching Errors'!G68, 100) + COUNTIF('Reversal Errors'!G68, 100) + COUNTIF('Stack Errors'!G68, 100) + COUNTIF('Vending_Machine Errors'!G68, 100) + COUNTIF('Vending_Machine_Sum Errors'!G68, 100) + COUNTIF('MazeComplete Errors'!G68, 100) + COUNTIF('MazeSolve Errors'!G68, 100) + COUNTIF('Hamiltonian Errors'!G68, 100)</f>
        <v>0</v>
      </c>
      <c r="H68" t="str">
        <f t="shared" si="1"/>
        <v>100 (δ=0.65)</v>
      </c>
    </row>
    <row r="69" spans="1:8" x14ac:dyDescent="0.45">
      <c r="A69" s="1">
        <v>29</v>
      </c>
      <c r="B69">
        <v>100</v>
      </c>
      <c r="C69">
        <v>0.85</v>
      </c>
      <c r="D69">
        <f>COUNTIF('PARITY Errors'!D69, 100) + COUNTIF('Pattern_Matching Errors'!D69, 100) + COUNTIF('Reversal Errors'!D69, 100) + COUNTIF('Stack Errors'!D69, 100) + COUNTIF('Vending_Machine Errors'!D69, 100) + COUNTIF('Vending_Machine_Sum Errors'!D69, 100) + COUNTIF('MazeComplete Errors'!D69, 100) + COUNTIF('MazeSolve Errors'!D69, 100) + COUNTIF('Hamiltonian Errors'!D69, 100)</f>
        <v>0</v>
      </c>
      <c r="E69">
        <f>COUNTIF('PARITY Errors'!E69, 100) + COUNTIF('Pattern_Matching Errors'!E69, 100) + COUNTIF('Reversal Errors'!E69, 100) + COUNTIF('Stack Errors'!E69, 100) + COUNTIF('Vending_Machine Errors'!E69, 100) + COUNTIF('Vending_Machine_Sum Errors'!E69, 100) + COUNTIF('MazeComplete Errors'!E69, 100) + COUNTIF('MazeSolve Errors'!E69, 100) + COUNTIF('Hamiltonian Errors'!E69, 100)</f>
        <v>0</v>
      </c>
      <c r="F69">
        <f>COUNTIF('PARITY Errors'!F69, 100) + COUNTIF('Pattern_Matching Errors'!F69, 100) + COUNTIF('Reversal Errors'!F69, 100) + COUNTIF('Stack Errors'!F69, 100) + COUNTIF('Vending_Machine Errors'!F69, 100) + COUNTIF('Vending_Machine_Sum Errors'!F69, 100) + COUNTIF('MazeComplete Errors'!F69, 100) + COUNTIF('MazeSolve Errors'!F69, 100) + COUNTIF('Hamiltonian Errors'!F69, 100)</f>
        <v>0</v>
      </c>
      <c r="G69">
        <f>COUNTIF('PARITY Errors'!G69, 100) + COUNTIF('Pattern_Matching Errors'!G69, 100) + COUNTIF('Reversal Errors'!G69, 100) + COUNTIF('Stack Errors'!G69, 100) + COUNTIF('Vending_Machine Errors'!G69, 100) + COUNTIF('Vending_Machine_Sum Errors'!G69, 100) + COUNTIF('MazeComplete Errors'!G69, 100) + COUNTIF('MazeSolve Errors'!G69, 100) + COUNTIF('Hamiltonian Errors'!G69, 100)</f>
        <v>0</v>
      </c>
      <c r="H69" t="str">
        <f t="shared" si="1"/>
        <v>100 (δ=0.85)</v>
      </c>
    </row>
    <row r="73" spans="1:8" x14ac:dyDescent="0.45">
      <c r="A73" s="1">
        <v>0</v>
      </c>
      <c r="B73" t="s">
        <v>16</v>
      </c>
      <c r="D73">
        <v>9</v>
      </c>
    </row>
    <row r="75" spans="1:8" x14ac:dyDescent="0.4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H75" s="1" t="s">
        <v>14</v>
      </c>
    </row>
    <row r="76" spans="1:8" x14ac:dyDescent="0.45">
      <c r="A76" s="1">
        <v>0</v>
      </c>
      <c r="B76">
        <v>0</v>
      </c>
      <c r="C76">
        <v>0</v>
      </c>
      <c r="D76">
        <f>COUNTIF('PARITY Errors'!D76, 100) + COUNTIF('Pattern_Matching Errors'!D76, 100) + COUNTIF('Reversal Errors'!D76, 100) + COUNTIF('Stack Errors'!D76, 100) + COUNTIF('Vending_Machine Errors'!D76, 100) + COUNTIF('Vending_Machine_Sum Errors'!D76, 100) + COUNTIF('MazeComplete Errors'!D76, 100) + COUNTIF('MazeSolve Errors'!D76, 100) + COUNTIF('Hamiltonian Errors'!D76, 100)</f>
        <v>0</v>
      </c>
      <c r="E76">
        <f>COUNTIF('PARITY Errors'!E76, 100) + COUNTIF('Pattern_Matching Errors'!E76, 100) + COUNTIF('Reversal Errors'!E76, 100) + COUNTIF('Stack Errors'!E76, 100) + COUNTIF('Vending_Machine Errors'!E76, 100) + COUNTIF('Vending_Machine_Sum Errors'!E76, 100) + COUNTIF('MazeComplete Errors'!E76, 100) + COUNTIF('MazeSolve Errors'!E76, 100) + COUNTIF('Hamiltonian Errors'!E76, 100)</f>
        <v>0</v>
      </c>
      <c r="F76">
        <f>COUNTIF('PARITY Errors'!F76, 100) + COUNTIF('Pattern_Matching Errors'!F76, 100) + COUNTIF('Reversal Errors'!F76, 100) + COUNTIF('Stack Errors'!F76, 100) + COUNTIF('Vending_Machine Errors'!F76, 100) + COUNTIF('Vending_Machine_Sum Errors'!F76, 100) + COUNTIF('MazeComplete Errors'!F76, 100) + COUNTIF('MazeSolve Errors'!F76, 100) + COUNTIF('Hamiltonian Errors'!F76, 100)</f>
        <v>1</v>
      </c>
      <c r="G76">
        <f>COUNTIF('PARITY Errors'!G76, 100) + COUNTIF('Pattern_Matching Errors'!G76, 100) + COUNTIF('Reversal Errors'!G76, 100) + COUNTIF('Stack Errors'!G76, 100) + COUNTIF('Vending_Machine Errors'!G76, 100) + COUNTIF('Vending_Machine_Sum Errors'!G76, 100) + COUNTIF('MazeComplete Errors'!G76, 100) + COUNTIF('MazeSolve Errors'!G76, 100) + COUNTIF('Hamiltonian Errors'!G76, 100)</f>
        <v>1</v>
      </c>
      <c r="H76" t="str">
        <f t="shared" ref="H76:H105" si="2">B76&amp;" (δ="&amp;C76&amp;")"</f>
        <v>0 (δ=0)</v>
      </c>
    </row>
    <row r="77" spans="1:8" x14ac:dyDescent="0.45">
      <c r="A77" s="1">
        <v>1</v>
      </c>
      <c r="B77">
        <v>0</v>
      </c>
      <c r="C77">
        <v>0.2</v>
      </c>
      <c r="D77">
        <f>COUNTIF('PARITY Errors'!D77, 100) + COUNTIF('Pattern_Matching Errors'!D77, 100) + COUNTIF('Reversal Errors'!D77, 100) + COUNTIF('Stack Errors'!D77, 100) + COUNTIF('Vending_Machine Errors'!D77, 100) + COUNTIF('Vending_Machine_Sum Errors'!D77, 100) + COUNTIF('MazeComplete Errors'!D77, 100) + COUNTIF('MazeSolve Errors'!D77, 100) + COUNTIF('Hamiltonian Errors'!D77, 100)</f>
        <v>0</v>
      </c>
      <c r="E77">
        <f>COUNTIF('PARITY Errors'!E77, 100) + COUNTIF('Pattern_Matching Errors'!E77, 100) + COUNTIF('Reversal Errors'!E77, 100) + COUNTIF('Stack Errors'!E77, 100) + COUNTIF('Vending_Machine Errors'!E77, 100) + COUNTIF('Vending_Machine_Sum Errors'!E77, 100) + COUNTIF('MazeComplete Errors'!E77, 100) + COUNTIF('MazeSolve Errors'!E77, 100) + COUNTIF('Hamiltonian Errors'!E77, 100)</f>
        <v>1</v>
      </c>
      <c r="F77">
        <f>COUNTIF('PARITY Errors'!F77, 100) + COUNTIF('Pattern_Matching Errors'!F77, 100) + COUNTIF('Reversal Errors'!F77, 100) + COUNTIF('Stack Errors'!F77, 100) + COUNTIF('Vending_Machine Errors'!F77, 100) + COUNTIF('Vending_Machine_Sum Errors'!F77, 100) + COUNTIF('MazeComplete Errors'!F77, 100) + COUNTIF('MazeSolve Errors'!F77, 100) + COUNTIF('Hamiltonian Errors'!F77, 100)</f>
        <v>0</v>
      </c>
      <c r="G77">
        <f>COUNTIF('PARITY Errors'!G77, 100) + COUNTIF('Pattern_Matching Errors'!G77, 100) + COUNTIF('Reversal Errors'!G77, 100) + COUNTIF('Stack Errors'!G77, 100) + COUNTIF('Vending_Machine Errors'!G77, 100) + COUNTIF('Vending_Machine_Sum Errors'!G77, 100) + COUNTIF('MazeComplete Errors'!G77, 100) + COUNTIF('MazeSolve Errors'!G77, 100) + COUNTIF('Hamiltonian Errors'!G77, 100)</f>
        <v>1</v>
      </c>
      <c r="H77" t="str">
        <f t="shared" si="2"/>
        <v>0 (δ=0.2)</v>
      </c>
    </row>
    <row r="78" spans="1:8" x14ac:dyDescent="0.45">
      <c r="A78" s="1">
        <v>2</v>
      </c>
      <c r="B78">
        <v>0</v>
      </c>
      <c r="C78">
        <v>0.45</v>
      </c>
      <c r="D78">
        <f>COUNTIF('PARITY Errors'!D78, 100) + COUNTIF('Pattern_Matching Errors'!D78, 100) + COUNTIF('Reversal Errors'!D78, 100) + COUNTIF('Stack Errors'!D78, 100) + COUNTIF('Vending_Machine Errors'!D78, 100) + COUNTIF('Vending_Machine_Sum Errors'!D78, 100) + COUNTIF('MazeComplete Errors'!D78, 100) + COUNTIF('MazeSolve Errors'!D78, 100) + COUNTIF('Hamiltonian Errors'!D78, 100)</f>
        <v>0</v>
      </c>
      <c r="E78">
        <f>COUNTIF('PARITY Errors'!E78, 100) + COUNTIF('Pattern_Matching Errors'!E78, 100) + COUNTIF('Reversal Errors'!E78, 100) + COUNTIF('Stack Errors'!E78, 100) + COUNTIF('Vending_Machine Errors'!E78, 100) + COUNTIF('Vending_Machine_Sum Errors'!E78, 100) + COUNTIF('MazeComplete Errors'!E78, 100) + COUNTIF('MazeSolve Errors'!E78, 100) + COUNTIF('Hamiltonian Errors'!E78, 100)</f>
        <v>0</v>
      </c>
      <c r="F78">
        <f>COUNTIF('PARITY Errors'!F78, 100) + COUNTIF('Pattern_Matching Errors'!F78, 100) + COUNTIF('Reversal Errors'!F78, 100) + COUNTIF('Stack Errors'!F78, 100) + COUNTIF('Vending_Machine Errors'!F78, 100) + COUNTIF('Vending_Machine_Sum Errors'!F78, 100) + COUNTIF('MazeComplete Errors'!F78, 100) + COUNTIF('MazeSolve Errors'!F78, 100) + COUNTIF('Hamiltonian Errors'!F78, 100)</f>
        <v>1</v>
      </c>
      <c r="G78">
        <f>COUNTIF('PARITY Errors'!G78, 100) + COUNTIF('Pattern_Matching Errors'!G78, 100) + COUNTIF('Reversal Errors'!G78, 100) + COUNTIF('Stack Errors'!G78, 100) + COUNTIF('Vending_Machine Errors'!G78, 100) + COUNTIF('Vending_Machine_Sum Errors'!G78, 100) + COUNTIF('MazeComplete Errors'!G78, 100) + COUNTIF('MazeSolve Errors'!G78, 100) + COUNTIF('Hamiltonian Errors'!G78, 100)</f>
        <v>0</v>
      </c>
      <c r="H78" t="str">
        <f t="shared" si="2"/>
        <v>0 (δ=0.45)</v>
      </c>
    </row>
    <row r="79" spans="1:8" x14ac:dyDescent="0.45">
      <c r="A79" s="1">
        <v>3</v>
      </c>
      <c r="B79">
        <v>0</v>
      </c>
      <c r="C79">
        <v>0.65</v>
      </c>
      <c r="D79">
        <f>COUNTIF('PARITY Errors'!D79, 100) + COUNTIF('Pattern_Matching Errors'!D79, 100) + COUNTIF('Reversal Errors'!D79, 100) + COUNTIF('Stack Errors'!D79, 100) + COUNTIF('Vending_Machine Errors'!D79, 100) + COUNTIF('Vending_Machine_Sum Errors'!D79, 100) + COUNTIF('MazeComplete Errors'!D79, 100) + COUNTIF('MazeSolve Errors'!D79, 100) + COUNTIF('Hamiltonian Errors'!D79, 100)</f>
        <v>1</v>
      </c>
      <c r="E79">
        <f>COUNTIF('PARITY Errors'!E79, 100) + COUNTIF('Pattern_Matching Errors'!E79, 100) + COUNTIF('Reversal Errors'!E79, 100) + COUNTIF('Stack Errors'!E79, 100) + COUNTIF('Vending_Machine Errors'!E79, 100) + COUNTIF('Vending_Machine_Sum Errors'!E79, 100) + COUNTIF('MazeComplete Errors'!E79, 100) + COUNTIF('MazeSolve Errors'!E79, 100) + COUNTIF('Hamiltonian Errors'!E79, 100)</f>
        <v>1</v>
      </c>
      <c r="F79">
        <f>COUNTIF('PARITY Errors'!F79, 100) + COUNTIF('Pattern_Matching Errors'!F79, 100) + COUNTIF('Reversal Errors'!F79, 100) + COUNTIF('Stack Errors'!F79, 100) + COUNTIF('Vending_Machine Errors'!F79, 100) + COUNTIF('Vending_Machine_Sum Errors'!F79, 100) + COUNTIF('MazeComplete Errors'!F79, 100) + COUNTIF('MazeSolve Errors'!F79, 100) + COUNTIF('Hamiltonian Errors'!F79, 100)</f>
        <v>1</v>
      </c>
      <c r="G79">
        <f>COUNTIF('PARITY Errors'!G79, 100) + COUNTIF('Pattern_Matching Errors'!G79, 100) + COUNTIF('Reversal Errors'!G79, 100) + COUNTIF('Stack Errors'!G79, 100) + COUNTIF('Vending_Machine Errors'!G79, 100) + COUNTIF('Vending_Machine_Sum Errors'!G79, 100) + COUNTIF('MazeComplete Errors'!G79, 100) + COUNTIF('MazeSolve Errors'!G79, 100) + COUNTIF('Hamiltonian Errors'!G79, 100)</f>
        <v>1</v>
      </c>
      <c r="H79" t="str">
        <f t="shared" si="2"/>
        <v>0 (δ=0.65)</v>
      </c>
    </row>
    <row r="80" spans="1:8" x14ac:dyDescent="0.45">
      <c r="A80" s="1">
        <v>4</v>
      </c>
      <c r="B80">
        <v>0</v>
      </c>
      <c r="C80">
        <v>0.85</v>
      </c>
      <c r="D80">
        <f>COUNTIF('PARITY Errors'!D80, 100) + COUNTIF('Pattern_Matching Errors'!D80, 100) + COUNTIF('Reversal Errors'!D80, 100) + COUNTIF('Stack Errors'!D80, 100) + COUNTIF('Vending_Machine Errors'!D80, 100) + COUNTIF('Vending_Machine_Sum Errors'!D80, 100) + COUNTIF('MazeComplete Errors'!D80, 100) + COUNTIF('MazeSolve Errors'!D80, 100) + COUNTIF('Hamiltonian Errors'!D80, 100)</f>
        <v>0</v>
      </c>
      <c r="E80">
        <f>COUNTIF('PARITY Errors'!E80, 100) + COUNTIF('Pattern_Matching Errors'!E80, 100) + COUNTIF('Reversal Errors'!E80, 100) + COUNTIF('Stack Errors'!E80, 100) + COUNTIF('Vending_Machine Errors'!E80, 100) + COUNTIF('Vending_Machine_Sum Errors'!E80, 100) + COUNTIF('MazeComplete Errors'!E80, 100) + COUNTIF('MazeSolve Errors'!E80, 100) + COUNTIF('Hamiltonian Errors'!E80, 100)</f>
        <v>1</v>
      </c>
      <c r="F80">
        <f>COUNTIF('PARITY Errors'!F80, 100) + COUNTIF('Pattern_Matching Errors'!F80, 100) + COUNTIF('Reversal Errors'!F80, 100) + COUNTIF('Stack Errors'!F80, 100) + COUNTIF('Vending_Machine Errors'!F80, 100) + COUNTIF('Vending_Machine_Sum Errors'!F80, 100) + COUNTIF('MazeComplete Errors'!F80, 100) + COUNTIF('MazeSolve Errors'!F80, 100) + COUNTIF('Hamiltonian Errors'!F80, 100)</f>
        <v>1</v>
      </c>
      <c r="G80">
        <f>COUNTIF('PARITY Errors'!G80, 100) + COUNTIF('Pattern_Matching Errors'!G80, 100) + COUNTIF('Reversal Errors'!G80, 100) + COUNTIF('Stack Errors'!G80, 100) + COUNTIF('Vending_Machine Errors'!G80, 100) + COUNTIF('Vending_Machine_Sum Errors'!G80, 100) + COUNTIF('MazeComplete Errors'!G80, 100) + COUNTIF('MazeSolve Errors'!G80, 100) + COUNTIF('Hamiltonian Errors'!G80, 100)</f>
        <v>1</v>
      </c>
      <c r="H80" t="str">
        <f t="shared" si="2"/>
        <v>0 (δ=0.85)</v>
      </c>
    </row>
    <row r="81" spans="1:8" x14ac:dyDescent="0.45">
      <c r="A81" s="1">
        <v>5</v>
      </c>
      <c r="B81">
        <v>5</v>
      </c>
      <c r="C81">
        <v>0</v>
      </c>
      <c r="D81">
        <f>COUNTIF('PARITY Errors'!D81, 100) + COUNTIF('Pattern_Matching Errors'!D81, 100) + COUNTIF('Reversal Errors'!D81, 100) + COUNTIF('Stack Errors'!D81, 100) + COUNTIF('Vending_Machine Errors'!D81, 100) + COUNTIF('Vending_Machine_Sum Errors'!D81, 100) + COUNTIF('MazeComplete Errors'!D81, 100) + COUNTIF('MazeSolve Errors'!D81, 100) + COUNTIF('Hamiltonian Errors'!D81, 100)</f>
        <v>0</v>
      </c>
      <c r="E81">
        <f>COUNTIF('PARITY Errors'!E81, 100) + COUNTIF('Pattern_Matching Errors'!E81, 100) + COUNTIF('Reversal Errors'!E81, 100) + COUNTIF('Stack Errors'!E81, 100) + COUNTIF('Vending_Machine Errors'!E81, 100) + COUNTIF('Vending_Machine_Sum Errors'!E81, 100) + COUNTIF('MazeComplete Errors'!E81, 100) + COUNTIF('MazeSolve Errors'!E81, 100) + COUNTIF('Hamiltonian Errors'!E81, 100)</f>
        <v>0</v>
      </c>
      <c r="F81">
        <f>COUNTIF('PARITY Errors'!F81, 100) + COUNTIF('Pattern_Matching Errors'!F81, 100) + COUNTIF('Reversal Errors'!F81, 100) + COUNTIF('Stack Errors'!F81, 100) + COUNTIF('Vending_Machine Errors'!F81, 100) + COUNTIF('Vending_Machine_Sum Errors'!F81, 100) + COUNTIF('MazeComplete Errors'!F81, 100) + COUNTIF('MazeSolve Errors'!F81, 100) + COUNTIF('Hamiltonian Errors'!F81, 100)</f>
        <v>0</v>
      </c>
      <c r="G81">
        <f>COUNTIF('PARITY Errors'!G81, 100) + COUNTIF('Pattern_Matching Errors'!G81, 100) + COUNTIF('Reversal Errors'!G81, 100) + COUNTIF('Stack Errors'!G81, 100) + COUNTIF('Vending_Machine Errors'!G81, 100) + COUNTIF('Vending_Machine_Sum Errors'!G81, 100) + COUNTIF('MazeComplete Errors'!G81, 100) + COUNTIF('MazeSolve Errors'!G81, 100) + COUNTIF('Hamiltonian Errors'!G81, 100)</f>
        <v>0</v>
      </c>
      <c r="H81" t="str">
        <f t="shared" si="2"/>
        <v>5 (δ=0)</v>
      </c>
    </row>
    <row r="82" spans="1:8" x14ac:dyDescent="0.45">
      <c r="A82" s="1">
        <v>6</v>
      </c>
      <c r="B82">
        <v>5</v>
      </c>
      <c r="C82">
        <v>0.2</v>
      </c>
      <c r="D82">
        <f>COUNTIF('PARITY Errors'!D82, 100) + COUNTIF('Pattern_Matching Errors'!D82, 100) + COUNTIF('Reversal Errors'!D82, 100) + COUNTIF('Stack Errors'!D82, 100) + COUNTIF('Vending_Machine Errors'!D82, 100) + COUNTIF('Vending_Machine_Sum Errors'!D82, 100) + COUNTIF('MazeComplete Errors'!D82, 100) + COUNTIF('MazeSolve Errors'!D82, 100) + COUNTIF('Hamiltonian Errors'!D82, 100)</f>
        <v>0</v>
      </c>
      <c r="E82">
        <f>COUNTIF('PARITY Errors'!E82, 100) + COUNTIF('Pattern_Matching Errors'!E82, 100) + COUNTIF('Reversal Errors'!E82, 100) + COUNTIF('Stack Errors'!E82, 100) + COUNTIF('Vending_Machine Errors'!E82, 100) + COUNTIF('Vending_Machine_Sum Errors'!E82, 100) + COUNTIF('MazeComplete Errors'!E82, 100) + COUNTIF('MazeSolve Errors'!E82, 100) + COUNTIF('Hamiltonian Errors'!E82, 100)</f>
        <v>0</v>
      </c>
      <c r="F82">
        <f>COUNTIF('PARITY Errors'!F82, 100) + COUNTIF('Pattern_Matching Errors'!F82, 100) + COUNTIF('Reversal Errors'!F82, 100) + COUNTIF('Stack Errors'!F82, 100) + COUNTIF('Vending_Machine Errors'!F82, 100) + COUNTIF('Vending_Machine_Sum Errors'!F82, 100) + COUNTIF('MazeComplete Errors'!F82, 100) + COUNTIF('MazeSolve Errors'!F82, 100) + COUNTIF('Hamiltonian Errors'!F82, 100)</f>
        <v>0</v>
      </c>
      <c r="G82">
        <f>COUNTIF('PARITY Errors'!G82, 100) + COUNTIF('Pattern_Matching Errors'!G82, 100) + COUNTIF('Reversal Errors'!G82, 100) + COUNTIF('Stack Errors'!G82, 100) + COUNTIF('Vending_Machine Errors'!G82, 100) + COUNTIF('Vending_Machine_Sum Errors'!G82, 100) + COUNTIF('MazeComplete Errors'!G82, 100) + COUNTIF('MazeSolve Errors'!G82, 100) + COUNTIF('Hamiltonian Errors'!G82, 100)</f>
        <v>0</v>
      </c>
      <c r="H82" t="str">
        <f t="shared" si="2"/>
        <v>5 (δ=0.2)</v>
      </c>
    </row>
    <row r="83" spans="1:8" x14ac:dyDescent="0.45">
      <c r="A83" s="1">
        <v>7</v>
      </c>
      <c r="B83">
        <v>5</v>
      </c>
      <c r="C83">
        <v>0.45</v>
      </c>
      <c r="D83">
        <f>COUNTIF('PARITY Errors'!D83, 100) + COUNTIF('Pattern_Matching Errors'!D83, 100) + COUNTIF('Reversal Errors'!D83, 100) + COUNTIF('Stack Errors'!D83, 100) + COUNTIF('Vending_Machine Errors'!D83, 100) + COUNTIF('Vending_Machine_Sum Errors'!D83, 100) + COUNTIF('MazeComplete Errors'!D83, 100) + COUNTIF('MazeSolve Errors'!D83, 100) + COUNTIF('Hamiltonian Errors'!D83, 100)</f>
        <v>0</v>
      </c>
      <c r="E83">
        <f>COUNTIF('PARITY Errors'!E83, 100) + COUNTIF('Pattern_Matching Errors'!E83, 100) + COUNTIF('Reversal Errors'!E83, 100) + COUNTIF('Stack Errors'!E83, 100) + COUNTIF('Vending_Machine Errors'!E83, 100) + COUNTIF('Vending_Machine_Sum Errors'!E83, 100) + COUNTIF('MazeComplete Errors'!E83, 100) + COUNTIF('MazeSolve Errors'!E83, 100) + COUNTIF('Hamiltonian Errors'!E83, 100)</f>
        <v>0</v>
      </c>
      <c r="F83">
        <f>COUNTIF('PARITY Errors'!F83, 100) + COUNTIF('Pattern_Matching Errors'!F83, 100) + COUNTIF('Reversal Errors'!F83, 100) + COUNTIF('Stack Errors'!F83, 100) + COUNTIF('Vending_Machine Errors'!F83, 100) + COUNTIF('Vending_Machine_Sum Errors'!F83, 100) + COUNTIF('MazeComplete Errors'!F83, 100) + COUNTIF('MazeSolve Errors'!F83, 100) + COUNTIF('Hamiltonian Errors'!F83, 100)</f>
        <v>0</v>
      </c>
      <c r="G83">
        <f>COUNTIF('PARITY Errors'!G83, 100) + COUNTIF('Pattern_Matching Errors'!G83, 100) + COUNTIF('Reversal Errors'!G83, 100) + COUNTIF('Stack Errors'!G83, 100) + COUNTIF('Vending_Machine Errors'!G83, 100) + COUNTIF('Vending_Machine_Sum Errors'!G83, 100) + COUNTIF('MazeComplete Errors'!G83, 100) + COUNTIF('MazeSolve Errors'!G83, 100) + COUNTIF('Hamiltonian Errors'!G83, 100)</f>
        <v>0</v>
      </c>
      <c r="H83" t="str">
        <f t="shared" si="2"/>
        <v>5 (δ=0.45)</v>
      </c>
    </row>
    <row r="84" spans="1:8" x14ac:dyDescent="0.45">
      <c r="A84" s="1">
        <v>8</v>
      </c>
      <c r="B84">
        <v>5</v>
      </c>
      <c r="C84">
        <v>0.65</v>
      </c>
      <c r="D84">
        <f>COUNTIF('PARITY Errors'!D84, 100) + COUNTIF('Pattern_Matching Errors'!D84, 100) + COUNTIF('Reversal Errors'!D84, 100) + COUNTIF('Stack Errors'!D84, 100) + COUNTIF('Vending_Machine Errors'!D84, 100) + COUNTIF('Vending_Machine_Sum Errors'!D84, 100) + COUNTIF('MazeComplete Errors'!D84, 100) + COUNTIF('MazeSolve Errors'!D84, 100) + COUNTIF('Hamiltonian Errors'!D84, 100)</f>
        <v>0</v>
      </c>
      <c r="E84">
        <f>COUNTIF('PARITY Errors'!E84, 100) + COUNTIF('Pattern_Matching Errors'!E84, 100) + COUNTIF('Reversal Errors'!E84, 100) + COUNTIF('Stack Errors'!E84, 100) + COUNTIF('Vending_Machine Errors'!E84, 100) + COUNTIF('Vending_Machine_Sum Errors'!E84, 100) + COUNTIF('MazeComplete Errors'!E84, 100) + COUNTIF('MazeSolve Errors'!E84, 100) + COUNTIF('Hamiltonian Errors'!E84, 100)</f>
        <v>0</v>
      </c>
      <c r="F84">
        <f>COUNTIF('PARITY Errors'!F84, 100) + COUNTIF('Pattern_Matching Errors'!F84, 100) + COUNTIF('Reversal Errors'!F84, 100) + COUNTIF('Stack Errors'!F84, 100) + COUNTIF('Vending_Machine Errors'!F84, 100) + COUNTIF('Vending_Machine_Sum Errors'!F84, 100) + COUNTIF('MazeComplete Errors'!F84, 100) + COUNTIF('MazeSolve Errors'!F84, 100) + COUNTIF('Hamiltonian Errors'!F84, 100)</f>
        <v>0</v>
      </c>
      <c r="G84">
        <f>COUNTIF('PARITY Errors'!G84, 100) + COUNTIF('Pattern_Matching Errors'!G84, 100) + COUNTIF('Reversal Errors'!G84, 100) + COUNTIF('Stack Errors'!G84, 100) + COUNTIF('Vending_Machine Errors'!G84, 100) + COUNTIF('Vending_Machine_Sum Errors'!G84, 100) + COUNTIF('MazeComplete Errors'!G84, 100) + COUNTIF('MazeSolve Errors'!G84, 100) + COUNTIF('Hamiltonian Errors'!G84, 100)</f>
        <v>0</v>
      </c>
      <c r="H84" t="str">
        <f t="shared" si="2"/>
        <v>5 (δ=0.65)</v>
      </c>
    </row>
    <row r="85" spans="1:8" x14ac:dyDescent="0.45">
      <c r="A85" s="1">
        <v>9</v>
      </c>
      <c r="B85">
        <v>5</v>
      </c>
      <c r="C85">
        <v>0.85</v>
      </c>
      <c r="D85">
        <f>COUNTIF('PARITY Errors'!D85, 100) + COUNTIF('Pattern_Matching Errors'!D85, 100) + COUNTIF('Reversal Errors'!D85, 100) + COUNTIF('Stack Errors'!D85, 100) + COUNTIF('Vending_Machine Errors'!D85, 100) + COUNTIF('Vending_Machine_Sum Errors'!D85, 100) + COUNTIF('MazeComplete Errors'!D85, 100) + COUNTIF('MazeSolve Errors'!D85, 100) + COUNTIF('Hamiltonian Errors'!D85, 100)</f>
        <v>0</v>
      </c>
      <c r="E85">
        <f>COUNTIF('PARITY Errors'!E85, 100) + COUNTIF('Pattern_Matching Errors'!E85, 100) + COUNTIF('Reversal Errors'!E85, 100) + COUNTIF('Stack Errors'!E85, 100) + COUNTIF('Vending_Machine Errors'!E85, 100) + COUNTIF('Vending_Machine_Sum Errors'!E85, 100) + COUNTIF('MazeComplete Errors'!E85, 100) + COUNTIF('MazeSolve Errors'!E85, 100) + COUNTIF('Hamiltonian Errors'!E85, 100)</f>
        <v>0</v>
      </c>
      <c r="F85">
        <f>COUNTIF('PARITY Errors'!F85, 100) + COUNTIF('Pattern_Matching Errors'!F85, 100) + COUNTIF('Reversal Errors'!F85, 100) + COUNTIF('Stack Errors'!F85, 100) + COUNTIF('Vending_Machine Errors'!F85, 100) + COUNTIF('Vending_Machine_Sum Errors'!F85, 100) + COUNTIF('MazeComplete Errors'!F85, 100) + COUNTIF('MazeSolve Errors'!F85, 100) + COUNTIF('Hamiltonian Errors'!F85, 100)</f>
        <v>0</v>
      </c>
      <c r="G85">
        <f>COUNTIF('PARITY Errors'!G85, 100) + COUNTIF('Pattern_Matching Errors'!G85, 100) + COUNTIF('Reversal Errors'!G85, 100) + COUNTIF('Stack Errors'!G85, 100) + COUNTIF('Vending_Machine Errors'!G85, 100) + COUNTIF('Vending_Machine_Sum Errors'!G85, 100) + COUNTIF('MazeComplete Errors'!G85, 100) + COUNTIF('MazeSolve Errors'!G85, 100) + COUNTIF('Hamiltonian Errors'!G85, 100)</f>
        <v>0</v>
      </c>
      <c r="H85" t="str">
        <f t="shared" si="2"/>
        <v>5 (δ=0.85)</v>
      </c>
    </row>
    <row r="86" spans="1:8" x14ac:dyDescent="0.45">
      <c r="A86" s="1">
        <v>10</v>
      </c>
      <c r="B86">
        <v>10</v>
      </c>
      <c r="C86">
        <v>0</v>
      </c>
      <c r="D86">
        <f>COUNTIF('PARITY Errors'!D86, 100) + COUNTIF('Pattern_Matching Errors'!D86, 100) + COUNTIF('Reversal Errors'!D86, 100) + COUNTIF('Stack Errors'!D86, 100) + COUNTIF('Vending_Machine Errors'!D86, 100) + COUNTIF('Vending_Machine_Sum Errors'!D86, 100) + COUNTIF('MazeComplete Errors'!D86, 100) + COUNTIF('MazeSolve Errors'!D86, 100) + COUNTIF('Hamiltonian Errors'!D86, 100)</f>
        <v>0</v>
      </c>
      <c r="E86">
        <f>COUNTIF('PARITY Errors'!E86, 100) + COUNTIF('Pattern_Matching Errors'!E86, 100) + COUNTIF('Reversal Errors'!E86, 100) + COUNTIF('Stack Errors'!E86, 100) + COUNTIF('Vending_Machine Errors'!E86, 100) + COUNTIF('Vending_Machine_Sum Errors'!E86, 100) + COUNTIF('MazeComplete Errors'!E86, 100) + COUNTIF('MazeSolve Errors'!E86, 100) + COUNTIF('Hamiltonian Errors'!E86, 100)</f>
        <v>0</v>
      </c>
      <c r="F86">
        <f>COUNTIF('PARITY Errors'!F86, 100) + COUNTIF('Pattern_Matching Errors'!F86, 100) + COUNTIF('Reversal Errors'!F86, 100) + COUNTIF('Stack Errors'!F86, 100) + COUNTIF('Vending_Machine Errors'!F86, 100) + COUNTIF('Vending_Machine_Sum Errors'!F86, 100) + COUNTIF('MazeComplete Errors'!F86, 100) + COUNTIF('MazeSolve Errors'!F86, 100) + COUNTIF('Hamiltonian Errors'!F86, 100)</f>
        <v>0</v>
      </c>
      <c r="G86">
        <f>COUNTIF('PARITY Errors'!G86, 100) + COUNTIF('Pattern_Matching Errors'!G86, 100) + COUNTIF('Reversal Errors'!G86, 100) + COUNTIF('Stack Errors'!G86, 100) + COUNTIF('Vending_Machine Errors'!G86, 100) + COUNTIF('Vending_Machine_Sum Errors'!G86, 100) + COUNTIF('MazeComplete Errors'!G86, 100) + COUNTIF('MazeSolve Errors'!G86, 100) + COUNTIF('Hamiltonian Errors'!G86, 100)</f>
        <v>0</v>
      </c>
      <c r="H86" t="str">
        <f t="shared" si="2"/>
        <v>10 (δ=0)</v>
      </c>
    </row>
    <row r="87" spans="1:8" x14ac:dyDescent="0.45">
      <c r="A87" s="1">
        <v>11</v>
      </c>
      <c r="B87">
        <v>10</v>
      </c>
      <c r="C87">
        <v>0.2</v>
      </c>
      <c r="D87">
        <f>COUNTIF('PARITY Errors'!D87, 100) + COUNTIF('Pattern_Matching Errors'!D87, 100) + COUNTIF('Reversal Errors'!D87, 100) + COUNTIF('Stack Errors'!D87, 100) + COUNTIF('Vending_Machine Errors'!D87, 100) + COUNTIF('Vending_Machine_Sum Errors'!D87, 100) + COUNTIF('MazeComplete Errors'!D87, 100) + COUNTIF('MazeSolve Errors'!D87, 100) + COUNTIF('Hamiltonian Errors'!D87, 100)</f>
        <v>0</v>
      </c>
      <c r="E87">
        <f>COUNTIF('PARITY Errors'!E87, 100) + COUNTIF('Pattern_Matching Errors'!E87, 100) + COUNTIF('Reversal Errors'!E87, 100) + COUNTIF('Stack Errors'!E87, 100) + COUNTIF('Vending_Machine Errors'!E87, 100) + COUNTIF('Vending_Machine_Sum Errors'!E87, 100) + COUNTIF('MazeComplete Errors'!E87, 100) + COUNTIF('MazeSolve Errors'!E87, 100) + COUNTIF('Hamiltonian Errors'!E87, 100)</f>
        <v>0</v>
      </c>
      <c r="F87">
        <f>COUNTIF('PARITY Errors'!F87, 100) + COUNTIF('Pattern_Matching Errors'!F87, 100) + COUNTIF('Reversal Errors'!F87, 100) + COUNTIF('Stack Errors'!F87, 100) + COUNTIF('Vending_Machine Errors'!F87, 100) + COUNTIF('Vending_Machine_Sum Errors'!F87, 100) + COUNTIF('MazeComplete Errors'!F87, 100) + COUNTIF('MazeSolve Errors'!F87, 100) + COUNTIF('Hamiltonian Errors'!F87, 100)</f>
        <v>0</v>
      </c>
      <c r="G87">
        <f>COUNTIF('PARITY Errors'!G87, 100) + COUNTIF('Pattern_Matching Errors'!G87, 100) + COUNTIF('Reversal Errors'!G87, 100) + COUNTIF('Stack Errors'!G87, 100) + COUNTIF('Vending_Machine Errors'!G87, 100) + COUNTIF('Vending_Machine_Sum Errors'!G87, 100) + COUNTIF('MazeComplete Errors'!G87, 100) + COUNTIF('MazeSolve Errors'!G87, 100) + COUNTIF('Hamiltonian Errors'!G87, 100)</f>
        <v>0</v>
      </c>
      <c r="H87" t="str">
        <f t="shared" si="2"/>
        <v>10 (δ=0.2)</v>
      </c>
    </row>
    <row r="88" spans="1:8" x14ac:dyDescent="0.45">
      <c r="A88" s="1">
        <v>12</v>
      </c>
      <c r="B88">
        <v>10</v>
      </c>
      <c r="C88">
        <v>0.45</v>
      </c>
      <c r="D88">
        <f>COUNTIF('PARITY Errors'!D88, 100) + COUNTIF('Pattern_Matching Errors'!D88, 100) + COUNTIF('Reversal Errors'!D88, 100) + COUNTIF('Stack Errors'!D88, 100) + COUNTIF('Vending_Machine Errors'!D88, 100) + COUNTIF('Vending_Machine_Sum Errors'!D88, 100) + COUNTIF('MazeComplete Errors'!D88, 100) + COUNTIF('MazeSolve Errors'!D88, 100) + COUNTIF('Hamiltonian Errors'!D88, 100)</f>
        <v>0</v>
      </c>
      <c r="E88">
        <f>COUNTIF('PARITY Errors'!E88, 100) + COUNTIF('Pattern_Matching Errors'!E88, 100) + COUNTIF('Reversal Errors'!E88, 100) + COUNTIF('Stack Errors'!E88, 100) + COUNTIF('Vending_Machine Errors'!E88, 100) + COUNTIF('Vending_Machine_Sum Errors'!E88, 100) + COUNTIF('MazeComplete Errors'!E88, 100) + COUNTIF('MazeSolve Errors'!E88, 100) + COUNTIF('Hamiltonian Errors'!E88, 100)</f>
        <v>0</v>
      </c>
      <c r="F88">
        <f>COUNTIF('PARITY Errors'!F88, 100) + COUNTIF('Pattern_Matching Errors'!F88, 100) + COUNTIF('Reversal Errors'!F88, 100) + COUNTIF('Stack Errors'!F88, 100) + COUNTIF('Vending_Machine Errors'!F88, 100) + COUNTIF('Vending_Machine_Sum Errors'!F88, 100) + COUNTIF('MazeComplete Errors'!F88, 100) + COUNTIF('MazeSolve Errors'!F88, 100) + COUNTIF('Hamiltonian Errors'!F88, 100)</f>
        <v>0</v>
      </c>
      <c r="G88">
        <f>COUNTIF('PARITY Errors'!G88, 100) + COUNTIF('Pattern_Matching Errors'!G88, 100) + COUNTIF('Reversal Errors'!G88, 100) + COUNTIF('Stack Errors'!G88, 100) + COUNTIF('Vending_Machine Errors'!G88, 100) + COUNTIF('Vending_Machine_Sum Errors'!G88, 100) + COUNTIF('MazeComplete Errors'!G88, 100) + COUNTIF('MazeSolve Errors'!G88, 100) + COUNTIF('Hamiltonian Errors'!G88, 100)</f>
        <v>0</v>
      </c>
      <c r="H88" t="str">
        <f t="shared" si="2"/>
        <v>10 (δ=0.45)</v>
      </c>
    </row>
    <row r="89" spans="1:8" x14ac:dyDescent="0.45">
      <c r="A89" s="1">
        <v>13</v>
      </c>
      <c r="B89">
        <v>10</v>
      </c>
      <c r="C89">
        <v>0.65</v>
      </c>
      <c r="D89">
        <f>COUNTIF('PARITY Errors'!D89, 100) + COUNTIF('Pattern_Matching Errors'!D89, 100) + COUNTIF('Reversal Errors'!D89, 100) + COUNTIF('Stack Errors'!D89, 100) + COUNTIF('Vending_Machine Errors'!D89, 100) + COUNTIF('Vending_Machine_Sum Errors'!D89, 100) + COUNTIF('MazeComplete Errors'!D89, 100) + COUNTIF('MazeSolve Errors'!D89, 100) + COUNTIF('Hamiltonian Errors'!D89, 100)</f>
        <v>0</v>
      </c>
      <c r="E89">
        <f>COUNTIF('PARITY Errors'!E89, 100) + COUNTIF('Pattern_Matching Errors'!E89, 100) + COUNTIF('Reversal Errors'!E89, 100) + COUNTIF('Stack Errors'!E89, 100) + COUNTIF('Vending_Machine Errors'!E89, 100) + COUNTIF('Vending_Machine_Sum Errors'!E89, 100) + COUNTIF('MazeComplete Errors'!E89, 100) + COUNTIF('MazeSolve Errors'!E89, 100) + COUNTIF('Hamiltonian Errors'!E89, 100)</f>
        <v>0</v>
      </c>
      <c r="F89">
        <f>COUNTIF('PARITY Errors'!F89, 100) + COUNTIF('Pattern_Matching Errors'!F89, 100) + COUNTIF('Reversal Errors'!F89, 100) + COUNTIF('Stack Errors'!F89, 100) + COUNTIF('Vending_Machine Errors'!F89, 100) + COUNTIF('Vending_Machine_Sum Errors'!F89, 100) + COUNTIF('MazeComplete Errors'!F89, 100) + COUNTIF('MazeSolve Errors'!F89, 100) + COUNTIF('Hamiltonian Errors'!F89, 100)</f>
        <v>0</v>
      </c>
      <c r="G89">
        <f>COUNTIF('PARITY Errors'!G89, 100) + COUNTIF('Pattern_Matching Errors'!G89, 100) + COUNTIF('Reversal Errors'!G89, 100) + COUNTIF('Stack Errors'!G89, 100) + COUNTIF('Vending_Machine Errors'!G89, 100) + COUNTIF('Vending_Machine_Sum Errors'!G89, 100) + COUNTIF('MazeComplete Errors'!G89, 100) + COUNTIF('MazeSolve Errors'!G89, 100) + COUNTIF('Hamiltonian Errors'!G89, 100)</f>
        <v>0</v>
      </c>
      <c r="H89" t="str">
        <f t="shared" si="2"/>
        <v>10 (δ=0.65)</v>
      </c>
    </row>
    <row r="90" spans="1:8" x14ac:dyDescent="0.45">
      <c r="A90" s="1">
        <v>14</v>
      </c>
      <c r="B90">
        <v>10</v>
      </c>
      <c r="C90">
        <v>0.85</v>
      </c>
      <c r="D90">
        <f>COUNTIF('PARITY Errors'!D90, 100) + COUNTIF('Pattern_Matching Errors'!D90, 100) + COUNTIF('Reversal Errors'!D90, 100) + COUNTIF('Stack Errors'!D90, 100) + COUNTIF('Vending_Machine Errors'!D90, 100) + COUNTIF('Vending_Machine_Sum Errors'!D90, 100) + COUNTIF('MazeComplete Errors'!D90, 100) + COUNTIF('MazeSolve Errors'!D90, 100) + COUNTIF('Hamiltonian Errors'!D90, 100)</f>
        <v>0</v>
      </c>
      <c r="E90">
        <f>COUNTIF('PARITY Errors'!E90, 100) + COUNTIF('Pattern_Matching Errors'!E90, 100) + COUNTIF('Reversal Errors'!E90, 100) + COUNTIF('Stack Errors'!E90, 100) + COUNTIF('Vending_Machine Errors'!E90, 100) + COUNTIF('Vending_Machine_Sum Errors'!E90, 100) + COUNTIF('MazeComplete Errors'!E90, 100) + COUNTIF('MazeSolve Errors'!E90, 100) + COUNTIF('Hamiltonian Errors'!E90, 100)</f>
        <v>0</v>
      </c>
      <c r="F90">
        <f>COUNTIF('PARITY Errors'!F90, 100) + COUNTIF('Pattern_Matching Errors'!F90, 100) + COUNTIF('Reversal Errors'!F90, 100) + COUNTIF('Stack Errors'!F90, 100) + COUNTIF('Vending_Machine Errors'!F90, 100) + COUNTIF('Vending_Machine_Sum Errors'!F90, 100) + COUNTIF('MazeComplete Errors'!F90, 100) + COUNTIF('MazeSolve Errors'!F90, 100) + COUNTIF('Hamiltonian Errors'!F90, 100)</f>
        <v>0</v>
      </c>
      <c r="G90">
        <f>COUNTIF('PARITY Errors'!G90, 100) + COUNTIF('Pattern_Matching Errors'!G90, 100) + COUNTIF('Reversal Errors'!G90, 100) + COUNTIF('Stack Errors'!G90, 100) + COUNTIF('Vending_Machine Errors'!G90, 100) + COUNTIF('Vending_Machine_Sum Errors'!G90, 100) + COUNTIF('MazeComplete Errors'!G90, 100) + COUNTIF('MazeSolve Errors'!G90, 100) + COUNTIF('Hamiltonian Errors'!G90, 100)</f>
        <v>0</v>
      </c>
      <c r="H90" t="str">
        <f t="shared" si="2"/>
        <v>10 (δ=0.85)</v>
      </c>
    </row>
    <row r="91" spans="1:8" x14ac:dyDescent="0.45">
      <c r="A91" s="1">
        <v>15</v>
      </c>
      <c r="B91">
        <v>20</v>
      </c>
      <c r="C91">
        <v>0</v>
      </c>
      <c r="D91">
        <f>COUNTIF('PARITY Errors'!D91, 100) + COUNTIF('Pattern_Matching Errors'!D91, 100) + COUNTIF('Reversal Errors'!D91, 100) + COUNTIF('Stack Errors'!D91, 100) + COUNTIF('Vending_Machine Errors'!D91, 100) + COUNTIF('Vending_Machine_Sum Errors'!D91, 100) + COUNTIF('MazeComplete Errors'!D91, 100) + COUNTIF('MazeSolve Errors'!D91, 100) + COUNTIF('Hamiltonian Errors'!D91, 100)</f>
        <v>0</v>
      </c>
      <c r="E91">
        <f>COUNTIF('PARITY Errors'!E91, 100) + COUNTIF('Pattern_Matching Errors'!E91, 100) + COUNTIF('Reversal Errors'!E91, 100) + COUNTIF('Stack Errors'!E91, 100) + COUNTIF('Vending_Machine Errors'!E91, 100) + COUNTIF('Vending_Machine_Sum Errors'!E91, 100) + COUNTIF('MazeComplete Errors'!E91, 100) + COUNTIF('MazeSolve Errors'!E91, 100) + COUNTIF('Hamiltonian Errors'!E91, 100)</f>
        <v>0</v>
      </c>
      <c r="F91">
        <f>COUNTIF('PARITY Errors'!F91, 100) + COUNTIF('Pattern_Matching Errors'!F91, 100) + COUNTIF('Reversal Errors'!F91, 100) + COUNTIF('Stack Errors'!F91, 100) + COUNTIF('Vending_Machine Errors'!F91, 100) + COUNTIF('Vending_Machine_Sum Errors'!F91, 100) + COUNTIF('MazeComplete Errors'!F91, 100) + COUNTIF('MazeSolve Errors'!F91, 100) + COUNTIF('Hamiltonian Errors'!F91, 100)</f>
        <v>0</v>
      </c>
      <c r="G91">
        <f>COUNTIF('PARITY Errors'!G91, 100) + COUNTIF('Pattern_Matching Errors'!G91, 100) + COUNTIF('Reversal Errors'!G91, 100) + COUNTIF('Stack Errors'!G91, 100) + COUNTIF('Vending_Machine Errors'!G91, 100) + COUNTIF('Vending_Machine_Sum Errors'!G91, 100) + COUNTIF('MazeComplete Errors'!G91, 100) + COUNTIF('MazeSolve Errors'!G91, 100) + COUNTIF('Hamiltonian Errors'!G91, 100)</f>
        <v>0</v>
      </c>
      <c r="H91" t="str">
        <f t="shared" si="2"/>
        <v>20 (δ=0)</v>
      </c>
    </row>
    <row r="92" spans="1:8" x14ac:dyDescent="0.45">
      <c r="A92" s="1">
        <v>16</v>
      </c>
      <c r="B92">
        <v>20</v>
      </c>
      <c r="C92">
        <v>0.2</v>
      </c>
      <c r="D92">
        <f>COUNTIF('PARITY Errors'!D92, 100) + COUNTIF('Pattern_Matching Errors'!D92, 100) + COUNTIF('Reversal Errors'!D92, 100) + COUNTIF('Stack Errors'!D92, 100) + COUNTIF('Vending_Machine Errors'!D92, 100) + COUNTIF('Vending_Machine_Sum Errors'!D92, 100) + COUNTIF('MazeComplete Errors'!D92, 100) + COUNTIF('MazeSolve Errors'!D92, 100) + COUNTIF('Hamiltonian Errors'!D92, 100)</f>
        <v>0</v>
      </c>
      <c r="E92">
        <f>COUNTIF('PARITY Errors'!E92, 100) + COUNTIF('Pattern_Matching Errors'!E92, 100) + COUNTIF('Reversal Errors'!E92, 100) + COUNTIF('Stack Errors'!E92, 100) + COUNTIF('Vending_Machine Errors'!E92, 100) + COUNTIF('Vending_Machine_Sum Errors'!E92, 100) + COUNTIF('MazeComplete Errors'!E92, 100) + COUNTIF('MazeSolve Errors'!E92, 100) + COUNTIF('Hamiltonian Errors'!E92, 100)</f>
        <v>0</v>
      </c>
      <c r="F92">
        <f>COUNTIF('PARITY Errors'!F92, 100) + COUNTIF('Pattern_Matching Errors'!F92, 100) + COUNTIF('Reversal Errors'!F92, 100) + COUNTIF('Stack Errors'!F92, 100) + COUNTIF('Vending_Machine Errors'!F92, 100) + COUNTIF('Vending_Machine_Sum Errors'!F92, 100) + COUNTIF('MazeComplete Errors'!F92, 100) + COUNTIF('MazeSolve Errors'!F92, 100) + COUNTIF('Hamiltonian Errors'!F92, 100)</f>
        <v>0</v>
      </c>
      <c r="G92">
        <f>COUNTIF('PARITY Errors'!G92, 100) + COUNTIF('Pattern_Matching Errors'!G92, 100) + COUNTIF('Reversal Errors'!G92, 100) + COUNTIF('Stack Errors'!G92, 100) + COUNTIF('Vending_Machine Errors'!G92, 100) + COUNTIF('Vending_Machine_Sum Errors'!G92, 100) + COUNTIF('MazeComplete Errors'!G92, 100) + COUNTIF('MazeSolve Errors'!G92, 100) + COUNTIF('Hamiltonian Errors'!G92, 100)</f>
        <v>0</v>
      </c>
      <c r="H92" t="str">
        <f t="shared" si="2"/>
        <v>20 (δ=0.2)</v>
      </c>
    </row>
    <row r="93" spans="1:8" x14ac:dyDescent="0.45">
      <c r="A93" s="1">
        <v>17</v>
      </c>
      <c r="B93">
        <v>20</v>
      </c>
      <c r="C93">
        <v>0.45</v>
      </c>
      <c r="D93">
        <f>COUNTIF('PARITY Errors'!D93, 100) + COUNTIF('Pattern_Matching Errors'!D93, 100) + COUNTIF('Reversal Errors'!D93, 100) + COUNTIF('Stack Errors'!D93, 100) + COUNTIF('Vending_Machine Errors'!D93, 100) + COUNTIF('Vending_Machine_Sum Errors'!D93, 100) + COUNTIF('MazeComplete Errors'!D93, 100) + COUNTIF('MazeSolve Errors'!D93, 100) + COUNTIF('Hamiltonian Errors'!D93, 100)</f>
        <v>0</v>
      </c>
      <c r="E93">
        <f>COUNTIF('PARITY Errors'!E93, 100) + COUNTIF('Pattern_Matching Errors'!E93, 100) + COUNTIF('Reversal Errors'!E93, 100) + COUNTIF('Stack Errors'!E93, 100) + COUNTIF('Vending_Machine Errors'!E93, 100) + COUNTIF('Vending_Machine_Sum Errors'!E93, 100) + COUNTIF('MazeComplete Errors'!E93, 100) + COUNTIF('MazeSolve Errors'!E93, 100) + COUNTIF('Hamiltonian Errors'!E93, 100)</f>
        <v>0</v>
      </c>
      <c r="F93">
        <f>COUNTIF('PARITY Errors'!F93, 100) + COUNTIF('Pattern_Matching Errors'!F93, 100) + COUNTIF('Reversal Errors'!F93, 100) + COUNTIF('Stack Errors'!F93, 100) + COUNTIF('Vending_Machine Errors'!F93, 100) + COUNTIF('Vending_Machine_Sum Errors'!F93, 100) + COUNTIF('MazeComplete Errors'!F93, 100) + COUNTIF('MazeSolve Errors'!F93, 100) + COUNTIF('Hamiltonian Errors'!F93, 100)</f>
        <v>0</v>
      </c>
      <c r="G93">
        <f>COUNTIF('PARITY Errors'!G93, 100) + COUNTIF('Pattern_Matching Errors'!G93, 100) + COUNTIF('Reversal Errors'!G93, 100) + COUNTIF('Stack Errors'!G93, 100) + COUNTIF('Vending_Machine Errors'!G93, 100) + COUNTIF('Vending_Machine_Sum Errors'!G93, 100) + COUNTIF('MazeComplete Errors'!G93, 100) + COUNTIF('MazeSolve Errors'!G93, 100) + COUNTIF('Hamiltonian Errors'!G93, 100)</f>
        <v>0</v>
      </c>
      <c r="H93" t="str">
        <f t="shared" si="2"/>
        <v>20 (δ=0.45)</v>
      </c>
    </row>
    <row r="94" spans="1:8" x14ac:dyDescent="0.45">
      <c r="A94" s="1">
        <v>18</v>
      </c>
      <c r="B94">
        <v>20</v>
      </c>
      <c r="C94">
        <v>0.65</v>
      </c>
      <c r="D94">
        <f>COUNTIF('PARITY Errors'!D94, 100) + COUNTIF('Pattern_Matching Errors'!D94, 100) + COUNTIF('Reversal Errors'!D94, 100) + COUNTIF('Stack Errors'!D94, 100) + COUNTIF('Vending_Machine Errors'!D94, 100) + COUNTIF('Vending_Machine_Sum Errors'!D94, 100) + COUNTIF('MazeComplete Errors'!D94, 100) + COUNTIF('MazeSolve Errors'!D94, 100) + COUNTIF('Hamiltonian Errors'!D94, 100)</f>
        <v>0</v>
      </c>
      <c r="E94">
        <f>COUNTIF('PARITY Errors'!E94, 100) + COUNTIF('Pattern_Matching Errors'!E94, 100) + COUNTIF('Reversal Errors'!E94, 100) + COUNTIF('Stack Errors'!E94, 100) + COUNTIF('Vending_Machine Errors'!E94, 100) + COUNTIF('Vending_Machine_Sum Errors'!E94, 100) + COUNTIF('MazeComplete Errors'!E94, 100) + COUNTIF('MazeSolve Errors'!E94, 100) + COUNTIF('Hamiltonian Errors'!E94, 100)</f>
        <v>0</v>
      </c>
      <c r="F94">
        <f>COUNTIF('PARITY Errors'!F94, 100) + COUNTIF('Pattern_Matching Errors'!F94, 100) + COUNTIF('Reversal Errors'!F94, 100) + COUNTIF('Stack Errors'!F94, 100) + COUNTIF('Vending_Machine Errors'!F94, 100) + COUNTIF('Vending_Machine_Sum Errors'!F94, 100) + COUNTIF('MazeComplete Errors'!F94, 100) + COUNTIF('MazeSolve Errors'!F94, 100) + COUNTIF('Hamiltonian Errors'!F94, 100)</f>
        <v>0</v>
      </c>
      <c r="G94">
        <f>COUNTIF('PARITY Errors'!G94, 100) + COUNTIF('Pattern_Matching Errors'!G94, 100) + COUNTIF('Reversal Errors'!G94, 100) + COUNTIF('Stack Errors'!G94, 100) + COUNTIF('Vending_Machine Errors'!G94, 100) + COUNTIF('Vending_Machine_Sum Errors'!G94, 100) + COUNTIF('MazeComplete Errors'!G94, 100) + COUNTIF('MazeSolve Errors'!G94, 100) + COUNTIF('Hamiltonian Errors'!G94, 100)</f>
        <v>0</v>
      </c>
      <c r="H94" t="str">
        <f t="shared" si="2"/>
        <v>20 (δ=0.65)</v>
      </c>
    </row>
    <row r="95" spans="1:8" x14ac:dyDescent="0.45">
      <c r="A95" s="1">
        <v>19</v>
      </c>
      <c r="B95">
        <v>20</v>
      </c>
      <c r="C95">
        <v>0.85</v>
      </c>
      <c r="D95">
        <f>COUNTIF('PARITY Errors'!D95, 100) + COUNTIF('Pattern_Matching Errors'!D95, 100) + COUNTIF('Reversal Errors'!D95, 100) + COUNTIF('Stack Errors'!D95, 100) + COUNTIF('Vending_Machine Errors'!D95, 100) + COUNTIF('Vending_Machine_Sum Errors'!D95, 100) + COUNTIF('MazeComplete Errors'!D95, 100) + COUNTIF('MazeSolve Errors'!D95, 100) + COUNTIF('Hamiltonian Errors'!D95, 100)</f>
        <v>0</v>
      </c>
      <c r="E95">
        <f>COUNTIF('PARITY Errors'!E95, 100) + COUNTIF('Pattern_Matching Errors'!E95, 100) + COUNTIF('Reversal Errors'!E95, 100) + COUNTIF('Stack Errors'!E95, 100) + COUNTIF('Vending_Machine Errors'!E95, 100) + COUNTIF('Vending_Machine_Sum Errors'!E95, 100) + COUNTIF('MazeComplete Errors'!E95, 100) + COUNTIF('MazeSolve Errors'!E95, 100) + COUNTIF('Hamiltonian Errors'!E95, 100)</f>
        <v>0</v>
      </c>
      <c r="F95">
        <f>COUNTIF('PARITY Errors'!F95, 100) + COUNTIF('Pattern_Matching Errors'!F95, 100) + COUNTIF('Reversal Errors'!F95, 100) + COUNTIF('Stack Errors'!F95, 100) + COUNTIF('Vending_Machine Errors'!F95, 100) + COUNTIF('Vending_Machine_Sum Errors'!F95, 100) + COUNTIF('MazeComplete Errors'!F95, 100) + COUNTIF('MazeSolve Errors'!F95, 100) + COUNTIF('Hamiltonian Errors'!F95, 100)</f>
        <v>0</v>
      </c>
      <c r="G95">
        <f>COUNTIF('PARITY Errors'!G95, 100) + COUNTIF('Pattern_Matching Errors'!G95, 100) + COUNTIF('Reversal Errors'!G95, 100) + COUNTIF('Stack Errors'!G95, 100) + COUNTIF('Vending_Machine Errors'!G95, 100) + COUNTIF('Vending_Machine_Sum Errors'!G95, 100) + COUNTIF('MazeComplete Errors'!G95, 100) + COUNTIF('MazeSolve Errors'!G95, 100) + COUNTIF('Hamiltonian Errors'!G95, 100)</f>
        <v>0</v>
      </c>
      <c r="H95" t="str">
        <f t="shared" si="2"/>
        <v>20 (δ=0.85)</v>
      </c>
    </row>
    <row r="96" spans="1:8" x14ac:dyDescent="0.45">
      <c r="A96" s="1">
        <v>20</v>
      </c>
      <c r="B96">
        <v>50</v>
      </c>
      <c r="C96">
        <v>0</v>
      </c>
      <c r="D96">
        <f>COUNTIF('PARITY Errors'!D96, 100) + COUNTIF('Pattern_Matching Errors'!D96, 100) + COUNTIF('Reversal Errors'!D96, 100) + COUNTIF('Stack Errors'!D96, 100) + COUNTIF('Vending_Machine Errors'!D96, 100) + COUNTIF('Vending_Machine_Sum Errors'!D96, 100) + COUNTIF('MazeComplete Errors'!D96, 100) + COUNTIF('MazeSolve Errors'!D96, 100) + COUNTIF('Hamiltonian Errors'!D96, 100)</f>
        <v>0</v>
      </c>
      <c r="E96">
        <f>COUNTIF('PARITY Errors'!E96, 100) + COUNTIF('Pattern_Matching Errors'!E96, 100) + COUNTIF('Reversal Errors'!E96, 100) + COUNTIF('Stack Errors'!E96, 100) + COUNTIF('Vending_Machine Errors'!E96, 100) + COUNTIF('Vending_Machine_Sum Errors'!E96, 100) + COUNTIF('MazeComplete Errors'!E96, 100) + COUNTIF('MazeSolve Errors'!E96, 100) + COUNTIF('Hamiltonian Errors'!E96, 100)</f>
        <v>0</v>
      </c>
      <c r="F96">
        <f>COUNTIF('PARITY Errors'!F96, 100) + COUNTIF('Pattern_Matching Errors'!F96, 100) + COUNTIF('Reversal Errors'!F96, 100) + COUNTIF('Stack Errors'!F96, 100) + COUNTIF('Vending_Machine Errors'!F96, 100) + COUNTIF('Vending_Machine_Sum Errors'!F96, 100) + COUNTIF('MazeComplete Errors'!F96, 100) + COUNTIF('MazeSolve Errors'!F96, 100) + COUNTIF('Hamiltonian Errors'!F96, 100)</f>
        <v>0</v>
      </c>
      <c r="G96">
        <f>COUNTIF('PARITY Errors'!G96, 100) + COUNTIF('Pattern_Matching Errors'!G96, 100) + COUNTIF('Reversal Errors'!G96, 100) + COUNTIF('Stack Errors'!G96, 100) + COUNTIF('Vending_Machine Errors'!G96, 100) + COUNTIF('Vending_Machine_Sum Errors'!G96, 100) + COUNTIF('MazeComplete Errors'!G96, 100) + COUNTIF('MazeSolve Errors'!G96, 100) + COUNTIF('Hamiltonian Errors'!G96, 100)</f>
        <v>0</v>
      </c>
      <c r="H96" t="str">
        <f t="shared" si="2"/>
        <v>50 (δ=0)</v>
      </c>
    </row>
    <row r="97" spans="1:8" x14ac:dyDescent="0.45">
      <c r="A97" s="1">
        <v>21</v>
      </c>
      <c r="B97">
        <v>50</v>
      </c>
      <c r="C97">
        <v>0.2</v>
      </c>
      <c r="D97">
        <f>COUNTIF('PARITY Errors'!D97, 100) + COUNTIF('Pattern_Matching Errors'!D97, 100) + COUNTIF('Reversal Errors'!D97, 100) + COUNTIF('Stack Errors'!D97, 100) + COUNTIF('Vending_Machine Errors'!D97, 100) + COUNTIF('Vending_Machine_Sum Errors'!D97, 100) + COUNTIF('MazeComplete Errors'!D97, 100) + COUNTIF('MazeSolve Errors'!D97, 100) + COUNTIF('Hamiltonian Errors'!D97, 100)</f>
        <v>0</v>
      </c>
      <c r="E97">
        <f>COUNTIF('PARITY Errors'!E97, 100) + COUNTIF('Pattern_Matching Errors'!E97, 100) + COUNTIF('Reversal Errors'!E97, 100) + COUNTIF('Stack Errors'!E97, 100) + COUNTIF('Vending_Machine Errors'!E97, 100) + COUNTIF('Vending_Machine_Sum Errors'!E97, 100) + COUNTIF('MazeComplete Errors'!E97, 100) + COUNTIF('MazeSolve Errors'!E97, 100) + COUNTIF('Hamiltonian Errors'!E97, 100)</f>
        <v>0</v>
      </c>
      <c r="F97">
        <f>COUNTIF('PARITY Errors'!F97, 100) + COUNTIF('Pattern_Matching Errors'!F97, 100) + COUNTIF('Reversal Errors'!F97, 100) + COUNTIF('Stack Errors'!F97, 100) + COUNTIF('Vending_Machine Errors'!F97, 100) + COUNTIF('Vending_Machine_Sum Errors'!F97, 100) + COUNTIF('MazeComplete Errors'!F97, 100) + COUNTIF('MazeSolve Errors'!F97, 100) + COUNTIF('Hamiltonian Errors'!F97, 100)</f>
        <v>0</v>
      </c>
      <c r="G97">
        <f>COUNTIF('PARITY Errors'!G97, 100) + COUNTIF('Pattern_Matching Errors'!G97, 100) + COUNTIF('Reversal Errors'!G97, 100) + COUNTIF('Stack Errors'!G97, 100) + COUNTIF('Vending_Machine Errors'!G97, 100) + COUNTIF('Vending_Machine_Sum Errors'!G97, 100) + COUNTIF('MazeComplete Errors'!G97, 100) + COUNTIF('MazeSolve Errors'!G97, 100) + COUNTIF('Hamiltonian Errors'!G97, 100)</f>
        <v>0</v>
      </c>
      <c r="H97" t="str">
        <f t="shared" si="2"/>
        <v>50 (δ=0.2)</v>
      </c>
    </row>
    <row r="98" spans="1:8" x14ac:dyDescent="0.45">
      <c r="A98" s="1">
        <v>22</v>
      </c>
      <c r="B98">
        <v>50</v>
      </c>
      <c r="C98">
        <v>0.45</v>
      </c>
      <c r="D98">
        <f>COUNTIF('PARITY Errors'!D98, 100) + COUNTIF('Pattern_Matching Errors'!D98, 100) + COUNTIF('Reversal Errors'!D98, 100) + COUNTIF('Stack Errors'!D98, 100) + COUNTIF('Vending_Machine Errors'!D98, 100) + COUNTIF('Vending_Machine_Sum Errors'!D98, 100) + COUNTIF('MazeComplete Errors'!D98, 100) + COUNTIF('MazeSolve Errors'!D98, 100) + COUNTIF('Hamiltonian Errors'!D98, 100)</f>
        <v>0</v>
      </c>
      <c r="E98">
        <f>COUNTIF('PARITY Errors'!E98, 100) + COUNTIF('Pattern_Matching Errors'!E98, 100) + COUNTIF('Reversal Errors'!E98, 100) + COUNTIF('Stack Errors'!E98, 100) + COUNTIF('Vending_Machine Errors'!E98, 100) + COUNTIF('Vending_Machine_Sum Errors'!E98, 100) + COUNTIF('MazeComplete Errors'!E98, 100) + COUNTIF('MazeSolve Errors'!E98, 100) + COUNTIF('Hamiltonian Errors'!E98, 100)</f>
        <v>0</v>
      </c>
      <c r="F98">
        <f>COUNTIF('PARITY Errors'!F98, 100) + COUNTIF('Pattern_Matching Errors'!F98, 100) + COUNTIF('Reversal Errors'!F98, 100) + COUNTIF('Stack Errors'!F98, 100) + COUNTIF('Vending_Machine Errors'!F98, 100) + COUNTIF('Vending_Machine_Sum Errors'!F98, 100) + COUNTIF('MazeComplete Errors'!F98, 100) + COUNTIF('MazeSolve Errors'!F98, 100) + COUNTIF('Hamiltonian Errors'!F98, 100)</f>
        <v>0</v>
      </c>
      <c r="G98">
        <f>COUNTIF('PARITY Errors'!G98, 100) + COUNTIF('Pattern_Matching Errors'!G98, 100) + COUNTIF('Reversal Errors'!G98, 100) + COUNTIF('Stack Errors'!G98, 100) + COUNTIF('Vending_Machine Errors'!G98, 100) + COUNTIF('Vending_Machine_Sum Errors'!G98, 100) + COUNTIF('MazeComplete Errors'!G98, 100) + COUNTIF('MazeSolve Errors'!G98, 100) + COUNTIF('Hamiltonian Errors'!G98, 100)</f>
        <v>0</v>
      </c>
      <c r="H98" t="str">
        <f t="shared" si="2"/>
        <v>50 (δ=0.45)</v>
      </c>
    </row>
    <row r="99" spans="1:8" x14ac:dyDescent="0.45">
      <c r="A99" s="1">
        <v>23</v>
      </c>
      <c r="B99">
        <v>50</v>
      </c>
      <c r="C99">
        <v>0.65</v>
      </c>
      <c r="D99">
        <f>COUNTIF('PARITY Errors'!D99, 100) + COUNTIF('Pattern_Matching Errors'!D99, 100) + COUNTIF('Reversal Errors'!D99, 100) + COUNTIF('Stack Errors'!D99, 100) + COUNTIF('Vending_Machine Errors'!D99, 100) + COUNTIF('Vending_Machine_Sum Errors'!D99, 100) + COUNTIF('MazeComplete Errors'!D99, 100) + COUNTIF('MazeSolve Errors'!D99, 100) + COUNTIF('Hamiltonian Errors'!D99, 100)</f>
        <v>0</v>
      </c>
      <c r="E99">
        <f>COUNTIF('PARITY Errors'!E99, 100) + COUNTIF('Pattern_Matching Errors'!E99, 100) + COUNTIF('Reversal Errors'!E99, 100) + COUNTIF('Stack Errors'!E99, 100) + COUNTIF('Vending_Machine Errors'!E99, 100) + COUNTIF('Vending_Machine_Sum Errors'!E99, 100) + COUNTIF('MazeComplete Errors'!E99, 100) + COUNTIF('MazeSolve Errors'!E99, 100) + COUNTIF('Hamiltonian Errors'!E99, 100)</f>
        <v>0</v>
      </c>
      <c r="F99">
        <f>COUNTIF('PARITY Errors'!F99, 100) + COUNTIF('Pattern_Matching Errors'!F99, 100) + COUNTIF('Reversal Errors'!F99, 100) + COUNTIF('Stack Errors'!F99, 100) + COUNTIF('Vending_Machine Errors'!F99, 100) + COUNTIF('Vending_Machine_Sum Errors'!F99, 100) + COUNTIF('MazeComplete Errors'!F99, 100) + COUNTIF('MazeSolve Errors'!F99, 100) + COUNTIF('Hamiltonian Errors'!F99, 100)</f>
        <v>0</v>
      </c>
      <c r="G99">
        <f>COUNTIF('PARITY Errors'!G99, 100) + COUNTIF('Pattern_Matching Errors'!G99, 100) + COUNTIF('Reversal Errors'!G99, 100) + COUNTIF('Stack Errors'!G99, 100) + COUNTIF('Vending_Machine Errors'!G99, 100) + COUNTIF('Vending_Machine_Sum Errors'!G99, 100) + COUNTIF('MazeComplete Errors'!G99, 100) + COUNTIF('MazeSolve Errors'!G99, 100) + COUNTIF('Hamiltonian Errors'!G99, 100)</f>
        <v>0</v>
      </c>
      <c r="H99" t="str">
        <f t="shared" si="2"/>
        <v>50 (δ=0.65)</v>
      </c>
    </row>
    <row r="100" spans="1:8" x14ac:dyDescent="0.45">
      <c r="A100" s="1">
        <v>24</v>
      </c>
      <c r="B100">
        <v>50</v>
      </c>
      <c r="C100">
        <v>0.85</v>
      </c>
      <c r="D100">
        <f>COUNTIF('PARITY Errors'!D100, 100) + COUNTIF('Pattern_Matching Errors'!D100, 100) + COUNTIF('Reversal Errors'!D100, 100) + COUNTIF('Stack Errors'!D100, 100) + COUNTIF('Vending_Machine Errors'!D100, 100) + COUNTIF('Vending_Machine_Sum Errors'!D100, 100) + COUNTIF('MazeComplete Errors'!D100, 100) + COUNTIF('MazeSolve Errors'!D100, 100) + COUNTIF('Hamiltonian Errors'!D100, 100)</f>
        <v>0</v>
      </c>
      <c r="E100">
        <f>COUNTIF('PARITY Errors'!E100, 100) + COUNTIF('Pattern_Matching Errors'!E100, 100) + COUNTIF('Reversal Errors'!E100, 100) + COUNTIF('Stack Errors'!E100, 100) + COUNTIF('Vending_Machine Errors'!E100, 100) + COUNTIF('Vending_Machine_Sum Errors'!E100, 100) + COUNTIF('MazeComplete Errors'!E100, 100) + COUNTIF('MazeSolve Errors'!E100, 100) + COUNTIF('Hamiltonian Errors'!E100, 100)</f>
        <v>0</v>
      </c>
      <c r="F100">
        <f>COUNTIF('PARITY Errors'!F100, 100) + COUNTIF('Pattern_Matching Errors'!F100, 100) + COUNTIF('Reversal Errors'!F100, 100) + COUNTIF('Stack Errors'!F100, 100) + COUNTIF('Vending_Machine Errors'!F100, 100) + COUNTIF('Vending_Machine_Sum Errors'!F100, 100) + COUNTIF('MazeComplete Errors'!F100, 100) + COUNTIF('MazeSolve Errors'!F100, 100) + COUNTIF('Hamiltonian Errors'!F100, 100)</f>
        <v>0</v>
      </c>
      <c r="G100">
        <f>COUNTIF('PARITY Errors'!G100, 100) + COUNTIF('Pattern_Matching Errors'!G100, 100) + COUNTIF('Reversal Errors'!G100, 100) + COUNTIF('Stack Errors'!G100, 100) + COUNTIF('Vending_Machine Errors'!G100, 100) + COUNTIF('Vending_Machine_Sum Errors'!G100, 100) + COUNTIF('MazeComplete Errors'!G100, 100) + COUNTIF('MazeSolve Errors'!G100, 100) + COUNTIF('Hamiltonian Errors'!G100, 100)</f>
        <v>0</v>
      </c>
      <c r="H100" t="str">
        <f t="shared" si="2"/>
        <v>50 (δ=0.85)</v>
      </c>
    </row>
    <row r="101" spans="1:8" x14ac:dyDescent="0.45">
      <c r="A101" s="1">
        <v>25</v>
      </c>
      <c r="B101">
        <v>100</v>
      </c>
      <c r="C101">
        <v>0</v>
      </c>
      <c r="D101">
        <f>COUNTIF('PARITY Errors'!D101, 100) + COUNTIF('Pattern_Matching Errors'!D101, 100) + COUNTIF('Reversal Errors'!D101, 100) + COUNTIF('Stack Errors'!D101, 100) + COUNTIF('Vending_Machine Errors'!D101, 100) + COUNTIF('Vending_Machine_Sum Errors'!D101, 100) + COUNTIF('MazeComplete Errors'!D101, 100) + COUNTIF('MazeSolve Errors'!D101, 100) + COUNTIF('Hamiltonian Errors'!D101, 100)</f>
        <v>0</v>
      </c>
      <c r="E101">
        <f>COUNTIF('PARITY Errors'!E101, 100) + COUNTIF('Pattern_Matching Errors'!E101, 100) + COUNTIF('Reversal Errors'!E101, 100) + COUNTIF('Stack Errors'!E101, 100) + COUNTIF('Vending_Machine Errors'!E101, 100) + COUNTIF('Vending_Machine_Sum Errors'!E101, 100) + COUNTIF('MazeComplete Errors'!E101, 100) + COUNTIF('MazeSolve Errors'!E101, 100) + COUNTIF('Hamiltonian Errors'!E101, 100)</f>
        <v>0</v>
      </c>
      <c r="F101">
        <f>COUNTIF('PARITY Errors'!F101, 100) + COUNTIF('Pattern_Matching Errors'!F101, 100) + COUNTIF('Reversal Errors'!F101, 100) + COUNTIF('Stack Errors'!F101, 100) + COUNTIF('Vending_Machine Errors'!F101, 100) + COUNTIF('Vending_Machine_Sum Errors'!F101, 100) + COUNTIF('MazeComplete Errors'!F101, 100) + COUNTIF('MazeSolve Errors'!F101, 100) + COUNTIF('Hamiltonian Errors'!F101, 100)</f>
        <v>0</v>
      </c>
      <c r="G101">
        <f>COUNTIF('PARITY Errors'!G101, 100) + COUNTIF('Pattern_Matching Errors'!G101, 100) + COUNTIF('Reversal Errors'!G101, 100) + COUNTIF('Stack Errors'!G101, 100) + COUNTIF('Vending_Machine Errors'!G101, 100) + COUNTIF('Vending_Machine_Sum Errors'!G101, 100) + COUNTIF('MazeComplete Errors'!G101, 100) + COUNTIF('MazeSolve Errors'!G101, 100) + COUNTIF('Hamiltonian Errors'!G101, 100)</f>
        <v>0</v>
      </c>
      <c r="H101" t="str">
        <f t="shared" si="2"/>
        <v>100 (δ=0)</v>
      </c>
    </row>
    <row r="102" spans="1:8" x14ac:dyDescent="0.45">
      <c r="A102" s="1">
        <v>26</v>
      </c>
      <c r="B102">
        <v>100</v>
      </c>
      <c r="C102">
        <v>0.2</v>
      </c>
      <c r="D102">
        <f>COUNTIF('PARITY Errors'!D102, 100) + COUNTIF('Pattern_Matching Errors'!D102, 100) + COUNTIF('Reversal Errors'!D102, 100) + COUNTIF('Stack Errors'!D102, 100) + COUNTIF('Vending_Machine Errors'!D102, 100) + COUNTIF('Vending_Machine_Sum Errors'!D102, 100) + COUNTIF('MazeComplete Errors'!D102, 100) + COUNTIF('MazeSolve Errors'!D102, 100) + COUNTIF('Hamiltonian Errors'!D102, 100)</f>
        <v>0</v>
      </c>
      <c r="E102">
        <f>COUNTIF('PARITY Errors'!E102, 100) + COUNTIF('Pattern_Matching Errors'!E102, 100) + COUNTIF('Reversal Errors'!E102, 100) + COUNTIF('Stack Errors'!E102, 100) + COUNTIF('Vending_Machine Errors'!E102, 100) + COUNTIF('Vending_Machine_Sum Errors'!E102, 100) + COUNTIF('MazeComplete Errors'!E102, 100) + COUNTIF('MazeSolve Errors'!E102, 100) + COUNTIF('Hamiltonian Errors'!E102, 100)</f>
        <v>0</v>
      </c>
      <c r="F102">
        <f>COUNTIF('PARITY Errors'!F102, 100) + COUNTIF('Pattern_Matching Errors'!F102, 100) + COUNTIF('Reversal Errors'!F102, 100) + COUNTIF('Stack Errors'!F102, 100) + COUNTIF('Vending_Machine Errors'!F102, 100) + COUNTIF('Vending_Machine_Sum Errors'!F102, 100) + COUNTIF('MazeComplete Errors'!F102, 100) + COUNTIF('MazeSolve Errors'!F102, 100) + COUNTIF('Hamiltonian Errors'!F102, 100)</f>
        <v>0</v>
      </c>
      <c r="G102">
        <f>COUNTIF('PARITY Errors'!G102, 100) + COUNTIF('Pattern_Matching Errors'!G102, 100) + COUNTIF('Reversal Errors'!G102, 100) + COUNTIF('Stack Errors'!G102, 100) + COUNTIF('Vending_Machine Errors'!G102, 100) + COUNTIF('Vending_Machine_Sum Errors'!G102, 100) + COUNTIF('MazeComplete Errors'!G102, 100) + COUNTIF('MazeSolve Errors'!G102, 100) + COUNTIF('Hamiltonian Errors'!G102, 100)</f>
        <v>0</v>
      </c>
      <c r="H102" t="str">
        <f t="shared" si="2"/>
        <v>100 (δ=0.2)</v>
      </c>
    </row>
    <row r="103" spans="1:8" x14ac:dyDescent="0.45">
      <c r="A103" s="1">
        <v>27</v>
      </c>
      <c r="B103">
        <v>100</v>
      </c>
      <c r="C103">
        <v>0.45</v>
      </c>
      <c r="D103">
        <f>COUNTIF('PARITY Errors'!D103, 100) + COUNTIF('Pattern_Matching Errors'!D103, 100) + COUNTIF('Reversal Errors'!D103, 100) + COUNTIF('Stack Errors'!D103, 100) + COUNTIF('Vending_Machine Errors'!D103, 100) + COUNTIF('Vending_Machine_Sum Errors'!D103, 100) + COUNTIF('MazeComplete Errors'!D103, 100) + COUNTIF('MazeSolve Errors'!D103, 100) + COUNTIF('Hamiltonian Errors'!D103, 100)</f>
        <v>0</v>
      </c>
      <c r="E103">
        <f>COUNTIF('PARITY Errors'!E103, 100) + COUNTIF('Pattern_Matching Errors'!E103, 100) + COUNTIF('Reversal Errors'!E103, 100) + COUNTIF('Stack Errors'!E103, 100) + COUNTIF('Vending_Machine Errors'!E103, 100) + COUNTIF('Vending_Machine_Sum Errors'!E103, 100) + COUNTIF('MazeComplete Errors'!E103, 100) + COUNTIF('MazeSolve Errors'!E103, 100) + COUNTIF('Hamiltonian Errors'!E103, 100)</f>
        <v>0</v>
      </c>
      <c r="F103">
        <f>COUNTIF('PARITY Errors'!F103, 100) + COUNTIF('Pattern_Matching Errors'!F103, 100) + COUNTIF('Reversal Errors'!F103, 100) + COUNTIF('Stack Errors'!F103, 100) + COUNTIF('Vending_Machine Errors'!F103, 100) + COUNTIF('Vending_Machine_Sum Errors'!F103, 100) + COUNTIF('MazeComplete Errors'!F103, 100) + COUNTIF('MazeSolve Errors'!F103, 100) + COUNTIF('Hamiltonian Errors'!F103, 100)</f>
        <v>0</v>
      </c>
      <c r="G103">
        <f>COUNTIF('PARITY Errors'!G103, 100) + COUNTIF('Pattern_Matching Errors'!G103, 100) + COUNTIF('Reversal Errors'!G103, 100) + COUNTIF('Stack Errors'!G103, 100) + COUNTIF('Vending_Machine Errors'!G103, 100) + COUNTIF('Vending_Machine_Sum Errors'!G103, 100) + COUNTIF('MazeComplete Errors'!G103, 100) + COUNTIF('MazeSolve Errors'!G103, 100) + COUNTIF('Hamiltonian Errors'!G103, 100)</f>
        <v>0</v>
      </c>
      <c r="H103" t="str">
        <f t="shared" si="2"/>
        <v>100 (δ=0.45)</v>
      </c>
    </row>
    <row r="104" spans="1:8" x14ac:dyDescent="0.45">
      <c r="A104" s="1">
        <v>28</v>
      </c>
      <c r="B104">
        <v>100</v>
      </c>
      <c r="C104">
        <v>0.65</v>
      </c>
      <c r="D104">
        <f>COUNTIF('PARITY Errors'!D104, 100) + COUNTIF('Pattern_Matching Errors'!D104, 100) + COUNTIF('Reversal Errors'!D104, 100) + COUNTIF('Stack Errors'!D104, 100) + COUNTIF('Vending_Machine Errors'!D104, 100) + COUNTIF('Vending_Machine_Sum Errors'!D104, 100) + COUNTIF('MazeComplete Errors'!D104, 100) + COUNTIF('MazeSolve Errors'!D104, 100) + COUNTIF('Hamiltonian Errors'!D104, 100)</f>
        <v>0</v>
      </c>
      <c r="E104">
        <f>COUNTIF('PARITY Errors'!E104, 100) + COUNTIF('Pattern_Matching Errors'!E104, 100) + COUNTIF('Reversal Errors'!E104, 100) + COUNTIF('Stack Errors'!E104, 100) + COUNTIF('Vending_Machine Errors'!E104, 100) + COUNTIF('Vending_Machine_Sum Errors'!E104, 100) + COUNTIF('MazeComplete Errors'!E104, 100) + COUNTIF('MazeSolve Errors'!E104, 100) + COUNTIF('Hamiltonian Errors'!E104, 100)</f>
        <v>0</v>
      </c>
      <c r="F104">
        <f>COUNTIF('PARITY Errors'!F104, 100) + COUNTIF('Pattern_Matching Errors'!F104, 100) + COUNTIF('Reversal Errors'!F104, 100) + COUNTIF('Stack Errors'!F104, 100) + COUNTIF('Vending_Machine Errors'!F104, 100) + COUNTIF('Vending_Machine_Sum Errors'!F104, 100) + COUNTIF('MazeComplete Errors'!F104, 100) + COUNTIF('MazeSolve Errors'!F104, 100) + COUNTIF('Hamiltonian Errors'!F104, 100)</f>
        <v>0</v>
      </c>
      <c r="G104">
        <f>COUNTIF('PARITY Errors'!G104, 100) + COUNTIF('Pattern_Matching Errors'!G104, 100) + COUNTIF('Reversal Errors'!G104, 100) + COUNTIF('Stack Errors'!G104, 100) + COUNTIF('Vending_Machine Errors'!G104, 100) + COUNTIF('Vending_Machine_Sum Errors'!G104, 100) + COUNTIF('MazeComplete Errors'!G104, 100) + COUNTIF('MazeSolve Errors'!G104, 100) + COUNTIF('Hamiltonian Errors'!G104, 100)</f>
        <v>0</v>
      </c>
      <c r="H104" t="str">
        <f t="shared" si="2"/>
        <v>100 (δ=0.65)</v>
      </c>
    </row>
    <row r="105" spans="1:8" x14ac:dyDescent="0.45">
      <c r="A105" s="1">
        <v>29</v>
      </c>
      <c r="B105">
        <v>100</v>
      </c>
      <c r="C105">
        <v>0.85</v>
      </c>
      <c r="D105">
        <f>COUNTIF('PARITY Errors'!D105, 100) + COUNTIF('Pattern_Matching Errors'!D105, 100) + COUNTIF('Reversal Errors'!D105, 100) + COUNTIF('Stack Errors'!D105, 100) + COUNTIF('Vending_Machine Errors'!D105, 100) + COUNTIF('Vending_Machine_Sum Errors'!D105, 100) + COUNTIF('MazeComplete Errors'!D105, 100) + COUNTIF('MazeSolve Errors'!D105, 100) + COUNTIF('Hamiltonian Errors'!D105, 100)</f>
        <v>0</v>
      </c>
      <c r="E105">
        <f>COUNTIF('PARITY Errors'!E105, 100) + COUNTIF('Pattern_Matching Errors'!E105, 100) + COUNTIF('Reversal Errors'!E105, 100) + COUNTIF('Stack Errors'!E105, 100) + COUNTIF('Vending_Machine Errors'!E105, 100) + COUNTIF('Vending_Machine_Sum Errors'!E105, 100) + COUNTIF('MazeComplete Errors'!E105, 100) + COUNTIF('MazeSolve Errors'!E105, 100) + COUNTIF('Hamiltonian Errors'!E105, 100)</f>
        <v>0</v>
      </c>
      <c r="F105">
        <f>COUNTIF('PARITY Errors'!F105, 100) + COUNTIF('Pattern_Matching Errors'!F105, 100) + COUNTIF('Reversal Errors'!F105, 100) + COUNTIF('Stack Errors'!F105, 100) + COUNTIF('Vending_Machine Errors'!F105, 100) + COUNTIF('Vending_Machine_Sum Errors'!F105, 100) + COUNTIF('MazeComplete Errors'!F105, 100) + COUNTIF('MazeSolve Errors'!F105, 100) + COUNTIF('Hamiltonian Errors'!F105, 100)</f>
        <v>0</v>
      </c>
      <c r="G105">
        <f>COUNTIF('PARITY Errors'!G105, 100) + COUNTIF('Pattern_Matching Errors'!G105, 100) + COUNTIF('Reversal Errors'!G105, 100) + COUNTIF('Stack Errors'!G105, 100) + COUNTIF('Vending_Machine Errors'!G105, 100) + COUNTIF('Vending_Machine_Sum Errors'!G105, 100) + COUNTIF('MazeComplete Errors'!G105, 100) + COUNTIF('MazeSolve Errors'!G105, 100) + COUNTIF('Hamiltonian Errors'!G105, 100)</f>
        <v>0</v>
      </c>
      <c r="H105" t="str">
        <f t="shared" si="2"/>
        <v>100 (δ=0.85)</v>
      </c>
    </row>
    <row r="109" spans="1:8" x14ac:dyDescent="0.45">
      <c r="A109" s="1">
        <v>0</v>
      </c>
      <c r="B109" t="s">
        <v>17</v>
      </c>
      <c r="D109">
        <v>9</v>
      </c>
    </row>
    <row r="111" spans="1:8" x14ac:dyDescent="0.4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H111" s="1" t="s">
        <v>14</v>
      </c>
    </row>
    <row r="112" spans="1:8" x14ac:dyDescent="0.45">
      <c r="A112" s="1">
        <v>0</v>
      </c>
      <c r="B112">
        <v>0</v>
      </c>
      <c r="C112">
        <v>0</v>
      </c>
      <c r="D112">
        <f>COUNTIF('PARITY Errors'!D112, 100) + COUNTIF('Pattern_Matching Errors'!D112, 100) + COUNTIF('Reversal Errors'!D112, 100) + COUNTIF('Stack Errors'!D112, 100) + COUNTIF('Vending_Machine Errors'!D112, 100) + COUNTIF('Vending_Machine_Sum Errors'!D112, 100) + COUNTIF('MazeComplete Errors'!D112, 100) + COUNTIF('MazeSolve Errors'!D112, 100) + COUNTIF('Hamiltonian Errors'!D112, 100)</f>
        <v>8</v>
      </c>
      <c r="E112">
        <f>COUNTIF('PARITY Errors'!E112, 100) + COUNTIF('Pattern_Matching Errors'!E112, 100) + COUNTIF('Reversal Errors'!E112, 100) + COUNTIF('Stack Errors'!E112, 100) + COUNTIF('Vending_Machine Errors'!E112, 100) + COUNTIF('Vending_Machine_Sum Errors'!E112, 100) + COUNTIF('MazeComplete Errors'!E112, 100) + COUNTIF('MazeSolve Errors'!E112, 100) + COUNTIF('Hamiltonian Errors'!E112, 100)</f>
        <v>8</v>
      </c>
      <c r="F112">
        <f>COUNTIF('PARITY Errors'!F112, 100) + COUNTIF('Pattern_Matching Errors'!F112, 100) + COUNTIF('Reversal Errors'!F112, 100) + COUNTIF('Stack Errors'!F112, 100) + COUNTIF('Vending_Machine Errors'!F112, 100) + COUNTIF('Vending_Machine_Sum Errors'!F112, 100) + COUNTIF('MazeComplete Errors'!F112, 100) + COUNTIF('MazeSolve Errors'!F112, 100) + COUNTIF('Hamiltonian Errors'!F112, 100)</f>
        <v>9</v>
      </c>
      <c r="G112">
        <f>COUNTIF('PARITY Errors'!G112, 100) + COUNTIF('Pattern_Matching Errors'!G112, 100) + COUNTIF('Reversal Errors'!G112, 100) + COUNTIF('Stack Errors'!G112, 100) + COUNTIF('Vending_Machine Errors'!G112, 100) + COUNTIF('Vending_Machine_Sum Errors'!G112, 100) + COUNTIF('MazeComplete Errors'!G112, 100) + COUNTIF('MazeSolve Errors'!G112, 100) + COUNTIF('Hamiltonian Errors'!G112, 100)</f>
        <v>8</v>
      </c>
      <c r="H112" t="str">
        <f t="shared" ref="H112:H141" si="3">B112&amp;" (δ="&amp;C112&amp;")"</f>
        <v>0 (δ=0)</v>
      </c>
    </row>
    <row r="113" spans="1:8" x14ac:dyDescent="0.45">
      <c r="A113" s="1">
        <v>1</v>
      </c>
      <c r="B113">
        <v>0</v>
      </c>
      <c r="C113">
        <v>0.2</v>
      </c>
      <c r="D113">
        <f>COUNTIF('PARITY Errors'!D113, 100) + COUNTIF('Pattern_Matching Errors'!D113, 100) + COUNTIF('Reversal Errors'!D113, 100) + COUNTIF('Stack Errors'!D113, 100) + COUNTIF('Vending_Machine Errors'!D113, 100) + COUNTIF('Vending_Machine_Sum Errors'!D113, 100) + COUNTIF('MazeComplete Errors'!D113, 100) + COUNTIF('MazeSolve Errors'!D113, 100) + COUNTIF('Hamiltonian Errors'!D113, 100)</f>
        <v>9</v>
      </c>
      <c r="E113">
        <f>COUNTIF('PARITY Errors'!E113, 100) + COUNTIF('Pattern_Matching Errors'!E113, 100) + COUNTIF('Reversal Errors'!E113, 100) + COUNTIF('Stack Errors'!E113, 100) + COUNTIF('Vending_Machine Errors'!E113, 100) + COUNTIF('Vending_Machine_Sum Errors'!E113, 100) + COUNTIF('MazeComplete Errors'!E113, 100) + COUNTIF('MazeSolve Errors'!E113, 100) + COUNTIF('Hamiltonian Errors'!E113, 100)</f>
        <v>9</v>
      </c>
      <c r="F113">
        <f>COUNTIF('PARITY Errors'!F113, 100) + COUNTIF('Pattern_Matching Errors'!F113, 100) + COUNTIF('Reversal Errors'!F113, 100) + COUNTIF('Stack Errors'!F113, 100) + COUNTIF('Vending_Machine Errors'!F113, 100) + COUNTIF('Vending_Machine_Sum Errors'!F113, 100) + COUNTIF('MazeComplete Errors'!F113, 100) + COUNTIF('MazeSolve Errors'!F113, 100) + COUNTIF('Hamiltonian Errors'!F113, 100)</f>
        <v>8</v>
      </c>
      <c r="G113">
        <f>COUNTIF('PARITY Errors'!G113, 100) + COUNTIF('Pattern_Matching Errors'!G113, 100) + COUNTIF('Reversal Errors'!G113, 100) + COUNTIF('Stack Errors'!G113, 100) + COUNTIF('Vending_Machine Errors'!G113, 100) + COUNTIF('Vending_Machine_Sum Errors'!G113, 100) + COUNTIF('MazeComplete Errors'!G113, 100) + COUNTIF('MazeSolve Errors'!G113, 100) + COUNTIF('Hamiltonian Errors'!G113, 100)</f>
        <v>9</v>
      </c>
      <c r="H113" t="str">
        <f t="shared" si="3"/>
        <v>0 (δ=0.2)</v>
      </c>
    </row>
    <row r="114" spans="1:8" x14ac:dyDescent="0.45">
      <c r="A114" s="1">
        <v>2</v>
      </c>
      <c r="B114">
        <v>0</v>
      </c>
      <c r="C114">
        <v>0.45</v>
      </c>
      <c r="D114">
        <f>COUNTIF('PARITY Errors'!D114, 100) + COUNTIF('Pattern_Matching Errors'!D114, 100) + COUNTIF('Reversal Errors'!D114, 100) + COUNTIF('Stack Errors'!D114, 100) + COUNTIF('Vending_Machine Errors'!D114, 100) + COUNTIF('Vending_Machine_Sum Errors'!D114, 100) + COUNTIF('MazeComplete Errors'!D114, 100) + COUNTIF('MazeSolve Errors'!D114, 100) + COUNTIF('Hamiltonian Errors'!D114, 100)</f>
        <v>8</v>
      </c>
      <c r="E114">
        <f>COUNTIF('PARITY Errors'!E114, 100) + COUNTIF('Pattern_Matching Errors'!E114, 100) + COUNTIF('Reversal Errors'!E114, 100) + COUNTIF('Stack Errors'!E114, 100) + COUNTIF('Vending_Machine Errors'!E114, 100) + COUNTIF('Vending_Machine_Sum Errors'!E114, 100) + COUNTIF('MazeComplete Errors'!E114, 100) + COUNTIF('MazeSolve Errors'!E114, 100) + COUNTIF('Hamiltonian Errors'!E114, 100)</f>
        <v>8</v>
      </c>
      <c r="F114">
        <f>COUNTIF('PARITY Errors'!F114, 100) + COUNTIF('Pattern_Matching Errors'!F114, 100) + COUNTIF('Reversal Errors'!F114, 100) + COUNTIF('Stack Errors'!F114, 100) + COUNTIF('Vending_Machine Errors'!F114, 100) + COUNTIF('Vending_Machine_Sum Errors'!F114, 100) + COUNTIF('MazeComplete Errors'!F114, 100) + COUNTIF('MazeSolve Errors'!F114, 100) + COUNTIF('Hamiltonian Errors'!F114, 100)</f>
        <v>9</v>
      </c>
      <c r="G114">
        <f>COUNTIF('PARITY Errors'!G114, 100) + COUNTIF('Pattern_Matching Errors'!G114, 100) + COUNTIF('Reversal Errors'!G114, 100) + COUNTIF('Stack Errors'!G114, 100) + COUNTIF('Vending_Machine Errors'!G114, 100) + COUNTIF('Vending_Machine_Sum Errors'!G114, 100) + COUNTIF('MazeComplete Errors'!G114, 100) + COUNTIF('MazeSolve Errors'!G114, 100) + COUNTIF('Hamiltonian Errors'!G114, 100)</f>
        <v>8</v>
      </c>
      <c r="H114" t="str">
        <f t="shared" si="3"/>
        <v>0 (δ=0.45)</v>
      </c>
    </row>
    <row r="115" spans="1:8" x14ac:dyDescent="0.45">
      <c r="A115" s="1">
        <v>3</v>
      </c>
      <c r="B115">
        <v>0</v>
      </c>
      <c r="C115">
        <v>0.65</v>
      </c>
      <c r="D115">
        <f>COUNTIF('PARITY Errors'!D115, 100) + COUNTIF('Pattern_Matching Errors'!D115, 100) + COUNTIF('Reversal Errors'!D115, 100) + COUNTIF('Stack Errors'!D115, 100) + COUNTIF('Vending_Machine Errors'!D115, 100) + COUNTIF('Vending_Machine_Sum Errors'!D115, 100) + COUNTIF('MazeComplete Errors'!D115, 100) + COUNTIF('MazeSolve Errors'!D115, 100) + COUNTIF('Hamiltonian Errors'!D115, 100)</f>
        <v>8</v>
      </c>
      <c r="E115">
        <f>COUNTIF('PARITY Errors'!E115, 100) + COUNTIF('Pattern_Matching Errors'!E115, 100) + COUNTIF('Reversal Errors'!E115, 100) + COUNTIF('Stack Errors'!E115, 100) + COUNTIF('Vending_Machine Errors'!E115, 100) + COUNTIF('Vending_Machine_Sum Errors'!E115, 100) + COUNTIF('MazeComplete Errors'!E115, 100) + COUNTIF('MazeSolve Errors'!E115, 100) + COUNTIF('Hamiltonian Errors'!E115, 100)</f>
        <v>9</v>
      </c>
      <c r="F115">
        <f>COUNTIF('PARITY Errors'!F115, 100) + COUNTIF('Pattern_Matching Errors'!F115, 100) + COUNTIF('Reversal Errors'!F115, 100) + COUNTIF('Stack Errors'!F115, 100) + COUNTIF('Vending_Machine Errors'!F115, 100) + COUNTIF('Vending_Machine_Sum Errors'!F115, 100) + COUNTIF('MazeComplete Errors'!F115, 100) + COUNTIF('MazeSolve Errors'!F115, 100) + COUNTIF('Hamiltonian Errors'!F115, 100)</f>
        <v>9</v>
      </c>
      <c r="G115">
        <f>COUNTIF('PARITY Errors'!G115, 100) + COUNTIF('Pattern_Matching Errors'!G115, 100) + COUNTIF('Reversal Errors'!G115, 100) + COUNTIF('Stack Errors'!G115, 100) + COUNTIF('Vending_Machine Errors'!G115, 100) + COUNTIF('Vending_Machine_Sum Errors'!G115, 100) + COUNTIF('MazeComplete Errors'!G115, 100) + COUNTIF('MazeSolve Errors'!G115, 100) + COUNTIF('Hamiltonian Errors'!G115, 100)</f>
        <v>9</v>
      </c>
      <c r="H115" t="str">
        <f t="shared" si="3"/>
        <v>0 (δ=0.65)</v>
      </c>
    </row>
    <row r="116" spans="1:8" x14ac:dyDescent="0.45">
      <c r="A116" s="1">
        <v>4</v>
      </c>
      <c r="B116">
        <v>0</v>
      </c>
      <c r="C116">
        <v>0.85</v>
      </c>
      <c r="D116">
        <f>COUNTIF('PARITY Errors'!D116, 100) + COUNTIF('Pattern_Matching Errors'!D116, 100) + COUNTIF('Reversal Errors'!D116, 100) + COUNTIF('Stack Errors'!D116, 100) + COUNTIF('Vending_Machine Errors'!D116, 100) + COUNTIF('Vending_Machine_Sum Errors'!D116, 100) + COUNTIF('MazeComplete Errors'!D116, 100) + COUNTIF('MazeSolve Errors'!D116, 100) + COUNTIF('Hamiltonian Errors'!D116, 100)</f>
        <v>8</v>
      </c>
      <c r="E116">
        <f>COUNTIF('PARITY Errors'!E116, 100) + COUNTIF('Pattern_Matching Errors'!E116, 100) + COUNTIF('Reversal Errors'!E116, 100) + COUNTIF('Stack Errors'!E116, 100) + COUNTIF('Vending_Machine Errors'!E116, 100) + COUNTIF('Vending_Machine_Sum Errors'!E116, 100) + COUNTIF('MazeComplete Errors'!E116, 100) + COUNTIF('MazeSolve Errors'!E116, 100) + COUNTIF('Hamiltonian Errors'!E116, 100)</f>
        <v>9</v>
      </c>
      <c r="F116">
        <f>COUNTIF('PARITY Errors'!F116, 100) + COUNTIF('Pattern_Matching Errors'!F116, 100) + COUNTIF('Reversal Errors'!F116, 100) + COUNTIF('Stack Errors'!F116, 100) + COUNTIF('Vending_Machine Errors'!F116, 100) + COUNTIF('Vending_Machine_Sum Errors'!F116, 100) + COUNTIF('MazeComplete Errors'!F116, 100) + COUNTIF('MazeSolve Errors'!F116, 100) + COUNTIF('Hamiltonian Errors'!F116, 100)</f>
        <v>9</v>
      </c>
      <c r="G116">
        <f>COUNTIF('PARITY Errors'!G116, 100) + COUNTIF('Pattern_Matching Errors'!G116, 100) + COUNTIF('Reversal Errors'!G116, 100) + COUNTIF('Stack Errors'!G116, 100) + COUNTIF('Vending_Machine Errors'!G116, 100) + COUNTIF('Vending_Machine_Sum Errors'!G116, 100) + COUNTIF('MazeComplete Errors'!G116, 100) + COUNTIF('MazeSolve Errors'!G116, 100) + COUNTIF('Hamiltonian Errors'!G116, 100)</f>
        <v>9</v>
      </c>
      <c r="H116" t="str">
        <f t="shared" si="3"/>
        <v>0 (δ=0.85)</v>
      </c>
    </row>
    <row r="117" spans="1:8" x14ac:dyDescent="0.45">
      <c r="A117" s="1">
        <v>5</v>
      </c>
      <c r="B117">
        <v>5</v>
      </c>
      <c r="C117">
        <v>0</v>
      </c>
      <c r="D117">
        <f>COUNTIF('PARITY Errors'!D117, 100) + COUNTIF('Pattern_Matching Errors'!D117, 100) + COUNTIF('Reversal Errors'!D117, 100) + COUNTIF('Stack Errors'!D117, 100) + COUNTIF('Vending_Machine Errors'!D117, 100) + COUNTIF('Vending_Machine_Sum Errors'!D117, 100) + COUNTIF('MazeComplete Errors'!D117, 100) + COUNTIF('MazeSolve Errors'!D117, 100) + COUNTIF('Hamiltonian Errors'!D117, 100)</f>
        <v>0</v>
      </c>
      <c r="E117">
        <f>COUNTIF('PARITY Errors'!E117, 100) + COUNTIF('Pattern_Matching Errors'!E117, 100) + COUNTIF('Reversal Errors'!E117, 100) + COUNTIF('Stack Errors'!E117, 100) + COUNTIF('Vending_Machine Errors'!E117, 100) + COUNTIF('Vending_Machine_Sum Errors'!E117, 100) + COUNTIF('MazeComplete Errors'!E117, 100) + COUNTIF('MazeSolve Errors'!E117, 100) + COUNTIF('Hamiltonian Errors'!E117, 100)</f>
        <v>1</v>
      </c>
      <c r="F117">
        <f>COUNTIF('PARITY Errors'!F117, 100) + COUNTIF('Pattern_Matching Errors'!F117, 100) + COUNTIF('Reversal Errors'!F117, 100) + COUNTIF('Stack Errors'!F117, 100) + COUNTIF('Vending_Machine Errors'!F117, 100) + COUNTIF('Vending_Machine_Sum Errors'!F117, 100) + COUNTIF('MazeComplete Errors'!F117, 100) + COUNTIF('MazeSolve Errors'!F117, 100) + COUNTIF('Hamiltonian Errors'!F117, 100)</f>
        <v>1</v>
      </c>
      <c r="G117">
        <f>COUNTIF('PARITY Errors'!G117, 100) + COUNTIF('Pattern_Matching Errors'!G117, 100) + COUNTIF('Reversal Errors'!G117, 100) + COUNTIF('Stack Errors'!G117, 100) + COUNTIF('Vending_Machine Errors'!G117, 100) + COUNTIF('Vending_Machine_Sum Errors'!G117, 100) + COUNTIF('MazeComplete Errors'!G117, 100) + COUNTIF('MazeSolve Errors'!G117, 100) + COUNTIF('Hamiltonian Errors'!G117, 100)</f>
        <v>0</v>
      </c>
      <c r="H117" t="str">
        <f t="shared" si="3"/>
        <v>5 (δ=0)</v>
      </c>
    </row>
    <row r="118" spans="1:8" x14ac:dyDescent="0.45">
      <c r="A118" s="1">
        <v>6</v>
      </c>
      <c r="B118">
        <v>5</v>
      </c>
      <c r="C118">
        <v>0.2</v>
      </c>
      <c r="D118">
        <f>COUNTIF('PARITY Errors'!D118, 100) + COUNTIF('Pattern_Matching Errors'!D118, 100) + COUNTIF('Reversal Errors'!D118, 100) + COUNTIF('Stack Errors'!D118, 100) + COUNTIF('Vending_Machine Errors'!D118, 100) + COUNTIF('Vending_Machine_Sum Errors'!D118, 100) + COUNTIF('MazeComplete Errors'!D118, 100) + COUNTIF('MazeSolve Errors'!D118, 100) + COUNTIF('Hamiltonian Errors'!D118, 100)</f>
        <v>0</v>
      </c>
      <c r="E118">
        <f>COUNTIF('PARITY Errors'!E118, 100) + COUNTIF('Pattern_Matching Errors'!E118, 100) + COUNTIF('Reversal Errors'!E118, 100) + COUNTIF('Stack Errors'!E118, 100) + COUNTIF('Vending_Machine Errors'!E118, 100) + COUNTIF('Vending_Machine_Sum Errors'!E118, 100) + COUNTIF('MazeComplete Errors'!E118, 100) + COUNTIF('MazeSolve Errors'!E118, 100) + COUNTIF('Hamiltonian Errors'!E118, 100)</f>
        <v>1</v>
      </c>
      <c r="F118">
        <f>COUNTIF('PARITY Errors'!F118, 100) + COUNTIF('Pattern_Matching Errors'!F118, 100) + COUNTIF('Reversal Errors'!F118, 100) + COUNTIF('Stack Errors'!F118, 100) + COUNTIF('Vending_Machine Errors'!F118, 100) + COUNTIF('Vending_Machine_Sum Errors'!F118, 100) + COUNTIF('MazeComplete Errors'!F118, 100) + COUNTIF('MazeSolve Errors'!F118, 100) + COUNTIF('Hamiltonian Errors'!F118, 100)</f>
        <v>0</v>
      </c>
      <c r="G118">
        <f>COUNTIF('PARITY Errors'!G118, 100) + COUNTIF('Pattern_Matching Errors'!G118, 100) + COUNTIF('Reversal Errors'!G118, 100) + COUNTIF('Stack Errors'!G118, 100) + COUNTIF('Vending_Machine Errors'!G118, 100) + COUNTIF('Vending_Machine_Sum Errors'!G118, 100) + COUNTIF('MazeComplete Errors'!G118, 100) + COUNTIF('MazeSolve Errors'!G118, 100) + COUNTIF('Hamiltonian Errors'!G118, 100)</f>
        <v>0</v>
      </c>
      <c r="H118" t="str">
        <f t="shared" si="3"/>
        <v>5 (δ=0.2)</v>
      </c>
    </row>
    <row r="119" spans="1:8" x14ac:dyDescent="0.45">
      <c r="A119" s="1">
        <v>7</v>
      </c>
      <c r="B119">
        <v>5</v>
      </c>
      <c r="C119">
        <v>0.45</v>
      </c>
      <c r="D119">
        <f>COUNTIF('PARITY Errors'!D119, 100) + COUNTIF('Pattern_Matching Errors'!D119, 100) + COUNTIF('Reversal Errors'!D119, 100) + COUNTIF('Stack Errors'!D119, 100) + COUNTIF('Vending_Machine Errors'!D119, 100) + COUNTIF('Vending_Machine_Sum Errors'!D119, 100) + COUNTIF('MazeComplete Errors'!D119, 100) + COUNTIF('MazeSolve Errors'!D119, 100) + COUNTIF('Hamiltonian Errors'!D119, 100)</f>
        <v>0</v>
      </c>
      <c r="E119">
        <f>COUNTIF('PARITY Errors'!E119, 100) + COUNTIF('Pattern_Matching Errors'!E119, 100) + COUNTIF('Reversal Errors'!E119, 100) + COUNTIF('Stack Errors'!E119, 100) + COUNTIF('Vending_Machine Errors'!E119, 100) + COUNTIF('Vending_Machine_Sum Errors'!E119, 100) + COUNTIF('MazeComplete Errors'!E119, 100) + COUNTIF('MazeSolve Errors'!E119, 100) + COUNTIF('Hamiltonian Errors'!E119, 100)</f>
        <v>1</v>
      </c>
      <c r="F119">
        <f>COUNTIF('PARITY Errors'!F119, 100) + COUNTIF('Pattern_Matching Errors'!F119, 100) + COUNTIF('Reversal Errors'!F119, 100) + COUNTIF('Stack Errors'!F119, 100) + COUNTIF('Vending_Machine Errors'!F119, 100) + COUNTIF('Vending_Machine_Sum Errors'!F119, 100) + COUNTIF('MazeComplete Errors'!F119, 100) + COUNTIF('MazeSolve Errors'!F119, 100) + COUNTIF('Hamiltonian Errors'!F119, 100)</f>
        <v>1</v>
      </c>
      <c r="G119">
        <f>COUNTIF('PARITY Errors'!G119, 100) + COUNTIF('Pattern_Matching Errors'!G119, 100) + COUNTIF('Reversal Errors'!G119, 100) + COUNTIF('Stack Errors'!G119, 100) + COUNTIF('Vending_Machine Errors'!G119, 100) + COUNTIF('Vending_Machine_Sum Errors'!G119, 100) + COUNTIF('MazeComplete Errors'!G119, 100) + COUNTIF('MazeSolve Errors'!G119, 100) + COUNTIF('Hamiltonian Errors'!G119, 100)</f>
        <v>0</v>
      </c>
      <c r="H119" t="str">
        <f t="shared" si="3"/>
        <v>5 (δ=0.45)</v>
      </c>
    </row>
    <row r="120" spans="1:8" x14ac:dyDescent="0.45">
      <c r="A120" s="1">
        <v>8</v>
      </c>
      <c r="B120">
        <v>5</v>
      </c>
      <c r="C120">
        <v>0.65</v>
      </c>
      <c r="D120">
        <f>COUNTIF('PARITY Errors'!D120, 100) + COUNTIF('Pattern_Matching Errors'!D120, 100) + COUNTIF('Reversal Errors'!D120, 100) + COUNTIF('Stack Errors'!D120, 100) + COUNTIF('Vending_Machine Errors'!D120, 100) + COUNTIF('Vending_Machine_Sum Errors'!D120, 100) + COUNTIF('MazeComplete Errors'!D120, 100) + COUNTIF('MazeSolve Errors'!D120, 100) + COUNTIF('Hamiltonian Errors'!D120, 100)</f>
        <v>0</v>
      </c>
      <c r="E120">
        <f>COUNTIF('PARITY Errors'!E120, 100) + COUNTIF('Pattern_Matching Errors'!E120, 100) + COUNTIF('Reversal Errors'!E120, 100) + COUNTIF('Stack Errors'!E120, 100) + COUNTIF('Vending_Machine Errors'!E120, 100) + COUNTIF('Vending_Machine_Sum Errors'!E120, 100) + COUNTIF('MazeComplete Errors'!E120, 100) + COUNTIF('MazeSolve Errors'!E120, 100) + COUNTIF('Hamiltonian Errors'!E120, 100)</f>
        <v>1</v>
      </c>
      <c r="F120">
        <f>COUNTIF('PARITY Errors'!F120, 100) + COUNTIF('Pattern_Matching Errors'!F120, 100) + COUNTIF('Reversal Errors'!F120, 100) + COUNTIF('Stack Errors'!F120, 100) + COUNTIF('Vending_Machine Errors'!F120, 100) + COUNTIF('Vending_Machine_Sum Errors'!F120, 100) + COUNTIF('MazeComplete Errors'!F120, 100) + COUNTIF('MazeSolve Errors'!F120, 100) + COUNTIF('Hamiltonian Errors'!F120, 100)</f>
        <v>1</v>
      </c>
      <c r="G120">
        <f>COUNTIF('PARITY Errors'!G120, 100) + COUNTIF('Pattern_Matching Errors'!G120, 100) + COUNTIF('Reversal Errors'!G120, 100) + COUNTIF('Stack Errors'!G120, 100) + COUNTIF('Vending_Machine Errors'!G120, 100) + COUNTIF('Vending_Machine_Sum Errors'!G120, 100) + COUNTIF('MazeComplete Errors'!G120, 100) + COUNTIF('MazeSolve Errors'!G120, 100) + COUNTIF('Hamiltonian Errors'!G120, 100)</f>
        <v>0</v>
      </c>
      <c r="H120" t="str">
        <f t="shared" si="3"/>
        <v>5 (δ=0.65)</v>
      </c>
    </row>
    <row r="121" spans="1:8" x14ac:dyDescent="0.45">
      <c r="A121" s="1">
        <v>9</v>
      </c>
      <c r="B121">
        <v>5</v>
      </c>
      <c r="C121">
        <v>0.85</v>
      </c>
      <c r="D121">
        <f>COUNTIF('PARITY Errors'!D121, 100) + COUNTIF('Pattern_Matching Errors'!D121, 100) + COUNTIF('Reversal Errors'!D121, 100) + COUNTIF('Stack Errors'!D121, 100) + COUNTIF('Vending_Machine Errors'!D121, 100) + COUNTIF('Vending_Machine_Sum Errors'!D121, 100) + COUNTIF('MazeComplete Errors'!D121, 100) + COUNTIF('MazeSolve Errors'!D121, 100) + COUNTIF('Hamiltonian Errors'!D121, 100)</f>
        <v>0</v>
      </c>
      <c r="E121">
        <f>COUNTIF('PARITY Errors'!E121, 100) + COUNTIF('Pattern_Matching Errors'!E121, 100) + COUNTIF('Reversal Errors'!E121, 100) + COUNTIF('Stack Errors'!E121, 100) + COUNTIF('Vending_Machine Errors'!E121, 100) + COUNTIF('Vending_Machine_Sum Errors'!E121, 100) + COUNTIF('MazeComplete Errors'!E121, 100) + COUNTIF('MazeSolve Errors'!E121, 100) + COUNTIF('Hamiltonian Errors'!E121, 100)</f>
        <v>1</v>
      </c>
      <c r="F121">
        <f>COUNTIF('PARITY Errors'!F121, 100) + COUNTIF('Pattern_Matching Errors'!F121, 100) + COUNTIF('Reversal Errors'!F121, 100) + COUNTIF('Stack Errors'!F121, 100) + COUNTIF('Vending_Machine Errors'!F121, 100) + COUNTIF('Vending_Machine_Sum Errors'!F121, 100) + COUNTIF('MazeComplete Errors'!F121, 100) + COUNTIF('MazeSolve Errors'!F121, 100) + COUNTIF('Hamiltonian Errors'!F121, 100)</f>
        <v>1</v>
      </c>
      <c r="G121">
        <f>COUNTIF('PARITY Errors'!G121, 100) + COUNTIF('Pattern_Matching Errors'!G121, 100) + COUNTIF('Reversal Errors'!G121, 100) + COUNTIF('Stack Errors'!G121, 100) + COUNTIF('Vending_Machine Errors'!G121, 100) + COUNTIF('Vending_Machine_Sum Errors'!G121, 100) + COUNTIF('MazeComplete Errors'!G121, 100) + COUNTIF('MazeSolve Errors'!G121, 100) + COUNTIF('Hamiltonian Errors'!G121, 100)</f>
        <v>0</v>
      </c>
      <c r="H121" t="str">
        <f t="shared" si="3"/>
        <v>5 (δ=0.85)</v>
      </c>
    </row>
    <row r="122" spans="1:8" x14ac:dyDescent="0.45">
      <c r="A122" s="1">
        <v>10</v>
      </c>
      <c r="B122">
        <v>10</v>
      </c>
      <c r="C122">
        <v>0</v>
      </c>
      <c r="D122">
        <f>COUNTIF('PARITY Errors'!D122, 100) + COUNTIF('Pattern_Matching Errors'!D122, 100) + COUNTIF('Reversal Errors'!D122, 100) + COUNTIF('Stack Errors'!D122, 100) + COUNTIF('Vending_Machine Errors'!D122, 100) + COUNTIF('Vending_Machine_Sum Errors'!D122, 100) + COUNTIF('MazeComplete Errors'!D122, 100) + COUNTIF('MazeSolve Errors'!D122, 100) + COUNTIF('Hamiltonian Errors'!D122, 100)</f>
        <v>0</v>
      </c>
      <c r="E122">
        <f>COUNTIF('PARITY Errors'!E122, 100) + COUNTIF('Pattern_Matching Errors'!E122, 100) + COUNTIF('Reversal Errors'!E122, 100) + COUNTIF('Stack Errors'!E122, 100) + COUNTIF('Vending_Machine Errors'!E122, 100) + COUNTIF('Vending_Machine_Sum Errors'!E122, 100) + COUNTIF('MazeComplete Errors'!E122, 100) + COUNTIF('MazeSolve Errors'!E122, 100) + COUNTIF('Hamiltonian Errors'!E122, 100)</f>
        <v>1</v>
      </c>
      <c r="F122">
        <f>COUNTIF('PARITY Errors'!F122, 100) + COUNTIF('Pattern_Matching Errors'!F122, 100) + COUNTIF('Reversal Errors'!F122, 100) + COUNTIF('Stack Errors'!F122, 100) + COUNTIF('Vending_Machine Errors'!F122, 100) + COUNTIF('Vending_Machine_Sum Errors'!F122, 100) + COUNTIF('MazeComplete Errors'!F122, 100) + COUNTIF('MazeSolve Errors'!F122, 100) + COUNTIF('Hamiltonian Errors'!F122, 100)</f>
        <v>0</v>
      </c>
      <c r="G122">
        <f>COUNTIF('PARITY Errors'!G122, 100) + COUNTIF('Pattern_Matching Errors'!G122, 100) + COUNTIF('Reversal Errors'!G122, 100) + COUNTIF('Stack Errors'!G122, 100) + COUNTIF('Vending_Machine Errors'!G122, 100) + COUNTIF('Vending_Machine_Sum Errors'!G122, 100) + COUNTIF('MazeComplete Errors'!G122, 100) + COUNTIF('MazeSolve Errors'!G122, 100) + COUNTIF('Hamiltonian Errors'!G122, 100)</f>
        <v>0</v>
      </c>
      <c r="H122" t="str">
        <f t="shared" si="3"/>
        <v>10 (δ=0)</v>
      </c>
    </row>
    <row r="123" spans="1:8" x14ac:dyDescent="0.45">
      <c r="A123" s="1">
        <v>11</v>
      </c>
      <c r="B123">
        <v>10</v>
      </c>
      <c r="C123">
        <v>0.2</v>
      </c>
      <c r="D123">
        <f>COUNTIF('PARITY Errors'!D123, 100) + COUNTIF('Pattern_Matching Errors'!D123, 100) + COUNTIF('Reversal Errors'!D123, 100) + COUNTIF('Stack Errors'!D123, 100) + COUNTIF('Vending_Machine Errors'!D123, 100) + COUNTIF('Vending_Machine_Sum Errors'!D123, 100) + COUNTIF('MazeComplete Errors'!D123, 100) + COUNTIF('MazeSolve Errors'!D123, 100) + COUNTIF('Hamiltonian Errors'!D123, 100)</f>
        <v>0</v>
      </c>
      <c r="E123">
        <f>COUNTIF('PARITY Errors'!E123, 100) + COUNTIF('Pattern_Matching Errors'!E123, 100) + COUNTIF('Reversal Errors'!E123, 100) + COUNTIF('Stack Errors'!E123, 100) + COUNTIF('Vending_Machine Errors'!E123, 100) + COUNTIF('Vending_Machine_Sum Errors'!E123, 100) + COUNTIF('MazeComplete Errors'!E123, 100) + COUNTIF('MazeSolve Errors'!E123, 100) + COUNTIF('Hamiltonian Errors'!E123, 100)</f>
        <v>1</v>
      </c>
      <c r="F123">
        <f>COUNTIF('PARITY Errors'!F123, 100) + COUNTIF('Pattern_Matching Errors'!F123, 100) + COUNTIF('Reversal Errors'!F123, 100) + COUNTIF('Stack Errors'!F123, 100) + COUNTIF('Vending_Machine Errors'!F123, 100) + COUNTIF('Vending_Machine_Sum Errors'!F123, 100) + COUNTIF('MazeComplete Errors'!F123, 100) + COUNTIF('MazeSolve Errors'!F123, 100) + COUNTIF('Hamiltonian Errors'!F123, 100)</f>
        <v>0</v>
      </c>
      <c r="G123">
        <f>COUNTIF('PARITY Errors'!G123, 100) + COUNTIF('Pattern_Matching Errors'!G123, 100) + COUNTIF('Reversal Errors'!G123, 100) + COUNTIF('Stack Errors'!G123, 100) + COUNTIF('Vending_Machine Errors'!G123, 100) + COUNTIF('Vending_Machine_Sum Errors'!G123, 100) + COUNTIF('MazeComplete Errors'!G123, 100) + COUNTIF('MazeSolve Errors'!G123, 100) + COUNTIF('Hamiltonian Errors'!G123, 100)</f>
        <v>0</v>
      </c>
      <c r="H123" t="str">
        <f t="shared" si="3"/>
        <v>10 (δ=0.2)</v>
      </c>
    </row>
    <row r="124" spans="1:8" x14ac:dyDescent="0.45">
      <c r="A124" s="1">
        <v>12</v>
      </c>
      <c r="B124">
        <v>10</v>
      </c>
      <c r="C124">
        <v>0.45</v>
      </c>
      <c r="D124">
        <f>COUNTIF('PARITY Errors'!D124, 100) + COUNTIF('Pattern_Matching Errors'!D124, 100) + COUNTIF('Reversal Errors'!D124, 100) + COUNTIF('Stack Errors'!D124, 100) + COUNTIF('Vending_Machine Errors'!D124, 100) + COUNTIF('Vending_Machine_Sum Errors'!D124, 100) + COUNTIF('MazeComplete Errors'!D124, 100) + COUNTIF('MazeSolve Errors'!D124, 100) + COUNTIF('Hamiltonian Errors'!D124, 100)</f>
        <v>0</v>
      </c>
      <c r="E124">
        <f>COUNTIF('PARITY Errors'!E124, 100) + COUNTIF('Pattern_Matching Errors'!E124, 100) + COUNTIF('Reversal Errors'!E124, 100) + COUNTIF('Stack Errors'!E124, 100) + COUNTIF('Vending_Machine Errors'!E124, 100) + COUNTIF('Vending_Machine_Sum Errors'!E124, 100) + COUNTIF('MazeComplete Errors'!E124, 100) + COUNTIF('MazeSolve Errors'!E124, 100) + COUNTIF('Hamiltonian Errors'!E124, 100)</f>
        <v>1</v>
      </c>
      <c r="F124">
        <f>COUNTIF('PARITY Errors'!F124, 100) + COUNTIF('Pattern_Matching Errors'!F124, 100) + COUNTIF('Reversal Errors'!F124, 100) + COUNTIF('Stack Errors'!F124, 100) + COUNTIF('Vending_Machine Errors'!F124, 100) + COUNTIF('Vending_Machine_Sum Errors'!F124, 100) + COUNTIF('MazeComplete Errors'!F124, 100) + COUNTIF('MazeSolve Errors'!F124, 100) + COUNTIF('Hamiltonian Errors'!F124, 100)</f>
        <v>0</v>
      </c>
      <c r="G124">
        <f>COUNTIF('PARITY Errors'!G124, 100) + COUNTIF('Pattern_Matching Errors'!G124, 100) + COUNTIF('Reversal Errors'!G124, 100) + COUNTIF('Stack Errors'!G124, 100) + COUNTIF('Vending_Machine Errors'!G124, 100) + COUNTIF('Vending_Machine_Sum Errors'!G124, 100) + COUNTIF('MazeComplete Errors'!G124, 100) + COUNTIF('MazeSolve Errors'!G124, 100) + COUNTIF('Hamiltonian Errors'!G124, 100)</f>
        <v>0</v>
      </c>
      <c r="H124" t="str">
        <f t="shared" si="3"/>
        <v>10 (δ=0.45)</v>
      </c>
    </row>
    <row r="125" spans="1:8" x14ac:dyDescent="0.45">
      <c r="A125" s="1">
        <v>13</v>
      </c>
      <c r="B125">
        <v>10</v>
      </c>
      <c r="C125">
        <v>0.65</v>
      </c>
      <c r="D125">
        <f>COUNTIF('PARITY Errors'!D125, 100) + COUNTIF('Pattern_Matching Errors'!D125, 100) + COUNTIF('Reversal Errors'!D125, 100) + COUNTIF('Stack Errors'!D125, 100) + COUNTIF('Vending_Machine Errors'!D125, 100) + COUNTIF('Vending_Machine_Sum Errors'!D125, 100) + COUNTIF('MazeComplete Errors'!D125, 100) + COUNTIF('MazeSolve Errors'!D125, 100) + COUNTIF('Hamiltonian Errors'!D125, 100)</f>
        <v>0</v>
      </c>
      <c r="E125">
        <f>COUNTIF('PARITY Errors'!E125, 100) + COUNTIF('Pattern_Matching Errors'!E125, 100) + COUNTIF('Reversal Errors'!E125, 100) + COUNTIF('Stack Errors'!E125, 100) + COUNTIF('Vending_Machine Errors'!E125, 100) + COUNTIF('Vending_Machine_Sum Errors'!E125, 100) + COUNTIF('MazeComplete Errors'!E125, 100) + COUNTIF('MazeSolve Errors'!E125, 100) + COUNTIF('Hamiltonian Errors'!E125, 100)</f>
        <v>1</v>
      </c>
      <c r="F125">
        <f>COUNTIF('PARITY Errors'!F125, 100) + COUNTIF('Pattern_Matching Errors'!F125, 100) + COUNTIF('Reversal Errors'!F125, 100) + COUNTIF('Stack Errors'!F125, 100) + COUNTIF('Vending_Machine Errors'!F125, 100) + COUNTIF('Vending_Machine_Sum Errors'!F125, 100) + COUNTIF('MazeComplete Errors'!F125, 100) + COUNTIF('MazeSolve Errors'!F125, 100) + COUNTIF('Hamiltonian Errors'!F125, 100)</f>
        <v>0</v>
      </c>
      <c r="G125">
        <f>COUNTIF('PARITY Errors'!G125, 100) + COUNTIF('Pattern_Matching Errors'!G125, 100) + COUNTIF('Reversal Errors'!G125, 100) + COUNTIF('Stack Errors'!G125, 100) + COUNTIF('Vending_Machine Errors'!G125, 100) + COUNTIF('Vending_Machine_Sum Errors'!G125, 100) + COUNTIF('MazeComplete Errors'!G125, 100) + COUNTIF('MazeSolve Errors'!G125, 100) + COUNTIF('Hamiltonian Errors'!G125, 100)</f>
        <v>0</v>
      </c>
      <c r="H125" t="str">
        <f t="shared" si="3"/>
        <v>10 (δ=0.65)</v>
      </c>
    </row>
    <row r="126" spans="1:8" x14ac:dyDescent="0.45">
      <c r="A126" s="1">
        <v>14</v>
      </c>
      <c r="B126">
        <v>10</v>
      </c>
      <c r="C126">
        <v>0.85</v>
      </c>
      <c r="D126">
        <f>COUNTIF('PARITY Errors'!D126, 100) + COUNTIF('Pattern_Matching Errors'!D126, 100) + COUNTIF('Reversal Errors'!D126, 100) + COUNTIF('Stack Errors'!D126, 100) + COUNTIF('Vending_Machine Errors'!D126, 100) + COUNTIF('Vending_Machine_Sum Errors'!D126, 100) + COUNTIF('MazeComplete Errors'!D126, 100) + COUNTIF('MazeSolve Errors'!D126, 100) + COUNTIF('Hamiltonian Errors'!D126, 100)</f>
        <v>0</v>
      </c>
      <c r="E126">
        <f>COUNTIF('PARITY Errors'!E126, 100) + COUNTIF('Pattern_Matching Errors'!E126, 100) + COUNTIF('Reversal Errors'!E126, 100) + COUNTIF('Stack Errors'!E126, 100) + COUNTIF('Vending_Machine Errors'!E126, 100) + COUNTIF('Vending_Machine_Sum Errors'!E126, 100) + COUNTIF('MazeComplete Errors'!E126, 100) + COUNTIF('MazeSolve Errors'!E126, 100) + COUNTIF('Hamiltonian Errors'!E126, 100)</f>
        <v>1</v>
      </c>
      <c r="F126">
        <f>COUNTIF('PARITY Errors'!F126, 100) + COUNTIF('Pattern_Matching Errors'!F126, 100) + COUNTIF('Reversal Errors'!F126, 100) + COUNTIF('Stack Errors'!F126, 100) + COUNTIF('Vending_Machine Errors'!F126, 100) + COUNTIF('Vending_Machine_Sum Errors'!F126, 100) + COUNTIF('MazeComplete Errors'!F126, 100) + COUNTIF('MazeSolve Errors'!F126, 100) + COUNTIF('Hamiltonian Errors'!F126, 100)</f>
        <v>0</v>
      </c>
      <c r="G126">
        <f>COUNTIF('PARITY Errors'!G126, 100) + COUNTIF('Pattern_Matching Errors'!G126, 100) + COUNTIF('Reversal Errors'!G126, 100) + COUNTIF('Stack Errors'!G126, 100) + COUNTIF('Vending_Machine Errors'!G126, 100) + COUNTIF('Vending_Machine_Sum Errors'!G126, 100) + COUNTIF('MazeComplete Errors'!G126, 100) + COUNTIF('MazeSolve Errors'!G126, 100) + COUNTIF('Hamiltonian Errors'!G126, 100)</f>
        <v>0</v>
      </c>
      <c r="H126" t="str">
        <f t="shared" si="3"/>
        <v>10 (δ=0.85)</v>
      </c>
    </row>
    <row r="127" spans="1:8" x14ac:dyDescent="0.45">
      <c r="A127" s="1">
        <v>15</v>
      </c>
      <c r="B127">
        <v>20</v>
      </c>
      <c r="C127">
        <v>0</v>
      </c>
      <c r="D127">
        <f>COUNTIF('PARITY Errors'!D127, 100) + COUNTIF('Pattern_Matching Errors'!D127, 100) + COUNTIF('Reversal Errors'!D127, 100) + COUNTIF('Stack Errors'!D127, 100) + COUNTIF('Vending_Machine Errors'!D127, 100) + COUNTIF('Vending_Machine_Sum Errors'!D127, 100) + COUNTIF('MazeComplete Errors'!D127, 100) + COUNTIF('MazeSolve Errors'!D127, 100) + COUNTIF('Hamiltonian Errors'!D127, 100)</f>
        <v>0</v>
      </c>
      <c r="E127">
        <f>COUNTIF('PARITY Errors'!E127, 100) + COUNTIF('Pattern_Matching Errors'!E127, 100) + COUNTIF('Reversal Errors'!E127, 100) + COUNTIF('Stack Errors'!E127, 100) + COUNTIF('Vending_Machine Errors'!E127, 100) + COUNTIF('Vending_Machine_Sum Errors'!E127, 100) + COUNTIF('MazeComplete Errors'!E127, 100) + COUNTIF('MazeSolve Errors'!E127, 100) + COUNTIF('Hamiltonian Errors'!E127, 100)</f>
        <v>0</v>
      </c>
      <c r="F127">
        <f>COUNTIF('PARITY Errors'!F127, 100) + COUNTIF('Pattern_Matching Errors'!F127, 100) + COUNTIF('Reversal Errors'!F127, 100) + COUNTIF('Stack Errors'!F127, 100) + COUNTIF('Vending_Machine Errors'!F127, 100) + COUNTIF('Vending_Machine_Sum Errors'!F127, 100) + COUNTIF('MazeComplete Errors'!F127, 100) + COUNTIF('MazeSolve Errors'!F127, 100) + COUNTIF('Hamiltonian Errors'!F127, 100)</f>
        <v>0</v>
      </c>
      <c r="G127">
        <f>COUNTIF('PARITY Errors'!G127, 100) + COUNTIF('Pattern_Matching Errors'!G127, 100) + COUNTIF('Reversal Errors'!G127, 100) + COUNTIF('Stack Errors'!G127, 100) + COUNTIF('Vending_Machine Errors'!G127, 100) + COUNTIF('Vending_Machine_Sum Errors'!G127, 100) + COUNTIF('MazeComplete Errors'!G127, 100) + COUNTIF('MazeSolve Errors'!G127, 100) + COUNTIF('Hamiltonian Errors'!G127, 100)</f>
        <v>0</v>
      </c>
      <c r="H127" t="str">
        <f t="shared" si="3"/>
        <v>20 (δ=0)</v>
      </c>
    </row>
    <row r="128" spans="1:8" x14ac:dyDescent="0.45">
      <c r="A128" s="1">
        <v>16</v>
      </c>
      <c r="B128">
        <v>20</v>
      </c>
      <c r="C128">
        <v>0.2</v>
      </c>
      <c r="D128">
        <f>COUNTIF('PARITY Errors'!D128, 100) + COUNTIF('Pattern_Matching Errors'!D128, 100) + COUNTIF('Reversal Errors'!D128, 100) + COUNTIF('Stack Errors'!D128, 100) + COUNTIF('Vending_Machine Errors'!D128, 100) + COUNTIF('Vending_Machine_Sum Errors'!D128, 100) + COUNTIF('MazeComplete Errors'!D128, 100) + COUNTIF('MazeSolve Errors'!D128, 100) + COUNTIF('Hamiltonian Errors'!D128, 100)</f>
        <v>0</v>
      </c>
      <c r="E128">
        <f>COUNTIF('PARITY Errors'!E128, 100) + COUNTIF('Pattern_Matching Errors'!E128, 100) + COUNTIF('Reversal Errors'!E128, 100) + COUNTIF('Stack Errors'!E128, 100) + COUNTIF('Vending_Machine Errors'!E128, 100) + COUNTIF('Vending_Machine_Sum Errors'!E128, 100) + COUNTIF('MazeComplete Errors'!E128, 100) + COUNTIF('MazeSolve Errors'!E128, 100) + COUNTIF('Hamiltonian Errors'!E128, 100)</f>
        <v>0</v>
      </c>
      <c r="F128">
        <f>COUNTIF('PARITY Errors'!F128, 100) + COUNTIF('Pattern_Matching Errors'!F128, 100) + COUNTIF('Reversal Errors'!F128, 100) + COUNTIF('Stack Errors'!F128, 100) + COUNTIF('Vending_Machine Errors'!F128, 100) + COUNTIF('Vending_Machine_Sum Errors'!F128, 100) + COUNTIF('MazeComplete Errors'!F128, 100) + COUNTIF('MazeSolve Errors'!F128, 100) + COUNTIF('Hamiltonian Errors'!F128, 100)</f>
        <v>0</v>
      </c>
      <c r="G128">
        <f>COUNTIF('PARITY Errors'!G128, 100) + COUNTIF('Pattern_Matching Errors'!G128, 100) + COUNTIF('Reversal Errors'!G128, 100) + COUNTIF('Stack Errors'!G128, 100) + COUNTIF('Vending_Machine Errors'!G128, 100) + COUNTIF('Vending_Machine_Sum Errors'!G128, 100) + COUNTIF('MazeComplete Errors'!G128, 100) + COUNTIF('MazeSolve Errors'!G128, 100) + COUNTIF('Hamiltonian Errors'!G128, 100)</f>
        <v>0</v>
      </c>
      <c r="H128" t="str">
        <f t="shared" si="3"/>
        <v>20 (δ=0.2)</v>
      </c>
    </row>
    <row r="129" spans="1:8" x14ac:dyDescent="0.45">
      <c r="A129" s="1">
        <v>17</v>
      </c>
      <c r="B129">
        <v>20</v>
      </c>
      <c r="C129">
        <v>0.45</v>
      </c>
      <c r="D129">
        <f>COUNTIF('PARITY Errors'!D129, 100) + COUNTIF('Pattern_Matching Errors'!D129, 100) + COUNTIF('Reversal Errors'!D129, 100) + COUNTIF('Stack Errors'!D129, 100) + COUNTIF('Vending_Machine Errors'!D129, 100) + COUNTIF('Vending_Machine_Sum Errors'!D129, 100) + COUNTIF('MazeComplete Errors'!D129, 100) + COUNTIF('MazeSolve Errors'!D129, 100) + COUNTIF('Hamiltonian Errors'!D129, 100)</f>
        <v>0</v>
      </c>
      <c r="E129">
        <f>COUNTIF('PARITY Errors'!E129, 100) + COUNTIF('Pattern_Matching Errors'!E129, 100) + COUNTIF('Reversal Errors'!E129, 100) + COUNTIF('Stack Errors'!E129, 100) + COUNTIF('Vending_Machine Errors'!E129, 100) + COUNTIF('Vending_Machine_Sum Errors'!E129, 100) + COUNTIF('MazeComplete Errors'!E129, 100) + COUNTIF('MazeSolve Errors'!E129, 100) + COUNTIF('Hamiltonian Errors'!E129, 100)</f>
        <v>0</v>
      </c>
      <c r="F129">
        <f>COUNTIF('PARITY Errors'!F129, 100) + COUNTIF('Pattern_Matching Errors'!F129, 100) + COUNTIF('Reversal Errors'!F129, 100) + COUNTIF('Stack Errors'!F129, 100) + COUNTIF('Vending_Machine Errors'!F129, 100) + COUNTIF('Vending_Machine_Sum Errors'!F129, 100) + COUNTIF('MazeComplete Errors'!F129, 100) + COUNTIF('MazeSolve Errors'!F129, 100) + COUNTIF('Hamiltonian Errors'!F129, 100)</f>
        <v>0</v>
      </c>
      <c r="G129">
        <f>COUNTIF('PARITY Errors'!G129, 100) + COUNTIF('Pattern_Matching Errors'!G129, 100) + COUNTIF('Reversal Errors'!G129, 100) + COUNTIF('Stack Errors'!G129, 100) + COUNTIF('Vending_Machine Errors'!G129, 100) + COUNTIF('Vending_Machine_Sum Errors'!G129, 100) + COUNTIF('MazeComplete Errors'!G129, 100) + COUNTIF('MazeSolve Errors'!G129, 100) + COUNTIF('Hamiltonian Errors'!G129, 100)</f>
        <v>0</v>
      </c>
      <c r="H129" t="str">
        <f t="shared" si="3"/>
        <v>20 (δ=0.45)</v>
      </c>
    </row>
    <row r="130" spans="1:8" x14ac:dyDescent="0.45">
      <c r="A130" s="1">
        <v>18</v>
      </c>
      <c r="B130">
        <v>20</v>
      </c>
      <c r="C130">
        <v>0.65</v>
      </c>
      <c r="D130">
        <f>COUNTIF('PARITY Errors'!D130, 100) + COUNTIF('Pattern_Matching Errors'!D130, 100) + COUNTIF('Reversal Errors'!D130, 100) + COUNTIF('Stack Errors'!D130, 100) + COUNTIF('Vending_Machine Errors'!D130, 100) + COUNTIF('Vending_Machine_Sum Errors'!D130, 100) + COUNTIF('MazeComplete Errors'!D130, 100) + COUNTIF('MazeSolve Errors'!D130, 100) + COUNTIF('Hamiltonian Errors'!D130, 100)</f>
        <v>0</v>
      </c>
      <c r="E130">
        <f>COUNTIF('PARITY Errors'!E130, 100) + COUNTIF('Pattern_Matching Errors'!E130, 100) + COUNTIF('Reversal Errors'!E130, 100) + COUNTIF('Stack Errors'!E130, 100) + COUNTIF('Vending_Machine Errors'!E130, 100) + COUNTIF('Vending_Machine_Sum Errors'!E130, 100) + COUNTIF('MazeComplete Errors'!E130, 100) + COUNTIF('MazeSolve Errors'!E130, 100) + COUNTIF('Hamiltonian Errors'!E130, 100)</f>
        <v>0</v>
      </c>
      <c r="F130">
        <f>COUNTIF('PARITY Errors'!F130, 100) + COUNTIF('Pattern_Matching Errors'!F130, 100) + COUNTIF('Reversal Errors'!F130, 100) + COUNTIF('Stack Errors'!F130, 100) + COUNTIF('Vending_Machine Errors'!F130, 100) + COUNTIF('Vending_Machine_Sum Errors'!F130, 100) + COUNTIF('MazeComplete Errors'!F130, 100) + COUNTIF('MazeSolve Errors'!F130, 100) + COUNTIF('Hamiltonian Errors'!F130, 100)</f>
        <v>0</v>
      </c>
      <c r="G130">
        <f>COUNTIF('PARITY Errors'!G130, 100) + COUNTIF('Pattern_Matching Errors'!G130, 100) + COUNTIF('Reversal Errors'!G130, 100) + COUNTIF('Stack Errors'!G130, 100) + COUNTIF('Vending_Machine Errors'!G130, 100) + COUNTIF('Vending_Machine_Sum Errors'!G130, 100) + COUNTIF('MazeComplete Errors'!G130, 100) + COUNTIF('MazeSolve Errors'!G130, 100) + COUNTIF('Hamiltonian Errors'!G130, 100)</f>
        <v>0</v>
      </c>
      <c r="H130" t="str">
        <f t="shared" si="3"/>
        <v>20 (δ=0.65)</v>
      </c>
    </row>
    <row r="131" spans="1:8" x14ac:dyDescent="0.45">
      <c r="A131" s="1">
        <v>19</v>
      </c>
      <c r="B131">
        <v>20</v>
      </c>
      <c r="C131">
        <v>0.85</v>
      </c>
      <c r="D131">
        <f>COUNTIF('PARITY Errors'!D131, 100) + COUNTIF('Pattern_Matching Errors'!D131, 100) + COUNTIF('Reversal Errors'!D131, 100) + COUNTIF('Stack Errors'!D131, 100) + COUNTIF('Vending_Machine Errors'!D131, 100) + COUNTIF('Vending_Machine_Sum Errors'!D131, 100) + COUNTIF('MazeComplete Errors'!D131, 100) + COUNTIF('MazeSolve Errors'!D131, 100) + COUNTIF('Hamiltonian Errors'!D131, 100)</f>
        <v>0</v>
      </c>
      <c r="E131">
        <f>COUNTIF('PARITY Errors'!E131, 100) + COUNTIF('Pattern_Matching Errors'!E131, 100) + COUNTIF('Reversal Errors'!E131, 100) + COUNTIF('Stack Errors'!E131, 100) + COUNTIF('Vending_Machine Errors'!E131, 100) + COUNTIF('Vending_Machine_Sum Errors'!E131, 100) + COUNTIF('MazeComplete Errors'!E131, 100) + COUNTIF('MazeSolve Errors'!E131, 100) + COUNTIF('Hamiltonian Errors'!E131, 100)</f>
        <v>0</v>
      </c>
      <c r="F131">
        <f>COUNTIF('PARITY Errors'!F131, 100) + COUNTIF('Pattern_Matching Errors'!F131, 100) + COUNTIF('Reversal Errors'!F131, 100) + COUNTIF('Stack Errors'!F131, 100) + COUNTIF('Vending_Machine Errors'!F131, 100) + COUNTIF('Vending_Machine_Sum Errors'!F131, 100) + COUNTIF('MazeComplete Errors'!F131, 100) + COUNTIF('MazeSolve Errors'!F131, 100) + COUNTIF('Hamiltonian Errors'!F131, 100)</f>
        <v>0</v>
      </c>
      <c r="G131">
        <f>COUNTIF('PARITY Errors'!G131, 100) + COUNTIF('Pattern_Matching Errors'!G131, 100) + COUNTIF('Reversal Errors'!G131, 100) + COUNTIF('Stack Errors'!G131, 100) + COUNTIF('Vending_Machine Errors'!G131, 100) + COUNTIF('Vending_Machine_Sum Errors'!G131, 100) + COUNTIF('MazeComplete Errors'!G131, 100) + COUNTIF('MazeSolve Errors'!G131, 100) + COUNTIF('Hamiltonian Errors'!G131, 100)</f>
        <v>0</v>
      </c>
      <c r="H131" t="str">
        <f t="shared" si="3"/>
        <v>20 (δ=0.85)</v>
      </c>
    </row>
    <row r="132" spans="1:8" x14ac:dyDescent="0.45">
      <c r="A132" s="1">
        <v>20</v>
      </c>
      <c r="B132">
        <v>50</v>
      </c>
      <c r="C132">
        <v>0</v>
      </c>
      <c r="D132">
        <f>COUNTIF('PARITY Errors'!D132, 100) + COUNTIF('Pattern_Matching Errors'!D132, 100) + COUNTIF('Reversal Errors'!D132, 100) + COUNTIF('Stack Errors'!D132, 100) + COUNTIF('Vending_Machine Errors'!D132, 100) + COUNTIF('Vending_Machine_Sum Errors'!D132, 100) + COUNTIF('MazeComplete Errors'!D132, 100) + COUNTIF('MazeSolve Errors'!D132, 100) + COUNTIF('Hamiltonian Errors'!D132, 100)</f>
        <v>0</v>
      </c>
      <c r="E132">
        <f>COUNTIF('PARITY Errors'!E132, 100) + COUNTIF('Pattern_Matching Errors'!E132, 100) + COUNTIF('Reversal Errors'!E132, 100) + COUNTIF('Stack Errors'!E132, 100) + COUNTIF('Vending_Machine Errors'!E132, 100) + COUNTIF('Vending_Machine_Sum Errors'!E132, 100) + COUNTIF('MazeComplete Errors'!E132, 100) + COUNTIF('MazeSolve Errors'!E132, 100) + COUNTIF('Hamiltonian Errors'!E132, 100)</f>
        <v>0</v>
      </c>
      <c r="F132">
        <f>COUNTIF('PARITY Errors'!F132, 100) + COUNTIF('Pattern_Matching Errors'!F132, 100) + COUNTIF('Reversal Errors'!F132, 100) + COUNTIF('Stack Errors'!F132, 100) + COUNTIF('Vending_Machine Errors'!F132, 100) + COUNTIF('Vending_Machine_Sum Errors'!F132, 100) + COUNTIF('MazeComplete Errors'!F132, 100) + COUNTIF('MazeSolve Errors'!F132, 100) + COUNTIF('Hamiltonian Errors'!F132, 100)</f>
        <v>0</v>
      </c>
      <c r="G132">
        <f>COUNTIF('PARITY Errors'!G132, 100) + COUNTIF('Pattern_Matching Errors'!G132, 100) + COUNTIF('Reversal Errors'!G132, 100) + COUNTIF('Stack Errors'!G132, 100) + COUNTIF('Vending_Machine Errors'!G132, 100) + COUNTIF('Vending_Machine_Sum Errors'!G132, 100) + COUNTIF('MazeComplete Errors'!G132, 100) + COUNTIF('MazeSolve Errors'!G132, 100) + COUNTIF('Hamiltonian Errors'!G132, 100)</f>
        <v>0</v>
      </c>
      <c r="H132" t="str">
        <f t="shared" si="3"/>
        <v>50 (δ=0)</v>
      </c>
    </row>
    <row r="133" spans="1:8" x14ac:dyDescent="0.45">
      <c r="A133" s="1">
        <v>21</v>
      </c>
      <c r="B133">
        <v>50</v>
      </c>
      <c r="C133">
        <v>0.2</v>
      </c>
      <c r="D133">
        <f>COUNTIF('PARITY Errors'!D133, 100) + COUNTIF('Pattern_Matching Errors'!D133, 100) + COUNTIF('Reversal Errors'!D133, 100) + COUNTIF('Stack Errors'!D133, 100) + COUNTIF('Vending_Machine Errors'!D133, 100) + COUNTIF('Vending_Machine_Sum Errors'!D133, 100) + COUNTIF('MazeComplete Errors'!D133, 100) + COUNTIF('MazeSolve Errors'!D133, 100) + COUNTIF('Hamiltonian Errors'!D133, 100)</f>
        <v>0</v>
      </c>
      <c r="E133">
        <f>COUNTIF('PARITY Errors'!E133, 100) + COUNTIF('Pattern_Matching Errors'!E133, 100) + COUNTIF('Reversal Errors'!E133, 100) + COUNTIF('Stack Errors'!E133, 100) + COUNTIF('Vending_Machine Errors'!E133, 100) + COUNTIF('Vending_Machine_Sum Errors'!E133, 100) + COUNTIF('MazeComplete Errors'!E133, 100) + COUNTIF('MazeSolve Errors'!E133, 100) + COUNTIF('Hamiltonian Errors'!E133, 100)</f>
        <v>0</v>
      </c>
      <c r="F133">
        <f>COUNTIF('PARITY Errors'!F133, 100) + COUNTIF('Pattern_Matching Errors'!F133, 100) + COUNTIF('Reversal Errors'!F133, 100) + COUNTIF('Stack Errors'!F133, 100) + COUNTIF('Vending_Machine Errors'!F133, 100) + COUNTIF('Vending_Machine_Sum Errors'!F133, 100) + COUNTIF('MazeComplete Errors'!F133, 100) + COUNTIF('MazeSolve Errors'!F133, 100) + COUNTIF('Hamiltonian Errors'!F133, 100)</f>
        <v>0</v>
      </c>
      <c r="G133">
        <f>COUNTIF('PARITY Errors'!G133, 100) + COUNTIF('Pattern_Matching Errors'!G133, 100) + COUNTIF('Reversal Errors'!G133, 100) + COUNTIF('Stack Errors'!G133, 100) + COUNTIF('Vending_Machine Errors'!G133, 100) + COUNTIF('Vending_Machine_Sum Errors'!G133, 100) + COUNTIF('MazeComplete Errors'!G133, 100) + COUNTIF('MazeSolve Errors'!G133, 100) + COUNTIF('Hamiltonian Errors'!G133, 100)</f>
        <v>0</v>
      </c>
      <c r="H133" t="str">
        <f t="shared" si="3"/>
        <v>50 (δ=0.2)</v>
      </c>
    </row>
    <row r="134" spans="1:8" x14ac:dyDescent="0.45">
      <c r="A134" s="1">
        <v>22</v>
      </c>
      <c r="B134">
        <v>50</v>
      </c>
      <c r="C134">
        <v>0.45</v>
      </c>
      <c r="D134">
        <f>COUNTIF('PARITY Errors'!D134, 100) + COUNTIF('Pattern_Matching Errors'!D134, 100) + COUNTIF('Reversal Errors'!D134, 100) + COUNTIF('Stack Errors'!D134, 100) + COUNTIF('Vending_Machine Errors'!D134, 100) + COUNTIF('Vending_Machine_Sum Errors'!D134, 100) + COUNTIF('MazeComplete Errors'!D134, 100) + COUNTIF('MazeSolve Errors'!D134, 100) + COUNTIF('Hamiltonian Errors'!D134, 100)</f>
        <v>0</v>
      </c>
      <c r="E134">
        <f>COUNTIF('PARITY Errors'!E134, 100) + COUNTIF('Pattern_Matching Errors'!E134, 100) + COUNTIF('Reversal Errors'!E134, 100) + COUNTIF('Stack Errors'!E134, 100) + COUNTIF('Vending_Machine Errors'!E134, 100) + COUNTIF('Vending_Machine_Sum Errors'!E134, 100) + COUNTIF('MazeComplete Errors'!E134, 100) + COUNTIF('MazeSolve Errors'!E134, 100) + COUNTIF('Hamiltonian Errors'!E134, 100)</f>
        <v>0</v>
      </c>
      <c r="F134">
        <f>COUNTIF('PARITY Errors'!F134, 100) + COUNTIF('Pattern_Matching Errors'!F134, 100) + COUNTIF('Reversal Errors'!F134, 100) + COUNTIF('Stack Errors'!F134, 100) + COUNTIF('Vending_Machine Errors'!F134, 100) + COUNTIF('Vending_Machine_Sum Errors'!F134, 100) + COUNTIF('MazeComplete Errors'!F134, 100) + COUNTIF('MazeSolve Errors'!F134, 100) + COUNTIF('Hamiltonian Errors'!F134, 100)</f>
        <v>0</v>
      </c>
      <c r="G134">
        <f>COUNTIF('PARITY Errors'!G134, 100) + COUNTIF('Pattern_Matching Errors'!G134, 100) + COUNTIF('Reversal Errors'!G134, 100) + COUNTIF('Stack Errors'!G134, 100) + COUNTIF('Vending_Machine Errors'!G134, 100) + COUNTIF('Vending_Machine_Sum Errors'!G134, 100) + COUNTIF('MazeComplete Errors'!G134, 100) + COUNTIF('MazeSolve Errors'!G134, 100) + COUNTIF('Hamiltonian Errors'!G134, 100)</f>
        <v>0</v>
      </c>
      <c r="H134" t="str">
        <f t="shared" si="3"/>
        <v>50 (δ=0.45)</v>
      </c>
    </row>
    <row r="135" spans="1:8" x14ac:dyDescent="0.45">
      <c r="A135" s="1">
        <v>23</v>
      </c>
      <c r="B135">
        <v>50</v>
      </c>
      <c r="C135">
        <v>0.65</v>
      </c>
      <c r="D135">
        <f>COUNTIF('PARITY Errors'!D135, 100) + COUNTIF('Pattern_Matching Errors'!D135, 100) + COUNTIF('Reversal Errors'!D135, 100) + COUNTIF('Stack Errors'!D135, 100) + COUNTIF('Vending_Machine Errors'!D135, 100) + COUNTIF('Vending_Machine_Sum Errors'!D135, 100) + COUNTIF('MazeComplete Errors'!D135, 100) + COUNTIF('MazeSolve Errors'!D135, 100) + COUNTIF('Hamiltonian Errors'!D135, 100)</f>
        <v>0</v>
      </c>
      <c r="E135">
        <f>COUNTIF('PARITY Errors'!E135, 100) + COUNTIF('Pattern_Matching Errors'!E135, 100) + COUNTIF('Reversal Errors'!E135, 100) + COUNTIF('Stack Errors'!E135, 100) + COUNTIF('Vending_Machine Errors'!E135, 100) + COUNTIF('Vending_Machine_Sum Errors'!E135, 100) + COUNTIF('MazeComplete Errors'!E135, 100) + COUNTIF('MazeSolve Errors'!E135, 100) + COUNTIF('Hamiltonian Errors'!E135, 100)</f>
        <v>0</v>
      </c>
      <c r="F135">
        <f>COUNTIF('PARITY Errors'!F135, 100) + COUNTIF('Pattern_Matching Errors'!F135, 100) + COUNTIF('Reversal Errors'!F135, 100) + COUNTIF('Stack Errors'!F135, 100) + COUNTIF('Vending_Machine Errors'!F135, 100) + COUNTIF('Vending_Machine_Sum Errors'!F135, 100) + COUNTIF('MazeComplete Errors'!F135, 100) + COUNTIF('MazeSolve Errors'!F135, 100) + COUNTIF('Hamiltonian Errors'!F135, 100)</f>
        <v>0</v>
      </c>
      <c r="G135">
        <f>COUNTIF('PARITY Errors'!G135, 100) + COUNTIF('Pattern_Matching Errors'!G135, 100) + COUNTIF('Reversal Errors'!G135, 100) + COUNTIF('Stack Errors'!G135, 100) + COUNTIF('Vending_Machine Errors'!G135, 100) + COUNTIF('Vending_Machine_Sum Errors'!G135, 100) + COUNTIF('MazeComplete Errors'!G135, 100) + COUNTIF('MazeSolve Errors'!G135, 100) + COUNTIF('Hamiltonian Errors'!G135, 100)</f>
        <v>0</v>
      </c>
      <c r="H135" t="str">
        <f t="shared" si="3"/>
        <v>50 (δ=0.65)</v>
      </c>
    </row>
    <row r="136" spans="1:8" x14ac:dyDescent="0.45">
      <c r="A136" s="1">
        <v>24</v>
      </c>
      <c r="B136">
        <v>50</v>
      </c>
      <c r="C136">
        <v>0.85</v>
      </c>
      <c r="D136">
        <f>COUNTIF('PARITY Errors'!D136, 100) + COUNTIF('Pattern_Matching Errors'!D136, 100) + COUNTIF('Reversal Errors'!D136, 100) + COUNTIF('Stack Errors'!D136, 100) + COUNTIF('Vending_Machine Errors'!D136, 100) + COUNTIF('Vending_Machine_Sum Errors'!D136, 100) + COUNTIF('MazeComplete Errors'!D136, 100) + COUNTIF('MazeSolve Errors'!D136, 100) + COUNTIF('Hamiltonian Errors'!D136, 100)</f>
        <v>0</v>
      </c>
      <c r="E136">
        <f>COUNTIF('PARITY Errors'!E136, 100) + COUNTIF('Pattern_Matching Errors'!E136, 100) + COUNTIF('Reversal Errors'!E136, 100) + COUNTIF('Stack Errors'!E136, 100) + COUNTIF('Vending_Machine Errors'!E136, 100) + COUNTIF('Vending_Machine_Sum Errors'!E136, 100) + COUNTIF('MazeComplete Errors'!E136, 100) + COUNTIF('MazeSolve Errors'!E136, 100) + COUNTIF('Hamiltonian Errors'!E136, 100)</f>
        <v>0</v>
      </c>
      <c r="F136">
        <f>COUNTIF('PARITY Errors'!F136, 100) + COUNTIF('Pattern_Matching Errors'!F136, 100) + COUNTIF('Reversal Errors'!F136, 100) + COUNTIF('Stack Errors'!F136, 100) + COUNTIF('Vending_Machine Errors'!F136, 100) + COUNTIF('Vending_Machine_Sum Errors'!F136, 100) + COUNTIF('MazeComplete Errors'!F136, 100) + COUNTIF('MazeSolve Errors'!F136, 100) + COUNTIF('Hamiltonian Errors'!F136, 100)</f>
        <v>0</v>
      </c>
      <c r="G136">
        <f>COUNTIF('PARITY Errors'!G136, 100) + COUNTIF('Pattern_Matching Errors'!G136, 100) + COUNTIF('Reversal Errors'!G136, 100) + COUNTIF('Stack Errors'!G136, 100) + COUNTIF('Vending_Machine Errors'!G136, 100) + COUNTIF('Vending_Machine_Sum Errors'!G136, 100) + COUNTIF('MazeComplete Errors'!G136, 100) + COUNTIF('MazeSolve Errors'!G136, 100) + COUNTIF('Hamiltonian Errors'!G136, 100)</f>
        <v>0</v>
      </c>
      <c r="H136" t="str">
        <f t="shared" si="3"/>
        <v>50 (δ=0.85)</v>
      </c>
    </row>
    <row r="137" spans="1:8" x14ac:dyDescent="0.45">
      <c r="A137" s="1">
        <v>25</v>
      </c>
      <c r="B137">
        <v>100</v>
      </c>
      <c r="C137">
        <v>0</v>
      </c>
      <c r="D137">
        <f>COUNTIF('PARITY Errors'!D137, 100) + COUNTIF('Pattern_Matching Errors'!D137, 100) + COUNTIF('Reversal Errors'!D137, 100) + COUNTIF('Stack Errors'!D137, 100) + COUNTIF('Vending_Machine Errors'!D137, 100) + COUNTIF('Vending_Machine_Sum Errors'!D137, 100) + COUNTIF('MazeComplete Errors'!D137, 100) + COUNTIF('MazeSolve Errors'!D137, 100) + COUNTIF('Hamiltonian Errors'!D137, 100)</f>
        <v>0</v>
      </c>
      <c r="E137">
        <f>COUNTIF('PARITY Errors'!E137, 100) + COUNTIF('Pattern_Matching Errors'!E137, 100) + COUNTIF('Reversal Errors'!E137, 100) + COUNTIF('Stack Errors'!E137, 100) + COUNTIF('Vending_Machine Errors'!E137, 100) + COUNTIF('Vending_Machine_Sum Errors'!E137, 100) + COUNTIF('MazeComplete Errors'!E137, 100) + COUNTIF('MazeSolve Errors'!E137, 100) + COUNTIF('Hamiltonian Errors'!E137, 100)</f>
        <v>0</v>
      </c>
      <c r="F137">
        <f>COUNTIF('PARITY Errors'!F137, 100) + COUNTIF('Pattern_Matching Errors'!F137, 100) + COUNTIF('Reversal Errors'!F137, 100) + COUNTIF('Stack Errors'!F137, 100) + COUNTIF('Vending_Machine Errors'!F137, 100) + COUNTIF('Vending_Machine_Sum Errors'!F137, 100) + COUNTIF('MazeComplete Errors'!F137, 100) + COUNTIF('MazeSolve Errors'!F137, 100) + COUNTIF('Hamiltonian Errors'!F137, 100)</f>
        <v>0</v>
      </c>
      <c r="G137">
        <f>COUNTIF('PARITY Errors'!G137, 100) + COUNTIF('Pattern_Matching Errors'!G137, 100) + COUNTIF('Reversal Errors'!G137, 100) + COUNTIF('Stack Errors'!G137, 100) + COUNTIF('Vending_Machine Errors'!G137, 100) + COUNTIF('Vending_Machine_Sum Errors'!G137, 100) + COUNTIF('MazeComplete Errors'!G137, 100) + COUNTIF('MazeSolve Errors'!G137, 100) + COUNTIF('Hamiltonian Errors'!G137, 100)</f>
        <v>0</v>
      </c>
      <c r="H137" t="str">
        <f t="shared" si="3"/>
        <v>100 (δ=0)</v>
      </c>
    </row>
    <row r="138" spans="1:8" x14ac:dyDescent="0.45">
      <c r="A138" s="1">
        <v>26</v>
      </c>
      <c r="B138">
        <v>100</v>
      </c>
      <c r="C138">
        <v>0.2</v>
      </c>
      <c r="D138">
        <f>COUNTIF('PARITY Errors'!D138, 100) + COUNTIF('Pattern_Matching Errors'!D138, 100) + COUNTIF('Reversal Errors'!D138, 100) + COUNTIF('Stack Errors'!D138, 100) + COUNTIF('Vending_Machine Errors'!D138, 100) + COUNTIF('Vending_Machine_Sum Errors'!D138, 100) + COUNTIF('MazeComplete Errors'!D138, 100) + COUNTIF('MazeSolve Errors'!D138, 100) + COUNTIF('Hamiltonian Errors'!D138, 100)</f>
        <v>0</v>
      </c>
      <c r="E138">
        <f>COUNTIF('PARITY Errors'!E138, 100) + COUNTIF('Pattern_Matching Errors'!E138, 100) + COUNTIF('Reversal Errors'!E138, 100) + COUNTIF('Stack Errors'!E138, 100) + COUNTIF('Vending_Machine Errors'!E138, 100) + COUNTIF('Vending_Machine_Sum Errors'!E138, 100) + COUNTIF('MazeComplete Errors'!E138, 100) + COUNTIF('MazeSolve Errors'!E138, 100) + COUNTIF('Hamiltonian Errors'!E138, 100)</f>
        <v>0</v>
      </c>
      <c r="F138">
        <f>COUNTIF('PARITY Errors'!F138, 100) + COUNTIF('Pattern_Matching Errors'!F138, 100) + COUNTIF('Reversal Errors'!F138, 100) + COUNTIF('Stack Errors'!F138, 100) + COUNTIF('Vending_Machine Errors'!F138, 100) + COUNTIF('Vending_Machine_Sum Errors'!F138, 100) + COUNTIF('MazeComplete Errors'!F138, 100) + COUNTIF('MazeSolve Errors'!F138, 100) + COUNTIF('Hamiltonian Errors'!F138, 100)</f>
        <v>0</v>
      </c>
      <c r="G138">
        <f>COUNTIF('PARITY Errors'!G138, 100) + COUNTIF('Pattern_Matching Errors'!G138, 100) + COUNTIF('Reversal Errors'!G138, 100) + COUNTIF('Stack Errors'!G138, 100) + COUNTIF('Vending_Machine Errors'!G138, 100) + COUNTIF('Vending_Machine_Sum Errors'!G138, 100) + COUNTIF('MazeComplete Errors'!G138, 100) + COUNTIF('MazeSolve Errors'!G138, 100) + COUNTIF('Hamiltonian Errors'!G138, 100)</f>
        <v>0</v>
      </c>
      <c r="H138" t="str">
        <f t="shared" si="3"/>
        <v>100 (δ=0.2)</v>
      </c>
    </row>
    <row r="139" spans="1:8" x14ac:dyDescent="0.45">
      <c r="A139" s="1">
        <v>27</v>
      </c>
      <c r="B139">
        <v>100</v>
      </c>
      <c r="C139">
        <v>0.45</v>
      </c>
      <c r="D139">
        <f>COUNTIF('PARITY Errors'!D139, 100) + COUNTIF('Pattern_Matching Errors'!D139, 100) + COUNTIF('Reversal Errors'!D139, 100) + COUNTIF('Stack Errors'!D139, 100) + COUNTIF('Vending_Machine Errors'!D139, 100) + COUNTIF('Vending_Machine_Sum Errors'!D139, 100) + COUNTIF('MazeComplete Errors'!D139, 100) + COUNTIF('MazeSolve Errors'!D139, 100) + COUNTIF('Hamiltonian Errors'!D139, 100)</f>
        <v>0</v>
      </c>
      <c r="E139">
        <f>COUNTIF('PARITY Errors'!E139, 100) + COUNTIF('Pattern_Matching Errors'!E139, 100) + COUNTIF('Reversal Errors'!E139, 100) + COUNTIF('Stack Errors'!E139, 100) + COUNTIF('Vending_Machine Errors'!E139, 100) + COUNTIF('Vending_Machine_Sum Errors'!E139, 100) + COUNTIF('MazeComplete Errors'!E139, 100) + COUNTIF('MazeSolve Errors'!E139, 100) + COUNTIF('Hamiltonian Errors'!E139, 100)</f>
        <v>0</v>
      </c>
      <c r="F139">
        <f>COUNTIF('PARITY Errors'!F139, 100) + COUNTIF('Pattern_Matching Errors'!F139, 100) + COUNTIF('Reversal Errors'!F139, 100) + COUNTIF('Stack Errors'!F139, 100) + COUNTIF('Vending_Machine Errors'!F139, 100) + COUNTIF('Vending_Machine_Sum Errors'!F139, 100) + COUNTIF('MazeComplete Errors'!F139, 100) + COUNTIF('MazeSolve Errors'!F139, 100) + COUNTIF('Hamiltonian Errors'!F139, 100)</f>
        <v>0</v>
      </c>
      <c r="G139">
        <f>COUNTIF('PARITY Errors'!G139, 100) + COUNTIF('Pattern_Matching Errors'!G139, 100) + COUNTIF('Reversal Errors'!G139, 100) + COUNTIF('Stack Errors'!G139, 100) + COUNTIF('Vending_Machine Errors'!G139, 100) + COUNTIF('Vending_Machine_Sum Errors'!G139, 100) + COUNTIF('MazeComplete Errors'!G139, 100) + COUNTIF('MazeSolve Errors'!G139, 100) + COUNTIF('Hamiltonian Errors'!G139, 100)</f>
        <v>0</v>
      </c>
      <c r="H139" t="str">
        <f t="shared" si="3"/>
        <v>100 (δ=0.45)</v>
      </c>
    </row>
    <row r="140" spans="1:8" x14ac:dyDescent="0.45">
      <c r="A140" s="1">
        <v>28</v>
      </c>
      <c r="B140">
        <v>100</v>
      </c>
      <c r="C140">
        <v>0.65</v>
      </c>
      <c r="D140">
        <f>COUNTIF('PARITY Errors'!D140, 100) + COUNTIF('Pattern_Matching Errors'!D140, 100) + COUNTIF('Reversal Errors'!D140, 100) + COUNTIF('Stack Errors'!D140, 100) + COUNTIF('Vending_Machine Errors'!D140, 100) + COUNTIF('Vending_Machine_Sum Errors'!D140, 100) + COUNTIF('MazeComplete Errors'!D140, 100) + COUNTIF('MazeSolve Errors'!D140, 100) + COUNTIF('Hamiltonian Errors'!D140, 100)</f>
        <v>0</v>
      </c>
      <c r="E140">
        <f>COUNTIF('PARITY Errors'!E140, 100) + COUNTIF('Pattern_Matching Errors'!E140, 100) + COUNTIF('Reversal Errors'!E140, 100) + COUNTIF('Stack Errors'!E140, 100) + COUNTIF('Vending_Machine Errors'!E140, 100) + COUNTIF('Vending_Machine_Sum Errors'!E140, 100) + COUNTIF('MazeComplete Errors'!E140, 100) + COUNTIF('MazeSolve Errors'!E140, 100) + COUNTIF('Hamiltonian Errors'!E140, 100)</f>
        <v>0</v>
      </c>
      <c r="F140">
        <f>COUNTIF('PARITY Errors'!F140, 100) + COUNTIF('Pattern_Matching Errors'!F140, 100) + COUNTIF('Reversal Errors'!F140, 100) + COUNTIF('Stack Errors'!F140, 100) + COUNTIF('Vending_Machine Errors'!F140, 100) + COUNTIF('Vending_Machine_Sum Errors'!F140, 100) + COUNTIF('MazeComplete Errors'!F140, 100) + COUNTIF('MazeSolve Errors'!F140, 100) + COUNTIF('Hamiltonian Errors'!F140, 100)</f>
        <v>0</v>
      </c>
      <c r="G140">
        <f>COUNTIF('PARITY Errors'!G140, 100) + COUNTIF('Pattern_Matching Errors'!G140, 100) + COUNTIF('Reversal Errors'!G140, 100) + COUNTIF('Stack Errors'!G140, 100) + COUNTIF('Vending_Machine Errors'!G140, 100) + COUNTIF('Vending_Machine_Sum Errors'!G140, 100) + COUNTIF('MazeComplete Errors'!G140, 100) + COUNTIF('MazeSolve Errors'!G140, 100) + COUNTIF('Hamiltonian Errors'!G140, 100)</f>
        <v>0</v>
      </c>
      <c r="H140" t="str">
        <f t="shared" si="3"/>
        <v>100 (δ=0.65)</v>
      </c>
    </row>
    <row r="141" spans="1:8" x14ac:dyDescent="0.45">
      <c r="A141" s="1">
        <v>29</v>
      </c>
      <c r="B141">
        <v>100</v>
      </c>
      <c r="C141">
        <v>0.85</v>
      </c>
      <c r="D141">
        <f>COUNTIF('PARITY Errors'!D141, 100) + COUNTIF('Pattern_Matching Errors'!D141, 100) + COUNTIF('Reversal Errors'!D141, 100) + COUNTIF('Stack Errors'!D141, 100) + COUNTIF('Vending_Machine Errors'!D141, 100) + COUNTIF('Vending_Machine_Sum Errors'!D141, 100) + COUNTIF('MazeComplete Errors'!D141, 100) + COUNTIF('MazeSolve Errors'!D141, 100) + COUNTIF('Hamiltonian Errors'!D141, 100)</f>
        <v>0</v>
      </c>
      <c r="E141">
        <f>COUNTIF('PARITY Errors'!E141, 100) + COUNTIF('Pattern_Matching Errors'!E141, 100) + COUNTIF('Reversal Errors'!E141, 100) + COUNTIF('Stack Errors'!E141, 100) + COUNTIF('Vending_Machine Errors'!E141, 100) + COUNTIF('Vending_Machine_Sum Errors'!E141, 100) + COUNTIF('MazeComplete Errors'!E141, 100) + COUNTIF('MazeSolve Errors'!E141, 100) + COUNTIF('Hamiltonian Errors'!E141, 100)</f>
        <v>0</v>
      </c>
      <c r="F141">
        <f>COUNTIF('PARITY Errors'!F141, 100) + COUNTIF('Pattern_Matching Errors'!F141, 100) + COUNTIF('Reversal Errors'!F141, 100) + COUNTIF('Stack Errors'!F141, 100) + COUNTIF('Vending_Machine Errors'!F141, 100) + COUNTIF('Vending_Machine_Sum Errors'!F141, 100) + COUNTIF('MazeComplete Errors'!F141, 100) + COUNTIF('MazeSolve Errors'!F141, 100) + COUNTIF('Hamiltonian Errors'!F141, 100)</f>
        <v>0</v>
      </c>
      <c r="G141">
        <f>COUNTIF('PARITY Errors'!G141, 100) + COUNTIF('Pattern_Matching Errors'!G141, 100) + COUNTIF('Reversal Errors'!G141, 100) + COUNTIF('Stack Errors'!G141, 100) + COUNTIF('Vending_Machine Errors'!G141, 100) + COUNTIF('Vending_Machine_Sum Errors'!G141, 100) + COUNTIF('MazeComplete Errors'!G141, 100) + COUNTIF('MazeSolve Errors'!G141, 100) + COUNTIF('Hamiltonian Errors'!G141, 100)</f>
        <v>0</v>
      </c>
      <c r="H141" t="str">
        <f t="shared" si="3"/>
        <v>100 (δ=0.85)</v>
      </c>
    </row>
    <row r="145" spans="1:8" x14ac:dyDescent="0.45">
      <c r="A145" s="1">
        <v>0</v>
      </c>
      <c r="B145" t="s">
        <v>18</v>
      </c>
      <c r="D145">
        <v>9</v>
      </c>
    </row>
    <row r="147" spans="1:8" x14ac:dyDescent="0.4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H147" s="1" t="s">
        <v>14</v>
      </c>
    </row>
    <row r="148" spans="1:8" x14ac:dyDescent="0.45">
      <c r="A148" s="1">
        <v>0</v>
      </c>
      <c r="B148">
        <v>0</v>
      </c>
      <c r="C148">
        <v>0</v>
      </c>
      <c r="D148">
        <f>COUNTIF('PARITY Errors'!D148, 100) + COUNTIF('Pattern_Matching Errors'!D148, 100) + COUNTIF('Reversal Errors'!D148, 100) + COUNTIF('Stack Errors'!D148, 100) + COUNTIF('Vending_Machine Errors'!D148, 100) + COUNTIF('Vending_Machine_Sum Errors'!D148, 100) + COUNTIF('MazeComplete Errors'!D148, 100) + COUNTIF('MazeSolve Errors'!D148, 100) + COUNTIF('Hamiltonian Errors'!D148, 100)</f>
        <v>0</v>
      </c>
      <c r="E148">
        <f>COUNTIF('PARITY Errors'!E148, 100) + COUNTIF('Pattern_Matching Errors'!E148, 100) + COUNTIF('Reversal Errors'!E148, 100) + COUNTIF('Stack Errors'!E148, 100) + COUNTIF('Vending_Machine Errors'!E148, 100) + COUNTIF('Vending_Machine_Sum Errors'!E148, 100) + COUNTIF('MazeComplete Errors'!E148, 100) + COUNTIF('MazeSolve Errors'!E148, 100) + COUNTIF('Hamiltonian Errors'!E148, 100)</f>
        <v>2</v>
      </c>
      <c r="F148">
        <f>COUNTIF('PARITY Errors'!F148, 100) + COUNTIF('Pattern_Matching Errors'!F148, 100) + COUNTIF('Reversal Errors'!F148, 100) + COUNTIF('Stack Errors'!F148, 100) + COUNTIF('Vending_Machine Errors'!F148, 100) + COUNTIF('Vending_Machine_Sum Errors'!F148, 100) + COUNTIF('MazeComplete Errors'!F148, 100) + COUNTIF('MazeSolve Errors'!F148, 100) + COUNTIF('Hamiltonian Errors'!F148, 100)</f>
        <v>0</v>
      </c>
      <c r="G148">
        <f>COUNTIF('PARITY Errors'!G148, 100) + COUNTIF('Pattern_Matching Errors'!G148, 100) + COUNTIF('Reversal Errors'!G148, 100) + COUNTIF('Stack Errors'!G148, 100) + COUNTIF('Vending_Machine Errors'!G148, 100) + COUNTIF('Vending_Machine_Sum Errors'!G148, 100) + COUNTIF('MazeComplete Errors'!G148, 100) + COUNTIF('MazeSolve Errors'!G148, 100) + COUNTIF('Hamiltonian Errors'!G148, 100)</f>
        <v>0</v>
      </c>
      <c r="H148" t="str">
        <f t="shared" ref="H148:H177" si="4">B148&amp;" (δ="&amp;C148&amp;")"</f>
        <v>0 (δ=0)</v>
      </c>
    </row>
    <row r="149" spans="1:8" x14ac:dyDescent="0.45">
      <c r="A149" s="1">
        <v>1</v>
      </c>
      <c r="B149">
        <v>0</v>
      </c>
      <c r="C149">
        <v>0.2</v>
      </c>
      <c r="D149">
        <f>COUNTIF('PARITY Errors'!D149, 100) + COUNTIF('Pattern_Matching Errors'!D149, 100) + COUNTIF('Reversal Errors'!D149, 100) + COUNTIF('Stack Errors'!D149, 100) + COUNTIF('Vending_Machine Errors'!D149, 100) + COUNTIF('Vending_Machine_Sum Errors'!D149, 100) + COUNTIF('MazeComplete Errors'!D149, 100) + COUNTIF('MazeSolve Errors'!D149, 100) + COUNTIF('Hamiltonian Errors'!D149, 100)</f>
        <v>0</v>
      </c>
      <c r="E149">
        <f>COUNTIF('PARITY Errors'!E149, 100) + COUNTIF('Pattern_Matching Errors'!E149, 100) + COUNTIF('Reversal Errors'!E149, 100) + COUNTIF('Stack Errors'!E149, 100) + COUNTIF('Vending_Machine Errors'!E149, 100) + COUNTIF('Vending_Machine_Sum Errors'!E149, 100) + COUNTIF('MazeComplete Errors'!E149, 100) + COUNTIF('MazeSolve Errors'!E149, 100) + COUNTIF('Hamiltonian Errors'!E149, 100)</f>
        <v>2</v>
      </c>
      <c r="F149">
        <f>COUNTIF('PARITY Errors'!F149, 100) + COUNTIF('Pattern_Matching Errors'!F149, 100) + COUNTIF('Reversal Errors'!F149, 100) + COUNTIF('Stack Errors'!F149, 100) + COUNTIF('Vending_Machine Errors'!F149, 100) + COUNTIF('Vending_Machine_Sum Errors'!F149, 100) + COUNTIF('MazeComplete Errors'!F149, 100) + COUNTIF('MazeSolve Errors'!F149, 100) + COUNTIF('Hamiltonian Errors'!F149, 100)</f>
        <v>0</v>
      </c>
      <c r="G149">
        <f>COUNTIF('PARITY Errors'!G149, 100) + COUNTIF('Pattern_Matching Errors'!G149, 100) + COUNTIF('Reversal Errors'!G149, 100) + COUNTIF('Stack Errors'!G149, 100) + COUNTIF('Vending_Machine Errors'!G149, 100) + COUNTIF('Vending_Machine_Sum Errors'!G149, 100) + COUNTIF('MazeComplete Errors'!G149, 100) + COUNTIF('MazeSolve Errors'!G149, 100) + COUNTIF('Hamiltonian Errors'!G149, 100)</f>
        <v>0</v>
      </c>
      <c r="H149" t="str">
        <f t="shared" si="4"/>
        <v>0 (δ=0.2)</v>
      </c>
    </row>
    <row r="150" spans="1:8" x14ac:dyDescent="0.45">
      <c r="A150" s="1">
        <v>2</v>
      </c>
      <c r="B150">
        <v>0</v>
      </c>
      <c r="C150">
        <v>0.45</v>
      </c>
      <c r="D150">
        <f>COUNTIF('PARITY Errors'!D150, 100) + COUNTIF('Pattern_Matching Errors'!D150, 100) + COUNTIF('Reversal Errors'!D150, 100) + COUNTIF('Stack Errors'!D150, 100) + COUNTIF('Vending_Machine Errors'!D150, 100) + COUNTIF('Vending_Machine_Sum Errors'!D150, 100) + COUNTIF('MazeComplete Errors'!D150, 100) + COUNTIF('MazeSolve Errors'!D150, 100) + COUNTIF('Hamiltonian Errors'!D150, 100)</f>
        <v>0</v>
      </c>
      <c r="E150">
        <f>COUNTIF('PARITY Errors'!E150, 100) + COUNTIF('Pattern_Matching Errors'!E150, 100) + COUNTIF('Reversal Errors'!E150, 100) + COUNTIF('Stack Errors'!E150, 100) + COUNTIF('Vending_Machine Errors'!E150, 100) + COUNTIF('Vending_Machine_Sum Errors'!E150, 100) + COUNTIF('MazeComplete Errors'!E150, 100) + COUNTIF('MazeSolve Errors'!E150, 100) + COUNTIF('Hamiltonian Errors'!E150, 100)</f>
        <v>2</v>
      </c>
      <c r="F150">
        <f>COUNTIF('PARITY Errors'!F150, 100) + COUNTIF('Pattern_Matching Errors'!F150, 100) + COUNTIF('Reversal Errors'!F150, 100) + COUNTIF('Stack Errors'!F150, 100) + COUNTIF('Vending_Machine Errors'!F150, 100) + COUNTIF('Vending_Machine_Sum Errors'!F150, 100) + COUNTIF('MazeComplete Errors'!F150, 100) + COUNTIF('MazeSolve Errors'!F150, 100) + COUNTIF('Hamiltonian Errors'!F150, 100)</f>
        <v>0</v>
      </c>
      <c r="G150">
        <f>COUNTIF('PARITY Errors'!G150, 100) + COUNTIF('Pattern_Matching Errors'!G150, 100) + COUNTIF('Reversal Errors'!G150, 100) + COUNTIF('Stack Errors'!G150, 100) + COUNTIF('Vending_Machine Errors'!G150, 100) + COUNTIF('Vending_Machine_Sum Errors'!G150, 100) + COUNTIF('MazeComplete Errors'!G150, 100) + COUNTIF('MazeSolve Errors'!G150, 100) + COUNTIF('Hamiltonian Errors'!G150, 100)</f>
        <v>0</v>
      </c>
      <c r="H150" t="str">
        <f t="shared" si="4"/>
        <v>0 (δ=0.45)</v>
      </c>
    </row>
    <row r="151" spans="1:8" x14ac:dyDescent="0.45">
      <c r="A151" s="1">
        <v>3</v>
      </c>
      <c r="B151">
        <v>0</v>
      </c>
      <c r="C151">
        <v>0.65</v>
      </c>
      <c r="D151">
        <f>COUNTIF('PARITY Errors'!D151, 100) + COUNTIF('Pattern_Matching Errors'!D151, 100) + COUNTIF('Reversal Errors'!D151, 100) + COUNTIF('Stack Errors'!D151, 100) + COUNTIF('Vending_Machine Errors'!D151, 100) + COUNTIF('Vending_Machine_Sum Errors'!D151, 100) + COUNTIF('MazeComplete Errors'!D151, 100) + COUNTIF('MazeSolve Errors'!D151, 100) + COUNTIF('Hamiltonian Errors'!D151, 100)</f>
        <v>0</v>
      </c>
      <c r="E151">
        <f>COUNTIF('PARITY Errors'!E151, 100) + COUNTIF('Pattern_Matching Errors'!E151, 100) + COUNTIF('Reversal Errors'!E151, 100) + COUNTIF('Stack Errors'!E151, 100) + COUNTIF('Vending_Machine Errors'!E151, 100) + COUNTIF('Vending_Machine_Sum Errors'!E151, 100) + COUNTIF('MazeComplete Errors'!E151, 100) + COUNTIF('MazeSolve Errors'!E151, 100) + COUNTIF('Hamiltonian Errors'!E151, 100)</f>
        <v>2</v>
      </c>
      <c r="F151">
        <f>COUNTIF('PARITY Errors'!F151, 100) + COUNTIF('Pattern_Matching Errors'!F151, 100) + COUNTIF('Reversal Errors'!F151, 100) + COUNTIF('Stack Errors'!F151, 100) + COUNTIF('Vending_Machine Errors'!F151, 100) + COUNTIF('Vending_Machine_Sum Errors'!F151, 100) + COUNTIF('MazeComplete Errors'!F151, 100) + COUNTIF('MazeSolve Errors'!F151, 100) + COUNTIF('Hamiltonian Errors'!F151, 100)</f>
        <v>0</v>
      </c>
      <c r="G151">
        <f>COUNTIF('PARITY Errors'!G151, 100) + COUNTIF('Pattern_Matching Errors'!G151, 100) + COUNTIF('Reversal Errors'!G151, 100) + COUNTIF('Stack Errors'!G151, 100) + COUNTIF('Vending_Machine Errors'!G151, 100) + COUNTIF('Vending_Machine_Sum Errors'!G151, 100) + COUNTIF('MazeComplete Errors'!G151, 100) + COUNTIF('MazeSolve Errors'!G151, 100) + COUNTIF('Hamiltonian Errors'!G151, 100)</f>
        <v>0</v>
      </c>
      <c r="H151" t="str">
        <f t="shared" si="4"/>
        <v>0 (δ=0.65)</v>
      </c>
    </row>
    <row r="152" spans="1:8" x14ac:dyDescent="0.45">
      <c r="A152" s="1">
        <v>4</v>
      </c>
      <c r="B152">
        <v>0</v>
      </c>
      <c r="C152">
        <v>0.85</v>
      </c>
      <c r="D152">
        <f>COUNTIF('PARITY Errors'!D152, 100) + COUNTIF('Pattern_Matching Errors'!D152, 100) + COUNTIF('Reversal Errors'!D152, 100) + COUNTIF('Stack Errors'!D152, 100) + COUNTIF('Vending_Machine Errors'!D152, 100) + COUNTIF('Vending_Machine_Sum Errors'!D152, 100) + COUNTIF('MazeComplete Errors'!D152, 100) + COUNTIF('MazeSolve Errors'!D152, 100) + COUNTIF('Hamiltonian Errors'!D152, 100)</f>
        <v>0</v>
      </c>
      <c r="E152">
        <f>COUNTIF('PARITY Errors'!E152, 100) + COUNTIF('Pattern_Matching Errors'!E152, 100) + COUNTIF('Reversal Errors'!E152, 100) + COUNTIF('Stack Errors'!E152, 100) + COUNTIF('Vending_Machine Errors'!E152, 100) + COUNTIF('Vending_Machine_Sum Errors'!E152, 100) + COUNTIF('MazeComplete Errors'!E152, 100) + COUNTIF('MazeSolve Errors'!E152, 100) + COUNTIF('Hamiltonian Errors'!E152, 100)</f>
        <v>2</v>
      </c>
      <c r="F152">
        <f>COUNTIF('PARITY Errors'!F152, 100) + COUNTIF('Pattern_Matching Errors'!F152, 100) + COUNTIF('Reversal Errors'!F152, 100) + COUNTIF('Stack Errors'!F152, 100) + COUNTIF('Vending_Machine Errors'!F152, 100) + COUNTIF('Vending_Machine_Sum Errors'!F152, 100) + COUNTIF('MazeComplete Errors'!F152, 100) + COUNTIF('MazeSolve Errors'!F152, 100) + COUNTIF('Hamiltonian Errors'!F152, 100)</f>
        <v>0</v>
      </c>
      <c r="G152">
        <f>COUNTIF('PARITY Errors'!G152, 100) + COUNTIF('Pattern_Matching Errors'!G152, 100) + COUNTIF('Reversal Errors'!G152, 100) + COUNTIF('Stack Errors'!G152, 100) + COUNTIF('Vending_Machine Errors'!G152, 100) + COUNTIF('Vending_Machine_Sum Errors'!G152, 100) + COUNTIF('MazeComplete Errors'!G152, 100) + COUNTIF('MazeSolve Errors'!G152, 100) + COUNTIF('Hamiltonian Errors'!G152, 100)</f>
        <v>0</v>
      </c>
      <c r="H152" t="str">
        <f t="shared" si="4"/>
        <v>0 (δ=0.85)</v>
      </c>
    </row>
    <row r="153" spans="1:8" x14ac:dyDescent="0.45">
      <c r="A153" s="1">
        <v>5</v>
      </c>
      <c r="B153">
        <v>5</v>
      </c>
      <c r="C153">
        <v>0</v>
      </c>
      <c r="D153">
        <f>COUNTIF('PARITY Errors'!D153, 100) + COUNTIF('Pattern_Matching Errors'!D153, 100) + COUNTIF('Reversal Errors'!D153, 100) + COUNTIF('Stack Errors'!D153, 100) + COUNTIF('Vending_Machine Errors'!D153, 100) + COUNTIF('Vending_Machine_Sum Errors'!D153, 100) + COUNTIF('MazeComplete Errors'!D153, 100) + COUNTIF('MazeSolve Errors'!D153, 100) + COUNTIF('Hamiltonian Errors'!D153, 100)</f>
        <v>0</v>
      </c>
      <c r="E153">
        <f>COUNTIF('PARITY Errors'!E153, 100) + COUNTIF('Pattern_Matching Errors'!E153, 100) + COUNTIF('Reversal Errors'!E153, 100) + COUNTIF('Stack Errors'!E153, 100) + COUNTIF('Vending_Machine Errors'!E153, 100) + COUNTIF('Vending_Machine_Sum Errors'!E153, 100) + COUNTIF('MazeComplete Errors'!E153, 100) + COUNTIF('MazeSolve Errors'!E153, 100) + COUNTIF('Hamiltonian Errors'!E153, 100)</f>
        <v>0</v>
      </c>
      <c r="F153">
        <f>COUNTIF('PARITY Errors'!F153, 100) + COUNTIF('Pattern_Matching Errors'!F153, 100) + COUNTIF('Reversal Errors'!F153, 100) + COUNTIF('Stack Errors'!F153, 100) + COUNTIF('Vending_Machine Errors'!F153, 100) + COUNTIF('Vending_Machine_Sum Errors'!F153, 100) + COUNTIF('MazeComplete Errors'!F153, 100) + COUNTIF('MazeSolve Errors'!F153, 100) + COUNTIF('Hamiltonian Errors'!F153, 100)</f>
        <v>0</v>
      </c>
      <c r="G153">
        <f>COUNTIF('PARITY Errors'!G153, 100) + COUNTIF('Pattern_Matching Errors'!G153, 100) + COUNTIF('Reversal Errors'!G153, 100) + COUNTIF('Stack Errors'!G153, 100) + COUNTIF('Vending_Machine Errors'!G153, 100) + COUNTIF('Vending_Machine_Sum Errors'!G153, 100) + COUNTIF('MazeComplete Errors'!G153, 100) + COUNTIF('MazeSolve Errors'!G153, 100) + COUNTIF('Hamiltonian Errors'!G153, 100)</f>
        <v>0</v>
      </c>
      <c r="H153" t="str">
        <f t="shared" si="4"/>
        <v>5 (δ=0)</v>
      </c>
    </row>
    <row r="154" spans="1:8" x14ac:dyDescent="0.45">
      <c r="A154" s="1">
        <v>6</v>
      </c>
      <c r="B154">
        <v>5</v>
      </c>
      <c r="C154">
        <v>0.2</v>
      </c>
      <c r="D154">
        <f>COUNTIF('PARITY Errors'!D154, 100) + COUNTIF('Pattern_Matching Errors'!D154, 100) + COUNTIF('Reversal Errors'!D154, 100) + COUNTIF('Stack Errors'!D154, 100) + COUNTIF('Vending_Machine Errors'!D154, 100) + COUNTIF('Vending_Machine_Sum Errors'!D154, 100) + COUNTIF('MazeComplete Errors'!D154, 100) + COUNTIF('MazeSolve Errors'!D154, 100) + COUNTIF('Hamiltonian Errors'!D154, 100)</f>
        <v>0</v>
      </c>
      <c r="E154">
        <f>COUNTIF('PARITY Errors'!E154, 100) + COUNTIF('Pattern_Matching Errors'!E154, 100) + COUNTIF('Reversal Errors'!E154, 100) + COUNTIF('Stack Errors'!E154, 100) + COUNTIF('Vending_Machine Errors'!E154, 100) + COUNTIF('Vending_Machine_Sum Errors'!E154, 100) + COUNTIF('MazeComplete Errors'!E154, 100) + COUNTIF('MazeSolve Errors'!E154, 100) + COUNTIF('Hamiltonian Errors'!E154, 100)</f>
        <v>0</v>
      </c>
      <c r="F154">
        <f>COUNTIF('PARITY Errors'!F154, 100) + COUNTIF('Pattern_Matching Errors'!F154, 100) + COUNTIF('Reversal Errors'!F154, 100) + COUNTIF('Stack Errors'!F154, 100) + COUNTIF('Vending_Machine Errors'!F154, 100) + COUNTIF('Vending_Machine_Sum Errors'!F154, 100) + COUNTIF('MazeComplete Errors'!F154, 100) + COUNTIF('MazeSolve Errors'!F154, 100) + COUNTIF('Hamiltonian Errors'!F154, 100)</f>
        <v>0</v>
      </c>
      <c r="G154">
        <f>COUNTIF('PARITY Errors'!G154, 100) + COUNTIF('Pattern_Matching Errors'!G154, 100) + COUNTIF('Reversal Errors'!G154, 100) + COUNTIF('Stack Errors'!G154, 100) + COUNTIF('Vending_Machine Errors'!G154, 100) + COUNTIF('Vending_Machine_Sum Errors'!G154, 100) + COUNTIF('MazeComplete Errors'!G154, 100) + COUNTIF('MazeSolve Errors'!G154, 100) + COUNTIF('Hamiltonian Errors'!G154, 100)</f>
        <v>0</v>
      </c>
      <c r="H154" t="str">
        <f t="shared" si="4"/>
        <v>5 (δ=0.2)</v>
      </c>
    </row>
    <row r="155" spans="1:8" x14ac:dyDescent="0.45">
      <c r="A155" s="1">
        <v>7</v>
      </c>
      <c r="B155">
        <v>5</v>
      </c>
      <c r="C155">
        <v>0.45</v>
      </c>
      <c r="D155">
        <f>COUNTIF('PARITY Errors'!D155, 100) + COUNTIF('Pattern_Matching Errors'!D155, 100) + COUNTIF('Reversal Errors'!D155, 100) + COUNTIF('Stack Errors'!D155, 100) + COUNTIF('Vending_Machine Errors'!D155, 100) + COUNTIF('Vending_Machine_Sum Errors'!D155, 100) + COUNTIF('MazeComplete Errors'!D155, 100) + COUNTIF('MazeSolve Errors'!D155, 100) + COUNTIF('Hamiltonian Errors'!D155, 100)</f>
        <v>0</v>
      </c>
      <c r="E155">
        <f>COUNTIF('PARITY Errors'!E155, 100) + COUNTIF('Pattern_Matching Errors'!E155, 100) + COUNTIF('Reversal Errors'!E155, 100) + COUNTIF('Stack Errors'!E155, 100) + COUNTIF('Vending_Machine Errors'!E155, 100) + COUNTIF('Vending_Machine_Sum Errors'!E155, 100) + COUNTIF('MazeComplete Errors'!E155, 100) + COUNTIF('MazeSolve Errors'!E155, 100) + COUNTIF('Hamiltonian Errors'!E155, 100)</f>
        <v>0</v>
      </c>
      <c r="F155">
        <f>COUNTIF('PARITY Errors'!F155, 100) + COUNTIF('Pattern_Matching Errors'!F155, 100) + COUNTIF('Reversal Errors'!F155, 100) + COUNTIF('Stack Errors'!F155, 100) + COUNTIF('Vending_Machine Errors'!F155, 100) + COUNTIF('Vending_Machine_Sum Errors'!F155, 100) + COUNTIF('MazeComplete Errors'!F155, 100) + COUNTIF('MazeSolve Errors'!F155, 100) + COUNTIF('Hamiltonian Errors'!F155, 100)</f>
        <v>0</v>
      </c>
      <c r="G155">
        <f>COUNTIF('PARITY Errors'!G155, 100) + COUNTIF('Pattern_Matching Errors'!G155, 100) + COUNTIF('Reversal Errors'!G155, 100) + COUNTIF('Stack Errors'!G155, 100) + COUNTIF('Vending_Machine Errors'!G155, 100) + COUNTIF('Vending_Machine_Sum Errors'!G155, 100) + COUNTIF('MazeComplete Errors'!G155, 100) + COUNTIF('MazeSolve Errors'!G155, 100) + COUNTIF('Hamiltonian Errors'!G155, 100)</f>
        <v>0</v>
      </c>
      <c r="H155" t="str">
        <f t="shared" si="4"/>
        <v>5 (δ=0.45)</v>
      </c>
    </row>
    <row r="156" spans="1:8" x14ac:dyDescent="0.45">
      <c r="A156" s="1">
        <v>8</v>
      </c>
      <c r="B156">
        <v>5</v>
      </c>
      <c r="C156">
        <v>0.65</v>
      </c>
      <c r="D156">
        <f>COUNTIF('PARITY Errors'!D156, 100) + COUNTIF('Pattern_Matching Errors'!D156, 100) + COUNTIF('Reversal Errors'!D156, 100) + COUNTIF('Stack Errors'!D156, 100) + COUNTIF('Vending_Machine Errors'!D156, 100) + COUNTIF('Vending_Machine_Sum Errors'!D156, 100) + COUNTIF('MazeComplete Errors'!D156, 100) + COUNTIF('MazeSolve Errors'!D156, 100) + COUNTIF('Hamiltonian Errors'!D156, 100)</f>
        <v>0</v>
      </c>
      <c r="E156">
        <f>COUNTIF('PARITY Errors'!E156, 100) + COUNTIF('Pattern_Matching Errors'!E156, 100) + COUNTIF('Reversal Errors'!E156, 100) + COUNTIF('Stack Errors'!E156, 100) + COUNTIF('Vending_Machine Errors'!E156, 100) + COUNTIF('Vending_Machine_Sum Errors'!E156, 100) + COUNTIF('MazeComplete Errors'!E156, 100) + COUNTIF('MazeSolve Errors'!E156, 100) + COUNTIF('Hamiltonian Errors'!E156, 100)</f>
        <v>0</v>
      </c>
      <c r="F156">
        <f>COUNTIF('PARITY Errors'!F156, 100) + COUNTIF('Pattern_Matching Errors'!F156, 100) + COUNTIF('Reversal Errors'!F156, 100) + COUNTIF('Stack Errors'!F156, 100) + COUNTIF('Vending_Machine Errors'!F156, 100) + COUNTIF('Vending_Machine_Sum Errors'!F156, 100) + COUNTIF('MazeComplete Errors'!F156, 100) + COUNTIF('MazeSolve Errors'!F156, 100) + COUNTIF('Hamiltonian Errors'!F156, 100)</f>
        <v>0</v>
      </c>
      <c r="G156">
        <f>COUNTIF('PARITY Errors'!G156, 100) + COUNTIF('Pattern_Matching Errors'!G156, 100) + COUNTIF('Reversal Errors'!G156, 100) + COUNTIF('Stack Errors'!G156, 100) + COUNTIF('Vending_Machine Errors'!G156, 100) + COUNTIF('Vending_Machine_Sum Errors'!G156, 100) + COUNTIF('MazeComplete Errors'!G156, 100) + COUNTIF('MazeSolve Errors'!G156, 100) + COUNTIF('Hamiltonian Errors'!G156, 100)</f>
        <v>0</v>
      </c>
      <c r="H156" t="str">
        <f t="shared" si="4"/>
        <v>5 (δ=0.65)</v>
      </c>
    </row>
    <row r="157" spans="1:8" x14ac:dyDescent="0.45">
      <c r="A157" s="1">
        <v>9</v>
      </c>
      <c r="B157">
        <v>5</v>
      </c>
      <c r="C157">
        <v>0.85</v>
      </c>
      <c r="D157">
        <f>COUNTIF('PARITY Errors'!D157, 100) + COUNTIF('Pattern_Matching Errors'!D157, 100) + COUNTIF('Reversal Errors'!D157, 100) + COUNTIF('Stack Errors'!D157, 100) + COUNTIF('Vending_Machine Errors'!D157, 100) + COUNTIF('Vending_Machine_Sum Errors'!D157, 100) + COUNTIF('MazeComplete Errors'!D157, 100) + COUNTIF('MazeSolve Errors'!D157, 100) + COUNTIF('Hamiltonian Errors'!D157, 100)</f>
        <v>0</v>
      </c>
      <c r="E157">
        <f>COUNTIF('PARITY Errors'!E157, 100) + COUNTIF('Pattern_Matching Errors'!E157, 100) + COUNTIF('Reversal Errors'!E157, 100) + COUNTIF('Stack Errors'!E157, 100) + COUNTIF('Vending_Machine Errors'!E157, 100) + COUNTIF('Vending_Machine_Sum Errors'!E157, 100) + COUNTIF('MazeComplete Errors'!E157, 100) + COUNTIF('MazeSolve Errors'!E157, 100) + COUNTIF('Hamiltonian Errors'!E157, 100)</f>
        <v>0</v>
      </c>
      <c r="F157">
        <f>COUNTIF('PARITY Errors'!F157, 100) + COUNTIF('Pattern_Matching Errors'!F157, 100) + COUNTIF('Reversal Errors'!F157, 100) + COUNTIF('Stack Errors'!F157, 100) + COUNTIF('Vending_Machine Errors'!F157, 100) + COUNTIF('Vending_Machine_Sum Errors'!F157, 100) + COUNTIF('MazeComplete Errors'!F157, 100) + COUNTIF('MazeSolve Errors'!F157, 100) + COUNTIF('Hamiltonian Errors'!F157, 100)</f>
        <v>0</v>
      </c>
      <c r="G157">
        <f>COUNTIF('PARITY Errors'!G157, 100) + COUNTIF('Pattern_Matching Errors'!G157, 100) + COUNTIF('Reversal Errors'!G157, 100) + COUNTIF('Stack Errors'!G157, 100) + COUNTIF('Vending_Machine Errors'!G157, 100) + COUNTIF('Vending_Machine_Sum Errors'!G157, 100) + COUNTIF('MazeComplete Errors'!G157, 100) + COUNTIF('MazeSolve Errors'!G157, 100) + COUNTIF('Hamiltonian Errors'!G157, 100)</f>
        <v>0</v>
      </c>
      <c r="H157" t="str">
        <f t="shared" si="4"/>
        <v>5 (δ=0.85)</v>
      </c>
    </row>
    <row r="158" spans="1:8" x14ac:dyDescent="0.45">
      <c r="A158" s="1">
        <v>10</v>
      </c>
      <c r="B158">
        <v>10</v>
      </c>
      <c r="C158">
        <v>0</v>
      </c>
      <c r="D158">
        <f>COUNTIF('PARITY Errors'!D158, 100) + COUNTIF('Pattern_Matching Errors'!D158, 100) + COUNTIF('Reversal Errors'!D158, 100) + COUNTIF('Stack Errors'!D158, 100) + COUNTIF('Vending_Machine Errors'!D158, 100) + COUNTIF('Vending_Machine_Sum Errors'!D158, 100) + COUNTIF('MazeComplete Errors'!D158, 100) + COUNTIF('MazeSolve Errors'!D158, 100) + COUNTIF('Hamiltonian Errors'!D158, 100)</f>
        <v>0</v>
      </c>
      <c r="E158">
        <f>COUNTIF('PARITY Errors'!E158, 100) + COUNTIF('Pattern_Matching Errors'!E158, 100) + COUNTIF('Reversal Errors'!E158, 100) + COUNTIF('Stack Errors'!E158, 100) + COUNTIF('Vending_Machine Errors'!E158, 100) + COUNTIF('Vending_Machine_Sum Errors'!E158, 100) + COUNTIF('MazeComplete Errors'!E158, 100) + COUNTIF('MazeSolve Errors'!E158, 100) + COUNTIF('Hamiltonian Errors'!E158, 100)</f>
        <v>0</v>
      </c>
      <c r="F158">
        <f>COUNTIF('PARITY Errors'!F158, 100) + COUNTIF('Pattern_Matching Errors'!F158, 100) + COUNTIF('Reversal Errors'!F158, 100) + COUNTIF('Stack Errors'!F158, 100) + COUNTIF('Vending_Machine Errors'!F158, 100) + COUNTIF('Vending_Machine_Sum Errors'!F158, 100) + COUNTIF('MazeComplete Errors'!F158, 100) + COUNTIF('MazeSolve Errors'!F158, 100) + COUNTIF('Hamiltonian Errors'!F158, 100)</f>
        <v>0</v>
      </c>
      <c r="G158">
        <f>COUNTIF('PARITY Errors'!G158, 100) + COUNTIF('Pattern_Matching Errors'!G158, 100) + COUNTIF('Reversal Errors'!G158, 100) + COUNTIF('Stack Errors'!G158, 100) + COUNTIF('Vending_Machine Errors'!G158, 100) + COUNTIF('Vending_Machine_Sum Errors'!G158, 100) + COUNTIF('MazeComplete Errors'!G158, 100) + COUNTIF('MazeSolve Errors'!G158, 100) + COUNTIF('Hamiltonian Errors'!G158, 100)</f>
        <v>0</v>
      </c>
      <c r="H158" t="str">
        <f t="shared" si="4"/>
        <v>10 (δ=0)</v>
      </c>
    </row>
    <row r="159" spans="1:8" x14ac:dyDescent="0.45">
      <c r="A159" s="1">
        <v>11</v>
      </c>
      <c r="B159">
        <v>10</v>
      </c>
      <c r="C159">
        <v>0.2</v>
      </c>
      <c r="D159">
        <f>COUNTIF('PARITY Errors'!D159, 100) + COUNTIF('Pattern_Matching Errors'!D159, 100) + COUNTIF('Reversal Errors'!D159, 100) + COUNTIF('Stack Errors'!D159, 100) + COUNTIF('Vending_Machine Errors'!D159, 100) + COUNTIF('Vending_Machine_Sum Errors'!D159, 100) + COUNTIF('MazeComplete Errors'!D159, 100) + COUNTIF('MazeSolve Errors'!D159, 100) + COUNTIF('Hamiltonian Errors'!D159, 100)</f>
        <v>0</v>
      </c>
      <c r="E159">
        <f>COUNTIF('PARITY Errors'!E159, 100) + COUNTIF('Pattern_Matching Errors'!E159, 100) + COUNTIF('Reversal Errors'!E159, 100) + COUNTIF('Stack Errors'!E159, 100) + COUNTIF('Vending_Machine Errors'!E159, 100) + COUNTIF('Vending_Machine_Sum Errors'!E159, 100) + COUNTIF('MazeComplete Errors'!E159, 100) + COUNTIF('MazeSolve Errors'!E159, 100) + COUNTIF('Hamiltonian Errors'!E159, 100)</f>
        <v>0</v>
      </c>
      <c r="F159">
        <f>COUNTIF('PARITY Errors'!F159, 100) + COUNTIF('Pattern_Matching Errors'!F159, 100) + COUNTIF('Reversal Errors'!F159, 100) + COUNTIF('Stack Errors'!F159, 100) + COUNTIF('Vending_Machine Errors'!F159, 100) + COUNTIF('Vending_Machine_Sum Errors'!F159, 100) + COUNTIF('MazeComplete Errors'!F159, 100) + COUNTIF('MazeSolve Errors'!F159, 100) + COUNTIF('Hamiltonian Errors'!F159, 100)</f>
        <v>0</v>
      </c>
      <c r="G159">
        <f>COUNTIF('PARITY Errors'!G159, 100) + COUNTIF('Pattern_Matching Errors'!G159, 100) + COUNTIF('Reversal Errors'!G159, 100) + COUNTIF('Stack Errors'!G159, 100) + COUNTIF('Vending_Machine Errors'!G159, 100) + COUNTIF('Vending_Machine_Sum Errors'!G159, 100) + COUNTIF('MazeComplete Errors'!G159, 100) + COUNTIF('MazeSolve Errors'!G159, 100) + COUNTIF('Hamiltonian Errors'!G159, 100)</f>
        <v>0</v>
      </c>
      <c r="H159" t="str">
        <f t="shared" si="4"/>
        <v>10 (δ=0.2)</v>
      </c>
    </row>
    <row r="160" spans="1:8" x14ac:dyDescent="0.45">
      <c r="A160" s="1">
        <v>12</v>
      </c>
      <c r="B160">
        <v>10</v>
      </c>
      <c r="C160">
        <v>0.45</v>
      </c>
      <c r="D160">
        <f>COUNTIF('PARITY Errors'!D160, 100) + COUNTIF('Pattern_Matching Errors'!D160, 100) + COUNTIF('Reversal Errors'!D160, 100) + COUNTIF('Stack Errors'!D160, 100) + COUNTIF('Vending_Machine Errors'!D160, 100) + COUNTIF('Vending_Machine_Sum Errors'!D160, 100) + COUNTIF('MazeComplete Errors'!D160, 100) + COUNTIF('MazeSolve Errors'!D160, 100) + COUNTIF('Hamiltonian Errors'!D160, 100)</f>
        <v>0</v>
      </c>
      <c r="E160">
        <f>COUNTIF('PARITY Errors'!E160, 100) + COUNTIF('Pattern_Matching Errors'!E160, 100) + COUNTIF('Reversal Errors'!E160, 100) + COUNTIF('Stack Errors'!E160, 100) + COUNTIF('Vending_Machine Errors'!E160, 100) + COUNTIF('Vending_Machine_Sum Errors'!E160, 100) + COUNTIF('MazeComplete Errors'!E160, 100) + COUNTIF('MazeSolve Errors'!E160, 100) + COUNTIF('Hamiltonian Errors'!E160, 100)</f>
        <v>0</v>
      </c>
      <c r="F160">
        <f>COUNTIF('PARITY Errors'!F160, 100) + COUNTIF('Pattern_Matching Errors'!F160, 100) + COUNTIF('Reversal Errors'!F160, 100) + COUNTIF('Stack Errors'!F160, 100) + COUNTIF('Vending_Machine Errors'!F160, 100) + COUNTIF('Vending_Machine_Sum Errors'!F160, 100) + COUNTIF('MazeComplete Errors'!F160, 100) + COUNTIF('MazeSolve Errors'!F160, 100) + COUNTIF('Hamiltonian Errors'!F160, 100)</f>
        <v>0</v>
      </c>
      <c r="G160">
        <f>COUNTIF('PARITY Errors'!G160, 100) + COUNTIF('Pattern_Matching Errors'!G160, 100) + COUNTIF('Reversal Errors'!G160, 100) + COUNTIF('Stack Errors'!G160, 100) + COUNTIF('Vending_Machine Errors'!G160, 100) + COUNTIF('Vending_Machine_Sum Errors'!G160, 100) + COUNTIF('MazeComplete Errors'!G160, 100) + COUNTIF('MazeSolve Errors'!G160, 100) + COUNTIF('Hamiltonian Errors'!G160, 100)</f>
        <v>0</v>
      </c>
      <c r="H160" t="str">
        <f t="shared" si="4"/>
        <v>10 (δ=0.45)</v>
      </c>
    </row>
    <row r="161" spans="1:8" x14ac:dyDescent="0.45">
      <c r="A161" s="1">
        <v>13</v>
      </c>
      <c r="B161">
        <v>10</v>
      </c>
      <c r="C161">
        <v>0.65</v>
      </c>
      <c r="D161">
        <f>COUNTIF('PARITY Errors'!D161, 100) + COUNTIF('Pattern_Matching Errors'!D161, 100) + COUNTIF('Reversal Errors'!D161, 100) + COUNTIF('Stack Errors'!D161, 100) + COUNTIF('Vending_Machine Errors'!D161, 100) + COUNTIF('Vending_Machine_Sum Errors'!D161, 100) + COUNTIF('MazeComplete Errors'!D161, 100) + COUNTIF('MazeSolve Errors'!D161, 100) + COUNTIF('Hamiltonian Errors'!D161, 100)</f>
        <v>0</v>
      </c>
      <c r="E161">
        <f>COUNTIF('PARITY Errors'!E161, 100) + COUNTIF('Pattern_Matching Errors'!E161, 100) + COUNTIF('Reversal Errors'!E161, 100) + COUNTIF('Stack Errors'!E161, 100) + COUNTIF('Vending_Machine Errors'!E161, 100) + COUNTIF('Vending_Machine_Sum Errors'!E161, 100) + COUNTIF('MazeComplete Errors'!E161, 100) + COUNTIF('MazeSolve Errors'!E161, 100) + COUNTIF('Hamiltonian Errors'!E161, 100)</f>
        <v>0</v>
      </c>
      <c r="F161">
        <f>COUNTIF('PARITY Errors'!F161, 100) + COUNTIF('Pattern_Matching Errors'!F161, 100) + COUNTIF('Reversal Errors'!F161, 100) + COUNTIF('Stack Errors'!F161, 100) + COUNTIF('Vending_Machine Errors'!F161, 100) + COUNTIF('Vending_Machine_Sum Errors'!F161, 100) + COUNTIF('MazeComplete Errors'!F161, 100) + COUNTIF('MazeSolve Errors'!F161, 100) + COUNTIF('Hamiltonian Errors'!F161, 100)</f>
        <v>0</v>
      </c>
      <c r="G161">
        <f>COUNTIF('PARITY Errors'!G161, 100) + COUNTIF('Pattern_Matching Errors'!G161, 100) + COUNTIF('Reversal Errors'!G161, 100) + COUNTIF('Stack Errors'!G161, 100) + COUNTIF('Vending_Machine Errors'!G161, 100) + COUNTIF('Vending_Machine_Sum Errors'!G161, 100) + COUNTIF('MazeComplete Errors'!G161, 100) + COUNTIF('MazeSolve Errors'!G161, 100) + COUNTIF('Hamiltonian Errors'!G161, 100)</f>
        <v>0</v>
      </c>
      <c r="H161" t="str">
        <f t="shared" si="4"/>
        <v>10 (δ=0.65)</v>
      </c>
    </row>
    <row r="162" spans="1:8" x14ac:dyDescent="0.45">
      <c r="A162" s="1">
        <v>14</v>
      </c>
      <c r="B162">
        <v>10</v>
      </c>
      <c r="C162">
        <v>0.85</v>
      </c>
      <c r="D162">
        <f>COUNTIF('PARITY Errors'!D162, 100) + COUNTIF('Pattern_Matching Errors'!D162, 100) + COUNTIF('Reversal Errors'!D162, 100) + COUNTIF('Stack Errors'!D162, 100) + COUNTIF('Vending_Machine Errors'!D162, 100) + COUNTIF('Vending_Machine_Sum Errors'!D162, 100) + COUNTIF('MazeComplete Errors'!D162, 100) + COUNTIF('MazeSolve Errors'!D162, 100) + COUNTIF('Hamiltonian Errors'!D162, 100)</f>
        <v>0</v>
      </c>
      <c r="E162">
        <f>COUNTIF('PARITY Errors'!E162, 100) + COUNTIF('Pattern_Matching Errors'!E162, 100) + COUNTIF('Reversal Errors'!E162, 100) + COUNTIF('Stack Errors'!E162, 100) + COUNTIF('Vending_Machine Errors'!E162, 100) + COUNTIF('Vending_Machine_Sum Errors'!E162, 100) + COUNTIF('MazeComplete Errors'!E162, 100) + COUNTIF('MazeSolve Errors'!E162, 100) + COUNTIF('Hamiltonian Errors'!E162, 100)</f>
        <v>0</v>
      </c>
      <c r="F162">
        <f>COUNTIF('PARITY Errors'!F162, 100) + COUNTIF('Pattern_Matching Errors'!F162, 100) + COUNTIF('Reversal Errors'!F162, 100) + COUNTIF('Stack Errors'!F162, 100) + COUNTIF('Vending_Machine Errors'!F162, 100) + COUNTIF('Vending_Machine_Sum Errors'!F162, 100) + COUNTIF('MazeComplete Errors'!F162, 100) + COUNTIF('MazeSolve Errors'!F162, 100) + COUNTIF('Hamiltonian Errors'!F162, 100)</f>
        <v>0</v>
      </c>
      <c r="G162">
        <f>COUNTIF('PARITY Errors'!G162, 100) + COUNTIF('Pattern_Matching Errors'!G162, 100) + COUNTIF('Reversal Errors'!G162, 100) + COUNTIF('Stack Errors'!G162, 100) + COUNTIF('Vending_Machine Errors'!G162, 100) + COUNTIF('Vending_Machine_Sum Errors'!G162, 100) + COUNTIF('MazeComplete Errors'!G162, 100) + COUNTIF('MazeSolve Errors'!G162, 100) + COUNTIF('Hamiltonian Errors'!G162, 100)</f>
        <v>0</v>
      </c>
      <c r="H162" t="str">
        <f t="shared" si="4"/>
        <v>10 (δ=0.85)</v>
      </c>
    </row>
    <row r="163" spans="1:8" x14ac:dyDescent="0.45">
      <c r="A163" s="1">
        <v>15</v>
      </c>
      <c r="B163">
        <v>20</v>
      </c>
      <c r="C163">
        <v>0</v>
      </c>
      <c r="D163">
        <f>COUNTIF('PARITY Errors'!D163, 100) + COUNTIF('Pattern_Matching Errors'!D163, 100) + COUNTIF('Reversal Errors'!D163, 100) + COUNTIF('Stack Errors'!D163, 100) + COUNTIF('Vending_Machine Errors'!D163, 100) + COUNTIF('Vending_Machine_Sum Errors'!D163, 100) + COUNTIF('MazeComplete Errors'!D163, 100) + COUNTIF('MazeSolve Errors'!D163, 100) + COUNTIF('Hamiltonian Errors'!D163, 100)</f>
        <v>0</v>
      </c>
      <c r="E163">
        <f>COUNTIF('PARITY Errors'!E163, 100) + COUNTIF('Pattern_Matching Errors'!E163, 100) + COUNTIF('Reversal Errors'!E163, 100) + COUNTIF('Stack Errors'!E163, 100) + COUNTIF('Vending_Machine Errors'!E163, 100) + COUNTIF('Vending_Machine_Sum Errors'!E163, 100) + COUNTIF('MazeComplete Errors'!E163, 100) + COUNTIF('MazeSolve Errors'!E163, 100) + COUNTIF('Hamiltonian Errors'!E163, 100)</f>
        <v>0</v>
      </c>
      <c r="F163">
        <f>COUNTIF('PARITY Errors'!F163, 100) + COUNTIF('Pattern_Matching Errors'!F163, 100) + COUNTIF('Reversal Errors'!F163, 100) + COUNTIF('Stack Errors'!F163, 100) + COUNTIF('Vending_Machine Errors'!F163, 100) + COUNTIF('Vending_Machine_Sum Errors'!F163, 100) + COUNTIF('MazeComplete Errors'!F163, 100) + COUNTIF('MazeSolve Errors'!F163, 100) + COUNTIF('Hamiltonian Errors'!F163, 100)</f>
        <v>0</v>
      </c>
      <c r="G163">
        <f>COUNTIF('PARITY Errors'!G163, 100) + COUNTIF('Pattern_Matching Errors'!G163, 100) + COUNTIF('Reversal Errors'!G163, 100) + COUNTIF('Stack Errors'!G163, 100) + COUNTIF('Vending_Machine Errors'!G163, 100) + COUNTIF('Vending_Machine_Sum Errors'!G163, 100) + COUNTIF('MazeComplete Errors'!G163, 100) + COUNTIF('MazeSolve Errors'!G163, 100) + COUNTIF('Hamiltonian Errors'!G163, 100)</f>
        <v>0</v>
      </c>
      <c r="H163" t="str">
        <f t="shared" si="4"/>
        <v>20 (δ=0)</v>
      </c>
    </row>
    <row r="164" spans="1:8" x14ac:dyDescent="0.45">
      <c r="A164" s="1">
        <v>16</v>
      </c>
      <c r="B164">
        <v>20</v>
      </c>
      <c r="C164">
        <v>0.2</v>
      </c>
      <c r="D164">
        <f>COUNTIF('PARITY Errors'!D164, 100) + COUNTIF('Pattern_Matching Errors'!D164, 100) + COUNTIF('Reversal Errors'!D164, 100) + COUNTIF('Stack Errors'!D164, 100) + COUNTIF('Vending_Machine Errors'!D164, 100) + COUNTIF('Vending_Machine_Sum Errors'!D164, 100) + COUNTIF('MazeComplete Errors'!D164, 100) + COUNTIF('MazeSolve Errors'!D164, 100) + COUNTIF('Hamiltonian Errors'!D164, 100)</f>
        <v>0</v>
      </c>
      <c r="E164">
        <f>COUNTIF('PARITY Errors'!E164, 100) + COUNTIF('Pattern_Matching Errors'!E164, 100) + COUNTIF('Reversal Errors'!E164, 100) + COUNTIF('Stack Errors'!E164, 100) + COUNTIF('Vending_Machine Errors'!E164, 100) + COUNTIF('Vending_Machine_Sum Errors'!E164, 100) + COUNTIF('MazeComplete Errors'!E164, 100) + COUNTIF('MazeSolve Errors'!E164, 100) + COUNTIF('Hamiltonian Errors'!E164, 100)</f>
        <v>0</v>
      </c>
      <c r="F164">
        <f>COUNTIF('PARITY Errors'!F164, 100) + COUNTIF('Pattern_Matching Errors'!F164, 100) + COUNTIF('Reversal Errors'!F164, 100) + COUNTIF('Stack Errors'!F164, 100) + COUNTIF('Vending_Machine Errors'!F164, 100) + COUNTIF('Vending_Machine_Sum Errors'!F164, 100) + COUNTIF('MazeComplete Errors'!F164, 100) + COUNTIF('MazeSolve Errors'!F164, 100) + COUNTIF('Hamiltonian Errors'!F164, 100)</f>
        <v>0</v>
      </c>
      <c r="G164">
        <f>COUNTIF('PARITY Errors'!G164, 100) + COUNTIF('Pattern_Matching Errors'!G164, 100) + COUNTIF('Reversal Errors'!G164, 100) + COUNTIF('Stack Errors'!G164, 100) + COUNTIF('Vending_Machine Errors'!G164, 100) + COUNTIF('Vending_Machine_Sum Errors'!G164, 100) + COUNTIF('MazeComplete Errors'!G164, 100) + COUNTIF('MazeSolve Errors'!G164, 100) + COUNTIF('Hamiltonian Errors'!G164, 100)</f>
        <v>0</v>
      </c>
      <c r="H164" t="str">
        <f t="shared" si="4"/>
        <v>20 (δ=0.2)</v>
      </c>
    </row>
    <row r="165" spans="1:8" x14ac:dyDescent="0.45">
      <c r="A165" s="1">
        <v>17</v>
      </c>
      <c r="B165">
        <v>20</v>
      </c>
      <c r="C165">
        <v>0.45</v>
      </c>
      <c r="D165">
        <f>COUNTIF('PARITY Errors'!D165, 100) + COUNTIF('Pattern_Matching Errors'!D165, 100) + COUNTIF('Reversal Errors'!D165, 100) + COUNTIF('Stack Errors'!D165, 100) + COUNTIF('Vending_Machine Errors'!D165, 100) + COUNTIF('Vending_Machine_Sum Errors'!D165, 100) + COUNTIF('MazeComplete Errors'!D165, 100) + COUNTIF('MazeSolve Errors'!D165, 100) + COUNTIF('Hamiltonian Errors'!D165, 100)</f>
        <v>0</v>
      </c>
      <c r="E165">
        <f>COUNTIF('PARITY Errors'!E165, 100) + COUNTIF('Pattern_Matching Errors'!E165, 100) + COUNTIF('Reversal Errors'!E165, 100) + COUNTIF('Stack Errors'!E165, 100) + COUNTIF('Vending_Machine Errors'!E165, 100) + COUNTIF('Vending_Machine_Sum Errors'!E165, 100) + COUNTIF('MazeComplete Errors'!E165, 100) + COUNTIF('MazeSolve Errors'!E165, 100) + COUNTIF('Hamiltonian Errors'!E165, 100)</f>
        <v>0</v>
      </c>
      <c r="F165">
        <f>COUNTIF('PARITY Errors'!F165, 100) + COUNTIF('Pattern_Matching Errors'!F165, 100) + COUNTIF('Reversal Errors'!F165, 100) + COUNTIF('Stack Errors'!F165, 100) + COUNTIF('Vending_Machine Errors'!F165, 100) + COUNTIF('Vending_Machine_Sum Errors'!F165, 100) + COUNTIF('MazeComplete Errors'!F165, 100) + COUNTIF('MazeSolve Errors'!F165, 100) + COUNTIF('Hamiltonian Errors'!F165, 100)</f>
        <v>0</v>
      </c>
      <c r="G165">
        <f>COUNTIF('PARITY Errors'!G165, 100) + COUNTIF('Pattern_Matching Errors'!G165, 100) + COUNTIF('Reversal Errors'!G165, 100) + COUNTIF('Stack Errors'!G165, 100) + COUNTIF('Vending_Machine Errors'!G165, 100) + COUNTIF('Vending_Machine_Sum Errors'!G165, 100) + COUNTIF('MazeComplete Errors'!G165, 100) + COUNTIF('MazeSolve Errors'!G165, 100) + COUNTIF('Hamiltonian Errors'!G165, 100)</f>
        <v>0</v>
      </c>
      <c r="H165" t="str">
        <f t="shared" si="4"/>
        <v>20 (δ=0.45)</v>
      </c>
    </row>
    <row r="166" spans="1:8" x14ac:dyDescent="0.45">
      <c r="A166" s="1">
        <v>18</v>
      </c>
      <c r="B166">
        <v>20</v>
      </c>
      <c r="C166">
        <v>0.65</v>
      </c>
      <c r="D166">
        <f>COUNTIF('PARITY Errors'!D166, 100) + COUNTIF('Pattern_Matching Errors'!D166, 100) + COUNTIF('Reversal Errors'!D166, 100) + COUNTIF('Stack Errors'!D166, 100) + COUNTIF('Vending_Machine Errors'!D166, 100) + COUNTIF('Vending_Machine_Sum Errors'!D166, 100) + COUNTIF('MazeComplete Errors'!D166, 100) + COUNTIF('MazeSolve Errors'!D166, 100) + COUNTIF('Hamiltonian Errors'!D166, 100)</f>
        <v>0</v>
      </c>
      <c r="E166">
        <f>COUNTIF('PARITY Errors'!E166, 100) + COUNTIF('Pattern_Matching Errors'!E166, 100) + COUNTIF('Reversal Errors'!E166, 100) + COUNTIF('Stack Errors'!E166, 100) + COUNTIF('Vending_Machine Errors'!E166, 100) + COUNTIF('Vending_Machine_Sum Errors'!E166, 100) + COUNTIF('MazeComplete Errors'!E166, 100) + COUNTIF('MazeSolve Errors'!E166, 100) + COUNTIF('Hamiltonian Errors'!E166, 100)</f>
        <v>0</v>
      </c>
      <c r="F166">
        <f>COUNTIF('PARITY Errors'!F166, 100) + COUNTIF('Pattern_Matching Errors'!F166, 100) + COUNTIF('Reversal Errors'!F166, 100) + COUNTIF('Stack Errors'!F166, 100) + COUNTIF('Vending_Machine Errors'!F166, 100) + COUNTIF('Vending_Machine_Sum Errors'!F166, 100) + COUNTIF('MazeComplete Errors'!F166, 100) + COUNTIF('MazeSolve Errors'!F166, 100) + COUNTIF('Hamiltonian Errors'!F166, 100)</f>
        <v>0</v>
      </c>
      <c r="G166">
        <f>COUNTIF('PARITY Errors'!G166, 100) + COUNTIF('Pattern_Matching Errors'!G166, 100) + COUNTIF('Reversal Errors'!G166, 100) + COUNTIF('Stack Errors'!G166, 100) + COUNTIF('Vending_Machine Errors'!G166, 100) + COUNTIF('Vending_Machine_Sum Errors'!G166, 100) + COUNTIF('MazeComplete Errors'!G166, 100) + COUNTIF('MazeSolve Errors'!G166, 100) + COUNTIF('Hamiltonian Errors'!G166, 100)</f>
        <v>0</v>
      </c>
      <c r="H166" t="str">
        <f t="shared" si="4"/>
        <v>20 (δ=0.65)</v>
      </c>
    </row>
    <row r="167" spans="1:8" x14ac:dyDescent="0.45">
      <c r="A167" s="1">
        <v>19</v>
      </c>
      <c r="B167">
        <v>20</v>
      </c>
      <c r="C167">
        <v>0.85</v>
      </c>
      <c r="D167">
        <f>COUNTIF('PARITY Errors'!D167, 100) + COUNTIF('Pattern_Matching Errors'!D167, 100) + COUNTIF('Reversal Errors'!D167, 100) + COUNTIF('Stack Errors'!D167, 100) + COUNTIF('Vending_Machine Errors'!D167, 100) + COUNTIF('Vending_Machine_Sum Errors'!D167, 100) + COUNTIF('MazeComplete Errors'!D167, 100) + COUNTIF('MazeSolve Errors'!D167, 100) + COUNTIF('Hamiltonian Errors'!D167, 100)</f>
        <v>0</v>
      </c>
      <c r="E167">
        <f>COUNTIF('PARITY Errors'!E167, 100) + COUNTIF('Pattern_Matching Errors'!E167, 100) + COUNTIF('Reversal Errors'!E167, 100) + COUNTIF('Stack Errors'!E167, 100) + COUNTIF('Vending_Machine Errors'!E167, 100) + COUNTIF('Vending_Machine_Sum Errors'!E167, 100) + COUNTIF('MazeComplete Errors'!E167, 100) + COUNTIF('MazeSolve Errors'!E167, 100) + COUNTIF('Hamiltonian Errors'!E167, 100)</f>
        <v>0</v>
      </c>
      <c r="F167">
        <f>COUNTIF('PARITY Errors'!F167, 100) + COUNTIF('Pattern_Matching Errors'!F167, 100) + COUNTIF('Reversal Errors'!F167, 100) + COUNTIF('Stack Errors'!F167, 100) + COUNTIF('Vending_Machine Errors'!F167, 100) + COUNTIF('Vending_Machine_Sum Errors'!F167, 100) + COUNTIF('MazeComplete Errors'!F167, 100) + COUNTIF('MazeSolve Errors'!F167, 100) + COUNTIF('Hamiltonian Errors'!F167, 100)</f>
        <v>0</v>
      </c>
      <c r="G167">
        <f>COUNTIF('PARITY Errors'!G167, 100) + COUNTIF('Pattern_Matching Errors'!G167, 100) + COUNTIF('Reversal Errors'!G167, 100) + COUNTIF('Stack Errors'!G167, 100) + COUNTIF('Vending_Machine Errors'!G167, 100) + COUNTIF('Vending_Machine_Sum Errors'!G167, 100) + COUNTIF('MazeComplete Errors'!G167, 100) + COUNTIF('MazeSolve Errors'!G167, 100) + COUNTIF('Hamiltonian Errors'!G167, 100)</f>
        <v>0</v>
      </c>
      <c r="H167" t="str">
        <f t="shared" si="4"/>
        <v>20 (δ=0.85)</v>
      </c>
    </row>
    <row r="168" spans="1:8" x14ac:dyDescent="0.45">
      <c r="A168" s="1">
        <v>20</v>
      </c>
      <c r="B168">
        <v>50</v>
      </c>
      <c r="C168">
        <v>0</v>
      </c>
      <c r="D168">
        <f>COUNTIF('PARITY Errors'!D168, 100) + COUNTIF('Pattern_Matching Errors'!D168, 100) + COUNTIF('Reversal Errors'!D168, 100) + COUNTIF('Stack Errors'!D168, 100) + COUNTIF('Vending_Machine Errors'!D168, 100) + COUNTIF('Vending_Machine_Sum Errors'!D168, 100) + COUNTIF('MazeComplete Errors'!D168, 100) + COUNTIF('MazeSolve Errors'!D168, 100) + COUNTIF('Hamiltonian Errors'!D168, 100)</f>
        <v>0</v>
      </c>
      <c r="E168">
        <f>COUNTIF('PARITY Errors'!E168, 100) + COUNTIF('Pattern_Matching Errors'!E168, 100) + COUNTIF('Reversal Errors'!E168, 100) + COUNTIF('Stack Errors'!E168, 100) + COUNTIF('Vending_Machine Errors'!E168, 100) + COUNTIF('Vending_Machine_Sum Errors'!E168, 100) + COUNTIF('MazeComplete Errors'!E168, 100) + COUNTIF('MazeSolve Errors'!E168, 100) + COUNTIF('Hamiltonian Errors'!E168, 100)</f>
        <v>0</v>
      </c>
      <c r="F168">
        <f>COUNTIF('PARITY Errors'!F168, 100) + COUNTIF('Pattern_Matching Errors'!F168, 100) + COUNTIF('Reversal Errors'!F168, 100) + COUNTIF('Stack Errors'!F168, 100) + COUNTIF('Vending_Machine Errors'!F168, 100) + COUNTIF('Vending_Machine_Sum Errors'!F168, 100) + COUNTIF('MazeComplete Errors'!F168, 100) + COUNTIF('MazeSolve Errors'!F168, 100) + COUNTIF('Hamiltonian Errors'!F168, 100)</f>
        <v>0</v>
      </c>
      <c r="G168">
        <f>COUNTIF('PARITY Errors'!G168, 100) + COUNTIF('Pattern_Matching Errors'!G168, 100) + COUNTIF('Reversal Errors'!G168, 100) + COUNTIF('Stack Errors'!G168, 100) + COUNTIF('Vending_Machine Errors'!G168, 100) + COUNTIF('Vending_Machine_Sum Errors'!G168, 100) + COUNTIF('MazeComplete Errors'!G168, 100) + COUNTIF('MazeSolve Errors'!G168, 100) + COUNTIF('Hamiltonian Errors'!G168, 100)</f>
        <v>0</v>
      </c>
      <c r="H168" t="str">
        <f t="shared" si="4"/>
        <v>50 (δ=0)</v>
      </c>
    </row>
    <row r="169" spans="1:8" x14ac:dyDescent="0.45">
      <c r="A169" s="1">
        <v>21</v>
      </c>
      <c r="B169">
        <v>50</v>
      </c>
      <c r="C169">
        <v>0.2</v>
      </c>
      <c r="D169">
        <f>COUNTIF('PARITY Errors'!D169, 100) + COUNTIF('Pattern_Matching Errors'!D169, 100) + COUNTIF('Reversal Errors'!D169, 100) + COUNTIF('Stack Errors'!D169, 100) + COUNTIF('Vending_Machine Errors'!D169, 100) + COUNTIF('Vending_Machine_Sum Errors'!D169, 100) + COUNTIF('MazeComplete Errors'!D169, 100) + COUNTIF('MazeSolve Errors'!D169, 100) + COUNTIF('Hamiltonian Errors'!D169, 100)</f>
        <v>0</v>
      </c>
      <c r="E169">
        <f>COUNTIF('PARITY Errors'!E169, 100) + COUNTIF('Pattern_Matching Errors'!E169, 100) + COUNTIF('Reversal Errors'!E169, 100) + COUNTIF('Stack Errors'!E169, 100) + COUNTIF('Vending_Machine Errors'!E169, 100) + COUNTIF('Vending_Machine_Sum Errors'!E169, 100) + COUNTIF('MazeComplete Errors'!E169, 100) + COUNTIF('MazeSolve Errors'!E169, 100) + COUNTIF('Hamiltonian Errors'!E169, 100)</f>
        <v>0</v>
      </c>
      <c r="F169">
        <f>COUNTIF('PARITY Errors'!F169, 100) + COUNTIF('Pattern_Matching Errors'!F169, 100) + COUNTIF('Reversal Errors'!F169, 100) + COUNTIF('Stack Errors'!F169, 100) + COUNTIF('Vending_Machine Errors'!F169, 100) + COUNTIF('Vending_Machine_Sum Errors'!F169, 100) + COUNTIF('MazeComplete Errors'!F169, 100) + COUNTIF('MazeSolve Errors'!F169, 100) + COUNTIF('Hamiltonian Errors'!F169, 100)</f>
        <v>0</v>
      </c>
      <c r="G169">
        <f>COUNTIF('PARITY Errors'!G169, 100) + COUNTIF('Pattern_Matching Errors'!G169, 100) + COUNTIF('Reversal Errors'!G169, 100) + COUNTIF('Stack Errors'!G169, 100) + COUNTIF('Vending_Machine Errors'!G169, 100) + COUNTIF('Vending_Machine_Sum Errors'!G169, 100) + COUNTIF('MazeComplete Errors'!G169, 100) + COUNTIF('MazeSolve Errors'!G169, 100) + COUNTIF('Hamiltonian Errors'!G169, 100)</f>
        <v>0</v>
      </c>
      <c r="H169" t="str">
        <f t="shared" si="4"/>
        <v>50 (δ=0.2)</v>
      </c>
    </row>
    <row r="170" spans="1:8" x14ac:dyDescent="0.45">
      <c r="A170" s="1">
        <v>22</v>
      </c>
      <c r="B170">
        <v>50</v>
      </c>
      <c r="C170">
        <v>0.45</v>
      </c>
      <c r="D170">
        <f>COUNTIF('PARITY Errors'!D170, 100) + COUNTIF('Pattern_Matching Errors'!D170, 100) + COUNTIF('Reversal Errors'!D170, 100) + COUNTIF('Stack Errors'!D170, 100) + COUNTIF('Vending_Machine Errors'!D170, 100) + COUNTIF('Vending_Machine_Sum Errors'!D170, 100) + COUNTIF('MazeComplete Errors'!D170, 100) + COUNTIF('MazeSolve Errors'!D170, 100) + COUNTIF('Hamiltonian Errors'!D170, 100)</f>
        <v>0</v>
      </c>
      <c r="E170">
        <f>COUNTIF('PARITY Errors'!E170, 100) + COUNTIF('Pattern_Matching Errors'!E170, 100) + COUNTIF('Reversal Errors'!E170, 100) + COUNTIF('Stack Errors'!E170, 100) + COUNTIF('Vending_Machine Errors'!E170, 100) + COUNTIF('Vending_Machine_Sum Errors'!E170, 100) + COUNTIF('MazeComplete Errors'!E170, 100) + COUNTIF('MazeSolve Errors'!E170, 100) + COUNTIF('Hamiltonian Errors'!E170, 100)</f>
        <v>0</v>
      </c>
      <c r="F170">
        <f>COUNTIF('PARITY Errors'!F170, 100) + COUNTIF('Pattern_Matching Errors'!F170, 100) + COUNTIF('Reversal Errors'!F170, 100) + COUNTIF('Stack Errors'!F170, 100) + COUNTIF('Vending_Machine Errors'!F170, 100) + COUNTIF('Vending_Machine_Sum Errors'!F170, 100) + COUNTIF('MazeComplete Errors'!F170, 100) + COUNTIF('MazeSolve Errors'!F170, 100) + COUNTIF('Hamiltonian Errors'!F170, 100)</f>
        <v>0</v>
      </c>
      <c r="G170">
        <f>COUNTIF('PARITY Errors'!G170, 100) + COUNTIF('Pattern_Matching Errors'!G170, 100) + COUNTIF('Reversal Errors'!G170, 100) + COUNTIF('Stack Errors'!G170, 100) + COUNTIF('Vending_Machine Errors'!G170, 100) + COUNTIF('Vending_Machine_Sum Errors'!G170, 100) + COUNTIF('MazeComplete Errors'!G170, 100) + COUNTIF('MazeSolve Errors'!G170, 100) + COUNTIF('Hamiltonian Errors'!G170, 100)</f>
        <v>0</v>
      </c>
      <c r="H170" t="str">
        <f t="shared" si="4"/>
        <v>50 (δ=0.45)</v>
      </c>
    </row>
    <row r="171" spans="1:8" x14ac:dyDescent="0.45">
      <c r="A171" s="1">
        <v>23</v>
      </c>
      <c r="B171">
        <v>50</v>
      </c>
      <c r="C171">
        <v>0.65</v>
      </c>
      <c r="D171">
        <f>COUNTIF('PARITY Errors'!D171, 100) + COUNTIF('Pattern_Matching Errors'!D171, 100) + COUNTIF('Reversal Errors'!D171, 100) + COUNTIF('Stack Errors'!D171, 100) + COUNTIF('Vending_Machine Errors'!D171, 100) + COUNTIF('Vending_Machine_Sum Errors'!D171, 100) + COUNTIF('MazeComplete Errors'!D171, 100) + COUNTIF('MazeSolve Errors'!D171, 100) + COUNTIF('Hamiltonian Errors'!D171, 100)</f>
        <v>0</v>
      </c>
      <c r="E171">
        <f>COUNTIF('PARITY Errors'!E171, 100) + COUNTIF('Pattern_Matching Errors'!E171, 100) + COUNTIF('Reversal Errors'!E171, 100) + COUNTIF('Stack Errors'!E171, 100) + COUNTIF('Vending_Machine Errors'!E171, 100) + COUNTIF('Vending_Machine_Sum Errors'!E171, 100) + COUNTIF('MazeComplete Errors'!E171, 100) + COUNTIF('MazeSolve Errors'!E171, 100) + COUNTIF('Hamiltonian Errors'!E171, 100)</f>
        <v>0</v>
      </c>
      <c r="F171">
        <f>COUNTIF('PARITY Errors'!F171, 100) + COUNTIF('Pattern_Matching Errors'!F171, 100) + COUNTIF('Reversal Errors'!F171, 100) + COUNTIF('Stack Errors'!F171, 100) + COUNTIF('Vending_Machine Errors'!F171, 100) + COUNTIF('Vending_Machine_Sum Errors'!F171, 100) + COUNTIF('MazeComplete Errors'!F171, 100) + COUNTIF('MazeSolve Errors'!F171, 100) + COUNTIF('Hamiltonian Errors'!F171, 100)</f>
        <v>0</v>
      </c>
      <c r="G171">
        <f>COUNTIF('PARITY Errors'!G171, 100) + COUNTIF('Pattern_Matching Errors'!G171, 100) + COUNTIF('Reversal Errors'!G171, 100) + COUNTIF('Stack Errors'!G171, 100) + COUNTIF('Vending_Machine Errors'!G171, 100) + COUNTIF('Vending_Machine_Sum Errors'!G171, 100) + COUNTIF('MazeComplete Errors'!G171, 100) + COUNTIF('MazeSolve Errors'!G171, 100) + COUNTIF('Hamiltonian Errors'!G171, 100)</f>
        <v>0</v>
      </c>
      <c r="H171" t="str">
        <f t="shared" si="4"/>
        <v>50 (δ=0.65)</v>
      </c>
    </row>
    <row r="172" spans="1:8" x14ac:dyDescent="0.45">
      <c r="A172" s="1">
        <v>24</v>
      </c>
      <c r="B172">
        <v>50</v>
      </c>
      <c r="C172">
        <v>0.85</v>
      </c>
      <c r="D172">
        <f>COUNTIF('PARITY Errors'!D172, 100) + COUNTIF('Pattern_Matching Errors'!D172, 100) + COUNTIF('Reversal Errors'!D172, 100) + COUNTIF('Stack Errors'!D172, 100) + COUNTIF('Vending_Machine Errors'!D172, 100) + COUNTIF('Vending_Machine_Sum Errors'!D172, 100) + COUNTIF('MazeComplete Errors'!D172, 100) + COUNTIF('MazeSolve Errors'!D172, 100) + COUNTIF('Hamiltonian Errors'!D172, 100)</f>
        <v>0</v>
      </c>
      <c r="E172">
        <f>COUNTIF('PARITY Errors'!E172, 100) + COUNTIF('Pattern_Matching Errors'!E172, 100) + COUNTIF('Reversal Errors'!E172, 100) + COUNTIF('Stack Errors'!E172, 100) + COUNTIF('Vending_Machine Errors'!E172, 100) + COUNTIF('Vending_Machine_Sum Errors'!E172, 100) + COUNTIF('MazeComplete Errors'!E172, 100) + COUNTIF('MazeSolve Errors'!E172, 100) + COUNTIF('Hamiltonian Errors'!E172, 100)</f>
        <v>0</v>
      </c>
      <c r="F172">
        <f>COUNTIF('PARITY Errors'!F172, 100) + COUNTIF('Pattern_Matching Errors'!F172, 100) + COUNTIF('Reversal Errors'!F172, 100) + COUNTIF('Stack Errors'!F172, 100) + COUNTIF('Vending_Machine Errors'!F172, 100) + COUNTIF('Vending_Machine_Sum Errors'!F172, 100) + COUNTIF('MazeComplete Errors'!F172, 100) + COUNTIF('MazeSolve Errors'!F172, 100) + COUNTIF('Hamiltonian Errors'!F172, 100)</f>
        <v>0</v>
      </c>
      <c r="G172">
        <f>COUNTIF('PARITY Errors'!G172, 100) + COUNTIF('Pattern_Matching Errors'!G172, 100) + COUNTIF('Reversal Errors'!G172, 100) + COUNTIF('Stack Errors'!G172, 100) + COUNTIF('Vending_Machine Errors'!G172, 100) + COUNTIF('Vending_Machine_Sum Errors'!G172, 100) + COUNTIF('MazeComplete Errors'!G172, 100) + COUNTIF('MazeSolve Errors'!G172, 100) + COUNTIF('Hamiltonian Errors'!G172, 100)</f>
        <v>0</v>
      </c>
      <c r="H172" t="str">
        <f t="shared" si="4"/>
        <v>50 (δ=0.85)</v>
      </c>
    </row>
    <row r="173" spans="1:8" x14ac:dyDescent="0.45">
      <c r="A173" s="1">
        <v>25</v>
      </c>
      <c r="B173">
        <v>100</v>
      </c>
      <c r="C173">
        <v>0</v>
      </c>
      <c r="D173">
        <f>COUNTIF('PARITY Errors'!D173, 100) + COUNTIF('Pattern_Matching Errors'!D173, 100) + COUNTIF('Reversal Errors'!D173, 100) + COUNTIF('Stack Errors'!D173, 100) + COUNTIF('Vending_Machine Errors'!D173, 100) + COUNTIF('Vending_Machine_Sum Errors'!D173, 100) + COUNTIF('MazeComplete Errors'!D173, 100) + COUNTIF('MazeSolve Errors'!D173, 100) + COUNTIF('Hamiltonian Errors'!D173, 100)</f>
        <v>0</v>
      </c>
      <c r="E173">
        <f>COUNTIF('PARITY Errors'!E173, 100) + COUNTIF('Pattern_Matching Errors'!E173, 100) + COUNTIF('Reversal Errors'!E173, 100) + COUNTIF('Stack Errors'!E173, 100) + COUNTIF('Vending_Machine Errors'!E173, 100) + COUNTIF('Vending_Machine_Sum Errors'!E173, 100) + COUNTIF('MazeComplete Errors'!E173, 100) + COUNTIF('MazeSolve Errors'!E173, 100) + COUNTIF('Hamiltonian Errors'!E173, 100)</f>
        <v>0</v>
      </c>
      <c r="F173">
        <f>COUNTIF('PARITY Errors'!F173, 100) + COUNTIF('Pattern_Matching Errors'!F173, 100) + COUNTIF('Reversal Errors'!F173, 100) + COUNTIF('Stack Errors'!F173, 100) + COUNTIF('Vending_Machine Errors'!F173, 100) + COUNTIF('Vending_Machine_Sum Errors'!F173, 100) + COUNTIF('MazeComplete Errors'!F173, 100) + COUNTIF('MazeSolve Errors'!F173, 100) + COUNTIF('Hamiltonian Errors'!F173, 100)</f>
        <v>0</v>
      </c>
      <c r="G173">
        <f>COUNTIF('PARITY Errors'!G173, 100) + COUNTIF('Pattern_Matching Errors'!G173, 100) + COUNTIF('Reversal Errors'!G173, 100) + COUNTIF('Stack Errors'!G173, 100) + COUNTIF('Vending_Machine Errors'!G173, 100) + COUNTIF('Vending_Machine_Sum Errors'!G173, 100) + COUNTIF('MazeComplete Errors'!G173, 100) + COUNTIF('MazeSolve Errors'!G173, 100) + COUNTIF('Hamiltonian Errors'!G173, 100)</f>
        <v>0</v>
      </c>
      <c r="H173" t="str">
        <f t="shared" si="4"/>
        <v>100 (δ=0)</v>
      </c>
    </row>
    <row r="174" spans="1:8" x14ac:dyDescent="0.45">
      <c r="A174" s="1">
        <v>26</v>
      </c>
      <c r="B174">
        <v>100</v>
      </c>
      <c r="C174">
        <v>0.2</v>
      </c>
      <c r="D174">
        <f>COUNTIF('PARITY Errors'!D174, 100) + COUNTIF('Pattern_Matching Errors'!D174, 100) + COUNTIF('Reversal Errors'!D174, 100) + COUNTIF('Stack Errors'!D174, 100) + COUNTIF('Vending_Machine Errors'!D174, 100) + COUNTIF('Vending_Machine_Sum Errors'!D174, 100) + COUNTIF('MazeComplete Errors'!D174, 100) + COUNTIF('MazeSolve Errors'!D174, 100) + COUNTIF('Hamiltonian Errors'!D174, 100)</f>
        <v>0</v>
      </c>
      <c r="E174">
        <f>COUNTIF('PARITY Errors'!E174, 100) + COUNTIF('Pattern_Matching Errors'!E174, 100) + COUNTIF('Reversal Errors'!E174, 100) + COUNTIF('Stack Errors'!E174, 100) + COUNTIF('Vending_Machine Errors'!E174, 100) + COUNTIF('Vending_Machine_Sum Errors'!E174, 100) + COUNTIF('MazeComplete Errors'!E174, 100) + COUNTIF('MazeSolve Errors'!E174, 100) + COUNTIF('Hamiltonian Errors'!E174, 100)</f>
        <v>0</v>
      </c>
      <c r="F174">
        <f>COUNTIF('PARITY Errors'!F174, 100) + COUNTIF('Pattern_Matching Errors'!F174, 100) + COUNTIF('Reversal Errors'!F174, 100) + COUNTIF('Stack Errors'!F174, 100) + COUNTIF('Vending_Machine Errors'!F174, 100) + COUNTIF('Vending_Machine_Sum Errors'!F174, 100) + COUNTIF('MazeComplete Errors'!F174, 100) + COUNTIF('MazeSolve Errors'!F174, 100) + COUNTIF('Hamiltonian Errors'!F174, 100)</f>
        <v>0</v>
      </c>
      <c r="G174">
        <f>COUNTIF('PARITY Errors'!G174, 100) + COUNTIF('Pattern_Matching Errors'!G174, 100) + COUNTIF('Reversal Errors'!G174, 100) + COUNTIF('Stack Errors'!G174, 100) + COUNTIF('Vending_Machine Errors'!G174, 100) + COUNTIF('Vending_Machine_Sum Errors'!G174, 100) + COUNTIF('MazeComplete Errors'!G174, 100) + COUNTIF('MazeSolve Errors'!G174, 100) + COUNTIF('Hamiltonian Errors'!G174, 100)</f>
        <v>0</v>
      </c>
      <c r="H174" t="str">
        <f t="shared" si="4"/>
        <v>100 (δ=0.2)</v>
      </c>
    </row>
    <row r="175" spans="1:8" x14ac:dyDescent="0.45">
      <c r="A175" s="1">
        <v>27</v>
      </c>
      <c r="B175">
        <v>100</v>
      </c>
      <c r="C175">
        <v>0.45</v>
      </c>
      <c r="D175">
        <f>COUNTIF('PARITY Errors'!D175, 100) + COUNTIF('Pattern_Matching Errors'!D175, 100) + COUNTIF('Reversal Errors'!D175, 100) + COUNTIF('Stack Errors'!D175, 100) + COUNTIF('Vending_Machine Errors'!D175, 100) + COUNTIF('Vending_Machine_Sum Errors'!D175, 100) + COUNTIF('MazeComplete Errors'!D175, 100) + COUNTIF('MazeSolve Errors'!D175, 100) + COUNTIF('Hamiltonian Errors'!D175, 100)</f>
        <v>0</v>
      </c>
      <c r="E175">
        <f>COUNTIF('PARITY Errors'!E175, 100) + COUNTIF('Pattern_Matching Errors'!E175, 100) + COUNTIF('Reversal Errors'!E175, 100) + COUNTIF('Stack Errors'!E175, 100) + COUNTIF('Vending_Machine Errors'!E175, 100) + COUNTIF('Vending_Machine_Sum Errors'!E175, 100) + COUNTIF('MazeComplete Errors'!E175, 100) + COUNTIF('MazeSolve Errors'!E175, 100) + COUNTIF('Hamiltonian Errors'!E175, 100)</f>
        <v>0</v>
      </c>
      <c r="F175">
        <f>COUNTIF('PARITY Errors'!F175, 100) + COUNTIF('Pattern_Matching Errors'!F175, 100) + COUNTIF('Reversal Errors'!F175, 100) + COUNTIF('Stack Errors'!F175, 100) + COUNTIF('Vending_Machine Errors'!F175, 100) + COUNTIF('Vending_Machine_Sum Errors'!F175, 100) + COUNTIF('MazeComplete Errors'!F175, 100) + COUNTIF('MazeSolve Errors'!F175, 100) + COUNTIF('Hamiltonian Errors'!F175, 100)</f>
        <v>0</v>
      </c>
      <c r="G175">
        <f>COUNTIF('PARITY Errors'!G175, 100) + COUNTIF('Pattern_Matching Errors'!G175, 100) + COUNTIF('Reversal Errors'!G175, 100) + COUNTIF('Stack Errors'!G175, 100) + COUNTIF('Vending_Machine Errors'!G175, 100) + COUNTIF('Vending_Machine_Sum Errors'!G175, 100) + COUNTIF('MazeComplete Errors'!G175, 100) + COUNTIF('MazeSolve Errors'!G175, 100) + COUNTIF('Hamiltonian Errors'!G175, 100)</f>
        <v>0</v>
      </c>
      <c r="H175" t="str">
        <f t="shared" si="4"/>
        <v>100 (δ=0.45)</v>
      </c>
    </row>
    <row r="176" spans="1:8" x14ac:dyDescent="0.45">
      <c r="A176" s="1">
        <v>28</v>
      </c>
      <c r="B176">
        <v>100</v>
      </c>
      <c r="C176">
        <v>0.65</v>
      </c>
      <c r="D176">
        <f>COUNTIF('PARITY Errors'!D176, 100) + COUNTIF('Pattern_Matching Errors'!D176, 100) + COUNTIF('Reversal Errors'!D176, 100) + COUNTIF('Stack Errors'!D176, 100) + COUNTIF('Vending_Machine Errors'!D176, 100) + COUNTIF('Vending_Machine_Sum Errors'!D176, 100) + COUNTIF('MazeComplete Errors'!D176, 100) + COUNTIF('MazeSolve Errors'!D176, 100) + COUNTIF('Hamiltonian Errors'!D176, 100)</f>
        <v>0</v>
      </c>
      <c r="E176">
        <f>COUNTIF('PARITY Errors'!E176, 100) + COUNTIF('Pattern_Matching Errors'!E176, 100) + COUNTIF('Reversal Errors'!E176, 100) + COUNTIF('Stack Errors'!E176, 100) + COUNTIF('Vending_Machine Errors'!E176, 100) + COUNTIF('Vending_Machine_Sum Errors'!E176, 100) + COUNTIF('MazeComplete Errors'!E176, 100) + COUNTIF('MazeSolve Errors'!E176, 100) + COUNTIF('Hamiltonian Errors'!E176, 100)</f>
        <v>0</v>
      </c>
      <c r="F176">
        <f>COUNTIF('PARITY Errors'!F176, 100) + COUNTIF('Pattern_Matching Errors'!F176, 100) + COUNTIF('Reversal Errors'!F176, 100) + COUNTIF('Stack Errors'!F176, 100) + COUNTIF('Vending_Machine Errors'!F176, 100) + COUNTIF('Vending_Machine_Sum Errors'!F176, 100) + COUNTIF('MazeComplete Errors'!F176, 100) + COUNTIF('MazeSolve Errors'!F176, 100) + COUNTIF('Hamiltonian Errors'!F176, 100)</f>
        <v>0</v>
      </c>
      <c r="G176">
        <f>COUNTIF('PARITY Errors'!G176, 100) + COUNTIF('Pattern_Matching Errors'!G176, 100) + COUNTIF('Reversal Errors'!G176, 100) + COUNTIF('Stack Errors'!G176, 100) + COUNTIF('Vending_Machine Errors'!G176, 100) + COUNTIF('Vending_Machine_Sum Errors'!G176, 100) + COUNTIF('MazeComplete Errors'!G176, 100) + COUNTIF('MazeSolve Errors'!G176, 100) + COUNTIF('Hamiltonian Errors'!G176, 100)</f>
        <v>0</v>
      </c>
      <c r="H176" t="str">
        <f t="shared" si="4"/>
        <v>100 (δ=0.65)</v>
      </c>
    </row>
    <row r="177" spans="1:8" x14ac:dyDescent="0.45">
      <c r="A177" s="1">
        <v>29</v>
      </c>
      <c r="B177">
        <v>100</v>
      </c>
      <c r="C177">
        <v>0.85</v>
      </c>
      <c r="D177">
        <f>COUNTIF('PARITY Errors'!D177, 100) + COUNTIF('Pattern_Matching Errors'!D177, 100) + COUNTIF('Reversal Errors'!D177, 100) + COUNTIF('Stack Errors'!D177, 100) + COUNTIF('Vending_Machine Errors'!D177, 100) + COUNTIF('Vending_Machine_Sum Errors'!D177, 100) + COUNTIF('MazeComplete Errors'!D177, 100) + COUNTIF('MazeSolve Errors'!D177, 100) + COUNTIF('Hamiltonian Errors'!D177, 100)</f>
        <v>0</v>
      </c>
      <c r="E177">
        <f>COUNTIF('PARITY Errors'!E177, 100) + COUNTIF('Pattern_Matching Errors'!E177, 100) + COUNTIF('Reversal Errors'!E177, 100) + COUNTIF('Stack Errors'!E177, 100) + COUNTIF('Vending_Machine Errors'!E177, 100) + COUNTIF('Vending_Machine_Sum Errors'!E177, 100) + COUNTIF('MazeComplete Errors'!E177, 100) + COUNTIF('MazeSolve Errors'!E177, 100) + COUNTIF('Hamiltonian Errors'!E177, 100)</f>
        <v>0</v>
      </c>
      <c r="F177">
        <f>COUNTIF('PARITY Errors'!F177, 100) + COUNTIF('Pattern_Matching Errors'!F177, 100) + COUNTIF('Reversal Errors'!F177, 100) + COUNTIF('Stack Errors'!F177, 100) + COUNTIF('Vending_Machine Errors'!F177, 100) + COUNTIF('Vending_Machine_Sum Errors'!F177, 100) + COUNTIF('MazeComplete Errors'!F177, 100) + COUNTIF('MazeSolve Errors'!F177, 100) + COUNTIF('Hamiltonian Errors'!F177, 100)</f>
        <v>0</v>
      </c>
      <c r="G177">
        <f>COUNTIF('PARITY Errors'!G177, 100) + COUNTIF('Pattern_Matching Errors'!G177, 100) + COUNTIF('Reversal Errors'!G177, 100) + COUNTIF('Stack Errors'!G177, 100) + COUNTIF('Vending_Machine Errors'!G177, 100) + COUNTIF('Vending_Machine_Sum Errors'!G177, 100) + COUNTIF('MazeComplete Errors'!G177, 100) + COUNTIF('MazeSolve Errors'!G177, 100) + COUNTIF('Hamiltonian Errors'!G177, 100)</f>
        <v>0</v>
      </c>
      <c r="H177" t="str">
        <f t="shared" si="4"/>
        <v>100 (δ=0.85)</v>
      </c>
    </row>
    <row r="181" spans="1:8" x14ac:dyDescent="0.45">
      <c r="A181" s="1">
        <v>0</v>
      </c>
      <c r="B181" t="s">
        <v>19</v>
      </c>
      <c r="D181">
        <v>9</v>
      </c>
    </row>
    <row r="183" spans="1:8" x14ac:dyDescent="0.4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14</v>
      </c>
    </row>
    <row r="184" spans="1:8" x14ac:dyDescent="0.45">
      <c r="A184" s="1">
        <v>0</v>
      </c>
      <c r="B184">
        <v>0</v>
      </c>
      <c r="C184">
        <v>0</v>
      </c>
      <c r="D184">
        <f>COUNTIF('PARITY Errors'!D184, 100) + COUNTIF('Pattern_Matching Errors'!D184, 100) + COUNTIF('Reversal Errors'!D184, 100) + COUNTIF('Stack Errors'!D184, 100) + COUNTIF('Vending_Machine Errors'!D184, 100) + COUNTIF('Vending_Machine_Sum Errors'!D184, 100) + COUNTIF('MazeComplete Errors'!D184, 100) + COUNTIF('MazeSolve Errors'!D184, 100) + COUNTIF('Hamiltonian Errors'!D184, 100)</f>
        <v>0</v>
      </c>
      <c r="E184">
        <f>COUNTIF('PARITY Errors'!E184, 100) + COUNTIF('Pattern_Matching Errors'!E184, 100) + COUNTIF('Reversal Errors'!E184, 100) + COUNTIF('Stack Errors'!E184, 100) + COUNTIF('Vending_Machine Errors'!E184, 100) + COUNTIF('Vending_Machine_Sum Errors'!E184, 100) + COUNTIF('MazeComplete Errors'!E184, 100) + COUNTIF('MazeSolve Errors'!E184, 100) + COUNTIF('Hamiltonian Errors'!E184, 100)</f>
        <v>0</v>
      </c>
      <c r="F184">
        <f>COUNTIF('PARITY Errors'!F184, 100) + COUNTIF('Pattern_Matching Errors'!F184, 100) + COUNTIF('Reversal Errors'!F184, 100) + COUNTIF('Stack Errors'!F184, 100) + COUNTIF('Vending_Machine Errors'!F184, 100) + COUNTIF('Vending_Machine_Sum Errors'!F184, 100) + COUNTIF('MazeComplete Errors'!F184, 100) + COUNTIF('MazeSolve Errors'!F184, 100) + COUNTIF('Hamiltonian Errors'!F184, 100)</f>
        <v>0</v>
      </c>
      <c r="G184">
        <f>COUNTIF('PARITY Errors'!G184, 100) + COUNTIF('Pattern_Matching Errors'!G184, 100) + COUNTIF('Reversal Errors'!G184, 100) + COUNTIF('Stack Errors'!G184, 100) + COUNTIF('Vending_Machine Errors'!G184, 100) + COUNTIF('Vending_Machine_Sum Errors'!G184, 100) + COUNTIF('MazeComplete Errors'!G184, 100) + COUNTIF('MazeSolve Errors'!G184, 100) + COUNTIF('Hamiltonian Errors'!G184, 100)</f>
        <v>0</v>
      </c>
      <c r="H184" t="str">
        <f t="shared" ref="H184:H213" si="5">B184&amp;" (δ="&amp;C184&amp;")"</f>
        <v>0 (δ=0)</v>
      </c>
    </row>
    <row r="185" spans="1:8" x14ac:dyDescent="0.45">
      <c r="A185" s="1">
        <v>1</v>
      </c>
      <c r="B185">
        <v>0</v>
      </c>
      <c r="C185">
        <v>0.2</v>
      </c>
      <c r="D185">
        <f>COUNTIF('PARITY Errors'!D185, 100) + COUNTIF('Pattern_Matching Errors'!D185, 100) + COUNTIF('Reversal Errors'!D185, 100) + COUNTIF('Stack Errors'!D185, 100) + COUNTIF('Vending_Machine Errors'!D185, 100) + COUNTIF('Vending_Machine_Sum Errors'!D185, 100) + COUNTIF('MazeComplete Errors'!D185, 100) + COUNTIF('MazeSolve Errors'!D185, 100) + COUNTIF('Hamiltonian Errors'!D185, 100)</f>
        <v>0</v>
      </c>
      <c r="E185">
        <f>COUNTIF('PARITY Errors'!E185, 100) + COUNTIF('Pattern_Matching Errors'!E185, 100) + COUNTIF('Reversal Errors'!E185, 100) + COUNTIF('Stack Errors'!E185, 100) + COUNTIF('Vending_Machine Errors'!E185, 100) + COUNTIF('Vending_Machine_Sum Errors'!E185, 100) + COUNTIF('MazeComplete Errors'!E185, 100) + COUNTIF('MazeSolve Errors'!E185, 100) + COUNTIF('Hamiltonian Errors'!E185, 100)</f>
        <v>0</v>
      </c>
      <c r="F185">
        <f>COUNTIF('PARITY Errors'!F185, 100) + COUNTIF('Pattern_Matching Errors'!F185, 100) + COUNTIF('Reversal Errors'!F185, 100) + COUNTIF('Stack Errors'!F185, 100) + COUNTIF('Vending_Machine Errors'!F185, 100) + COUNTIF('Vending_Machine_Sum Errors'!F185, 100) + COUNTIF('MazeComplete Errors'!F185, 100) + COUNTIF('MazeSolve Errors'!F185, 100) + COUNTIF('Hamiltonian Errors'!F185, 100)</f>
        <v>0</v>
      </c>
      <c r="G185">
        <f>COUNTIF('PARITY Errors'!G185, 100) + COUNTIF('Pattern_Matching Errors'!G185, 100) + COUNTIF('Reversal Errors'!G185, 100) + COUNTIF('Stack Errors'!G185, 100) + COUNTIF('Vending_Machine Errors'!G185, 100) + COUNTIF('Vending_Machine_Sum Errors'!G185, 100) + COUNTIF('MazeComplete Errors'!G185, 100) + COUNTIF('MazeSolve Errors'!G185, 100) + COUNTIF('Hamiltonian Errors'!G185, 100)</f>
        <v>0</v>
      </c>
      <c r="H185" t="str">
        <f t="shared" si="5"/>
        <v>0 (δ=0.2)</v>
      </c>
    </row>
    <row r="186" spans="1:8" x14ac:dyDescent="0.45">
      <c r="A186" s="1">
        <v>2</v>
      </c>
      <c r="B186">
        <v>0</v>
      </c>
      <c r="C186">
        <v>0.45</v>
      </c>
      <c r="D186">
        <f>COUNTIF('PARITY Errors'!D186, 100) + COUNTIF('Pattern_Matching Errors'!D186, 100) + COUNTIF('Reversal Errors'!D186, 100) + COUNTIF('Stack Errors'!D186, 100) + COUNTIF('Vending_Machine Errors'!D186, 100) + COUNTIF('Vending_Machine_Sum Errors'!D186, 100) + COUNTIF('MazeComplete Errors'!D186, 100) + COUNTIF('MazeSolve Errors'!D186, 100) + COUNTIF('Hamiltonian Errors'!D186, 100)</f>
        <v>0</v>
      </c>
      <c r="E186">
        <f>COUNTIF('PARITY Errors'!E186, 100) + COUNTIF('Pattern_Matching Errors'!E186, 100) + COUNTIF('Reversal Errors'!E186, 100) + COUNTIF('Stack Errors'!E186, 100) + COUNTIF('Vending_Machine Errors'!E186, 100) + COUNTIF('Vending_Machine_Sum Errors'!E186, 100) + COUNTIF('MazeComplete Errors'!E186, 100) + COUNTIF('MazeSolve Errors'!E186, 100) + COUNTIF('Hamiltonian Errors'!E186, 100)</f>
        <v>0</v>
      </c>
      <c r="F186">
        <f>COUNTIF('PARITY Errors'!F186, 100) + COUNTIF('Pattern_Matching Errors'!F186, 100) + COUNTIF('Reversal Errors'!F186, 100) + COUNTIF('Stack Errors'!F186, 100) + COUNTIF('Vending_Machine Errors'!F186, 100) + COUNTIF('Vending_Machine_Sum Errors'!F186, 100) + COUNTIF('MazeComplete Errors'!F186, 100) + COUNTIF('MazeSolve Errors'!F186, 100) + COUNTIF('Hamiltonian Errors'!F186, 100)</f>
        <v>0</v>
      </c>
      <c r="G186">
        <f>COUNTIF('PARITY Errors'!G186, 100) + COUNTIF('Pattern_Matching Errors'!G186, 100) + COUNTIF('Reversal Errors'!G186, 100) + COUNTIF('Stack Errors'!G186, 100) + COUNTIF('Vending_Machine Errors'!G186, 100) + COUNTIF('Vending_Machine_Sum Errors'!G186, 100) + COUNTIF('MazeComplete Errors'!G186, 100) + COUNTIF('MazeSolve Errors'!G186, 100) + COUNTIF('Hamiltonian Errors'!G186, 100)</f>
        <v>0</v>
      </c>
      <c r="H186" t="str">
        <f t="shared" si="5"/>
        <v>0 (δ=0.45)</v>
      </c>
    </row>
    <row r="187" spans="1:8" x14ac:dyDescent="0.45">
      <c r="A187" s="1">
        <v>3</v>
      </c>
      <c r="B187">
        <v>0</v>
      </c>
      <c r="C187">
        <v>0.65</v>
      </c>
      <c r="D187">
        <f>COUNTIF('PARITY Errors'!D187, 100) + COUNTIF('Pattern_Matching Errors'!D187, 100) + COUNTIF('Reversal Errors'!D187, 100) + COUNTIF('Stack Errors'!D187, 100) + COUNTIF('Vending_Machine Errors'!D187, 100) + COUNTIF('Vending_Machine_Sum Errors'!D187, 100) + COUNTIF('MazeComplete Errors'!D187, 100) + COUNTIF('MazeSolve Errors'!D187, 100) + COUNTIF('Hamiltonian Errors'!D187, 100)</f>
        <v>0</v>
      </c>
      <c r="E187">
        <f>COUNTIF('PARITY Errors'!E187, 100) + COUNTIF('Pattern_Matching Errors'!E187, 100) + COUNTIF('Reversal Errors'!E187, 100) + COUNTIF('Stack Errors'!E187, 100) + COUNTIF('Vending_Machine Errors'!E187, 100) + COUNTIF('Vending_Machine_Sum Errors'!E187, 100) + COUNTIF('MazeComplete Errors'!E187, 100) + COUNTIF('MazeSolve Errors'!E187, 100) + COUNTIF('Hamiltonian Errors'!E187, 100)</f>
        <v>0</v>
      </c>
      <c r="F187">
        <f>COUNTIF('PARITY Errors'!F187, 100) + COUNTIF('Pattern_Matching Errors'!F187, 100) + COUNTIF('Reversal Errors'!F187, 100) + COUNTIF('Stack Errors'!F187, 100) + COUNTIF('Vending_Machine Errors'!F187, 100) + COUNTIF('Vending_Machine_Sum Errors'!F187, 100) + COUNTIF('MazeComplete Errors'!F187, 100) + COUNTIF('MazeSolve Errors'!F187, 100) + COUNTIF('Hamiltonian Errors'!F187, 100)</f>
        <v>0</v>
      </c>
      <c r="G187">
        <f>COUNTIF('PARITY Errors'!G187, 100) + COUNTIF('Pattern_Matching Errors'!G187, 100) + COUNTIF('Reversal Errors'!G187, 100) + COUNTIF('Stack Errors'!G187, 100) + COUNTIF('Vending_Machine Errors'!G187, 100) + COUNTIF('Vending_Machine_Sum Errors'!G187, 100) + COUNTIF('MazeComplete Errors'!G187, 100) + COUNTIF('MazeSolve Errors'!G187, 100) + COUNTIF('Hamiltonian Errors'!G187, 100)</f>
        <v>0</v>
      </c>
      <c r="H187" t="str">
        <f t="shared" si="5"/>
        <v>0 (δ=0.65)</v>
      </c>
    </row>
    <row r="188" spans="1:8" x14ac:dyDescent="0.45">
      <c r="A188" s="1">
        <v>4</v>
      </c>
      <c r="B188">
        <v>0</v>
      </c>
      <c r="C188">
        <v>0.85</v>
      </c>
      <c r="D188">
        <f>COUNTIF('PARITY Errors'!D188, 100) + COUNTIF('Pattern_Matching Errors'!D188, 100) + COUNTIF('Reversal Errors'!D188, 100) + COUNTIF('Stack Errors'!D188, 100) + COUNTIF('Vending_Machine Errors'!D188, 100) + COUNTIF('Vending_Machine_Sum Errors'!D188, 100) + COUNTIF('MazeComplete Errors'!D188, 100) + COUNTIF('MazeSolve Errors'!D188, 100) + COUNTIF('Hamiltonian Errors'!D188, 100)</f>
        <v>0</v>
      </c>
      <c r="E188">
        <f>COUNTIF('PARITY Errors'!E188, 100) + COUNTIF('Pattern_Matching Errors'!E188, 100) + COUNTIF('Reversal Errors'!E188, 100) + COUNTIF('Stack Errors'!E188, 100) + COUNTIF('Vending_Machine Errors'!E188, 100) + COUNTIF('Vending_Machine_Sum Errors'!E188, 100) + COUNTIF('MazeComplete Errors'!E188, 100) + COUNTIF('MazeSolve Errors'!E188, 100) + COUNTIF('Hamiltonian Errors'!E188, 100)</f>
        <v>0</v>
      </c>
      <c r="F188">
        <f>COUNTIF('PARITY Errors'!F188, 100) + COUNTIF('Pattern_Matching Errors'!F188, 100) + COUNTIF('Reversal Errors'!F188, 100) + COUNTIF('Stack Errors'!F188, 100) + COUNTIF('Vending_Machine Errors'!F188, 100) + COUNTIF('Vending_Machine_Sum Errors'!F188, 100) + COUNTIF('MazeComplete Errors'!F188, 100) + COUNTIF('MazeSolve Errors'!F188, 100) + COUNTIF('Hamiltonian Errors'!F188, 100)</f>
        <v>0</v>
      </c>
      <c r="G188">
        <f>COUNTIF('PARITY Errors'!G188, 100) + COUNTIF('Pattern_Matching Errors'!G188, 100) + COUNTIF('Reversal Errors'!G188, 100) + COUNTIF('Stack Errors'!G188, 100) + COUNTIF('Vending_Machine Errors'!G188, 100) + COUNTIF('Vending_Machine_Sum Errors'!G188, 100) + COUNTIF('MazeComplete Errors'!G188, 100) + COUNTIF('MazeSolve Errors'!G188, 100) + COUNTIF('Hamiltonian Errors'!G188, 100)</f>
        <v>0</v>
      </c>
      <c r="H188" t="str">
        <f t="shared" si="5"/>
        <v>0 (δ=0.85)</v>
      </c>
    </row>
    <row r="189" spans="1:8" x14ac:dyDescent="0.45">
      <c r="A189" s="1">
        <v>5</v>
      </c>
      <c r="B189">
        <v>5</v>
      </c>
      <c r="C189">
        <v>0</v>
      </c>
      <c r="D189">
        <f>COUNTIF('PARITY Errors'!D189, 100) + COUNTIF('Pattern_Matching Errors'!D189, 100) + COUNTIF('Reversal Errors'!D189, 100) + COUNTIF('Stack Errors'!D189, 100) + COUNTIF('Vending_Machine Errors'!D189, 100) + COUNTIF('Vending_Machine_Sum Errors'!D189, 100) + COUNTIF('MazeComplete Errors'!D189, 100) + COUNTIF('MazeSolve Errors'!D189, 100) + COUNTIF('Hamiltonian Errors'!D189, 100)</f>
        <v>0</v>
      </c>
      <c r="E189">
        <f>COUNTIF('PARITY Errors'!E189, 100) + COUNTIF('Pattern_Matching Errors'!E189, 100) + COUNTIF('Reversal Errors'!E189, 100) + COUNTIF('Stack Errors'!E189, 100) + COUNTIF('Vending_Machine Errors'!E189, 100) + COUNTIF('Vending_Machine_Sum Errors'!E189, 100) + COUNTIF('MazeComplete Errors'!E189, 100) + COUNTIF('MazeSolve Errors'!E189, 100) + COUNTIF('Hamiltonian Errors'!E189, 100)</f>
        <v>0</v>
      </c>
      <c r="F189">
        <f>COUNTIF('PARITY Errors'!F189, 100) + COUNTIF('Pattern_Matching Errors'!F189, 100) + COUNTIF('Reversal Errors'!F189, 100) + COUNTIF('Stack Errors'!F189, 100) + COUNTIF('Vending_Machine Errors'!F189, 100) + COUNTIF('Vending_Machine_Sum Errors'!F189, 100) + COUNTIF('MazeComplete Errors'!F189, 100) + COUNTIF('MazeSolve Errors'!F189, 100) + COUNTIF('Hamiltonian Errors'!F189, 100)</f>
        <v>0</v>
      </c>
      <c r="G189">
        <f>COUNTIF('PARITY Errors'!G189, 100) + COUNTIF('Pattern_Matching Errors'!G189, 100) + COUNTIF('Reversal Errors'!G189, 100) + COUNTIF('Stack Errors'!G189, 100) + COUNTIF('Vending_Machine Errors'!G189, 100) + COUNTIF('Vending_Machine_Sum Errors'!G189, 100) + COUNTIF('MazeComplete Errors'!G189, 100) + COUNTIF('MazeSolve Errors'!G189, 100) + COUNTIF('Hamiltonian Errors'!G189, 100)</f>
        <v>0</v>
      </c>
      <c r="H189" t="str">
        <f t="shared" si="5"/>
        <v>5 (δ=0)</v>
      </c>
    </row>
    <row r="190" spans="1:8" x14ac:dyDescent="0.45">
      <c r="A190" s="1">
        <v>6</v>
      </c>
      <c r="B190">
        <v>5</v>
      </c>
      <c r="C190">
        <v>0.2</v>
      </c>
      <c r="D190">
        <f>COUNTIF('PARITY Errors'!D190, 100) + COUNTIF('Pattern_Matching Errors'!D190, 100) + COUNTIF('Reversal Errors'!D190, 100) + COUNTIF('Stack Errors'!D190, 100) + COUNTIF('Vending_Machine Errors'!D190, 100) + COUNTIF('Vending_Machine_Sum Errors'!D190, 100) + COUNTIF('MazeComplete Errors'!D190, 100) + COUNTIF('MazeSolve Errors'!D190, 100) + COUNTIF('Hamiltonian Errors'!D190, 100)</f>
        <v>0</v>
      </c>
      <c r="E190">
        <f>COUNTIF('PARITY Errors'!E190, 100) + COUNTIF('Pattern_Matching Errors'!E190, 100) + COUNTIF('Reversal Errors'!E190, 100) + COUNTIF('Stack Errors'!E190, 100) + COUNTIF('Vending_Machine Errors'!E190, 100) + COUNTIF('Vending_Machine_Sum Errors'!E190, 100) + COUNTIF('MazeComplete Errors'!E190, 100) + COUNTIF('MazeSolve Errors'!E190, 100) + COUNTIF('Hamiltonian Errors'!E190, 100)</f>
        <v>0</v>
      </c>
      <c r="F190">
        <f>COUNTIF('PARITY Errors'!F190, 100) + COUNTIF('Pattern_Matching Errors'!F190, 100) + COUNTIF('Reversal Errors'!F190, 100) + COUNTIF('Stack Errors'!F190, 100) + COUNTIF('Vending_Machine Errors'!F190, 100) + COUNTIF('Vending_Machine_Sum Errors'!F190, 100) + COUNTIF('MazeComplete Errors'!F190, 100) + COUNTIF('MazeSolve Errors'!F190, 100) + COUNTIF('Hamiltonian Errors'!F190, 100)</f>
        <v>0</v>
      </c>
      <c r="G190">
        <f>COUNTIF('PARITY Errors'!G190, 100) + COUNTIF('Pattern_Matching Errors'!G190, 100) + COUNTIF('Reversal Errors'!G190, 100) + COUNTIF('Stack Errors'!G190, 100) + COUNTIF('Vending_Machine Errors'!G190, 100) + COUNTIF('Vending_Machine_Sum Errors'!G190, 100) + COUNTIF('MazeComplete Errors'!G190, 100) + COUNTIF('MazeSolve Errors'!G190, 100) + COUNTIF('Hamiltonian Errors'!G190, 100)</f>
        <v>0</v>
      </c>
      <c r="H190" t="str">
        <f t="shared" si="5"/>
        <v>5 (δ=0.2)</v>
      </c>
    </row>
    <row r="191" spans="1:8" x14ac:dyDescent="0.45">
      <c r="A191" s="1">
        <v>7</v>
      </c>
      <c r="B191">
        <v>5</v>
      </c>
      <c r="C191">
        <v>0.45</v>
      </c>
      <c r="D191">
        <f>COUNTIF('PARITY Errors'!D191, 100) + COUNTIF('Pattern_Matching Errors'!D191, 100) + COUNTIF('Reversal Errors'!D191, 100) + COUNTIF('Stack Errors'!D191, 100) + COUNTIF('Vending_Machine Errors'!D191, 100) + COUNTIF('Vending_Machine_Sum Errors'!D191, 100) + COUNTIF('MazeComplete Errors'!D191, 100) + COUNTIF('MazeSolve Errors'!D191, 100) + COUNTIF('Hamiltonian Errors'!D191, 100)</f>
        <v>0</v>
      </c>
      <c r="E191">
        <f>COUNTIF('PARITY Errors'!E191, 100) + COUNTIF('Pattern_Matching Errors'!E191, 100) + COUNTIF('Reversal Errors'!E191, 100) + COUNTIF('Stack Errors'!E191, 100) + COUNTIF('Vending_Machine Errors'!E191, 100) + COUNTIF('Vending_Machine_Sum Errors'!E191, 100) + COUNTIF('MazeComplete Errors'!E191, 100) + COUNTIF('MazeSolve Errors'!E191, 100) + COUNTIF('Hamiltonian Errors'!E191, 100)</f>
        <v>0</v>
      </c>
      <c r="F191">
        <f>COUNTIF('PARITY Errors'!F191, 100) + COUNTIF('Pattern_Matching Errors'!F191, 100) + COUNTIF('Reversal Errors'!F191, 100) + COUNTIF('Stack Errors'!F191, 100) + COUNTIF('Vending_Machine Errors'!F191, 100) + COUNTIF('Vending_Machine_Sum Errors'!F191, 100) + COUNTIF('MazeComplete Errors'!F191, 100) + COUNTIF('MazeSolve Errors'!F191, 100) + COUNTIF('Hamiltonian Errors'!F191, 100)</f>
        <v>0</v>
      </c>
      <c r="G191">
        <f>COUNTIF('PARITY Errors'!G191, 100) + COUNTIF('Pattern_Matching Errors'!G191, 100) + COUNTIF('Reversal Errors'!G191, 100) + COUNTIF('Stack Errors'!G191, 100) + COUNTIF('Vending_Machine Errors'!G191, 100) + COUNTIF('Vending_Machine_Sum Errors'!G191, 100) + COUNTIF('MazeComplete Errors'!G191, 100) + COUNTIF('MazeSolve Errors'!G191, 100) + COUNTIF('Hamiltonian Errors'!G191, 100)</f>
        <v>0</v>
      </c>
      <c r="H191" t="str">
        <f t="shared" si="5"/>
        <v>5 (δ=0.45)</v>
      </c>
    </row>
    <row r="192" spans="1:8" x14ac:dyDescent="0.45">
      <c r="A192" s="1">
        <v>8</v>
      </c>
      <c r="B192">
        <v>5</v>
      </c>
      <c r="C192">
        <v>0.65</v>
      </c>
      <c r="D192">
        <f>COUNTIF('PARITY Errors'!D192, 100) + COUNTIF('Pattern_Matching Errors'!D192, 100) + COUNTIF('Reversal Errors'!D192, 100) + COUNTIF('Stack Errors'!D192, 100) + COUNTIF('Vending_Machine Errors'!D192, 100) + COUNTIF('Vending_Machine_Sum Errors'!D192, 100) + COUNTIF('MazeComplete Errors'!D192, 100) + COUNTIF('MazeSolve Errors'!D192, 100) + COUNTIF('Hamiltonian Errors'!D192, 100)</f>
        <v>0</v>
      </c>
      <c r="E192">
        <f>COUNTIF('PARITY Errors'!E192, 100) + COUNTIF('Pattern_Matching Errors'!E192, 100) + COUNTIF('Reversal Errors'!E192, 100) + COUNTIF('Stack Errors'!E192, 100) + COUNTIF('Vending_Machine Errors'!E192, 100) + COUNTIF('Vending_Machine_Sum Errors'!E192, 100) + COUNTIF('MazeComplete Errors'!E192, 100) + COUNTIF('MazeSolve Errors'!E192, 100) + COUNTIF('Hamiltonian Errors'!E192, 100)</f>
        <v>0</v>
      </c>
      <c r="F192">
        <f>COUNTIF('PARITY Errors'!F192, 100) + COUNTIF('Pattern_Matching Errors'!F192, 100) + COUNTIF('Reversal Errors'!F192, 100) + COUNTIF('Stack Errors'!F192, 100) + COUNTIF('Vending_Machine Errors'!F192, 100) + COUNTIF('Vending_Machine_Sum Errors'!F192, 100) + COUNTIF('MazeComplete Errors'!F192, 100) + COUNTIF('MazeSolve Errors'!F192, 100) + COUNTIF('Hamiltonian Errors'!F192, 100)</f>
        <v>0</v>
      </c>
      <c r="G192">
        <f>COUNTIF('PARITY Errors'!G192, 100) + COUNTIF('Pattern_Matching Errors'!G192, 100) + COUNTIF('Reversal Errors'!G192, 100) + COUNTIF('Stack Errors'!G192, 100) + COUNTIF('Vending_Machine Errors'!G192, 100) + COUNTIF('Vending_Machine_Sum Errors'!G192, 100) + COUNTIF('MazeComplete Errors'!G192, 100) + COUNTIF('MazeSolve Errors'!G192, 100) + COUNTIF('Hamiltonian Errors'!G192, 100)</f>
        <v>0</v>
      </c>
      <c r="H192" t="str">
        <f t="shared" si="5"/>
        <v>5 (δ=0.65)</v>
      </c>
    </row>
    <row r="193" spans="1:8" x14ac:dyDescent="0.45">
      <c r="A193" s="1">
        <v>9</v>
      </c>
      <c r="B193">
        <v>5</v>
      </c>
      <c r="C193">
        <v>0.85</v>
      </c>
      <c r="D193">
        <f>COUNTIF('PARITY Errors'!D193, 100) + COUNTIF('Pattern_Matching Errors'!D193, 100) + COUNTIF('Reversal Errors'!D193, 100) + COUNTIF('Stack Errors'!D193, 100) + COUNTIF('Vending_Machine Errors'!D193, 100) + COUNTIF('Vending_Machine_Sum Errors'!D193, 100) + COUNTIF('MazeComplete Errors'!D193, 100) + COUNTIF('MazeSolve Errors'!D193, 100) + COUNTIF('Hamiltonian Errors'!D193, 100)</f>
        <v>0</v>
      </c>
      <c r="E193">
        <f>COUNTIF('PARITY Errors'!E193, 100) + COUNTIF('Pattern_Matching Errors'!E193, 100) + COUNTIF('Reversal Errors'!E193, 100) + COUNTIF('Stack Errors'!E193, 100) + COUNTIF('Vending_Machine Errors'!E193, 100) + COUNTIF('Vending_Machine_Sum Errors'!E193, 100) + COUNTIF('MazeComplete Errors'!E193, 100) + COUNTIF('MazeSolve Errors'!E193, 100) + COUNTIF('Hamiltonian Errors'!E193, 100)</f>
        <v>0</v>
      </c>
      <c r="F193">
        <f>COUNTIF('PARITY Errors'!F193, 100) + COUNTIF('Pattern_Matching Errors'!F193, 100) + COUNTIF('Reversal Errors'!F193, 100) + COUNTIF('Stack Errors'!F193, 100) + COUNTIF('Vending_Machine Errors'!F193, 100) + COUNTIF('Vending_Machine_Sum Errors'!F193, 100) + COUNTIF('MazeComplete Errors'!F193, 100) + COUNTIF('MazeSolve Errors'!F193, 100) + COUNTIF('Hamiltonian Errors'!F193, 100)</f>
        <v>0</v>
      </c>
      <c r="G193">
        <f>COUNTIF('PARITY Errors'!G193, 100) + COUNTIF('Pattern_Matching Errors'!G193, 100) + COUNTIF('Reversal Errors'!G193, 100) + COUNTIF('Stack Errors'!G193, 100) + COUNTIF('Vending_Machine Errors'!G193, 100) + COUNTIF('Vending_Machine_Sum Errors'!G193, 100) + COUNTIF('MazeComplete Errors'!G193, 100) + COUNTIF('MazeSolve Errors'!G193, 100) + COUNTIF('Hamiltonian Errors'!G193, 100)</f>
        <v>0</v>
      </c>
      <c r="H193" t="str">
        <f t="shared" si="5"/>
        <v>5 (δ=0.85)</v>
      </c>
    </row>
    <row r="194" spans="1:8" x14ac:dyDescent="0.45">
      <c r="A194" s="1">
        <v>10</v>
      </c>
      <c r="B194">
        <v>10</v>
      </c>
      <c r="C194">
        <v>0</v>
      </c>
      <c r="D194">
        <f>COUNTIF('PARITY Errors'!D194, 100) + COUNTIF('Pattern_Matching Errors'!D194, 100) + COUNTIF('Reversal Errors'!D194, 100) + COUNTIF('Stack Errors'!D194, 100) + COUNTIF('Vending_Machine Errors'!D194, 100) + COUNTIF('Vending_Machine_Sum Errors'!D194, 100) + COUNTIF('MazeComplete Errors'!D194, 100) + COUNTIF('MazeSolve Errors'!D194, 100) + COUNTIF('Hamiltonian Errors'!D194, 100)</f>
        <v>0</v>
      </c>
      <c r="E194">
        <f>COUNTIF('PARITY Errors'!E194, 100) + COUNTIF('Pattern_Matching Errors'!E194, 100) + COUNTIF('Reversal Errors'!E194, 100) + COUNTIF('Stack Errors'!E194, 100) + COUNTIF('Vending_Machine Errors'!E194, 100) + COUNTIF('Vending_Machine_Sum Errors'!E194, 100) + COUNTIF('MazeComplete Errors'!E194, 100) + COUNTIF('MazeSolve Errors'!E194, 100) + COUNTIF('Hamiltonian Errors'!E194, 100)</f>
        <v>0</v>
      </c>
      <c r="F194">
        <f>COUNTIF('PARITY Errors'!F194, 100) + COUNTIF('Pattern_Matching Errors'!F194, 100) + COUNTIF('Reversal Errors'!F194, 100) + COUNTIF('Stack Errors'!F194, 100) + COUNTIF('Vending_Machine Errors'!F194, 100) + COUNTIF('Vending_Machine_Sum Errors'!F194, 100) + COUNTIF('MazeComplete Errors'!F194, 100) + COUNTIF('MazeSolve Errors'!F194, 100) + COUNTIF('Hamiltonian Errors'!F194, 100)</f>
        <v>0</v>
      </c>
      <c r="G194">
        <f>COUNTIF('PARITY Errors'!G194, 100) + COUNTIF('Pattern_Matching Errors'!G194, 100) + COUNTIF('Reversal Errors'!G194, 100) + COUNTIF('Stack Errors'!G194, 100) + COUNTIF('Vending_Machine Errors'!G194, 100) + COUNTIF('Vending_Machine_Sum Errors'!G194, 100) + COUNTIF('MazeComplete Errors'!G194, 100) + COUNTIF('MazeSolve Errors'!G194, 100) + COUNTIF('Hamiltonian Errors'!G194, 100)</f>
        <v>0</v>
      </c>
      <c r="H194" t="str">
        <f t="shared" si="5"/>
        <v>10 (δ=0)</v>
      </c>
    </row>
    <row r="195" spans="1:8" x14ac:dyDescent="0.45">
      <c r="A195" s="1">
        <v>11</v>
      </c>
      <c r="B195">
        <v>10</v>
      </c>
      <c r="C195">
        <v>0.2</v>
      </c>
      <c r="D195">
        <f>COUNTIF('PARITY Errors'!D195, 100) + COUNTIF('Pattern_Matching Errors'!D195, 100) + COUNTIF('Reversal Errors'!D195, 100) + COUNTIF('Stack Errors'!D195, 100) + COUNTIF('Vending_Machine Errors'!D195, 100) + COUNTIF('Vending_Machine_Sum Errors'!D195, 100) + COUNTIF('MazeComplete Errors'!D195, 100) + COUNTIF('MazeSolve Errors'!D195, 100) + COUNTIF('Hamiltonian Errors'!D195, 100)</f>
        <v>0</v>
      </c>
      <c r="E195">
        <f>COUNTIF('PARITY Errors'!E195, 100) + COUNTIF('Pattern_Matching Errors'!E195, 100) + COUNTIF('Reversal Errors'!E195, 100) + COUNTIF('Stack Errors'!E195, 100) + COUNTIF('Vending_Machine Errors'!E195, 100) + COUNTIF('Vending_Machine_Sum Errors'!E195, 100) + COUNTIF('MazeComplete Errors'!E195, 100) + COUNTIF('MazeSolve Errors'!E195, 100) + COUNTIF('Hamiltonian Errors'!E195, 100)</f>
        <v>0</v>
      </c>
      <c r="F195">
        <f>COUNTIF('PARITY Errors'!F195, 100) + COUNTIF('Pattern_Matching Errors'!F195, 100) + COUNTIF('Reversal Errors'!F195, 100) + COUNTIF('Stack Errors'!F195, 100) + COUNTIF('Vending_Machine Errors'!F195, 100) + COUNTIF('Vending_Machine_Sum Errors'!F195, 100) + COUNTIF('MazeComplete Errors'!F195, 100) + COUNTIF('MazeSolve Errors'!F195, 100) + COUNTIF('Hamiltonian Errors'!F195, 100)</f>
        <v>0</v>
      </c>
      <c r="G195">
        <f>COUNTIF('PARITY Errors'!G195, 100) + COUNTIF('Pattern_Matching Errors'!G195, 100) + COUNTIF('Reversal Errors'!G195, 100) + COUNTIF('Stack Errors'!G195, 100) + COUNTIF('Vending_Machine Errors'!G195, 100) + COUNTIF('Vending_Machine_Sum Errors'!G195, 100) + COUNTIF('MazeComplete Errors'!G195, 100) + COUNTIF('MazeSolve Errors'!G195, 100) + COUNTIF('Hamiltonian Errors'!G195, 100)</f>
        <v>0</v>
      </c>
      <c r="H195" t="str">
        <f t="shared" si="5"/>
        <v>10 (δ=0.2)</v>
      </c>
    </row>
    <row r="196" spans="1:8" x14ac:dyDescent="0.45">
      <c r="A196" s="1">
        <v>12</v>
      </c>
      <c r="B196">
        <v>10</v>
      </c>
      <c r="C196">
        <v>0.45</v>
      </c>
      <c r="D196">
        <f>COUNTIF('PARITY Errors'!D196, 100) + COUNTIF('Pattern_Matching Errors'!D196, 100) + COUNTIF('Reversal Errors'!D196, 100) + COUNTIF('Stack Errors'!D196, 100) + COUNTIF('Vending_Machine Errors'!D196, 100) + COUNTIF('Vending_Machine_Sum Errors'!D196, 100) + COUNTIF('MazeComplete Errors'!D196, 100) + COUNTIF('MazeSolve Errors'!D196, 100) + COUNTIF('Hamiltonian Errors'!D196, 100)</f>
        <v>0</v>
      </c>
      <c r="E196">
        <f>COUNTIF('PARITY Errors'!E196, 100) + COUNTIF('Pattern_Matching Errors'!E196, 100) + COUNTIF('Reversal Errors'!E196, 100) + COUNTIF('Stack Errors'!E196, 100) + COUNTIF('Vending_Machine Errors'!E196, 100) + COUNTIF('Vending_Machine_Sum Errors'!E196, 100) + COUNTIF('MazeComplete Errors'!E196, 100) + COUNTIF('MazeSolve Errors'!E196, 100) + COUNTIF('Hamiltonian Errors'!E196, 100)</f>
        <v>0</v>
      </c>
      <c r="F196">
        <f>COUNTIF('PARITY Errors'!F196, 100) + COUNTIF('Pattern_Matching Errors'!F196, 100) + COUNTIF('Reversal Errors'!F196, 100) + COUNTIF('Stack Errors'!F196, 100) + COUNTIF('Vending_Machine Errors'!F196, 100) + COUNTIF('Vending_Machine_Sum Errors'!F196, 100) + COUNTIF('MazeComplete Errors'!F196, 100) + COUNTIF('MazeSolve Errors'!F196, 100) + COUNTIF('Hamiltonian Errors'!F196, 100)</f>
        <v>0</v>
      </c>
      <c r="G196">
        <f>COUNTIF('PARITY Errors'!G196, 100) + COUNTIF('Pattern_Matching Errors'!G196, 100) + COUNTIF('Reversal Errors'!G196, 100) + COUNTIF('Stack Errors'!G196, 100) + COUNTIF('Vending_Machine Errors'!G196, 100) + COUNTIF('Vending_Machine_Sum Errors'!G196, 100) + COUNTIF('MazeComplete Errors'!G196, 100) + COUNTIF('MazeSolve Errors'!G196, 100) + COUNTIF('Hamiltonian Errors'!G196, 100)</f>
        <v>0</v>
      </c>
      <c r="H196" t="str">
        <f t="shared" si="5"/>
        <v>10 (δ=0.45)</v>
      </c>
    </row>
    <row r="197" spans="1:8" x14ac:dyDescent="0.45">
      <c r="A197" s="1">
        <v>13</v>
      </c>
      <c r="B197">
        <v>10</v>
      </c>
      <c r="C197">
        <v>0.65</v>
      </c>
      <c r="D197">
        <f>COUNTIF('PARITY Errors'!D197, 100) + COUNTIF('Pattern_Matching Errors'!D197, 100) + COUNTIF('Reversal Errors'!D197, 100) + COUNTIF('Stack Errors'!D197, 100) + COUNTIF('Vending_Machine Errors'!D197, 100) + COUNTIF('Vending_Machine_Sum Errors'!D197, 100) + COUNTIF('MazeComplete Errors'!D197, 100) + COUNTIF('MazeSolve Errors'!D197, 100) + COUNTIF('Hamiltonian Errors'!D197, 100)</f>
        <v>0</v>
      </c>
      <c r="E197">
        <f>COUNTIF('PARITY Errors'!E197, 100) + COUNTIF('Pattern_Matching Errors'!E197, 100) + COUNTIF('Reversal Errors'!E197, 100) + COUNTIF('Stack Errors'!E197, 100) + COUNTIF('Vending_Machine Errors'!E197, 100) + COUNTIF('Vending_Machine_Sum Errors'!E197, 100) + COUNTIF('MazeComplete Errors'!E197, 100) + COUNTIF('MazeSolve Errors'!E197, 100) + COUNTIF('Hamiltonian Errors'!E197, 100)</f>
        <v>0</v>
      </c>
      <c r="F197">
        <f>COUNTIF('PARITY Errors'!F197, 100) + COUNTIF('Pattern_Matching Errors'!F197, 100) + COUNTIF('Reversal Errors'!F197, 100) + COUNTIF('Stack Errors'!F197, 100) + COUNTIF('Vending_Machine Errors'!F197, 100) + COUNTIF('Vending_Machine_Sum Errors'!F197, 100) + COUNTIF('MazeComplete Errors'!F197, 100) + COUNTIF('MazeSolve Errors'!F197, 100) + COUNTIF('Hamiltonian Errors'!F197, 100)</f>
        <v>0</v>
      </c>
      <c r="G197">
        <f>COUNTIF('PARITY Errors'!G197, 100) + COUNTIF('Pattern_Matching Errors'!G197, 100) + COUNTIF('Reversal Errors'!G197, 100) + COUNTIF('Stack Errors'!G197, 100) + COUNTIF('Vending_Machine Errors'!G197, 100) + COUNTIF('Vending_Machine_Sum Errors'!G197, 100) + COUNTIF('MazeComplete Errors'!G197, 100) + COUNTIF('MazeSolve Errors'!G197, 100) + COUNTIF('Hamiltonian Errors'!G197, 100)</f>
        <v>0</v>
      </c>
      <c r="H197" t="str">
        <f t="shared" si="5"/>
        <v>10 (δ=0.65)</v>
      </c>
    </row>
    <row r="198" spans="1:8" x14ac:dyDescent="0.45">
      <c r="A198" s="1">
        <v>14</v>
      </c>
      <c r="B198">
        <v>10</v>
      </c>
      <c r="C198">
        <v>0.85</v>
      </c>
      <c r="D198">
        <f>COUNTIF('PARITY Errors'!D198, 100) + COUNTIF('Pattern_Matching Errors'!D198, 100) + COUNTIF('Reversal Errors'!D198, 100) + COUNTIF('Stack Errors'!D198, 100) + COUNTIF('Vending_Machine Errors'!D198, 100) + COUNTIF('Vending_Machine_Sum Errors'!D198, 100) + COUNTIF('MazeComplete Errors'!D198, 100) + COUNTIF('MazeSolve Errors'!D198, 100) + COUNTIF('Hamiltonian Errors'!D198, 100)</f>
        <v>0</v>
      </c>
      <c r="E198">
        <f>COUNTIF('PARITY Errors'!E198, 100) + COUNTIF('Pattern_Matching Errors'!E198, 100) + COUNTIF('Reversal Errors'!E198, 100) + COUNTIF('Stack Errors'!E198, 100) + COUNTIF('Vending_Machine Errors'!E198, 100) + COUNTIF('Vending_Machine_Sum Errors'!E198, 100) + COUNTIF('MazeComplete Errors'!E198, 100) + COUNTIF('MazeSolve Errors'!E198, 100) + COUNTIF('Hamiltonian Errors'!E198, 100)</f>
        <v>0</v>
      </c>
      <c r="F198">
        <f>COUNTIF('PARITY Errors'!F198, 100) + COUNTIF('Pattern_Matching Errors'!F198, 100) + COUNTIF('Reversal Errors'!F198, 100) + COUNTIF('Stack Errors'!F198, 100) + COUNTIF('Vending_Machine Errors'!F198, 100) + COUNTIF('Vending_Machine_Sum Errors'!F198, 100) + COUNTIF('MazeComplete Errors'!F198, 100) + COUNTIF('MazeSolve Errors'!F198, 100) + COUNTIF('Hamiltonian Errors'!F198, 100)</f>
        <v>0</v>
      </c>
      <c r="G198">
        <f>COUNTIF('PARITY Errors'!G198, 100) + COUNTIF('Pattern_Matching Errors'!G198, 100) + COUNTIF('Reversal Errors'!G198, 100) + COUNTIF('Stack Errors'!G198, 100) + COUNTIF('Vending_Machine Errors'!G198, 100) + COUNTIF('Vending_Machine_Sum Errors'!G198, 100) + COUNTIF('MazeComplete Errors'!G198, 100) + COUNTIF('MazeSolve Errors'!G198, 100) + COUNTIF('Hamiltonian Errors'!G198, 100)</f>
        <v>0</v>
      </c>
      <c r="H198" t="str">
        <f t="shared" si="5"/>
        <v>10 (δ=0.85)</v>
      </c>
    </row>
    <row r="199" spans="1:8" x14ac:dyDescent="0.45">
      <c r="A199" s="1">
        <v>15</v>
      </c>
      <c r="B199">
        <v>20</v>
      </c>
      <c r="C199">
        <v>0</v>
      </c>
      <c r="D199">
        <f>COUNTIF('PARITY Errors'!D199, 100) + COUNTIF('Pattern_Matching Errors'!D199, 100) + COUNTIF('Reversal Errors'!D199, 100) + COUNTIF('Stack Errors'!D199, 100) + COUNTIF('Vending_Machine Errors'!D199, 100) + COUNTIF('Vending_Machine_Sum Errors'!D199, 100) + COUNTIF('MazeComplete Errors'!D199, 100) + COUNTIF('MazeSolve Errors'!D199, 100) + COUNTIF('Hamiltonian Errors'!D199, 100)</f>
        <v>0</v>
      </c>
      <c r="E199">
        <f>COUNTIF('PARITY Errors'!E199, 100) + COUNTIF('Pattern_Matching Errors'!E199, 100) + COUNTIF('Reversal Errors'!E199, 100) + COUNTIF('Stack Errors'!E199, 100) + COUNTIF('Vending_Machine Errors'!E199, 100) + COUNTIF('Vending_Machine_Sum Errors'!E199, 100) + COUNTIF('MazeComplete Errors'!E199, 100) + COUNTIF('MazeSolve Errors'!E199, 100) + COUNTIF('Hamiltonian Errors'!E199, 100)</f>
        <v>0</v>
      </c>
      <c r="F199">
        <f>COUNTIF('PARITY Errors'!F199, 100) + COUNTIF('Pattern_Matching Errors'!F199, 100) + COUNTIF('Reversal Errors'!F199, 100) + COUNTIF('Stack Errors'!F199, 100) + COUNTIF('Vending_Machine Errors'!F199, 100) + COUNTIF('Vending_Machine_Sum Errors'!F199, 100) + COUNTIF('MazeComplete Errors'!F199, 100) + COUNTIF('MazeSolve Errors'!F199, 100) + COUNTIF('Hamiltonian Errors'!F199, 100)</f>
        <v>0</v>
      </c>
      <c r="G199">
        <f>COUNTIF('PARITY Errors'!G199, 100) + COUNTIF('Pattern_Matching Errors'!G199, 100) + COUNTIF('Reversal Errors'!G199, 100) + COUNTIF('Stack Errors'!G199, 100) + COUNTIF('Vending_Machine Errors'!G199, 100) + COUNTIF('Vending_Machine_Sum Errors'!G199, 100) + COUNTIF('MazeComplete Errors'!G199, 100) + COUNTIF('MazeSolve Errors'!G199, 100) + COUNTIF('Hamiltonian Errors'!G199, 100)</f>
        <v>0</v>
      </c>
      <c r="H199" t="str">
        <f t="shared" si="5"/>
        <v>20 (δ=0)</v>
      </c>
    </row>
    <row r="200" spans="1:8" x14ac:dyDescent="0.45">
      <c r="A200" s="1">
        <v>16</v>
      </c>
      <c r="B200">
        <v>20</v>
      </c>
      <c r="C200">
        <v>0.2</v>
      </c>
      <c r="D200">
        <f>COUNTIF('PARITY Errors'!D200, 100) + COUNTIF('Pattern_Matching Errors'!D200, 100) + COUNTIF('Reversal Errors'!D200, 100) + COUNTIF('Stack Errors'!D200, 100) + COUNTIF('Vending_Machine Errors'!D200, 100) + COUNTIF('Vending_Machine_Sum Errors'!D200, 100) + COUNTIF('MazeComplete Errors'!D200, 100) + COUNTIF('MazeSolve Errors'!D200, 100) + COUNTIF('Hamiltonian Errors'!D200, 100)</f>
        <v>0</v>
      </c>
      <c r="E200">
        <f>COUNTIF('PARITY Errors'!E200, 100) + COUNTIF('Pattern_Matching Errors'!E200, 100) + COUNTIF('Reversal Errors'!E200, 100) + COUNTIF('Stack Errors'!E200, 100) + COUNTIF('Vending_Machine Errors'!E200, 100) + COUNTIF('Vending_Machine_Sum Errors'!E200, 100) + COUNTIF('MazeComplete Errors'!E200, 100) + COUNTIF('MazeSolve Errors'!E200, 100) + COUNTIF('Hamiltonian Errors'!E200, 100)</f>
        <v>0</v>
      </c>
      <c r="F200">
        <f>COUNTIF('PARITY Errors'!F200, 100) + COUNTIF('Pattern_Matching Errors'!F200, 100) + COUNTIF('Reversal Errors'!F200, 100) + COUNTIF('Stack Errors'!F200, 100) + COUNTIF('Vending_Machine Errors'!F200, 100) + COUNTIF('Vending_Machine_Sum Errors'!F200, 100) + COUNTIF('MazeComplete Errors'!F200, 100) + COUNTIF('MazeSolve Errors'!F200, 100) + COUNTIF('Hamiltonian Errors'!F200, 100)</f>
        <v>0</v>
      </c>
      <c r="G200">
        <f>COUNTIF('PARITY Errors'!G200, 100) + COUNTIF('Pattern_Matching Errors'!G200, 100) + COUNTIF('Reversal Errors'!G200, 100) + COUNTIF('Stack Errors'!G200, 100) + COUNTIF('Vending_Machine Errors'!G200, 100) + COUNTIF('Vending_Machine_Sum Errors'!G200, 100) + COUNTIF('MazeComplete Errors'!G200, 100) + COUNTIF('MazeSolve Errors'!G200, 100) + COUNTIF('Hamiltonian Errors'!G200, 100)</f>
        <v>0</v>
      </c>
      <c r="H200" t="str">
        <f t="shared" si="5"/>
        <v>20 (δ=0.2)</v>
      </c>
    </row>
    <row r="201" spans="1:8" x14ac:dyDescent="0.45">
      <c r="A201" s="1">
        <v>17</v>
      </c>
      <c r="B201">
        <v>20</v>
      </c>
      <c r="C201">
        <v>0.45</v>
      </c>
      <c r="D201">
        <f>COUNTIF('PARITY Errors'!D201, 100) + COUNTIF('Pattern_Matching Errors'!D201, 100) + COUNTIF('Reversal Errors'!D201, 100) + COUNTIF('Stack Errors'!D201, 100) + COUNTIF('Vending_Machine Errors'!D201, 100) + COUNTIF('Vending_Machine_Sum Errors'!D201, 100) + COUNTIF('MazeComplete Errors'!D201, 100) + COUNTIF('MazeSolve Errors'!D201, 100) + COUNTIF('Hamiltonian Errors'!D201, 100)</f>
        <v>0</v>
      </c>
      <c r="E201">
        <f>COUNTIF('PARITY Errors'!E201, 100) + COUNTIF('Pattern_Matching Errors'!E201, 100) + COUNTIF('Reversal Errors'!E201, 100) + COUNTIF('Stack Errors'!E201, 100) + COUNTIF('Vending_Machine Errors'!E201, 100) + COUNTIF('Vending_Machine_Sum Errors'!E201, 100) + COUNTIF('MazeComplete Errors'!E201, 100) + COUNTIF('MazeSolve Errors'!E201, 100) + COUNTIF('Hamiltonian Errors'!E201, 100)</f>
        <v>0</v>
      </c>
      <c r="F201">
        <f>COUNTIF('PARITY Errors'!F201, 100) + COUNTIF('Pattern_Matching Errors'!F201, 100) + COUNTIF('Reversal Errors'!F201, 100) + COUNTIF('Stack Errors'!F201, 100) + COUNTIF('Vending_Machine Errors'!F201, 100) + COUNTIF('Vending_Machine_Sum Errors'!F201, 100) + COUNTIF('MazeComplete Errors'!F201, 100) + COUNTIF('MazeSolve Errors'!F201, 100) + COUNTIF('Hamiltonian Errors'!F201, 100)</f>
        <v>0</v>
      </c>
      <c r="G201">
        <f>COUNTIF('PARITY Errors'!G201, 100) + COUNTIF('Pattern_Matching Errors'!G201, 100) + COUNTIF('Reversal Errors'!G201, 100) + COUNTIF('Stack Errors'!G201, 100) + COUNTIF('Vending_Machine Errors'!G201, 100) + COUNTIF('Vending_Machine_Sum Errors'!G201, 100) + COUNTIF('MazeComplete Errors'!G201, 100) + COUNTIF('MazeSolve Errors'!G201, 100) + COUNTIF('Hamiltonian Errors'!G201, 100)</f>
        <v>0</v>
      </c>
      <c r="H201" t="str">
        <f t="shared" si="5"/>
        <v>20 (δ=0.45)</v>
      </c>
    </row>
    <row r="202" spans="1:8" x14ac:dyDescent="0.45">
      <c r="A202" s="1">
        <v>18</v>
      </c>
      <c r="B202">
        <v>20</v>
      </c>
      <c r="C202">
        <v>0.65</v>
      </c>
      <c r="D202">
        <f>COUNTIF('PARITY Errors'!D202, 100) + COUNTIF('Pattern_Matching Errors'!D202, 100) + COUNTIF('Reversal Errors'!D202, 100) + COUNTIF('Stack Errors'!D202, 100) + COUNTIF('Vending_Machine Errors'!D202, 100) + COUNTIF('Vending_Machine_Sum Errors'!D202, 100) + COUNTIF('MazeComplete Errors'!D202, 100) + COUNTIF('MazeSolve Errors'!D202, 100) + COUNTIF('Hamiltonian Errors'!D202, 100)</f>
        <v>0</v>
      </c>
      <c r="E202">
        <f>COUNTIF('PARITY Errors'!E202, 100) + COUNTIF('Pattern_Matching Errors'!E202, 100) + COUNTIF('Reversal Errors'!E202, 100) + COUNTIF('Stack Errors'!E202, 100) + COUNTIF('Vending_Machine Errors'!E202, 100) + COUNTIF('Vending_Machine_Sum Errors'!E202, 100) + COUNTIF('MazeComplete Errors'!E202, 100) + COUNTIF('MazeSolve Errors'!E202, 100) + COUNTIF('Hamiltonian Errors'!E202, 100)</f>
        <v>0</v>
      </c>
      <c r="F202">
        <f>COUNTIF('PARITY Errors'!F202, 100) + COUNTIF('Pattern_Matching Errors'!F202, 100) + COUNTIF('Reversal Errors'!F202, 100) + COUNTIF('Stack Errors'!F202, 100) + COUNTIF('Vending_Machine Errors'!F202, 100) + COUNTIF('Vending_Machine_Sum Errors'!F202, 100) + COUNTIF('MazeComplete Errors'!F202, 100) + COUNTIF('MazeSolve Errors'!F202, 100) + COUNTIF('Hamiltonian Errors'!F202, 100)</f>
        <v>0</v>
      </c>
      <c r="G202">
        <f>COUNTIF('PARITY Errors'!G202, 100) + COUNTIF('Pattern_Matching Errors'!G202, 100) + COUNTIF('Reversal Errors'!G202, 100) + COUNTIF('Stack Errors'!G202, 100) + COUNTIF('Vending_Machine Errors'!G202, 100) + COUNTIF('Vending_Machine_Sum Errors'!G202, 100) + COUNTIF('MazeComplete Errors'!G202, 100) + COUNTIF('MazeSolve Errors'!G202, 100) + COUNTIF('Hamiltonian Errors'!G202, 100)</f>
        <v>0</v>
      </c>
      <c r="H202" t="str">
        <f t="shared" si="5"/>
        <v>20 (δ=0.65)</v>
      </c>
    </row>
    <row r="203" spans="1:8" x14ac:dyDescent="0.45">
      <c r="A203" s="1">
        <v>19</v>
      </c>
      <c r="B203">
        <v>20</v>
      </c>
      <c r="C203">
        <v>0.85</v>
      </c>
      <c r="D203">
        <f>COUNTIF('PARITY Errors'!D203, 100) + COUNTIF('Pattern_Matching Errors'!D203, 100) + COUNTIF('Reversal Errors'!D203, 100) + COUNTIF('Stack Errors'!D203, 100) + COUNTIF('Vending_Machine Errors'!D203, 100) + COUNTIF('Vending_Machine_Sum Errors'!D203, 100) + COUNTIF('MazeComplete Errors'!D203, 100) + COUNTIF('MazeSolve Errors'!D203, 100) + COUNTIF('Hamiltonian Errors'!D203, 100)</f>
        <v>0</v>
      </c>
      <c r="E203">
        <f>COUNTIF('PARITY Errors'!E203, 100) + COUNTIF('Pattern_Matching Errors'!E203, 100) + COUNTIF('Reversal Errors'!E203, 100) + COUNTIF('Stack Errors'!E203, 100) + COUNTIF('Vending_Machine Errors'!E203, 100) + COUNTIF('Vending_Machine_Sum Errors'!E203, 100) + COUNTIF('MazeComplete Errors'!E203, 100) + COUNTIF('MazeSolve Errors'!E203, 100) + COUNTIF('Hamiltonian Errors'!E203, 100)</f>
        <v>0</v>
      </c>
      <c r="F203">
        <f>COUNTIF('PARITY Errors'!F203, 100) + COUNTIF('Pattern_Matching Errors'!F203, 100) + COUNTIF('Reversal Errors'!F203, 100) + COUNTIF('Stack Errors'!F203, 100) + COUNTIF('Vending_Machine Errors'!F203, 100) + COUNTIF('Vending_Machine_Sum Errors'!F203, 100) + COUNTIF('MazeComplete Errors'!F203, 100) + COUNTIF('MazeSolve Errors'!F203, 100) + COUNTIF('Hamiltonian Errors'!F203, 100)</f>
        <v>0</v>
      </c>
      <c r="G203">
        <f>COUNTIF('PARITY Errors'!G203, 100) + COUNTIF('Pattern_Matching Errors'!G203, 100) + COUNTIF('Reversal Errors'!G203, 100) + COUNTIF('Stack Errors'!G203, 100) + COUNTIF('Vending_Machine Errors'!G203, 100) + COUNTIF('Vending_Machine_Sum Errors'!G203, 100) + COUNTIF('MazeComplete Errors'!G203, 100) + COUNTIF('MazeSolve Errors'!G203, 100) + COUNTIF('Hamiltonian Errors'!G203, 100)</f>
        <v>0</v>
      </c>
      <c r="H203" t="str">
        <f t="shared" si="5"/>
        <v>20 (δ=0.85)</v>
      </c>
    </row>
    <row r="204" spans="1:8" x14ac:dyDescent="0.45">
      <c r="A204" s="1">
        <v>20</v>
      </c>
      <c r="B204">
        <v>50</v>
      </c>
      <c r="C204">
        <v>0</v>
      </c>
      <c r="D204">
        <f>COUNTIF('PARITY Errors'!D204, 100) + COUNTIF('Pattern_Matching Errors'!D204, 100) + COUNTIF('Reversal Errors'!D204, 100) + COUNTIF('Stack Errors'!D204, 100) + COUNTIF('Vending_Machine Errors'!D204, 100) + COUNTIF('Vending_Machine_Sum Errors'!D204, 100) + COUNTIF('MazeComplete Errors'!D204, 100) + COUNTIF('MazeSolve Errors'!D204, 100) + COUNTIF('Hamiltonian Errors'!D204, 100)</f>
        <v>1</v>
      </c>
      <c r="E204">
        <f>COUNTIF('PARITY Errors'!E204, 100) + COUNTIF('Pattern_Matching Errors'!E204, 100) + COUNTIF('Reversal Errors'!E204, 100) + COUNTIF('Stack Errors'!E204, 100) + COUNTIF('Vending_Machine Errors'!E204, 100) + COUNTIF('Vending_Machine_Sum Errors'!E204, 100) + COUNTIF('MazeComplete Errors'!E204, 100) + COUNTIF('MazeSolve Errors'!E204, 100) + COUNTIF('Hamiltonian Errors'!E204, 100)</f>
        <v>2</v>
      </c>
      <c r="F204">
        <f>COUNTIF('PARITY Errors'!F204, 100) + COUNTIF('Pattern_Matching Errors'!F204, 100) + COUNTIF('Reversal Errors'!F204, 100) + COUNTIF('Stack Errors'!F204, 100) + COUNTIF('Vending_Machine Errors'!F204, 100) + COUNTIF('Vending_Machine_Sum Errors'!F204, 100) + COUNTIF('MazeComplete Errors'!F204, 100) + COUNTIF('MazeSolve Errors'!F204, 100) + COUNTIF('Hamiltonian Errors'!F204, 100)</f>
        <v>1</v>
      </c>
      <c r="G204">
        <f>COUNTIF('PARITY Errors'!G204, 100) + COUNTIF('Pattern_Matching Errors'!G204, 100) + COUNTIF('Reversal Errors'!G204, 100) + COUNTIF('Stack Errors'!G204, 100) + COUNTIF('Vending_Machine Errors'!G204, 100) + COUNTIF('Vending_Machine_Sum Errors'!G204, 100) + COUNTIF('MazeComplete Errors'!G204, 100) + COUNTIF('MazeSolve Errors'!G204, 100) + COUNTIF('Hamiltonian Errors'!G204, 100)</f>
        <v>1</v>
      </c>
      <c r="H204" t="str">
        <f t="shared" si="5"/>
        <v>50 (δ=0)</v>
      </c>
    </row>
    <row r="205" spans="1:8" x14ac:dyDescent="0.45">
      <c r="A205" s="1">
        <v>21</v>
      </c>
      <c r="B205">
        <v>50</v>
      </c>
      <c r="C205">
        <v>0.2</v>
      </c>
      <c r="D205">
        <f>COUNTIF('PARITY Errors'!D205, 100) + COUNTIF('Pattern_Matching Errors'!D205, 100) + COUNTIF('Reversal Errors'!D205, 100) + COUNTIF('Stack Errors'!D205, 100) + COUNTIF('Vending_Machine Errors'!D205, 100) + COUNTIF('Vending_Machine_Sum Errors'!D205, 100) + COUNTIF('MazeComplete Errors'!D205, 100) + COUNTIF('MazeSolve Errors'!D205, 100) + COUNTIF('Hamiltonian Errors'!D205, 100)</f>
        <v>1</v>
      </c>
      <c r="E205">
        <f>COUNTIF('PARITY Errors'!E205, 100) + COUNTIF('Pattern_Matching Errors'!E205, 100) + COUNTIF('Reversal Errors'!E205, 100) + COUNTIF('Stack Errors'!E205, 100) + COUNTIF('Vending_Machine Errors'!E205, 100) + COUNTIF('Vending_Machine_Sum Errors'!E205, 100) + COUNTIF('MazeComplete Errors'!E205, 100) + COUNTIF('MazeSolve Errors'!E205, 100) + COUNTIF('Hamiltonian Errors'!E205, 100)</f>
        <v>2</v>
      </c>
      <c r="F205">
        <f>COUNTIF('PARITY Errors'!F205, 100) + COUNTIF('Pattern_Matching Errors'!F205, 100) + COUNTIF('Reversal Errors'!F205, 100) + COUNTIF('Stack Errors'!F205, 100) + COUNTIF('Vending_Machine Errors'!F205, 100) + COUNTIF('Vending_Machine_Sum Errors'!F205, 100) + COUNTIF('MazeComplete Errors'!F205, 100) + COUNTIF('MazeSolve Errors'!F205, 100) + COUNTIF('Hamiltonian Errors'!F205, 100)</f>
        <v>1</v>
      </c>
      <c r="G205">
        <f>COUNTIF('PARITY Errors'!G205, 100) + COUNTIF('Pattern_Matching Errors'!G205, 100) + COUNTIF('Reversal Errors'!G205, 100) + COUNTIF('Stack Errors'!G205, 100) + COUNTIF('Vending_Machine Errors'!G205, 100) + COUNTIF('Vending_Machine_Sum Errors'!G205, 100) + COUNTIF('MazeComplete Errors'!G205, 100) + COUNTIF('MazeSolve Errors'!G205, 100) + COUNTIF('Hamiltonian Errors'!G205, 100)</f>
        <v>1</v>
      </c>
      <c r="H205" t="str">
        <f t="shared" si="5"/>
        <v>50 (δ=0.2)</v>
      </c>
    </row>
    <row r="206" spans="1:8" x14ac:dyDescent="0.45">
      <c r="A206" s="1">
        <v>22</v>
      </c>
      <c r="B206">
        <v>50</v>
      </c>
      <c r="C206">
        <v>0.45</v>
      </c>
      <c r="D206">
        <f>COUNTIF('PARITY Errors'!D206, 100) + COUNTIF('Pattern_Matching Errors'!D206, 100) + COUNTIF('Reversal Errors'!D206, 100) + COUNTIF('Stack Errors'!D206, 100) + COUNTIF('Vending_Machine Errors'!D206, 100) + COUNTIF('Vending_Machine_Sum Errors'!D206, 100) + COUNTIF('MazeComplete Errors'!D206, 100) + COUNTIF('MazeSolve Errors'!D206, 100) + COUNTIF('Hamiltonian Errors'!D206, 100)</f>
        <v>1</v>
      </c>
      <c r="E206">
        <f>COUNTIF('PARITY Errors'!E206, 100) + COUNTIF('Pattern_Matching Errors'!E206, 100) + COUNTIF('Reversal Errors'!E206, 100) + COUNTIF('Stack Errors'!E206, 100) + COUNTIF('Vending_Machine Errors'!E206, 100) + COUNTIF('Vending_Machine_Sum Errors'!E206, 100) + COUNTIF('MazeComplete Errors'!E206, 100) + COUNTIF('MazeSolve Errors'!E206, 100) + COUNTIF('Hamiltonian Errors'!E206, 100)</f>
        <v>2</v>
      </c>
      <c r="F206">
        <f>COUNTIF('PARITY Errors'!F206, 100) + COUNTIF('Pattern_Matching Errors'!F206, 100) + COUNTIF('Reversal Errors'!F206, 100) + COUNTIF('Stack Errors'!F206, 100) + COUNTIF('Vending_Machine Errors'!F206, 100) + COUNTIF('Vending_Machine_Sum Errors'!F206, 100) + COUNTIF('MazeComplete Errors'!F206, 100) + COUNTIF('MazeSolve Errors'!F206, 100) + COUNTIF('Hamiltonian Errors'!F206, 100)</f>
        <v>1</v>
      </c>
      <c r="G206">
        <f>COUNTIF('PARITY Errors'!G206, 100) + COUNTIF('Pattern_Matching Errors'!G206, 100) + COUNTIF('Reversal Errors'!G206, 100) + COUNTIF('Stack Errors'!G206, 100) + COUNTIF('Vending_Machine Errors'!G206, 100) + COUNTIF('Vending_Machine_Sum Errors'!G206, 100) + COUNTIF('MazeComplete Errors'!G206, 100) + COUNTIF('MazeSolve Errors'!G206, 100) + COUNTIF('Hamiltonian Errors'!G206, 100)</f>
        <v>1</v>
      </c>
      <c r="H206" t="str">
        <f t="shared" si="5"/>
        <v>50 (δ=0.45)</v>
      </c>
    </row>
    <row r="207" spans="1:8" x14ac:dyDescent="0.45">
      <c r="A207" s="1">
        <v>23</v>
      </c>
      <c r="B207">
        <v>50</v>
      </c>
      <c r="C207">
        <v>0.65</v>
      </c>
      <c r="D207">
        <f>COUNTIF('PARITY Errors'!D207, 100) + COUNTIF('Pattern_Matching Errors'!D207, 100) + COUNTIF('Reversal Errors'!D207, 100) + COUNTIF('Stack Errors'!D207, 100) + COUNTIF('Vending_Machine Errors'!D207, 100) + COUNTIF('Vending_Machine_Sum Errors'!D207, 100) + COUNTIF('MazeComplete Errors'!D207, 100) + COUNTIF('MazeSolve Errors'!D207, 100) + COUNTIF('Hamiltonian Errors'!D207, 100)</f>
        <v>1</v>
      </c>
      <c r="E207">
        <f>COUNTIF('PARITY Errors'!E207, 100) + COUNTIF('Pattern_Matching Errors'!E207, 100) + COUNTIF('Reversal Errors'!E207, 100) + COUNTIF('Stack Errors'!E207, 100) + COUNTIF('Vending_Machine Errors'!E207, 100) + COUNTIF('Vending_Machine_Sum Errors'!E207, 100) + COUNTIF('MazeComplete Errors'!E207, 100) + COUNTIF('MazeSolve Errors'!E207, 100) + COUNTIF('Hamiltonian Errors'!E207, 100)</f>
        <v>2</v>
      </c>
      <c r="F207">
        <f>COUNTIF('PARITY Errors'!F207, 100) + COUNTIF('Pattern_Matching Errors'!F207, 100) + COUNTIF('Reversal Errors'!F207, 100) + COUNTIF('Stack Errors'!F207, 100) + COUNTIF('Vending_Machine Errors'!F207, 100) + COUNTIF('Vending_Machine_Sum Errors'!F207, 100) + COUNTIF('MazeComplete Errors'!F207, 100) + COUNTIF('MazeSolve Errors'!F207, 100) + COUNTIF('Hamiltonian Errors'!F207, 100)</f>
        <v>1</v>
      </c>
      <c r="G207">
        <f>COUNTIF('PARITY Errors'!G207, 100) + COUNTIF('Pattern_Matching Errors'!G207, 100) + COUNTIF('Reversal Errors'!G207, 100) + COUNTIF('Stack Errors'!G207, 100) + COUNTIF('Vending_Machine Errors'!G207, 100) + COUNTIF('Vending_Machine_Sum Errors'!G207, 100) + COUNTIF('MazeComplete Errors'!G207, 100) + COUNTIF('MazeSolve Errors'!G207, 100) + COUNTIF('Hamiltonian Errors'!G207, 100)</f>
        <v>1</v>
      </c>
      <c r="H207" t="str">
        <f t="shared" si="5"/>
        <v>50 (δ=0.65)</v>
      </c>
    </row>
    <row r="208" spans="1:8" x14ac:dyDescent="0.45">
      <c r="A208" s="1">
        <v>24</v>
      </c>
      <c r="B208">
        <v>50</v>
      </c>
      <c r="C208">
        <v>0.85</v>
      </c>
      <c r="D208">
        <f>COUNTIF('PARITY Errors'!D208, 100) + COUNTIF('Pattern_Matching Errors'!D208, 100) + COUNTIF('Reversal Errors'!D208, 100) + COUNTIF('Stack Errors'!D208, 100) + COUNTIF('Vending_Machine Errors'!D208, 100) + COUNTIF('Vending_Machine_Sum Errors'!D208, 100) + COUNTIF('MazeComplete Errors'!D208, 100) + COUNTIF('MazeSolve Errors'!D208, 100) + COUNTIF('Hamiltonian Errors'!D208, 100)</f>
        <v>1</v>
      </c>
      <c r="E208">
        <f>COUNTIF('PARITY Errors'!E208, 100) + COUNTIF('Pattern_Matching Errors'!E208, 100) + COUNTIF('Reversal Errors'!E208, 100) + COUNTIF('Stack Errors'!E208, 100) + COUNTIF('Vending_Machine Errors'!E208, 100) + COUNTIF('Vending_Machine_Sum Errors'!E208, 100) + COUNTIF('MazeComplete Errors'!E208, 100) + COUNTIF('MazeSolve Errors'!E208, 100) + COUNTIF('Hamiltonian Errors'!E208, 100)</f>
        <v>2</v>
      </c>
      <c r="F208">
        <f>COUNTIF('PARITY Errors'!F208, 100) + COUNTIF('Pattern_Matching Errors'!F208, 100) + COUNTIF('Reversal Errors'!F208, 100) + COUNTIF('Stack Errors'!F208, 100) + COUNTIF('Vending_Machine Errors'!F208, 100) + COUNTIF('Vending_Machine_Sum Errors'!F208, 100) + COUNTIF('MazeComplete Errors'!F208, 100) + COUNTIF('MazeSolve Errors'!F208, 100) + COUNTIF('Hamiltonian Errors'!F208, 100)</f>
        <v>1</v>
      </c>
      <c r="G208">
        <f>COUNTIF('PARITY Errors'!G208, 100) + COUNTIF('Pattern_Matching Errors'!G208, 100) + COUNTIF('Reversal Errors'!G208, 100) + COUNTIF('Stack Errors'!G208, 100) + COUNTIF('Vending_Machine Errors'!G208, 100) + COUNTIF('Vending_Machine_Sum Errors'!G208, 100) + COUNTIF('MazeComplete Errors'!G208, 100) + COUNTIF('MazeSolve Errors'!G208, 100) + COUNTIF('Hamiltonian Errors'!G208, 100)</f>
        <v>1</v>
      </c>
      <c r="H208" t="str">
        <f t="shared" si="5"/>
        <v>50 (δ=0.85)</v>
      </c>
    </row>
    <row r="209" spans="1:8" x14ac:dyDescent="0.45">
      <c r="A209" s="1">
        <v>25</v>
      </c>
      <c r="B209">
        <v>100</v>
      </c>
      <c r="C209">
        <v>0</v>
      </c>
      <c r="D209">
        <f>COUNTIF('PARITY Errors'!D209, 100) + COUNTIF('Pattern_Matching Errors'!D209, 100) + COUNTIF('Reversal Errors'!D209, 100) + COUNTIF('Stack Errors'!D209, 100) + COUNTIF('Vending_Machine Errors'!D209, 100) + COUNTIF('Vending_Machine_Sum Errors'!D209, 100) + COUNTIF('MazeComplete Errors'!D209, 100) + COUNTIF('MazeSolve Errors'!D209, 100) + COUNTIF('Hamiltonian Errors'!D209, 100)</f>
        <v>2</v>
      </c>
      <c r="E209">
        <f>COUNTIF('PARITY Errors'!E209, 100) + COUNTIF('Pattern_Matching Errors'!E209, 100) + COUNTIF('Reversal Errors'!E209, 100) + COUNTIF('Stack Errors'!E209, 100) + COUNTIF('Vending_Machine Errors'!E209, 100) + COUNTIF('Vending_Machine_Sum Errors'!E209, 100) + COUNTIF('MazeComplete Errors'!E209, 100) + COUNTIF('MazeSolve Errors'!E209, 100) + COUNTIF('Hamiltonian Errors'!E209, 100)</f>
        <v>2</v>
      </c>
      <c r="F209">
        <f>COUNTIF('PARITY Errors'!F209, 100) + COUNTIF('Pattern_Matching Errors'!F209, 100) + COUNTIF('Reversal Errors'!F209, 100) + COUNTIF('Stack Errors'!F209, 100) + COUNTIF('Vending_Machine Errors'!F209, 100) + COUNTIF('Vending_Machine_Sum Errors'!F209, 100) + COUNTIF('MazeComplete Errors'!F209, 100) + COUNTIF('MazeSolve Errors'!F209, 100) + COUNTIF('Hamiltonian Errors'!F209, 100)</f>
        <v>2</v>
      </c>
      <c r="G209">
        <f>COUNTIF('PARITY Errors'!G209, 100) + COUNTIF('Pattern_Matching Errors'!G209, 100) + COUNTIF('Reversal Errors'!G209, 100) + COUNTIF('Stack Errors'!G209, 100) + COUNTIF('Vending_Machine Errors'!G209, 100) + COUNTIF('Vending_Machine_Sum Errors'!G209, 100) + COUNTIF('MazeComplete Errors'!G209, 100) + COUNTIF('MazeSolve Errors'!G209, 100) + COUNTIF('Hamiltonian Errors'!G209, 100)</f>
        <v>2</v>
      </c>
      <c r="H209" t="str">
        <f t="shared" si="5"/>
        <v>100 (δ=0)</v>
      </c>
    </row>
    <row r="210" spans="1:8" x14ac:dyDescent="0.45">
      <c r="A210" s="1">
        <v>26</v>
      </c>
      <c r="B210">
        <v>100</v>
      </c>
      <c r="C210">
        <v>0.2</v>
      </c>
      <c r="D210">
        <f>COUNTIF('PARITY Errors'!D210, 100) + COUNTIF('Pattern_Matching Errors'!D210, 100) + COUNTIF('Reversal Errors'!D210, 100) + COUNTIF('Stack Errors'!D210, 100) + COUNTIF('Vending_Machine Errors'!D210, 100) + COUNTIF('Vending_Machine_Sum Errors'!D210, 100) + COUNTIF('MazeComplete Errors'!D210, 100) + COUNTIF('MazeSolve Errors'!D210, 100) + COUNTIF('Hamiltonian Errors'!D210, 100)</f>
        <v>2</v>
      </c>
      <c r="E210">
        <f>COUNTIF('PARITY Errors'!E210, 100) + COUNTIF('Pattern_Matching Errors'!E210, 100) + COUNTIF('Reversal Errors'!E210, 100) + COUNTIF('Stack Errors'!E210, 100) + COUNTIF('Vending_Machine Errors'!E210, 100) + COUNTIF('Vending_Machine_Sum Errors'!E210, 100) + COUNTIF('MazeComplete Errors'!E210, 100) + COUNTIF('MazeSolve Errors'!E210, 100) + COUNTIF('Hamiltonian Errors'!E210, 100)</f>
        <v>2</v>
      </c>
      <c r="F210">
        <f>COUNTIF('PARITY Errors'!F210, 100) + COUNTIF('Pattern_Matching Errors'!F210, 100) + COUNTIF('Reversal Errors'!F210, 100) + COUNTIF('Stack Errors'!F210, 100) + COUNTIF('Vending_Machine Errors'!F210, 100) + COUNTIF('Vending_Machine_Sum Errors'!F210, 100) + COUNTIF('MazeComplete Errors'!F210, 100) + COUNTIF('MazeSolve Errors'!F210, 100) + COUNTIF('Hamiltonian Errors'!F210, 100)</f>
        <v>2</v>
      </c>
      <c r="G210">
        <f>COUNTIF('PARITY Errors'!G210, 100) + COUNTIF('Pattern_Matching Errors'!G210, 100) + COUNTIF('Reversal Errors'!G210, 100) + COUNTIF('Stack Errors'!G210, 100) + COUNTIF('Vending_Machine Errors'!G210, 100) + COUNTIF('Vending_Machine_Sum Errors'!G210, 100) + COUNTIF('MazeComplete Errors'!G210, 100) + COUNTIF('MazeSolve Errors'!G210, 100) + COUNTIF('Hamiltonian Errors'!G210, 100)</f>
        <v>2</v>
      </c>
      <c r="H210" t="str">
        <f t="shared" si="5"/>
        <v>100 (δ=0.2)</v>
      </c>
    </row>
    <row r="211" spans="1:8" x14ac:dyDescent="0.45">
      <c r="A211" s="1">
        <v>27</v>
      </c>
      <c r="B211">
        <v>100</v>
      </c>
      <c r="C211">
        <v>0.45</v>
      </c>
      <c r="D211">
        <f>COUNTIF('PARITY Errors'!D211, 100) + COUNTIF('Pattern_Matching Errors'!D211, 100) + COUNTIF('Reversal Errors'!D211, 100) + COUNTIF('Stack Errors'!D211, 100) + COUNTIF('Vending_Machine Errors'!D211, 100) + COUNTIF('Vending_Machine_Sum Errors'!D211, 100) + COUNTIF('MazeComplete Errors'!D211, 100) + COUNTIF('MazeSolve Errors'!D211, 100) + COUNTIF('Hamiltonian Errors'!D211, 100)</f>
        <v>2</v>
      </c>
      <c r="E211">
        <f>COUNTIF('PARITY Errors'!E211, 100) + COUNTIF('Pattern_Matching Errors'!E211, 100) + COUNTIF('Reversal Errors'!E211, 100) + COUNTIF('Stack Errors'!E211, 100) + COUNTIF('Vending_Machine Errors'!E211, 100) + COUNTIF('Vending_Machine_Sum Errors'!E211, 100) + COUNTIF('MazeComplete Errors'!E211, 100) + COUNTIF('MazeSolve Errors'!E211, 100) + COUNTIF('Hamiltonian Errors'!E211, 100)</f>
        <v>2</v>
      </c>
      <c r="F211">
        <f>COUNTIF('PARITY Errors'!F211, 100) + COUNTIF('Pattern_Matching Errors'!F211, 100) + COUNTIF('Reversal Errors'!F211, 100) + COUNTIF('Stack Errors'!F211, 100) + COUNTIF('Vending_Machine Errors'!F211, 100) + COUNTIF('Vending_Machine_Sum Errors'!F211, 100) + COUNTIF('MazeComplete Errors'!F211, 100) + COUNTIF('MazeSolve Errors'!F211, 100) + COUNTIF('Hamiltonian Errors'!F211, 100)</f>
        <v>2</v>
      </c>
      <c r="G211">
        <f>COUNTIF('PARITY Errors'!G211, 100) + COUNTIF('Pattern_Matching Errors'!G211, 100) + COUNTIF('Reversal Errors'!G211, 100) + COUNTIF('Stack Errors'!G211, 100) + COUNTIF('Vending_Machine Errors'!G211, 100) + COUNTIF('Vending_Machine_Sum Errors'!G211, 100) + COUNTIF('MazeComplete Errors'!G211, 100) + COUNTIF('MazeSolve Errors'!G211, 100) + COUNTIF('Hamiltonian Errors'!G211, 100)</f>
        <v>2</v>
      </c>
      <c r="H211" t="str">
        <f t="shared" si="5"/>
        <v>100 (δ=0.45)</v>
      </c>
    </row>
    <row r="212" spans="1:8" x14ac:dyDescent="0.45">
      <c r="A212" s="1">
        <v>28</v>
      </c>
      <c r="B212">
        <v>100</v>
      </c>
      <c r="C212">
        <v>0.65</v>
      </c>
      <c r="D212">
        <f>COUNTIF('PARITY Errors'!D212, 100) + COUNTIF('Pattern_Matching Errors'!D212, 100) + COUNTIF('Reversal Errors'!D212, 100) + COUNTIF('Stack Errors'!D212, 100) + COUNTIF('Vending_Machine Errors'!D212, 100) + COUNTIF('Vending_Machine_Sum Errors'!D212, 100) + COUNTIF('MazeComplete Errors'!D212, 100) + COUNTIF('MazeSolve Errors'!D212, 100) + COUNTIF('Hamiltonian Errors'!D212, 100)</f>
        <v>2</v>
      </c>
      <c r="E212">
        <f>COUNTIF('PARITY Errors'!E212, 100) + COUNTIF('Pattern_Matching Errors'!E212, 100) + COUNTIF('Reversal Errors'!E212, 100) + COUNTIF('Stack Errors'!E212, 100) + COUNTIF('Vending_Machine Errors'!E212, 100) + COUNTIF('Vending_Machine_Sum Errors'!E212, 100) + COUNTIF('MazeComplete Errors'!E212, 100) + COUNTIF('MazeSolve Errors'!E212, 100) + COUNTIF('Hamiltonian Errors'!E212, 100)</f>
        <v>2</v>
      </c>
      <c r="F212">
        <f>COUNTIF('PARITY Errors'!F212, 100) + COUNTIF('Pattern_Matching Errors'!F212, 100) + COUNTIF('Reversal Errors'!F212, 100) + COUNTIF('Stack Errors'!F212, 100) + COUNTIF('Vending_Machine Errors'!F212, 100) + COUNTIF('Vending_Machine_Sum Errors'!F212, 100) + COUNTIF('MazeComplete Errors'!F212, 100) + COUNTIF('MazeSolve Errors'!F212, 100) + COUNTIF('Hamiltonian Errors'!F212, 100)</f>
        <v>2</v>
      </c>
      <c r="G212">
        <f>COUNTIF('PARITY Errors'!G212, 100) + COUNTIF('Pattern_Matching Errors'!G212, 100) + COUNTIF('Reversal Errors'!G212, 100) + COUNTIF('Stack Errors'!G212, 100) + COUNTIF('Vending_Machine Errors'!G212, 100) + COUNTIF('Vending_Machine_Sum Errors'!G212, 100) + COUNTIF('MazeComplete Errors'!G212, 100) + COUNTIF('MazeSolve Errors'!G212, 100) + COUNTIF('Hamiltonian Errors'!G212, 100)</f>
        <v>2</v>
      </c>
      <c r="H212" t="str">
        <f t="shared" si="5"/>
        <v>100 (δ=0.65)</v>
      </c>
    </row>
    <row r="213" spans="1:8" x14ac:dyDescent="0.45">
      <c r="A213" s="1">
        <v>29</v>
      </c>
      <c r="B213">
        <v>100</v>
      </c>
      <c r="C213">
        <v>0.85</v>
      </c>
      <c r="D213">
        <f>COUNTIF('PARITY Errors'!D213, 100) + COUNTIF('Pattern_Matching Errors'!D213, 100) + COUNTIF('Reversal Errors'!D213, 100) + COUNTIF('Stack Errors'!D213, 100) + COUNTIF('Vending_Machine Errors'!D213, 100) + COUNTIF('Vending_Machine_Sum Errors'!D213, 100) + COUNTIF('MazeComplete Errors'!D213, 100) + COUNTIF('MazeSolve Errors'!D213, 100) + COUNTIF('Hamiltonian Errors'!D213, 100)</f>
        <v>2</v>
      </c>
      <c r="E213">
        <f>COUNTIF('PARITY Errors'!E213, 100) + COUNTIF('Pattern_Matching Errors'!E213, 100) + COUNTIF('Reversal Errors'!E213, 100) + COUNTIF('Stack Errors'!E213, 100) + COUNTIF('Vending_Machine Errors'!E213, 100) + COUNTIF('Vending_Machine_Sum Errors'!E213, 100) + COUNTIF('MazeComplete Errors'!E213, 100) + COUNTIF('MazeSolve Errors'!E213, 100) + COUNTIF('Hamiltonian Errors'!E213, 100)</f>
        <v>2</v>
      </c>
      <c r="F213">
        <f>COUNTIF('PARITY Errors'!F213, 100) + COUNTIF('Pattern_Matching Errors'!F213, 100) + COUNTIF('Reversal Errors'!F213, 100) + COUNTIF('Stack Errors'!F213, 100) + COUNTIF('Vending_Machine Errors'!F213, 100) + COUNTIF('Vending_Machine_Sum Errors'!F213, 100) + COUNTIF('MazeComplete Errors'!F213, 100) + COUNTIF('MazeSolve Errors'!F213, 100) + COUNTIF('Hamiltonian Errors'!F213, 100)</f>
        <v>2</v>
      </c>
      <c r="G213">
        <f>COUNTIF('PARITY Errors'!G213, 100) + COUNTIF('Pattern_Matching Errors'!G213, 100) + COUNTIF('Reversal Errors'!G213, 100) + COUNTIF('Stack Errors'!G213, 100) + COUNTIF('Vending_Machine Errors'!G213, 100) + COUNTIF('Vending_Machine_Sum Errors'!G213, 100) + COUNTIF('MazeComplete Errors'!G213, 100) + COUNTIF('MazeSolve Errors'!G213, 100) + COUNTIF('Hamiltonian Errors'!G213, 100)</f>
        <v>2</v>
      </c>
      <c r="H213" t="str">
        <f t="shared" si="5"/>
        <v>100 (δ=0.85)</v>
      </c>
    </row>
    <row r="217" spans="1:8" x14ac:dyDescent="0.45">
      <c r="A217" s="1">
        <v>0</v>
      </c>
      <c r="B217" t="s">
        <v>20</v>
      </c>
      <c r="D217">
        <v>9</v>
      </c>
    </row>
    <row r="219" spans="1:8" x14ac:dyDescent="0.4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H219" s="1" t="s">
        <v>14</v>
      </c>
    </row>
    <row r="220" spans="1:8" x14ac:dyDescent="0.45">
      <c r="A220" s="1">
        <v>0</v>
      </c>
      <c r="B220">
        <v>0</v>
      </c>
      <c r="C220">
        <v>0</v>
      </c>
      <c r="D220">
        <f>COUNTIF('PARITY Errors'!D220, 100) + COUNTIF('Pattern_Matching Errors'!D220, 100) + COUNTIF('Reversal Errors'!D220, 100) + COUNTIF('Stack Errors'!D220, 100) + COUNTIF('Vending_Machine Errors'!D220, 100) + COUNTIF('Vending_Machine_Sum Errors'!D220, 100) + COUNTIF('MazeComplete Errors'!D220, 100) + COUNTIF('MazeSolve Errors'!D220, 100) + COUNTIF('Hamiltonian Errors'!D220, 100)</f>
        <v>1</v>
      </c>
      <c r="E220">
        <f>COUNTIF('PARITY Errors'!E220, 100) + COUNTIF('Pattern_Matching Errors'!E220, 100) + COUNTIF('Reversal Errors'!E220, 100) + COUNTIF('Stack Errors'!E220, 100) + COUNTIF('Vending_Machine Errors'!E220, 100) + COUNTIF('Vending_Machine_Sum Errors'!E220, 100) + COUNTIF('MazeComplete Errors'!E220, 100) + COUNTIF('MazeSolve Errors'!E220, 100) + COUNTIF('Hamiltonian Errors'!E220, 100)</f>
        <v>1</v>
      </c>
      <c r="F220">
        <f>COUNTIF('PARITY Errors'!F220, 100) + COUNTIF('Pattern_Matching Errors'!F220, 100) + COUNTIF('Reversal Errors'!F220, 100) + COUNTIF('Stack Errors'!F220, 100) + COUNTIF('Vending_Machine Errors'!F220, 100) + COUNTIF('Vending_Machine_Sum Errors'!F220, 100) + COUNTIF('MazeComplete Errors'!F220, 100) + COUNTIF('MazeSolve Errors'!F220, 100) + COUNTIF('Hamiltonian Errors'!F220, 100)</f>
        <v>1</v>
      </c>
      <c r="G220">
        <f>COUNTIF('PARITY Errors'!G220, 100) + COUNTIF('Pattern_Matching Errors'!G220, 100) + COUNTIF('Reversal Errors'!G220, 100) + COUNTIF('Stack Errors'!G220, 100) + COUNTIF('Vending_Machine Errors'!G220, 100) + COUNTIF('Vending_Machine_Sum Errors'!G220, 100) + COUNTIF('MazeComplete Errors'!G220, 100) + COUNTIF('MazeSolve Errors'!G220, 100) + COUNTIF('Hamiltonian Errors'!G220, 100)</f>
        <v>2</v>
      </c>
      <c r="H220" t="str">
        <f t="shared" ref="H220:H249" si="6">B220&amp;" (δ="&amp;C220&amp;")"</f>
        <v>0 (δ=0)</v>
      </c>
    </row>
    <row r="221" spans="1:8" x14ac:dyDescent="0.45">
      <c r="A221" s="1">
        <v>1</v>
      </c>
      <c r="B221">
        <v>0</v>
      </c>
      <c r="C221">
        <v>0.2</v>
      </c>
      <c r="D221">
        <f>COUNTIF('PARITY Errors'!D221, 100) + COUNTIF('Pattern_Matching Errors'!D221, 100) + COUNTIF('Reversal Errors'!D221, 100) + COUNTIF('Stack Errors'!D221, 100) + COUNTIF('Vending_Machine Errors'!D221, 100) + COUNTIF('Vending_Machine_Sum Errors'!D221, 100) + COUNTIF('MazeComplete Errors'!D221, 100) + COUNTIF('MazeSolve Errors'!D221, 100) + COUNTIF('Hamiltonian Errors'!D221, 100)</f>
        <v>0</v>
      </c>
      <c r="E221">
        <f>COUNTIF('PARITY Errors'!E221, 100) + COUNTIF('Pattern_Matching Errors'!E221, 100) + COUNTIF('Reversal Errors'!E221, 100) + COUNTIF('Stack Errors'!E221, 100) + COUNTIF('Vending_Machine Errors'!E221, 100) + COUNTIF('Vending_Machine_Sum Errors'!E221, 100) + COUNTIF('MazeComplete Errors'!E221, 100) + COUNTIF('MazeSolve Errors'!E221, 100) + COUNTIF('Hamiltonian Errors'!E221, 100)</f>
        <v>2</v>
      </c>
      <c r="F221">
        <f>COUNTIF('PARITY Errors'!F221, 100) + COUNTIF('Pattern_Matching Errors'!F221, 100) + COUNTIF('Reversal Errors'!F221, 100) + COUNTIF('Stack Errors'!F221, 100) + COUNTIF('Vending_Machine Errors'!F221, 100) + COUNTIF('Vending_Machine_Sum Errors'!F221, 100) + COUNTIF('MazeComplete Errors'!F221, 100) + COUNTIF('MazeSolve Errors'!F221, 100) + COUNTIF('Hamiltonian Errors'!F221, 100)</f>
        <v>1</v>
      </c>
      <c r="G221">
        <f>COUNTIF('PARITY Errors'!G221, 100) + COUNTIF('Pattern_Matching Errors'!G221, 100) + COUNTIF('Reversal Errors'!G221, 100) + COUNTIF('Stack Errors'!G221, 100) + COUNTIF('Vending_Machine Errors'!G221, 100) + COUNTIF('Vending_Machine_Sum Errors'!G221, 100) + COUNTIF('MazeComplete Errors'!G221, 100) + COUNTIF('MazeSolve Errors'!G221, 100) + COUNTIF('Hamiltonian Errors'!G221, 100)</f>
        <v>2</v>
      </c>
      <c r="H221" t="str">
        <f t="shared" si="6"/>
        <v>0 (δ=0.2)</v>
      </c>
    </row>
    <row r="222" spans="1:8" x14ac:dyDescent="0.45">
      <c r="A222" s="1">
        <v>2</v>
      </c>
      <c r="B222">
        <v>0</v>
      </c>
      <c r="C222">
        <v>0.45</v>
      </c>
      <c r="D222">
        <f>COUNTIF('PARITY Errors'!D222, 100) + COUNTIF('Pattern_Matching Errors'!D222, 100) + COUNTIF('Reversal Errors'!D222, 100) + COUNTIF('Stack Errors'!D222, 100) + COUNTIF('Vending_Machine Errors'!D222, 100) + COUNTIF('Vending_Machine_Sum Errors'!D222, 100) + COUNTIF('MazeComplete Errors'!D222, 100) + COUNTIF('MazeSolve Errors'!D222, 100) + COUNTIF('Hamiltonian Errors'!D222, 100)</f>
        <v>1</v>
      </c>
      <c r="E222">
        <f>COUNTIF('PARITY Errors'!E222, 100) + COUNTIF('Pattern_Matching Errors'!E222, 100) + COUNTIF('Reversal Errors'!E222, 100) + COUNTIF('Stack Errors'!E222, 100) + COUNTIF('Vending_Machine Errors'!E222, 100) + COUNTIF('Vending_Machine_Sum Errors'!E222, 100) + COUNTIF('MazeComplete Errors'!E222, 100) + COUNTIF('MazeSolve Errors'!E222, 100) + COUNTIF('Hamiltonian Errors'!E222, 100)</f>
        <v>1</v>
      </c>
      <c r="F222">
        <f>COUNTIF('PARITY Errors'!F222, 100) + COUNTIF('Pattern_Matching Errors'!F222, 100) + COUNTIF('Reversal Errors'!F222, 100) + COUNTIF('Stack Errors'!F222, 100) + COUNTIF('Vending_Machine Errors'!F222, 100) + COUNTIF('Vending_Machine_Sum Errors'!F222, 100) + COUNTIF('MazeComplete Errors'!F222, 100) + COUNTIF('MazeSolve Errors'!F222, 100) + COUNTIF('Hamiltonian Errors'!F222, 100)</f>
        <v>2</v>
      </c>
      <c r="G222">
        <f>COUNTIF('PARITY Errors'!G222, 100) + COUNTIF('Pattern_Matching Errors'!G222, 100) + COUNTIF('Reversal Errors'!G222, 100) + COUNTIF('Stack Errors'!G222, 100) + COUNTIF('Vending_Machine Errors'!G222, 100) + COUNTIF('Vending_Machine_Sum Errors'!G222, 100) + COUNTIF('MazeComplete Errors'!G222, 100) + COUNTIF('MazeSolve Errors'!G222, 100) + COUNTIF('Hamiltonian Errors'!G222, 100)</f>
        <v>2</v>
      </c>
      <c r="H222" t="str">
        <f t="shared" si="6"/>
        <v>0 (δ=0.45)</v>
      </c>
    </row>
    <row r="223" spans="1:8" x14ac:dyDescent="0.45">
      <c r="A223" s="1">
        <v>3</v>
      </c>
      <c r="B223">
        <v>0</v>
      </c>
      <c r="C223">
        <v>0.65</v>
      </c>
      <c r="D223">
        <f>COUNTIF('PARITY Errors'!D223, 100) + COUNTIF('Pattern_Matching Errors'!D223, 100) + COUNTIF('Reversal Errors'!D223, 100) + COUNTIF('Stack Errors'!D223, 100) + COUNTIF('Vending_Machine Errors'!D223, 100) + COUNTIF('Vending_Machine_Sum Errors'!D223, 100) + COUNTIF('MazeComplete Errors'!D223, 100) + COUNTIF('MazeSolve Errors'!D223, 100) + COUNTIF('Hamiltonian Errors'!D223, 100)</f>
        <v>2</v>
      </c>
      <c r="E223">
        <f>COUNTIF('PARITY Errors'!E223, 100) + COUNTIF('Pattern_Matching Errors'!E223, 100) + COUNTIF('Reversal Errors'!E223, 100) + COUNTIF('Stack Errors'!E223, 100) + COUNTIF('Vending_Machine Errors'!E223, 100) + COUNTIF('Vending_Machine_Sum Errors'!E223, 100) + COUNTIF('MazeComplete Errors'!E223, 100) + COUNTIF('MazeSolve Errors'!E223, 100) + COUNTIF('Hamiltonian Errors'!E223, 100)</f>
        <v>1</v>
      </c>
      <c r="F223">
        <f>COUNTIF('PARITY Errors'!F223, 100) + COUNTIF('Pattern_Matching Errors'!F223, 100) + COUNTIF('Reversal Errors'!F223, 100) + COUNTIF('Stack Errors'!F223, 100) + COUNTIF('Vending_Machine Errors'!F223, 100) + COUNTIF('Vending_Machine_Sum Errors'!F223, 100) + COUNTIF('MazeComplete Errors'!F223, 100) + COUNTIF('MazeSolve Errors'!F223, 100) + COUNTIF('Hamiltonian Errors'!F223, 100)</f>
        <v>1</v>
      </c>
      <c r="G223">
        <f>COUNTIF('PARITY Errors'!G223, 100) + COUNTIF('Pattern_Matching Errors'!G223, 100) + COUNTIF('Reversal Errors'!G223, 100) + COUNTIF('Stack Errors'!G223, 100) + COUNTIF('Vending_Machine Errors'!G223, 100) + COUNTIF('Vending_Machine_Sum Errors'!G223, 100) + COUNTIF('MazeComplete Errors'!G223, 100) + COUNTIF('MazeSolve Errors'!G223, 100) + COUNTIF('Hamiltonian Errors'!G223, 100)</f>
        <v>2</v>
      </c>
      <c r="H223" t="str">
        <f t="shared" si="6"/>
        <v>0 (δ=0.65)</v>
      </c>
    </row>
    <row r="224" spans="1:8" x14ac:dyDescent="0.45">
      <c r="A224" s="1">
        <v>4</v>
      </c>
      <c r="B224">
        <v>0</v>
      </c>
      <c r="C224">
        <v>0.85</v>
      </c>
      <c r="D224">
        <f>COUNTIF('PARITY Errors'!D224, 100) + COUNTIF('Pattern_Matching Errors'!D224, 100) + COUNTIF('Reversal Errors'!D224, 100) + COUNTIF('Stack Errors'!D224, 100) + COUNTIF('Vending_Machine Errors'!D224, 100) + COUNTIF('Vending_Machine_Sum Errors'!D224, 100) + COUNTIF('MazeComplete Errors'!D224, 100) + COUNTIF('MazeSolve Errors'!D224, 100) + COUNTIF('Hamiltonian Errors'!D224, 100)</f>
        <v>2</v>
      </c>
      <c r="E224">
        <f>COUNTIF('PARITY Errors'!E224, 100) + COUNTIF('Pattern_Matching Errors'!E224, 100) + COUNTIF('Reversal Errors'!E224, 100) + COUNTIF('Stack Errors'!E224, 100) + COUNTIF('Vending_Machine Errors'!E224, 100) + COUNTIF('Vending_Machine_Sum Errors'!E224, 100) + COUNTIF('MazeComplete Errors'!E224, 100) + COUNTIF('MazeSolve Errors'!E224, 100) + COUNTIF('Hamiltonian Errors'!E224, 100)</f>
        <v>2</v>
      </c>
      <c r="F224">
        <f>COUNTIF('PARITY Errors'!F224, 100) + COUNTIF('Pattern_Matching Errors'!F224, 100) + COUNTIF('Reversal Errors'!F224, 100) + COUNTIF('Stack Errors'!F224, 100) + COUNTIF('Vending_Machine Errors'!F224, 100) + COUNTIF('Vending_Machine_Sum Errors'!F224, 100) + COUNTIF('MazeComplete Errors'!F224, 100) + COUNTIF('MazeSolve Errors'!F224, 100) + COUNTIF('Hamiltonian Errors'!F224, 100)</f>
        <v>1</v>
      </c>
      <c r="G224">
        <f>COUNTIF('PARITY Errors'!G224, 100) + COUNTIF('Pattern_Matching Errors'!G224, 100) + COUNTIF('Reversal Errors'!G224, 100) + COUNTIF('Stack Errors'!G224, 100) + COUNTIF('Vending_Machine Errors'!G224, 100) + COUNTIF('Vending_Machine_Sum Errors'!G224, 100) + COUNTIF('MazeComplete Errors'!G224, 100) + COUNTIF('MazeSolve Errors'!G224, 100) + COUNTIF('Hamiltonian Errors'!G224, 100)</f>
        <v>2</v>
      </c>
      <c r="H224" t="str">
        <f t="shared" si="6"/>
        <v>0 (δ=0.85)</v>
      </c>
    </row>
    <row r="225" spans="1:8" x14ac:dyDescent="0.45">
      <c r="A225" s="1">
        <v>5</v>
      </c>
      <c r="B225">
        <v>5</v>
      </c>
      <c r="C225">
        <v>0</v>
      </c>
      <c r="D225">
        <f>COUNTIF('PARITY Errors'!D225, 100) + COUNTIF('Pattern_Matching Errors'!D225, 100) + COUNTIF('Reversal Errors'!D225, 100) + COUNTIF('Stack Errors'!D225, 100) + COUNTIF('Vending_Machine Errors'!D225, 100) + COUNTIF('Vending_Machine_Sum Errors'!D225, 100) + COUNTIF('MazeComplete Errors'!D225, 100) + COUNTIF('MazeSolve Errors'!D225, 100) + COUNTIF('Hamiltonian Errors'!D225, 100)</f>
        <v>0</v>
      </c>
      <c r="E225">
        <f>COUNTIF('PARITY Errors'!E225, 100) + COUNTIF('Pattern_Matching Errors'!E225, 100) + COUNTIF('Reversal Errors'!E225, 100) + COUNTIF('Stack Errors'!E225, 100) + COUNTIF('Vending_Machine Errors'!E225, 100) + COUNTIF('Vending_Machine_Sum Errors'!E225, 100) + COUNTIF('MazeComplete Errors'!E225, 100) + COUNTIF('MazeSolve Errors'!E225, 100) + COUNTIF('Hamiltonian Errors'!E225, 100)</f>
        <v>0</v>
      </c>
      <c r="F225">
        <f>COUNTIF('PARITY Errors'!F225, 100) + COUNTIF('Pattern_Matching Errors'!F225, 100) + COUNTIF('Reversal Errors'!F225, 100) + COUNTIF('Stack Errors'!F225, 100) + COUNTIF('Vending_Machine Errors'!F225, 100) + COUNTIF('Vending_Machine_Sum Errors'!F225, 100) + COUNTIF('MazeComplete Errors'!F225, 100) + COUNTIF('MazeSolve Errors'!F225, 100) + COUNTIF('Hamiltonian Errors'!F225, 100)</f>
        <v>0</v>
      </c>
      <c r="G225">
        <f>COUNTIF('PARITY Errors'!G225, 100) + COUNTIF('Pattern_Matching Errors'!G225, 100) + COUNTIF('Reversal Errors'!G225, 100) + COUNTIF('Stack Errors'!G225, 100) + COUNTIF('Vending_Machine Errors'!G225, 100) + COUNTIF('Vending_Machine_Sum Errors'!G225, 100) + COUNTIF('MazeComplete Errors'!G225, 100) + COUNTIF('MazeSolve Errors'!G225, 100) + COUNTIF('Hamiltonian Errors'!G225, 100)</f>
        <v>0</v>
      </c>
      <c r="H225" t="str">
        <f t="shared" si="6"/>
        <v>5 (δ=0)</v>
      </c>
    </row>
    <row r="226" spans="1:8" x14ac:dyDescent="0.45">
      <c r="A226" s="1">
        <v>6</v>
      </c>
      <c r="B226">
        <v>5</v>
      </c>
      <c r="C226">
        <v>0.2</v>
      </c>
      <c r="D226">
        <f>COUNTIF('PARITY Errors'!D226, 100) + COUNTIF('Pattern_Matching Errors'!D226, 100) + COUNTIF('Reversal Errors'!D226, 100) + COUNTIF('Stack Errors'!D226, 100) + COUNTIF('Vending_Machine Errors'!D226, 100) + COUNTIF('Vending_Machine_Sum Errors'!D226, 100) + COUNTIF('MazeComplete Errors'!D226, 100) + COUNTIF('MazeSolve Errors'!D226, 100) + COUNTIF('Hamiltonian Errors'!D226, 100)</f>
        <v>0</v>
      </c>
      <c r="E226">
        <f>COUNTIF('PARITY Errors'!E226, 100) + COUNTIF('Pattern_Matching Errors'!E226, 100) + COUNTIF('Reversal Errors'!E226, 100) + COUNTIF('Stack Errors'!E226, 100) + COUNTIF('Vending_Machine Errors'!E226, 100) + COUNTIF('Vending_Machine_Sum Errors'!E226, 100) + COUNTIF('MazeComplete Errors'!E226, 100) + COUNTIF('MazeSolve Errors'!E226, 100) + COUNTIF('Hamiltonian Errors'!E226, 100)</f>
        <v>0</v>
      </c>
      <c r="F226">
        <f>COUNTIF('PARITY Errors'!F226, 100) + COUNTIF('Pattern_Matching Errors'!F226, 100) + COUNTIF('Reversal Errors'!F226, 100) + COUNTIF('Stack Errors'!F226, 100) + COUNTIF('Vending_Machine Errors'!F226, 100) + COUNTIF('Vending_Machine_Sum Errors'!F226, 100) + COUNTIF('MazeComplete Errors'!F226, 100) + COUNTIF('MazeSolve Errors'!F226, 100) + COUNTIF('Hamiltonian Errors'!F226, 100)</f>
        <v>0</v>
      </c>
      <c r="G226">
        <f>COUNTIF('PARITY Errors'!G226, 100) + COUNTIF('Pattern_Matching Errors'!G226, 100) + COUNTIF('Reversal Errors'!G226, 100) + COUNTIF('Stack Errors'!G226, 100) + COUNTIF('Vending_Machine Errors'!G226, 100) + COUNTIF('Vending_Machine_Sum Errors'!G226, 100) + COUNTIF('MazeComplete Errors'!G226, 100) + COUNTIF('MazeSolve Errors'!G226, 100) + COUNTIF('Hamiltonian Errors'!G226, 100)</f>
        <v>0</v>
      </c>
      <c r="H226" t="str">
        <f t="shared" si="6"/>
        <v>5 (δ=0.2)</v>
      </c>
    </row>
    <row r="227" spans="1:8" x14ac:dyDescent="0.45">
      <c r="A227" s="1">
        <v>7</v>
      </c>
      <c r="B227">
        <v>5</v>
      </c>
      <c r="C227">
        <v>0.45</v>
      </c>
      <c r="D227">
        <f>COUNTIF('PARITY Errors'!D227, 100) + COUNTIF('Pattern_Matching Errors'!D227, 100) + COUNTIF('Reversal Errors'!D227, 100) + COUNTIF('Stack Errors'!D227, 100) + COUNTIF('Vending_Machine Errors'!D227, 100) + COUNTIF('Vending_Machine_Sum Errors'!D227, 100) + COUNTIF('MazeComplete Errors'!D227, 100) + COUNTIF('MazeSolve Errors'!D227, 100) + COUNTIF('Hamiltonian Errors'!D227, 100)</f>
        <v>0</v>
      </c>
      <c r="E227">
        <f>COUNTIF('PARITY Errors'!E227, 100) + COUNTIF('Pattern_Matching Errors'!E227, 100) + COUNTIF('Reversal Errors'!E227, 100) + COUNTIF('Stack Errors'!E227, 100) + COUNTIF('Vending_Machine Errors'!E227, 100) + COUNTIF('Vending_Machine_Sum Errors'!E227, 100) + COUNTIF('MazeComplete Errors'!E227, 100) + COUNTIF('MazeSolve Errors'!E227, 100) + COUNTIF('Hamiltonian Errors'!E227, 100)</f>
        <v>0</v>
      </c>
      <c r="F227">
        <f>COUNTIF('PARITY Errors'!F227, 100) + COUNTIF('Pattern_Matching Errors'!F227, 100) + COUNTIF('Reversal Errors'!F227, 100) + COUNTIF('Stack Errors'!F227, 100) + COUNTIF('Vending_Machine Errors'!F227, 100) + COUNTIF('Vending_Machine_Sum Errors'!F227, 100) + COUNTIF('MazeComplete Errors'!F227, 100) + COUNTIF('MazeSolve Errors'!F227, 100) + COUNTIF('Hamiltonian Errors'!F227, 100)</f>
        <v>0</v>
      </c>
      <c r="G227">
        <f>COUNTIF('PARITY Errors'!G227, 100) + COUNTIF('Pattern_Matching Errors'!G227, 100) + COUNTIF('Reversal Errors'!G227, 100) + COUNTIF('Stack Errors'!G227, 100) + COUNTIF('Vending_Machine Errors'!G227, 100) + COUNTIF('Vending_Machine_Sum Errors'!G227, 100) + COUNTIF('MazeComplete Errors'!G227, 100) + COUNTIF('MazeSolve Errors'!G227, 100) + COUNTIF('Hamiltonian Errors'!G227, 100)</f>
        <v>0</v>
      </c>
      <c r="H227" t="str">
        <f t="shared" si="6"/>
        <v>5 (δ=0.45)</v>
      </c>
    </row>
    <row r="228" spans="1:8" x14ac:dyDescent="0.45">
      <c r="A228" s="1">
        <v>8</v>
      </c>
      <c r="B228">
        <v>5</v>
      </c>
      <c r="C228">
        <v>0.65</v>
      </c>
      <c r="D228">
        <f>COUNTIF('PARITY Errors'!D228, 100) + COUNTIF('Pattern_Matching Errors'!D228, 100) + COUNTIF('Reversal Errors'!D228, 100) + COUNTIF('Stack Errors'!D228, 100) + COUNTIF('Vending_Machine Errors'!D228, 100) + COUNTIF('Vending_Machine_Sum Errors'!D228, 100) + COUNTIF('MazeComplete Errors'!D228, 100) + COUNTIF('MazeSolve Errors'!D228, 100) + COUNTIF('Hamiltonian Errors'!D228, 100)</f>
        <v>0</v>
      </c>
      <c r="E228">
        <f>COUNTIF('PARITY Errors'!E228, 100) + COUNTIF('Pattern_Matching Errors'!E228, 100) + COUNTIF('Reversal Errors'!E228, 100) + COUNTIF('Stack Errors'!E228, 100) + COUNTIF('Vending_Machine Errors'!E228, 100) + COUNTIF('Vending_Machine_Sum Errors'!E228, 100) + COUNTIF('MazeComplete Errors'!E228, 100) + COUNTIF('MazeSolve Errors'!E228, 100) + COUNTIF('Hamiltonian Errors'!E228, 100)</f>
        <v>0</v>
      </c>
      <c r="F228">
        <f>COUNTIF('PARITY Errors'!F228, 100) + COUNTIF('Pattern_Matching Errors'!F228, 100) + COUNTIF('Reversal Errors'!F228, 100) + COUNTIF('Stack Errors'!F228, 100) + COUNTIF('Vending_Machine Errors'!F228, 100) + COUNTIF('Vending_Machine_Sum Errors'!F228, 100) + COUNTIF('MazeComplete Errors'!F228, 100) + COUNTIF('MazeSolve Errors'!F228, 100) + COUNTIF('Hamiltonian Errors'!F228, 100)</f>
        <v>0</v>
      </c>
      <c r="G228">
        <f>COUNTIF('PARITY Errors'!G228, 100) + COUNTIF('Pattern_Matching Errors'!G228, 100) + COUNTIF('Reversal Errors'!G228, 100) + COUNTIF('Stack Errors'!G228, 100) + COUNTIF('Vending_Machine Errors'!G228, 100) + COUNTIF('Vending_Machine_Sum Errors'!G228, 100) + COUNTIF('MazeComplete Errors'!G228, 100) + COUNTIF('MazeSolve Errors'!G228, 100) + COUNTIF('Hamiltonian Errors'!G228, 100)</f>
        <v>0</v>
      </c>
      <c r="H228" t="str">
        <f t="shared" si="6"/>
        <v>5 (δ=0.65)</v>
      </c>
    </row>
    <row r="229" spans="1:8" x14ac:dyDescent="0.45">
      <c r="A229" s="1">
        <v>9</v>
      </c>
      <c r="B229">
        <v>5</v>
      </c>
      <c r="C229">
        <v>0.85</v>
      </c>
      <c r="D229">
        <f>COUNTIF('PARITY Errors'!D229, 100) + COUNTIF('Pattern_Matching Errors'!D229, 100) + COUNTIF('Reversal Errors'!D229, 100) + COUNTIF('Stack Errors'!D229, 100) + COUNTIF('Vending_Machine Errors'!D229, 100) + COUNTIF('Vending_Machine_Sum Errors'!D229, 100) + COUNTIF('MazeComplete Errors'!D229, 100) + COUNTIF('MazeSolve Errors'!D229, 100) + COUNTIF('Hamiltonian Errors'!D229, 100)</f>
        <v>0</v>
      </c>
      <c r="E229">
        <f>COUNTIF('PARITY Errors'!E229, 100) + COUNTIF('Pattern_Matching Errors'!E229, 100) + COUNTIF('Reversal Errors'!E229, 100) + COUNTIF('Stack Errors'!E229, 100) + COUNTIF('Vending_Machine Errors'!E229, 100) + COUNTIF('Vending_Machine_Sum Errors'!E229, 100) + COUNTIF('MazeComplete Errors'!E229, 100) + COUNTIF('MazeSolve Errors'!E229, 100) + COUNTIF('Hamiltonian Errors'!E229, 100)</f>
        <v>0</v>
      </c>
      <c r="F229">
        <f>COUNTIF('PARITY Errors'!F229, 100) + COUNTIF('Pattern_Matching Errors'!F229, 100) + COUNTIF('Reversal Errors'!F229, 100) + COUNTIF('Stack Errors'!F229, 100) + COUNTIF('Vending_Machine Errors'!F229, 100) + COUNTIF('Vending_Machine_Sum Errors'!F229, 100) + COUNTIF('MazeComplete Errors'!F229, 100) + COUNTIF('MazeSolve Errors'!F229, 100) + COUNTIF('Hamiltonian Errors'!F229, 100)</f>
        <v>0</v>
      </c>
      <c r="G229">
        <f>COUNTIF('PARITY Errors'!G229, 100) + COUNTIF('Pattern_Matching Errors'!G229, 100) + COUNTIF('Reversal Errors'!G229, 100) + COUNTIF('Stack Errors'!G229, 100) + COUNTIF('Vending_Machine Errors'!G229, 100) + COUNTIF('Vending_Machine_Sum Errors'!G229, 100) + COUNTIF('MazeComplete Errors'!G229, 100) + COUNTIF('MazeSolve Errors'!G229, 100) + COUNTIF('Hamiltonian Errors'!G229, 100)</f>
        <v>0</v>
      </c>
      <c r="H229" t="str">
        <f t="shared" si="6"/>
        <v>5 (δ=0.85)</v>
      </c>
    </row>
    <row r="230" spans="1:8" x14ac:dyDescent="0.45">
      <c r="A230" s="1">
        <v>10</v>
      </c>
      <c r="B230">
        <v>10</v>
      </c>
      <c r="C230">
        <v>0</v>
      </c>
      <c r="D230">
        <f>COUNTIF('PARITY Errors'!D230, 100) + COUNTIF('Pattern_Matching Errors'!D230, 100) + COUNTIF('Reversal Errors'!D230, 100) + COUNTIF('Stack Errors'!D230, 100) + COUNTIF('Vending_Machine Errors'!D230, 100) + COUNTIF('Vending_Machine_Sum Errors'!D230, 100) + COUNTIF('MazeComplete Errors'!D230, 100) + COUNTIF('MazeSolve Errors'!D230, 100) + COUNTIF('Hamiltonian Errors'!D230, 100)</f>
        <v>0</v>
      </c>
      <c r="E230">
        <f>COUNTIF('PARITY Errors'!E230, 100) + COUNTIF('Pattern_Matching Errors'!E230, 100) + COUNTIF('Reversal Errors'!E230, 100) + COUNTIF('Stack Errors'!E230, 100) + COUNTIF('Vending_Machine Errors'!E230, 100) + COUNTIF('Vending_Machine_Sum Errors'!E230, 100) + COUNTIF('MazeComplete Errors'!E230, 100) + COUNTIF('MazeSolve Errors'!E230, 100) + COUNTIF('Hamiltonian Errors'!E230, 100)</f>
        <v>0</v>
      </c>
      <c r="F230">
        <f>COUNTIF('PARITY Errors'!F230, 100) + COUNTIF('Pattern_Matching Errors'!F230, 100) + COUNTIF('Reversal Errors'!F230, 100) + COUNTIF('Stack Errors'!F230, 100) + COUNTIF('Vending_Machine Errors'!F230, 100) + COUNTIF('Vending_Machine_Sum Errors'!F230, 100) + COUNTIF('MazeComplete Errors'!F230, 100) + COUNTIF('MazeSolve Errors'!F230, 100) + COUNTIF('Hamiltonian Errors'!F230, 100)</f>
        <v>0</v>
      </c>
      <c r="G230">
        <f>COUNTIF('PARITY Errors'!G230, 100) + COUNTIF('Pattern_Matching Errors'!G230, 100) + COUNTIF('Reversal Errors'!G230, 100) + COUNTIF('Stack Errors'!G230, 100) + COUNTIF('Vending_Machine Errors'!G230, 100) + COUNTIF('Vending_Machine_Sum Errors'!G230, 100) + COUNTIF('MazeComplete Errors'!G230, 100) + COUNTIF('MazeSolve Errors'!G230, 100) + COUNTIF('Hamiltonian Errors'!G230, 100)</f>
        <v>0</v>
      </c>
      <c r="H230" t="str">
        <f t="shared" si="6"/>
        <v>10 (δ=0)</v>
      </c>
    </row>
    <row r="231" spans="1:8" x14ac:dyDescent="0.45">
      <c r="A231" s="1">
        <v>11</v>
      </c>
      <c r="B231">
        <v>10</v>
      </c>
      <c r="C231">
        <v>0.2</v>
      </c>
      <c r="D231">
        <f>COUNTIF('PARITY Errors'!D231, 100) + COUNTIF('Pattern_Matching Errors'!D231, 100) + COUNTIF('Reversal Errors'!D231, 100) + COUNTIF('Stack Errors'!D231, 100) + COUNTIF('Vending_Machine Errors'!D231, 100) + COUNTIF('Vending_Machine_Sum Errors'!D231, 100) + COUNTIF('MazeComplete Errors'!D231, 100) + COUNTIF('MazeSolve Errors'!D231, 100) + COUNTIF('Hamiltonian Errors'!D231, 100)</f>
        <v>0</v>
      </c>
      <c r="E231">
        <f>COUNTIF('PARITY Errors'!E231, 100) + COUNTIF('Pattern_Matching Errors'!E231, 100) + COUNTIF('Reversal Errors'!E231, 100) + COUNTIF('Stack Errors'!E231, 100) + COUNTIF('Vending_Machine Errors'!E231, 100) + COUNTIF('Vending_Machine_Sum Errors'!E231, 100) + COUNTIF('MazeComplete Errors'!E231, 100) + COUNTIF('MazeSolve Errors'!E231, 100) + COUNTIF('Hamiltonian Errors'!E231, 100)</f>
        <v>0</v>
      </c>
      <c r="F231">
        <f>COUNTIF('PARITY Errors'!F231, 100) + COUNTIF('Pattern_Matching Errors'!F231, 100) + COUNTIF('Reversal Errors'!F231, 100) + COUNTIF('Stack Errors'!F231, 100) + COUNTIF('Vending_Machine Errors'!F231, 100) + COUNTIF('Vending_Machine_Sum Errors'!F231, 100) + COUNTIF('MazeComplete Errors'!F231, 100) + COUNTIF('MazeSolve Errors'!F231, 100) + COUNTIF('Hamiltonian Errors'!F231, 100)</f>
        <v>0</v>
      </c>
      <c r="G231">
        <f>COUNTIF('PARITY Errors'!G231, 100) + COUNTIF('Pattern_Matching Errors'!G231, 100) + COUNTIF('Reversal Errors'!G231, 100) + COUNTIF('Stack Errors'!G231, 100) + COUNTIF('Vending_Machine Errors'!G231, 100) + COUNTIF('Vending_Machine_Sum Errors'!G231, 100) + COUNTIF('MazeComplete Errors'!G231, 100) + COUNTIF('MazeSolve Errors'!G231, 100) + COUNTIF('Hamiltonian Errors'!G231, 100)</f>
        <v>0</v>
      </c>
      <c r="H231" t="str">
        <f t="shared" si="6"/>
        <v>10 (δ=0.2)</v>
      </c>
    </row>
    <row r="232" spans="1:8" x14ac:dyDescent="0.45">
      <c r="A232" s="1">
        <v>12</v>
      </c>
      <c r="B232">
        <v>10</v>
      </c>
      <c r="C232">
        <v>0.45</v>
      </c>
      <c r="D232">
        <f>COUNTIF('PARITY Errors'!D232, 100) + COUNTIF('Pattern_Matching Errors'!D232, 100) + COUNTIF('Reversal Errors'!D232, 100) + COUNTIF('Stack Errors'!D232, 100) + COUNTIF('Vending_Machine Errors'!D232, 100) + COUNTIF('Vending_Machine_Sum Errors'!D232, 100) + COUNTIF('MazeComplete Errors'!D232, 100) + COUNTIF('MazeSolve Errors'!D232, 100) + COUNTIF('Hamiltonian Errors'!D232, 100)</f>
        <v>0</v>
      </c>
      <c r="E232">
        <f>COUNTIF('PARITY Errors'!E232, 100) + COUNTIF('Pattern_Matching Errors'!E232, 100) + COUNTIF('Reversal Errors'!E232, 100) + COUNTIF('Stack Errors'!E232, 100) + COUNTIF('Vending_Machine Errors'!E232, 100) + COUNTIF('Vending_Machine_Sum Errors'!E232, 100) + COUNTIF('MazeComplete Errors'!E232, 100) + COUNTIF('MazeSolve Errors'!E232, 100) + COUNTIF('Hamiltonian Errors'!E232, 100)</f>
        <v>0</v>
      </c>
      <c r="F232">
        <f>COUNTIF('PARITY Errors'!F232, 100) + COUNTIF('Pattern_Matching Errors'!F232, 100) + COUNTIF('Reversal Errors'!F232, 100) + COUNTIF('Stack Errors'!F232, 100) + COUNTIF('Vending_Machine Errors'!F232, 100) + COUNTIF('Vending_Machine_Sum Errors'!F232, 100) + COUNTIF('MazeComplete Errors'!F232, 100) + COUNTIF('MazeSolve Errors'!F232, 100) + COUNTIF('Hamiltonian Errors'!F232, 100)</f>
        <v>0</v>
      </c>
      <c r="G232">
        <f>COUNTIF('PARITY Errors'!G232, 100) + COUNTIF('Pattern_Matching Errors'!G232, 100) + COUNTIF('Reversal Errors'!G232, 100) + COUNTIF('Stack Errors'!G232, 100) + COUNTIF('Vending_Machine Errors'!G232, 100) + COUNTIF('Vending_Machine_Sum Errors'!G232, 100) + COUNTIF('MazeComplete Errors'!G232, 100) + COUNTIF('MazeSolve Errors'!G232, 100) + COUNTIF('Hamiltonian Errors'!G232, 100)</f>
        <v>0</v>
      </c>
      <c r="H232" t="str">
        <f t="shared" si="6"/>
        <v>10 (δ=0.45)</v>
      </c>
    </row>
    <row r="233" spans="1:8" x14ac:dyDescent="0.45">
      <c r="A233" s="1">
        <v>13</v>
      </c>
      <c r="B233">
        <v>10</v>
      </c>
      <c r="C233">
        <v>0.65</v>
      </c>
      <c r="D233">
        <f>COUNTIF('PARITY Errors'!D233, 100) + COUNTIF('Pattern_Matching Errors'!D233, 100) + COUNTIF('Reversal Errors'!D233, 100) + COUNTIF('Stack Errors'!D233, 100) + COUNTIF('Vending_Machine Errors'!D233, 100) + COUNTIF('Vending_Machine_Sum Errors'!D233, 100) + COUNTIF('MazeComplete Errors'!D233, 100) + COUNTIF('MazeSolve Errors'!D233, 100) + COUNTIF('Hamiltonian Errors'!D233, 100)</f>
        <v>0</v>
      </c>
      <c r="E233">
        <f>COUNTIF('PARITY Errors'!E233, 100) + COUNTIF('Pattern_Matching Errors'!E233, 100) + COUNTIF('Reversal Errors'!E233, 100) + COUNTIF('Stack Errors'!E233, 100) + COUNTIF('Vending_Machine Errors'!E233, 100) + COUNTIF('Vending_Machine_Sum Errors'!E233, 100) + COUNTIF('MazeComplete Errors'!E233, 100) + COUNTIF('MazeSolve Errors'!E233, 100) + COUNTIF('Hamiltonian Errors'!E233, 100)</f>
        <v>0</v>
      </c>
      <c r="F233">
        <f>COUNTIF('PARITY Errors'!F233, 100) + COUNTIF('Pattern_Matching Errors'!F233, 100) + COUNTIF('Reversal Errors'!F233, 100) + COUNTIF('Stack Errors'!F233, 100) + COUNTIF('Vending_Machine Errors'!F233, 100) + COUNTIF('Vending_Machine_Sum Errors'!F233, 100) + COUNTIF('MazeComplete Errors'!F233, 100) + COUNTIF('MazeSolve Errors'!F233, 100) + COUNTIF('Hamiltonian Errors'!F233, 100)</f>
        <v>0</v>
      </c>
      <c r="G233">
        <f>COUNTIF('PARITY Errors'!G233, 100) + COUNTIF('Pattern_Matching Errors'!G233, 100) + COUNTIF('Reversal Errors'!G233, 100) + COUNTIF('Stack Errors'!G233, 100) + COUNTIF('Vending_Machine Errors'!G233, 100) + COUNTIF('Vending_Machine_Sum Errors'!G233, 100) + COUNTIF('MazeComplete Errors'!G233, 100) + COUNTIF('MazeSolve Errors'!G233, 100) + COUNTIF('Hamiltonian Errors'!G233, 100)</f>
        <v>0</v>
      </c>
      <c r="H233" t="str">
        <f t="shared" si="6"/>
        <v>10 (δ=0.65)</v>
      </c>
    </row>
    <row r="234" spans="1:8" x14ac:dyDescent="0.45">
      <c r="A234" s="1">
        <v>14</v>
      </c>
      <c r="B234">
        <v>10</v>
      </c>
      <c r="C234">
        <v>0.85</v>
      </c>
      <c r="D234">
        <f>COUNTIF('PARITY Errors'!D234, 100) + COUNTIF('Pattern_Matching Errors'!D234, 100) + COUNTIF('Reversal Errors'!D234, 100) + COUNTIF('Stack Errors'!D234, 100) + COUNTIF('Vending_Machine Errors'!D234, 100) + COUNTIF('Vending_Machine_Sum Errors'!D234, 100) + COUNTIF('MazeComplete Errors'!D234, 100) + COUNTIF('MazeSolve Errors'!D234, 100) + COUNTIF('Hamiltonian Errors'!D234, 100)</f>
        <v>0</v>
      </c>
      <c r="E234">
        <f>COUNTIF('PARITY Errors'!E234, 100) + COUNTIF('Pattern_Matching Errors'!E234, 100) + COUNTIF('Reversal Errors'!E234, 100) + COUNTIF('Stack Errors'!E234, 100) + COUNTIF('Vending_Machine Errors'!E234, 100) + COUNTIF('Vending_Machine_Sum Errors'!E234, 100) + COUNTIF('MazeComplete Errors'!E234, 100) + COUNTIF('MazeSolve Errors'!E234, 100) + COUNTIF('Hamiltonian Errors'!E234, 100)</f>
        <v>0</v>
      </c>
      <c r="F234">
        <f>COUNTIF('PARITY Errors'!F234, 100) + COUNTIF('Pattern_Matching Errors'!F234, 100) + COUNTIF('Reversal Errors'!F234, 100) + COUNTIF('Stack Errors'!F234, 100) + COUNTIF('Vending_Machine Errors'!F234, 100) + COUNTIF('Vending_Machine_Sum Errors'!F234, 100) + COUNTIF('MazeComplete Errors'!F234, 100) + COUNTIF('MazeSolve Errors'!F234, 100) + COUNTIF('Hamiltonian Errors'!F234, 100)</f>
        <v>0</v>
      </c>
      <c r="G234">
        <f>COUNTIF('PARITY Errors'!G234, 100) + COUNTIF('Pattern_Matching Errors'!G234, 100) + COUNTIF('Reversal Errors'!G234, 100) + COUNTIF('Stack Errors'!G234, 100) + COUNTIF('Vending_Machine Errors'!G234, 100) + COUNTIF('Vending_Machine_Sum Errors'!G234, 100) + COUNTIF('MazeComplete Errors'!G234, 100) + COUNTIF('MazeSolve Errors'!G234, 100) + COUNTIF('Hamiltonian Errors'!G234, 100)</f>
        <v>0</v>
      </c>
      <c r="H234" t="str">
        <f t="shared" si="6"/>
        <v>10 (δ=0.85)</v>
      </c>
    </row>
    <row r="235" spans="1:8" x14ac:dyDescent="0.45">
      <c r="A235" s="1">
        <v>15</v>
      </c>
      <c r="B235">
        <v>20</v>
      </c>
      <c r="C235">
        <v>0</v>
      </c>
      <c r="D235">
        <f>COUNTIF('PARITY Errors'!D235, 100) + COUNTIF('Pattern_Matching Errors'!D235, 100) + COUNTIF('Reversal Errors'!D235, 100) + COUNTIF('Stack Errors'!D235, 100) + COUNTIF('Vending_Machine Errors'!D235, 100) + COUNTIF('Vending_Machine_Sum Errors'!D235, 100) + COUNTIF('MazeComplete Errors'!D235, 100) + COUNTIF('MazeSolve Errors'!D235, 100) + COUNTIF('Hamiltonian Errors'!D235, 100)</f>
        <v>0</v>
      </c>
      <c r="E235">
        <f>COUNTIF('PARITY Errors'!E235, 100) + COUNTIF('Pattern_Matching Errors'!E235, 100) + COUNTIF('Reversal Errors'!E235, 100) + COUNTIF('Stack Errors'!E235, 100) + COUNTIF('Vending_Machine Errors'!E235, 100) + COUNTIF('Vending_Machine_Sum Errors'!E235, 100) + COUNTIF('MazeComplete Errors'!E235, 100) + COUNTIF('MazeSolve Errors'!E235, 100) + COUNTIF('Hamiltonian Errors'!E235, 100)</f>
        <v>0</v>
      </c>
      <c r="F235">
        <f>COUNTIF('PARITY Errors'!F235, 100) + COUNTIF('Pattern_Matching Errors'!F235, 100) + COUNTIF('Reversal Errors'!F235, 100) + COUNTIF('Stack Errors'!F235, 100) + COUNTIF('Vending_Machine Errors'!F235, 100) + COUNTIF('Vending_Machine_Sum Errors'!F235, 100) + COUNTIF('MazeComplete Errors'!F235, 100) + COUNTIF('MazeSolve Errors'!F235, 100) + COUNTIF('Hamiltonian Errors'!F235, 100)</f>
        <v>0</v>
      </c>
      <c r="G235">
        <f>COUNTIF('PARITY Errors'!G235, 100) + COUNTIF('Pattern_Matching Errors'!G235, 100) + COUNTIF('Reversal Errors'!G235, 100) + COUNTIF('Stack Errors'!G235, 100) + COUNTIF('Vending_Machine Errors'!G235, 100) + COUNTIF('Vending_Machine_Sum Errors'!G235, 100) + COUNTIF('MazeComplete Errors'!G235, 100) + COUNTIF('MazeSolve Errors'!G235, 100) + COUNTIF('Hamiltonian Errors'!G235, 100)</f>
        <v>0</v>
      </c>
      <c r="H235" t="str">
        <f t="shared" si="6"/>
        <v>20 (δ=0)</v>
      </c>
    </row>
    <row r="236" spans="1:8" x14ac:dyDescent="0.45">
      <c r="A236" s="1">
        <v>16</v>
      </c>
      <c r="B236">
        <v>20</v>
      </c>
      <c r="C236">
        <v>0.2</v>
      </c>
      <c r="D236">
        <f>COUNTIF('PARITY Errors'!D236, 100) + COUNTIF('Pattern_Matching Errors'!D236, 100) + COUNTIF('Reversal Errors'!D236, 100) + COUNTIF('Stack Errors'!D236, 100) + COUNTIF('Vending_Machine Errors'!D236, 100) + COUNTIF('Vending_Machine_Sum Errors'!D236, 100) + COUNTIF('MazeComplete Errors'!D236, 100) + COUNTIF('MazeSolve Errors'!D236, 100) + COUNTIF('Hamiltonian Errors'!D236, 100)</f>
        <v>0</v>
      </c>
      <c r="E236">
        <f>COUNTIF('PARITY Errors'!E236, 100) + COUNTIF('Pattern_Matching Errors'!E236, 100) + COUNTIF('Reversal Errors'!E236, 100) + COUNTIF('Stack Errors'!E236, 100) + COUNTIF('Vending_Machine Errors'!E236, 100) + COUNTIF('Vending_Machine_Sum Errors'!E236, 100) + COUNTIF('MazeComplete Errors'!E236, 100) + COUNTIF('MazeSolve Errors'!E236, 100) + COUNTIF('Hamiltonian Errors'!E236, 100)</f>
        <v>0</v>
      </c>
      <c r="F236">
        <f>COUNTIF('PARITY Errors'!F236, 100) + COUNTIF('Pattern_Matching Errors'!F236, 100) + COUNTIF('Reversal Errors'!F236, 100) + COUNTIF('Stack Errors'!F236, 100) + COUNTIF('Vending_Machine Errors'!F236, 100) + COUNTIF('Vending_Machine_Sum Errors'!F236, 100) + COUNTIF('MazeComplete Errors'!F236, 100) + COUNTIF('MazeSolve Errors'!F236, 100) + COUNTIF('Hamiltonian Errors'!F236, 100)</f>
        <v>0</v>
      </c>
      <c r="G236">
        <f>COUNTIF('PARITY Errors'!G236, 100) + COUNTIF('Pattern_Matching Errors'!G236, 100) + COUNTIF('Reversal Errors'!G236, 100) + COUNTIF('Stack Errors'!G236, 100) + COUNTIF('Vending_Machine Errors'!G236, 100) + COUNTIF('Vending_Machine_Sum Errors'!G236, 100) + COUNTIF('MazeComplete Errors'!G236, 100) + COUNTIF('MazeSolve Errors'!G236, 100) + COUNTIF('Hamiltonian Errors'!G236, 100)</f>
        <v>0</v>
      </c>
      <c r="H236" t="str">
        <f t="shared" si="6"/>
        <v>20 (δ=0.2)</v>
      </c>
    </row>
    <row r="237" spans="1:8" x14ac:dyDescent="0.45">
      <c r="A237" s="1">
        <v>17</v>
      </c>
      <c r="B237">
        <v>20</v>
      </c>
      <c r="C237">
        <v>0.45</v>
      </c>
      <c r="D237">
        <f>COUNTIF('PARITY Errors'!D237, 100) + COUNTIF('Pattern_Matching Errors'!D237, 100) + COUNTIF('Reversal Errors'!D237, 100) + COUNTIF('Stack Errors'!D237, 100) + COUNTIF('Vending_Machine Errors'!D237, 100) + COUNTIF('Vending_Machine_Sum Errors'!D237, 100) + COUNTIF('MazeComplete Errors'!D237, 100) + COUNTIF('MazeSolve Errors'!D237, 100) + COUNTIF('Hamiltonian Errors'!D237, 100)</f>
        <v>0</v>
      </c>
      <c r="E237">
        <f>COUNTIF('PARITY Errors'!E237, 100) + COUNTIF('Pattern_Matching Errors'!E237, 100) + COUNTIF('Reversal Errors'!E237, 100) + COUNTIF('Stack Errors'!E237, 100) + COUNTIF('Vending_Machine Errors'!E237, 100) + COUNTIF('Vending_Machine_Sum Errors'!E237, 100) + COUNTIF('MazeComplete Errors'!E237, 100) + COUNTIF('MazeSolve Errors'!E237, 100) + COUNTIF('Hamiltonian Errors'!E237, 100)</f>
        <v>0</v>
      </c>
      <c r="F237">
        <f>COUNTIF('PARITY Errors'!F237, 100) + COUNTIF('Pattern_Matching Errors'!F237, 100) + COUNTIF('Reversal Errors'!F237, 100) + COUNTIF('Stack Errors'!F237, 100) + COUNTIF('Vending_Machine Errors'!F237, 100) + COUNTIF('Vending_Machine_Sum Errors'!F237, 100) + COUNTIF('MazeComplete Errors'!F237, 100) + COUNTIF('MazeSolve Errors'!F237, 100) + COUNTIF('Hamiltonian Errors'!F237, 100)</f>
        <v>0</v>
      </c>
      <c r="G237">
        <f>COUNTIF('PARITY Errors'!G237, 100) + COUNTIF('Pattern_Matching Errors'!G237, 100) + COUNTIF('Reversal Errors'!G237, 100) + COUNTIF('Stack Errors'!G237, 100) + COUNTIF('Vending_Machine Errors'!G237, 100) + COUNTIF('Vending_Machine_Sum Errors'!G237, 100) + COUNTIF('MazeComplete Errors'!G237, 100) + COUNTIF('MazeSolve Errors'!G237, 100) + COUNTIF('Hamiltonian Errors'!G237, 100)</f>
        <v>0</v>
      </c>
      <c r="H237" t="str">
        <f t="shared" si="6"/>
        <v>20 (δ=0.45)</v>
      </c>
    </row>
    <row r="238" spans="1:8" x14ac:dyDescent="0.45">
      <c r="A238" s="1">
        <v>18</v>
      </c>
      <c r="B238">
        <v>20</v>
      </c>
      <c r="C238">
        <v>0.65</v>
      </c>
      <c r="D238">
        <f>COUNTIF('PARITY Errors'!D238, 100) + COUNTIF('Pattern_Matching Errors'!D238, 100) + COUNTIF('Reversal Errors'!D238, 100) + COUNTIF('Stack Errors'!D238, 100) + COUNTIF('Vending_Machine Errors'!D238, 100) + COUNTIF('Vending_Machine_Sum Errors'!D238, 100) + COUNTIF('MazeComplete Errors'!D238, 100) + COUNTIF('MazeSolve Errors'!D238, 100) + COUNTIF('Hamiltonian Errors'!D238, 100)</f>
        <v>0</v>
      </c>
      <c r="E238">
        <f>COUNTIF('PARITY Errors'!E238, 100) + COUNTIF('Pattern_Matching Errors'!E238, 100) + COUNTIF('Reversal Errors'!E238, 100) + COUNTIF('Stack Errors'!E238, 100) + COUNTIF('Vending_Machine Errors'!E238, 100) + COUNTIF('Vending_Machine_Sum Errors'!E238, 100) + COUNTIF('MazeComplete Errors'!E238, 100) + COUNTIF('MazeSolve Errors'!E238, 100) + COUNTIF('Hamiltonian Errors'!E238, 100)</f>
        <v>0</v>
      </c>
      <c r="F238">
        <f>COUNTIF('PARITY Errors'!F238, 100) + COUNTIF('Pattern_Matching Errors'!F238, 100) + COUNTIF('Reversal Errors'!F238, 100) + COUNTIF('Stack Errors'!F238, 100) + COUNTIF('Vending_Machine Errors'!F238, 100) + COUNTIF('Vending_Machine_Sum Errors'!F238, 100) + COUNTIF('MazeComplete Errors'!F238, 100) + COUNTIF('MazeSolve Errors'!F238, 100) + COUNTIF('Hamiltonian Errors'!F238, 100)</f>
        <v>0</v>
      </c>
      <c r="G238">
        <f>COUNTIF('PARITY Errors'!G238, 100) + COUNTIF('Pattern_Matching Errors'!G238, 100) + COUNTIF('Reversal Errors'!G238, 100) + COUNTIF('Stack Errors'!G238, 100) + COUNTIF('Vending_Machine Errors'!G238, 100) + COUNTIF('Vending_Machine_Sum Errors'!G238, 100) + COUNTIF('MazeComplete Errors'!G238, 100) + COUNTIF('MazeSolve Errors'!G238, 100) + COUNTIF('Hamiltonian Errors'!G238, 100)</f>
        <v>0</v>
      </c>
      <c r="H238" t="str">
        <f t="shared" si="6"/>
        <v>20 (δ=0.65)</v>
      </c>
    </row>
    <row r="239" spans="1:8" x14ac:dyDescent="0.45">
      <c r="A239" s="1">
        <v>19</v>
      </c>
      <c r="B239">
        <v>20</v>
      </c>
      <c r="C239">
        <v>0.85</v>
      </c>
      <c r="D239">
        <f>COUNTIF('PARITY Errors'!D239, 100) + COUNTIF('Pattern_Matching Errors'!D239, 100) + COUNTIF('Reversal Errors'!D239, 100) + COUNTIF('Stack Errors'!D239, 100) + COUNTIF('Vending_Machine Errors'!D239, 100) + COUNTIF('Vending_Machine_Sum Errors'!D239, 100) + COUNTIF('MazeComplete Errors'!D239, 100) + COUNTIF('MazeSolve Errors'!D239, 100) + COUNTIF('Hamiltonian Errors'!D239, 100)</f>
        <v>0</v>
      </c>
      <c r="E239">
        <f>COUNTIF('PARITY Errors'!E239, 100) + COUNTIF('Pattern_Matching Errors'!E239, 100) + COUNTIF('Reversal Errors'!E239, 100) + COUNTIF('Stack Errors'!E239, 100) + COUNTIF('Vending_Machine Errors'!E239, 100) + COUNTIF('Vending_Machine_Sum Errors'!E239, 100) + COUNTIF('MazeComplete Errors'!E239, 100) + COUNTIF('MazeSolve Errors'!E239, 100) + COUNTIF('Hamiltonian Errors'!E239, 100)</f>
        <v>0</v>
      </c>
      <c r="F239">
        <f>COUNTIF('PARITY Errors'!F239, 100) + COUNTIF('Pattern_Matching Errors'!F239, 100) + COUNTIF('Reversal Errors'!F239, 100) + COUNTIF('Stack Errors'!F239, 100) + COUNTIF('Vending_Machine Errors'!F239, 100) + COUNTIF('Vending_Machine_Sum Errors'!F239, 100) + COUNTIF('MazeComplete Errors'!F239, 100) + COUNTIF('MazeSolve Errors'!F239, 100) + COUNTIF('Hamiltonian Errors'!F239, 100)</f>
        <v>0</v>
      </c>
      <c r="G239">
        <f>COUNTIF('PARITY Errors'!G239, 100) + COUNTIF('Pattern_Matching Errors'!G239, 100) + COUNTIF('Reversal Errors'!G239, 100) + COUNTIF('Stack Errors'!G239, 100) + COUNTIF('Vending_Machine Errors'!G239, 100) + COUNTIF('Vending_Machine_Sum Errors'!G239, 100) + COUNTIF('MazeComplete Errors'!G239, 100) + COUNTIF('MazeSolve Errors'!G239, 100) + COUNTIF('Hamiltonian Errors'!G239, 100)</f>
        <v>0</v>
      </c>
      <c r="H239" t="str">
        <f t="shared" si="6"/>
        <v>20 (δ=0.85)</v>
      </c>
    </row>
    <row r="240" spans="1:8" x14ac:dyDescent="0.45">
      <c r="A240" s="1">
        <v>20</v>
      </c>
      <c r="B240">
        <v>50</v>
      </c>
      <c r="C240">
        <v>0</v>
      </c>
      <c r="D240">
        <f>COUNTIF('PARITY Errors'!D240, 100) + COUNTIF('Pattern_Matching Errors'!D240, 100) + COUNTIF('Reversal Errors'!D240, 100) + COUNTIF('Stack Errors'!D240, 100) + COUNTIF('Vending_Machine Errors'!D240, 100) + COUNTIF('Vending_Machine_Sum Errors'!D240, 100) + COUNTIF('MazeComplete Errors'!D240, 100) + COUNTIF('MazeSolve Errors'!D240, 100) + COUNTIF('Hamiltonian Errors'!D240, 100)</f>
        <v>3</v>
      </c>
      <c r="E240">
        <f>COUNTIF('PARITY Errors'!E240, 100) + COUNTIF('Pattern_Matching Errors'!E240, 100) + COUNTIF('Reversal Errors'!E240, 100) + COUNTIF('Stack Errors'!E240, 100) + COUNTIF('Vending_Machine Errors'!E240, 100) + COUNTIF('Vending_Machine_Sum Errors'!E240, 100) + COUNTIF('MazeComplete Errors'!E240, 100) + COUNTIF('MazeSolve Errors'!E240, 100) + COUNTIF('Hamiltonian Errors'!E240, 100)</f>
        <v>2</v>
      </c>
      <c r="F240">
        <f>COUNTIF('PARITY Errors'!F240, 100) + COUNTIF('Pattern_Matching Errors'!F240, 100) + COUNTIF('Reversal Errors'!F240, 100) + COUNTIF('Stack Errors'!F240, 100) + COUNTIF('Vending_Machine Errors'!F240, 100) + COUNTIF('Vending_Machine_Sum Errors'!F240, 100) + COUNTIF('MazeComplete Errors'!F240, 100) + COUNTIF('MazeSolve Errors'!F240, 100) + COUNTIF('Hamiltonian Errors'!F240, 100)</f>
        <v>3</v>
      </c>
      <c r="G240">
        <f>COUNTIF('PARITY Errors'!G240, 100) + COUNTIF('Pattern_Matching Errors'!G240, 100) + COUNTIF('Reversal Errors'!G240, 100) + COUNTIF('Stack Errors'!G240, 100) + COUNTIF('Vending_Machine Errors'!G240, 100) + COUNTIF('Vending_Machine_Sum Errors'!G240, 100) + COUNTIF('MazeComplete Errors'!G240, 100) + COUNTIF('MazeSolve Errors'!G240, 100) + COUNTIF('Hamiltonian Errors'!G240, 100)</f>
        <v>3</v>
      </c>
      <c r="H240" t="str">
        <f t="shared" si="6"/>
        <v>50 (δ=0)</v>
      </c>
    </row>
    <row r="241" spans="1:8" x14ac:dyDescent="0.45">
      <c r="A241" s="1">
        <v>21</v>
      </c>
      <c r="B241">
        <v>50</v>
      </c>
      <c r="C241">
        <v>0.2</v>
      </c>
      <c r="D241">
        <f>COUNTIF('PARITY Errors'!D241, 100) + COUNTIF('Pattern_Matching Errors'!D241, 100) + COUNTIF('Reversal Errors'!D241, 100) + COUNTIF('Stack Errors'!D241, 100) + COUNTIF('Vending_Machine Errors'!D241, 100) + COUNTIF('Vending_Machine_Sum Errors'!D241, 100) + COUNTIF('MazeComplete Errors'!D241, 100) + COUNTIF('MazeSolve Errors'!D241, 100) + COUNTIF('Hamiltonian Errors'!D241, 100)</f>
        <v>3</v>
      </c>
      <c r="E241">
        <f>COUNTIF('PARITY Errors'!E241, 100) + COUNTIF('Pattern_Matching Errors'!E241, 100) + COUNTIF('Reversal Errors'!E241, 100) + COUNTIF('Stack Errors'!E241, 100) + COUNTIF('Vending_Machine Errors'!E241, 100) + COUNTIF('Vending_Machine_Sum Errors'!E241, 100) + COUNTIF('MazeComplete Errors'!E241, 100) + COUNTIF('MazeSolve Errors'!E241, 100) + COUNTIF('Hamiltonian Errors'!E241, 100)</f>
        <v>2</v>
      </c>
      <c r="F241">
        <f>COUNTIF('PARITY Errors'!F241, 100) + COUNTIF('Pattern_Matching Errors'!F241, 100) + COUNTIF('Reversal Errors'!F241, 100) + COUNTIF('Stack Errors'!F241, 100) + COUNTIF('Vending_Machine Errors'!F241, 100) + COUNTIF('Vending_Machine_Sum Errors'!F241, 100) + COUNTIF('MazeComplete Errors'!F241, 100) + COUNTIF('MazeSolve Errors'!F241, 100) + COUNTIF('Hamiltonian Errors'!F241, 100)</f>
        <v>3</v>
      </c>
      <c r="G241">
        <f>COUNTIF('PARITY Errors'!G241, 100) + COUNTIF('Pattern_Matching Errors'!G241, 100) + COUNTIF('Reversal Errors'!G241, 100) + COUNTIF('Stack Errors'!G241, 100) + COUNTIF('Vending_Machine Errors'!G241, 100) + COUNTIF('Vending_Machine_Sum Errors'!G241, 100) + COUNTIF('MazeComplete Errors'!G241, 100) + COUNTIF('MazeSolve Errors'!G241, 100) + COUNTIF('Hamiltonian Errors'!G241, 100)</f>
        <v>3</v>
      </c>
      <c r="H241" t="str">
        <f t="shared" si="6"/>
        <v>50 (δ=0.2)</v>
      </c>
    </row>
    <row r="242" spans="1:8" x14ac:dyDescent="0.45">
      <c r="A242" s="1">
        <v>22</v>
      </c>
      <c r="B242">
        <v>50</v>
      </c>
      <c r="C242">
        <v>0.45</v>
      </c>
      <c r="D242">
        <f>COUNTIF('PARITY Errors'!D242, 100) + COUNTIF('Pattern_Matching Errors'!D242, 100) + COUNTIF('Reversal Errors'!D242, 100) + COUNTIF('Stack Errors'!D242, 100) + COUNTIF('Vending_Machine Errors'!D242, 100) + COUNTIF('Vending_Machine_Sum Errors'!D242, 100) + COUNTIF('MazeComplete Errors'!D242, 100) + COUNTIF('MazeSolve Errors'!D242, 100) + COUNTIF('Hamiltonian Errors'!D242, 100)</f>
        <v>3</v>
      </c>
      <c r="E242">
        <f>COUNTIF('PARITY Errors'!E242, 100) + COUNTIF('Pattern_Matching Errors'!E242, 100) + COUNTIF('Reversal Errors'!E242, 100) + COUNTIF('Stack Errors'!E242, 100) + COUNTIF('Vending_Machine Errors'!E242, 100) + COUNTIF('Vending_Machine_Sum Errors'!E242, 100) + COUNTIF('MazeComplete Errors'!E242, 100) + COUNTIF('MazeSolve Errors'!E242, 100) + COUNTIF('Hamiltonian Errors'!E242, 100)</f>
        <v>2</v>
      </c>
      <c r="F242">
        <f>COUNTIF('PARITY Errors'!F242, 100) + COUNTIF('Pattern_Matching Errors'!F242, 100) + COUNTIF('Reversal Errors'!F242, 100) + COUNTIF('Stack Errors'!F242, 100) + COUNTIF('Vending_Machine Errors'!F242, 100) + COUNTIF('Vending_Machine_Sum Errors'!F242, 100) + COUNTIF('MazeComplete Errors'!F242, 100) + COUNTIF('MazeSolve Errors'!F242, 100) + COUNTIF('Hamiltonian Errors'!F242, 100)</f>
        <v>3</v>
      </c>
      <c r="G242">
        <f>COUNTIF('PARITY Errors'!G242, 100) + COUNTIF('Pattern_Matching Errors'!G242, 100) + COUNTIF('Reversal Errors'!G242, 100) + COUNTIF('Stack Errors'!G242, 100) + COUNTIF('Vending_Machine Errors'!G242, 100) + COUNTIF('Vending_Machine_Sum Errors'!G242, 100) + COUNTIF('MazeComplete Errors'!G242, 100) + COUNTIF('MazeSolve Errors'!G242, 100) + COUNTIF('Hamiltonian Errors'!G242, 100)</f>
        <v>3</v>
      </c>
      <c r="H242" t="str">
        <f t="shared" si="6"/>
        <v>50 (δ=0.45)</v>
      </c>
    </row>
    <row r="243" spans="1:8" x14ac:dyDescent="0.45">
      <c r="A243" s="1">
        <v>23</v>
      </c>
      <c r="B243">
        <v>50</v>
      </c>
      <c r="C243">
        <v>0.65</v>
      </c>
      <c r="D243">
        <f>COUNTIF('PARITY Errors'!D243, 100) + COUNTIF('Pattern_Matching Errors'!D243, 100) + COUNTIF('Reversal Errors'!D243, 100) + COUNTIF('Stack Errors'!D243, 100) + COUNTIF('Vending_Machine Errors'!D243, 100) + COUNTIF('Vending_Machine_Sum Errors'!D243, 100) + COUNTIF('MazeComplete Errors'!D243, 100) + COUNTIF('MazeSolve Errors'!D243, 100) + COUNTIF('Hamiltonian Errors'!D243, 100)</f>
        <v>3</v>
      </c>
      <c r="E243">
        <f>COUNTIF('PARITY Errors'!E243, 100) + COUNTIF('Pattern_Matching Errors'!E243, 100) + COUNTIF('Reversal Errors'!E243, 100) + COUNTIF('Stack Errors'!E243, 100) + COUNTIF('Vending_Machine Errors'!E243, 100) + COUNTIF('Vending_Machine_Sum Errors'!E243, 100) + COUNTIF('MazeComplete Errors'!E243, 100) + COUNTIF('MazeSolve Errors'!E243, 100) + COUNTIF('Hamiltonian Errors'!E243, 100)</f>
        <v>2</v>
      </c>
      <c r="F243">
        <f>COUNTIF('PARITY Errors'!F243, 100) + COUNTIF('Pattern_Matching Errors'!F243, 100) + COUNTIF('Reversal Errors'!F243, 100) + COUNTIF('Stack Errors'!F243, 100) + COUNTIF('Vending_Machine Errors'!F243, 100) + COUNTIF('Vending_Machine_Sum Errors'!F243, 100) + COUNTIF('MazeComplete Errors'!F243, 100) + COUNTIF('MazeSolve Errors'!F243, 100) + COUNTIF('Hamiltonian Errors'!F243, 100)</f>
        <v>3</v>
      </c>
      <c r="G243">
        <f>COUNTIF('PARITY Errors'!G243, 100) + COUNTIF('Pattern_Matching Errors'!G243, 100) + COUNTIF('Reversal Errors'!G243, 100) + COUNTIF('Stack Errors'!G243, 100) + COUNTIF('Vending_Machine Errors'!G243, 100) + COUNTIF('Vending_Machine_Sum Errors'!G243, 100) + COUNTIF('MazeComplete Errors'!G243, 100) + COUNTIF('MazeSolve Errors'!G243, 100) + COUNTIF('Hamiltonian Errors'!G243, 100)</f>
        <v>3</v>
      </c>
      <c r="H243" t="str">
        <f t="shared" si="6"/>
        <v>50 (δ=0.65)</v>
      </c>
    </row>
    <row r="244" spans="1:8" x14ac:dyDescent="0.45">
      <c r="A244" s="1">
        <v>24</v>
      </c>
      <c r="B244">
        <v>50</v>
      </c>
      <c r="C244">
        <v>0.85</v>
      </c>
      <c r="D244">
        <f>COUNTIF('PARITY Errors'!D244, 100) + COUNTIF('Pattern_Matching Errors'!D244, 100) + COUNTIF('Reversal Errors'!D244, 100) + COUNTIF('Stack Errors'!D244, 100) + COUNTIF('Vending_Machine Errors'!D244, 100) + COUNTIF('Vending_Machine_Sum Errors'!D244, 100) + COUNTIF('MazeComplete Errors'!D244, 100) + COUNTIF('MazeSolve Errors'!D244, 100) + COUNTIF('Hamiltonian Errors'!D244, 100)</f>
        <v>3</v>
      </c>
      <c r="E244">
        <f>COUNTIF('PARITY Errors'!E244, 100) + COUNTIF('Pattern_Matching Errors'!E244, 100) + COUNTIF('Reversal Errors'!E244, 100) + COUNTIF('Stack Errors'!E244, 100) + COUNTIF('Vending_Machine Errors'!E244, 100) + COUNTIF('Vending_Machine_Sum Errors'!E244, 100) + COUNTIF('MazeComplete Errors'!E244, 100) + COUNTIF('MazeSolve Errors'!E244, 100) + COUNTIF('Hamiltonian Errors'!E244, 100)</f>
        <v>2</v>
      </c>
      <c r="F244">
        <f>COUNTIF('PARITY Errors'!F244, 100) + COUNTIF('Pattern_Matching Errors'!F244, 100) + COUNTIF('Reversal Errors'!F244, 100) + COUNTIF('Stack Errors'!F244, 100) + COUNTIF('Vending_Machine Errors'!F244, 100) + COUNTIF('Vending_Machine_Sum Errors'!F244, 100) + COUNTIF('MazeComplete Errors'!F244, 100) + COUNTIF('MazeSolve Errors'!F244, 100) + COUNTIF('Hamiltonian Errors'!F244, 100)</f>
        <v>3</v>
      </c>
      <c r="G244">
        <f>COUNTIF('PARITY Errors'!G244, 100) + COUNTIF('Pattern_Matching Errors'!G244, 100) + COUNTIF('Reversal Errors'!G244, 100) + COUNTIF('Stack Errors'!G244, 100) + COUNTIF('Vending_Machine Errors'!G244, 100) + COUNTIF('Vending_Machine_Sum Errors'!G244, 100) + COUNTIF('MazeComplete Errors'!G244, 100) + COUNTIF('MazeSolve Errors'!G244, 100) + COUNTIF('Hamiltonian Errors'!G244, 100)</f>
        <v>3</v>
      </c>
      <c r="H244" t="str">
        <f t="shared" si="6"/>
        <v>50 (δ=0.85)</v>
      </c>
    </row>
    <row r="245" spans="1:8" x14ac:dyDescent="0.45">
      <c r="A245" s="1">
        <v>25</v>
      </c>
      <c r="B245">
        <v>100</v>
      </c>
      <c r="C245">
        <v>0</v>
      </c>
      <c r="D245">
        <f>COUNTIF('PARITY Errors'!D245, 100) + COUNTIF('Pattern_Matching Errors'!D245, 100) + COUNTIF('Reversal Errors'!D245, 100) + COUNTIF('Stack Errors'!D245, 100) + COUNTIF('Vending_Machine Errors'!D245, 100) + COUNTIF('Vending_Machine_Sum Errors'!D245, 100) + COUNTIF('MazeComplete Errors'!D245, 100) + COUNTIF('MazeSolve Errors'!D245, 100) + COUNTIF('Hamiltonian Errors'!D245, 100)</f>
        <v>6</v>
      </c>
      <c r="E245">
        <f>COUNTIF('PARITY Errors'!E245, 100) + COUNTIF('Pattern_Matching Errors'!E245, 100) + COUNTIF('Reversal Errors'!E245, 100) + COUNTIF('Stack Errors'!E245, 100) + COUNTIF('Vending_Machine Errors'!E245, 100) + COUNTIF('Vending_Machine_Sum Errors'!E245, 100) + COUNTIF('MazeComplete Errors'!E245, 100) + COUNTIF('MazeSolve Errors'!E245, 100) + COUNTIF('Hamiltonian Errors'!E245, 100)</f>
        <v>4</v>
      </c>
      <c r="F245">
        <f>COUNTIF('PARITY Errors'!F245, 100) + COUNTIF('Pattern_Matching Errors'!F245, 100) + COUNTIF('Reversal Errors'!F245, 100) + COUNTIF('Stack Errors'!F245, 100) + COUNTIF('Vending_Machine Errors'!F245, 100) + COUNTIF('Vending_Machine_Sum Errors'!F245, 100) + COUNTIF('MazeComplete Errors'!F245, 100) + COUNTIF('MazeSolve Errors'!F245, 100) + COUNTIF('Hamiltonian Errors'!F245, 100)</f>
        <v>6</v>
      </c>
      <c r="G245">
        <f>COUNTIF('PARITY Errors'!G245, 100) + COUNTIF('Pattern_Matching Errors'!G245, 100) + COUNTIF('Reversal Errors'!G245, 100) + COUNTIF('Stack Errors'!G245, 100) + COUNTIF('Vending_Machine Errors'!G245, 100) + COUNTIF('Vending_Machine_Sum Errors'!G245, 100) + COUNTIF('MazeComplete Errors'!G245, 100) + COUNTIF('MazeSolve Errors'!G245, 100) + COUNTIF('Hamiltonian Errors'!G245, 100)</f>
        <v>6</v>
      </c>
      <c r="H245" t="str">
        <f t="shared" si="6"/>
        <v>100 (δ=0)</v>
      </c>
    </row>
    <row r="246" spans="1:8" x14ac:dyDescent="0.45">
      <c r="A246" s="1">
        <v>26</v>
      </c>
      <c r="B246">
        <v>100</v>
      </c>
      <c r="C246">
        <v>0.2</v>
      </c>
      <c r="D246">
        <f>COUNTIF('PARITY Errors'!D246, 100) + COUNTIF('Pattern_Matching Errors'!D246, 100) + COUNTIF('Reversal Errors'!D246, 100) + COUNTIF('Stack Errors'!D246, 100) + COUNTIF('Vending_Machine Errors'!D246, 100) + COUNTIF('Vending_Machine_Sum Errors'!D246, 100) + COUNTIF('MazeComplete Errors'!D246, 100) + COUNTIF('MazeSolve Errors'!D246, 100) + COUNTIF('Hamiltonian Errors'!D246, 100)</f>
        <v>6</v>
      </c>
      <c r="E246">
        <f>COUNTIF('PARITY Errors'!E246, 100) + COUNTIF('Pattern_Matching Errors'!E246, 100) + COUNTIF('Reversal Errors'!E246, 100) + COUNTIF('Stack Errors'!E246, 100) + COUNTIF('Vending_Machine Errors'!E246, 100) + COUNTIF('Vending_Machine_Sum Errors'!E246, 100) + COUNTIF('MazeComplete Errors'!E246, 100) + COUNTIF('MazeSolve Errors'!E246, 100) + COUNTIF('Hamiltonian Errors'!E246, 100)</f>
        <v>4</v>
      </c>
      <c r="F246">
        <f>COUNTIF('PARITY Errors'!F246, 100) + COUNTIF('Pattern_Matching Errors'!F246, 100) + COUNTIF('Reversal Errors'!F246, 100) + COUNTIF('Stack Errors'!F246, 100) + COUNTIF('Vending_Machine Errors'!F246, 100) + COUNTIF('Vending_Machine_Sum Errors'!F246, 100) + COUNTIF('MazeComplete Errors'!F246, 100) + COUNTIF('MazeSolve Errors'!F246, 100) + COUNTIF('Hamiltonian Errors'!F246, 100)</f>
        <v>6</v>
      </c>
      <c r="G246">
        <f>COUNTIF('PARITY Errors'!G246, 100) + COUNTIF('Pattern_Matching Errors'!G246, 100) + COUNTIF('Reversal Errors'!G246, 100) + COUNTIF('Stack Errors'!G246, 100) + COUNTIF('Vending_Machine Errors'!G246, 100) + COUNTIF('Vending_Machine_Sum Errors'!G246, 100) + COUNTIF('MazeComplete Errors'!G246, 100) + COUNTIF('MazeSolve Errors'!G246, 100) + COUNTIF('Hamiltonian Errors'!G246, 100)</f>
        <v>6</v>
      </c>
      <c r="H246" t="str">
        <f t="shared" si="6"/>
        <v>100 (δ=0.2)</v>
      </c>
    </row>
    <row r="247" spans="1:8" x14ac:dyDescent="0.45">
      <c r="A247" s="1">
        <v>27</v>
      </c>
      <c r="B247">
        <v>100</v>
      </c>
      <c r="C247">
        <v>0.45</v>
      </c>
      <c r="D247">
        <f>COUNTIF('PARITY Errors'!D247, 100) + COUNTIF('Pattern_Matching Errors'!D247, 100) + COUNTIF('Reversal Errors'!D247, 100) + COUNTIF('Stack Errors'!D247, 100) + COUNTIF('Vending_Machine Errors'!D247, 100) + COUNTIF('Vending_Machine_Sum Errors'!D247, 100) + COUNTIF('MazeComplete Errors'!D247, 100) + COUNTIF('MazeSolve Errors'!D247, 100) + COUNTIF('Hamiltonian Errors'!D247, 100)</f>
        <v>6</v>
      </c>
      <c r="E247">
        <f>COUNTIF('PARITY Errors'!E247, 100) + COUNTIF('Pattern_Matching Errors'!E247, 100) + COUNTIF('Reversal Errors'!E247, 100) + COUNTIF('Stack Errors'!E247, 100) + COUNTIF('Vending_Machine Errors'!E247, 100) + COUNTIF('Vending_Machine_Sum Errors'!E247, 100) + COUNTIF('MazeComplete Errors'!E247, 100) + COUNTIF('MazeSolve Errors'!E247, 100) + COUNTIF('Hamiltonian Errors'!E247, 100)</f>
        <v>4</v>
      </c>
      <c r="F247">
        <f>COUNTIF('PARITY Errors'!F247, 100) + COUNTIF('Pattern_Matching Errors'!F247, 100) + COUNTIF('Reversal Errors'!F247, 100) + COUNTIF('Stack Errors'!F247, 100) + COUNTIF('Vending_Machine Errors'!F247, 100) + COUNTIF('Vending_Machine_Sum Errors'!F247, 100) + COUNTIF('MazeComplete Errors'!F247, 100) + COUNTIF('MazeSolve Errors'!F247, 100) + COUNTIF('Hamiltonian Errors'!F247, 100)</f>
        <v>6</v>
      </c>
      <c r="G247">
        <f>COUNTIF('PARITY Errors'!G247, 100) + COUNTIF('Pattern_Matching Errors'!G247, 100) + COUNTIF('Reversal Errors'!G247, 100) + COUNTIF('Stack Errors'!G247, 100) + COUNTIF('Vending_Machine Errors'!G247, 100) + COUNTIF('Vending_Machine_Sum Errors'!G247, 100) + COUNTIF('MazeComplete Errors'!G247, 100) + COUNTIF('MazeSolve Errors'!G247, 100) + COUNTIF('Hamiltonian Errors'!G247, 100)</f>
        <v>6</v>
      </c>
      <c r="H247" t="str">
        <f t="shared" si="6"/>
        <v>100 (δ=0.45)</v>
      </c>
    </row>
    <row r="248" spans="1:8" x14ac:dyDescent="0.45">
      <c r="A248" s="1">
        <v>28</v>
      </c>
      <c r="B248">
        <v>100</v>
      </c>
      <c r="C248">
        <v>0.65</v>
      </c>
      <c r="D248">
        <f>COUNTIF('PARITY Errors'!D248, 100) + COUNTIF('Pattern_Matching Errors'!D248, 100) + COUNTIF('Reversal Errors'!D248, 100) + COUNTIF('Stack Errors'!D248, 100) + COUNTIF('Vending_Machine Errors'!D248, 100) + COUNTIF('Vending_Machine_Sum Errors'!D248, 100) + COUNTIF('MazeComplete Errors'!D248, 100) + COUNTIF('MazeSolve Errors'!D248, 100) + COUNTIF('Hamiltonian Errors'!D248, 100)</f>
        <v>6</v>
      </c>
      <c r="E248">
        <f>COUNTIF('PARITY Errors'!E248, 100) + COUNTIF('Pattern_Matching Errors'!E248, 100) + COUNTIF('Reversal Errors'!E248, 100) + COUNTIF('Stack Errors'!E248, 100) + COUNTIF('Vending_Machine Errors'!E248, 100) + COUNTIF('Vending_Machine_Sum Errors'!E248, 100) + COUNTIF('MazeComplete Errors'!E248, 100) + COUNTIF('MazeSolve Errors'!E248, 100) + COUNTIF('Hamiltonian Errors'!E248, 100)</f>
        <v>4</v>
      </c>
      <c r="F248">
        <f>COUNTIF('PARITY Errors'!F248, 100) + COUNTIF('Pattern_Matching Errors'!F248, 100) + COUNTIF('Reversal Errors'!F248, 100) + COUNTIF('Stack Errors'!F248, 100) + COUNTIF('Vending_Machine Errors'!F248, 100) + COUNTIF('Vending_Machine_Sum Errors'!F248, 100) + COUNTIF('MazeComplete Errors'!F248, 100) + COUNTIF('MazeSolve Errors'!F248, 100) + COUNTIF('Hamiltonian Errors'!F248, 100)</f>
        <v>6</v>
      </c>
      <c r="G248">
        <f>COUNTIF('PARITY Errors'!G248, 100) + COUNTIF('Pattern_Matching Errors'!G248, 100) + COUNTIF('Reversal Errors'!G248, 100) + COUNTIF('Stack Errors'!G248, 100) + COUNTIF('Vending_Machine Errors'!G248, 100) + COUNTIF('Vending_Machine_Sum Errors'!G248, 100) + COUNTIF('MazeComplete Errors'!G248, 100) + COUNTIF('MazeSolve Errors'!G248, 100) + COUNTIF('Hamiltonian Errors'!G248, 100)</f>
        <v>6</v>
      </c>
      <c r="H248" t="str">
        <f t="shared" si="6"/>
        <v>100 (δ=0.65)</v>
      </c>
    </row>
    <row r="249" spans="1:8" x14ac:dyDescent="0.45">
      <c r="A249" s="1">
        <v>29</v>
      </c>
      <c r="B249">
        <v>100</v>
      </c>
      <c r="C249">
        <v>0.85</v>
      </c>
      <c r="D249">
        <f>COUNTIF('PARITY Errors'!D249, 100) + COUNTIF('Pattern_Matching Errors'!D249, 100) + COUNTIF('Reversal Errors'!D249, 100) + COUNTIF('Stack Errors'!D249, 100) + COUNTIF('Vending_Machine Errors'!D249, 100) + COUNTIF('Vending_Machine_Sum Errors'!D249, 100) + COUNTIF('MazeComplete Errors'!D249, 100) + COUNTIF('MazeSolve Errors'!D249, 100) + COUNTIF('Hamiltonian Errors'!D249, 100)</f>
        <v>6</v>
      </c>
      <c r="E249">
        <f>COUNTIF('PARITY Errors'!E249, 100) + COUNTIF('Pattern_Matching Errors'!E249, 100) + COUNTIF('Reversal Errors'!E249, 100) + COUNTIF('Stack Errors'!E249, 100) + COUNTIF('Vending_Machine Errors'!E249, 100) + COUNTIF('Vending_Machine_Sum Errors'!E249, 100) + COUNTIF('MazeComplete Errors'!E249, 100) + COUNTIF('MazeSolve Errors'!E249, 100) + COUNTIF('Hamiltonian Errors'!E249, 100)</f>
        <v>4</v>
      </c>
      <c r="F249">
        <f>COUNTIF('PARITY Errors'!F249, 100) + COUNTIF('Pattern_Matching Errors'!F249, 100) + COUNTIF('Reversal Errors'!F249, 100) + COUNTIF('Stack Errors'!F249, 100) + COUNTIF('Vending_Machine Errors'!F249, 100) + COUNTIF('Vending_Machine_Sum Errors'!F249, 100) + COUNTIF('MazeComplete Errors'!F249, 100) + COUNTIF('MazeSolve Errors'!F249, 100) + COUNTIF('Hamiltonian Errors'!F249, 100)</f>
        <v>6</v>
      </c>
      <c r="G249">
        <f>COUNTIF('PARITY Errors'!G249, 100) + COUNTIF('Pattern_Matching Errors'!G249, 100) + COUNTIF('Reversal Errors'!G249, 100) + COUNTIF('Stack Errors'!G249, 100) + COUNTIF('Vending_Machine Errors'!G249, 100) + COUNTIF('Vending_Machine_Sum Errors'!G249, 100) + COUNTIF('MazeComplete Errors'!G249, 100) + COUNTIF('MazeSolve Errors'!G249, 100) + COUNTIF('Hamiltonian Errors'!G249, 100)</f>
        <v>6</v>
      </c>
      <c r="H249" t="str">
        <f t="shared" si="6"/>
        <v>100 (δ=0.85)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249"/>
  <sheetViews>
    <sheetView workbookViewId="0">
      <selection activeCell="E14" sqref="E14"/>
    </sheetView>
  </sheetViews>
  <sheetFormatPr defaultRowHeight="14.25" x14ac:dyDescent="0.45"/>
  <sheetData>
    <row r="1" spans="1:8" x14ac:dyDescent="0.45">
      <c r="A1" s="1">
        <v>0</v>
      </c>
      <c r="B1" t="s">
        <v>13</v>
      </c>
      <c r="D1">
        <v>9</v>
      </c>
    </row>
    <row r="3" spans="1:8" x14ac:dyDescent="0.4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14</v>
      </c>
    </row>
    <row r="4" spans="1:8" x14ac:dyDescent="0.45">
      <c r="A4" s="1">
        <v>0</v>
      </c>
      <c r="B4">
        <v>2</v>
      </c>
      <c r="C4">
        <v>0</v>
      </c>
      <c r="D4">
        <f>COUNTIF('PARITY Errors'!D4, 100) + COUNTIF('Pattern_Matching Errors'!D4, 100) + COUNTIF('Reversal Errors'!D4, 100) + COUNTIF('Stack Errors'!D4, 100) + COUNTIF('Vending_Machine Errors'!D4, 100) + COUNTIF('Vending_Machine_Sum Errors'!D4, 100) + COUNTIF('MazeComplete Errors'!D4, 100) + COUNTIF('MazeSolve Errors'!D4, 100) + COUNTIF('Hamiltonian Errors'!D4, 100)</f>
        <v>2</v>
      </c>
      <c r="E4">
        <f>COUNTIF('PARITY Errors'!E4, 100) + COUNTIF('Pattern_Matching Errors'!E4, 100) + COUNTIF('Reversal Errors'!E4, 100) + COUNTIF('Stack Errors'!E4, 100) + COUNTIF('Vending_Machine Errors'!E4, 100) + COUNTIF('Vending_Machine_Sum Errors'!E4, 100) + COUNTIF('MazeComplete Errors'!E4, 100) + COUNTIF('MazeSolve Errors'!E4, 100) + COUNTIF('Hamiltonian Errors'!E4, 100)</f>
        <v>3</v>
      </c>
      <c r="F4">
        <f>COUNTIF('PARITY Errors'!F4, 100) + COUNTIF('Pattern_Matching Errors'!F4, 100) + COUNTIF('Reversal Errors'!F4, 100) + COUNTIF('Stack Errors'!F4, 100) + COUNTIF('Vending_Machine Errors'!F4, 100) + COUNTIF('Vending_Machine_Sum Errors'!F4, 100) + COUNTIF('MazeComplete Errors'!F4, 100) + COUNTIF('MazeSolve Errors'!F4, 100) + COUNTIF('Hamiltonian Errors'!F4, 100)</f>
        <v>2</v>
      </c>
      <c r="G4">
        <f>COUNTIF('PARITY Errors'!G4, 100) + COUNTIF('Pattern_Matching Errors'!G4, 100) + COUNTIF('Reversal Errors'!G4, 100) + COUNTIF('Stack Errors'!G4, 100) + COUNTIF('Vending_Machine Errors'!G4, 100) + COUNTIF('Vending_Machine_Sum Errors'!G4, 100) + COUNTIF('MazeComplete Errors'!G4, 100) + COUNTIF('MazeSolve Errors'!G4, 100) + COUNTIF('Hamiltonian Errors'!G4, 100)</f>
        <v>3</v>
      </c>
      <c r="H4" t="str">
        <f t="shared" ref="H4:H33" si="0">B4&amp;" (δ="&amp;C4&amp;")"</f>
        <v>2 (δ=0)</v>
      </c>
    </row>
    <row r="5" spans="1:8" x14ac:dyDescent="0.45">
      <c r="A5" s="1">
        <v>1</v>
      </c>
      <c r="B5">
        <v>2</v>
      </c>
      <c r="C5">
        <v>0.2</v>
      </c>
      <c r="D5">
        <f>COUNTIF('PARITY Errors'!D5, 100) + COUNTIF('Pattern_Matching Errors'!D5, 100) + COUNTIF('Reversal Errors'!D5, 100) + COUNTIF('Stack Errors'!D5, 100) + COUNTIF('Vending_Machine Errors'!D5, 100) + COUNTIF('Vending_Machine_Sum Errors'!D5, 100) + COUNTIF('MazeComplete Errors'!D5, 100) + COUNTIF('MazeSolve Errors'!D5, 100) + COUNTIF('Hamiltonian Errors'!D5, 100)</f>
        <v>1</v>
      </c>
      <c r="E5">
        <f>COUNTIF('PARITY Errors'!E5, 100) + COUNTIF('Pattern_Matching Errors'!E5, 100) + COUNTIF('Reversal Errors'!E5, 100) + COUNTIF('Stack Errors'!E5, 100) + COUNTIF('Vending_Machine Errors'!E5, 100) + COUNTIF('Vending_Machine_Sum Errors'!E5, 100) + COUNTIF('MazeComplete Errors'!E5, 100) + COUNTIF('MazeSolve Errors'!E5, 100) + COUNTIF('Hamiltonian Errors'!E5, 100)</f>
        <v>3</v>
      </c>
      <c r="F5">
        <f>COUNTIF('PARITY Errors'!F5, 100) + COUNTIF('Pattern_Matching Errors'!F5, 100) + COUNTIF('Reversal Errors'!F5, 100) + COUNTIF('Stack Errors'!F5, 100) + COUNTIF('Vending_Machine Errors'!F5, 100) + COUNTIF('Vending_Machine_Sum Errors'!F5, 100) + COUNTIF('MazeComplete Errors'!F5, 100) + COUNTIF('MazeSolve Errors'!F5, 100) + COUNTIF('Hamiltonian Errors'!F5, 100)</f>
        <v>2</v>
      </c>
      <c r="G5">
        <f>COUNTIF('PARITY Errors'!G5, 100) + COUNTIF('Pattern_Matching Errors'!G5, 100) + COUNTIF('Reversal Errors'!G5, 100) + COUNTIF('Stack Errors'!G5, 100) + COUNTIF('Vending_Machine Errors'!G5, 100) + COUNTIF('Vending_Machine_Sum Errors'!G5, 100) + COUNTIF('MazeComplete Errors'!G5, 100) + COUNTIF('MazeSolve Errors'!G5, 100) + COUNTIF('Hamiltonian Errors'!G5, 100)</f>
        <v>3</v>
      </c>
      <c r="H5" t="str">
        <f t="shared" si="0"/>
        <v>2 (δ=0.2)</v>
      </c>
    </row>
    <row r="6" spans="1:8" x14ac:dyDescent="0.45">
      <c r="A6" s="1">
        <v>2</v>
      </c>
      <c r="B6">
        <v>2</v>
      </c>
      <c r="C6">
        <v>0.45</v>
      </c>
      <c r="D6">
        <f>COUNTIF('PARITY Errors'!D6, 100) + COUNTIF('Pattern_Matching Errors'!D6, 100) + COUNTIF('Reversal Errors'!D6, 100) + COUNTIF('Stack Errors'!D6, 100) + COUNTIF('Vending_Machine Errors'!D6, 100) + COUNTIF('Vending_Machine_Sum Errors'!D6, 100) + COUNTIF('MazeComplete Errors'!D6, 100) + COUNTIF('MazeSolve Errors'!D6, 100) + COUNTIF('Hamiltonian Errors'!D6, 100)</f>
        <v>1</v>
      </c>
      <c r="E6">
        <f>COUNTIF('PARITY Errors'!E6, 100) + COUNTIF('Pattern_Matching Errors'!E6, 100) + COUNTIF('Reversal Errors'!E6, 100) + COUNTIF('Stack Errors'!E6, 100) + COUNTIF('Vending_Machine Errors'!E6, 100) + COUNTIF('Vending_Machine_Sum Errors'!E6, 100) + COUNTIF('MazeComplete Errors'!E6, 100) + COUNTIF('MazeSolve Errors'!E6, 100) + COUNTIF('Hamiltonian Errors'!E6, 100)</f>
        <v>3</v>
      </c>
      <c r="F6">
        <f>COUNTIF('PARITY Errors'!F6, 100) + COUNTIF('Pattern_Matching Errors'!F6, 100) + COUNTIF('Reversal Errors'!F6, 100) + COUNTIF('Stack Errors'!F6, 100) + COUNTIF('Vending_Machine Errors'!F6, 100) + COUNTIF('Vending_Machine_Sum Errors'!F6, 100) + COUNTIF('MazeComplete Errors'!F6, 100) + COUNTIF('MazeSolve Errors'!F6, 100) + COUNTIF('Hamiltonian Errors'!F6, 100)</f>
        <v>2</v>
      </c>
      <c r="G6">
        <f>COUNTIF('PARITY Errors'!G6, 100) + COUNTIF('Pattern_Matching Errors'!G6, 100) + COUNTIF('Reversal Errors'!G6, 100) + COUNTIF('Stack Errors'!G6, 100) + COUNTIF('Vending_Machine Errors'!G6, 100) + COUNTIF('Vending_Machine_Sum Errors'!G6, 100) + COUNTIF('MazeComplete Errors'!G6, 100) + COUNTIF('MazeSolve Errors'!G6, 100) + COUNTIF('Hamiltonian Errors'!G6, 100)</f>
        <v>3</v>
      </c>
      <c r="H6" t="str">
        <f t="shared" si="0"/>
        <v>2 (δ=0.45)</v>
      </c>
    </row>
    <row r="7" spans="1:8" x14ac:dyDescent="0.45">
      <c r="A7" s="1">
        <v>3</v>
      </c>
      <c r="B7">
        <v>2</v>
      </c>
      <c r="C7">
        <v>0.65</v>
      </c>
      <c r="D7">
        <f>COUNTIF('PARITY Errors'!D7, 100) + COUNTIF('Pattern_Matching Errors'!D7, 100) + COUNTIF('Reversal Errors'!D7, 100) + COUNTIF('Stack Errors'!D7, 100) + COUNTIF('Vending_Machine Errors'!D7, 100) + COUNTIF('Vending_Machine_Sum Errors'!D7, 100) + COUNTIF('MazeComplete Errors'!D7, 100) + COUNTIF('MazeSolve Errors'!D7, 100) + COUNTIF('Hamiltonian Errors'!D7, 100)</f>
        <v>1</v>
      </c>
      <c r="E7">
        <f>COUNTIF('PARITY Errors'!E7, 100) + COUNTIF('Pattern_Matching Errors'!E7, 100) + COUNTIF('Reversal Errors'!E7, 100) + COUNTIF('Stack Errors'!E7, 100) + COUNTIF('Vending_Machine Errors'!E7, 100) + COUNTIF('Vending_Machine_Sum Errors'!E7, 100) + COUNTIF('MazeComplete Errors'!E7, 100) + COUNTIF('MazeSolve Errors'!E7, 100) + COUNTIF('Hamiltonian Errors'!E7, 100)</f>
        <v>3</v>
      </c>
      <c r="F7">
        <f>COUNTIF('PARITY Errors'!F7, 100) + COUNTIF('Pattern_Matching Errors'!F7, 100) + COUNTIF('Reversal Errors'!F7, 100) + COUNTIF('Stack Errors'!F7, 100) + COUNTIF('Vending_Machine Errors'!F7, 100) + COUNTIF('Vending_Machine_Sum Errors'!F7, 100) + COUNTIF('MazeComplete Errors'!F7, 100) + COUNTIF('MazeSolve Errors'!F7, 100) + COUNTIF('Hamiltonian Errors'!F7, 100)</f>
        <v>2</v>
      </c>
      <c r="G7">
        <f>COUNTIF('PARITY Errors'!G7, 100) + COUNTIF('Pattern_Matching Errors'!G7, 100) + COUNTIF('Reversal Errors'!G7, 100) + COUNTIF('Stack Errors'!G7, 100) + COUNTIF('Vending_Machine Errors'!G7, 100) + COUNTIF('Vending_Machine_Sum Errors'!G7, 100) + COUNTIF('MazeComplete Errors'!G7, 100) + COUNTIF('MazeSolve Errors'!G7, 100) + COUNTIF('Hamiltonian Errors'!G7, 100)</f>
        <v>4</v>
      </c>
      <c r="H7" t="str">
        <f t="shared" si="0"/>
        <v>2 (δ=0.65)</v>
      </c>
    </row>
    <row r="8" spans="1:8" x14ac:dyDescent="0.45">
      <c r="A8" s="1">
        <v>4</v>
      </c>
      <c r="B8">
        <v>2</v>
      </c>
      <c r="C8">
        <v>0.85</v>
      </c>
      <c r="D8">
        <f>COUNTIF('PARITY Errors'!D8, 100) + COUNTIF('Pattern_Matching Errors'!D8, 100) + COUNTIF('Reversal Errors'!D8, 100) + COUNTIF('Stack Errors'!D8, 100) + COUNTIF('Vending_Machine Errors'!D8, 100) + COUNTIF('Vending_Machine_Sum Errors'!D8, 100) + COUNTIF('MazeComplete Errors'!D8, 100) + COUNTIF('MazeSolve Errors'!D8, 100) + COUNTIF('Hamiltonian Errors'!D8, 100)</f>
        <v>1</v>
      </c>
      <c r="E8">
        <f>COUNTIF('PARITY Errors'!E8, 100) + COUNTIF('Pattern_Matching Errors'!E8, 100) + COUNTIF('Reversal Errors'!E8, 100) + COUNTIF('Stack Errors'!E8, 100) + COUNTIF('Vending_Machine Errors'!E8, 100) + COUNTIF('Vending_Machine_Sum Errors'!E8, 100) + COUNTIF('MazeComplete Errors'!E8, 100) + COUNTIF('MazeSolve Errors'!E8, 100) + COUNTIF('Hamiltonian Errors'!E8, 100)</f>
        <v>3</v>
      </c>
      <c r="F8">
        <f>COUNTIF('PARITY Errors'!F8, 100) + COUNTIF('Pattern_Matching Errors'!F8, 100) + COUNTIF('Reversal Errors'!F8, 100) + COUNTIF('Stack Errors'!F8, 100) + COUNTIF('Vending_Machine Errors'!F8, 100) + COUNTIF('Vending_Machine_Sum Errors'!F8, 100) + COUNTIF('MazeComplete Errors'!F8, 100) + COUNTIF('MazeSolve Errors'!F8, 100) + COUNTIF('Hamiltonian Errors'!F8, 100)</f>
        <v>2</v>
      </c>
      <c r="G8">
        <f>COUNTIF('PARITY Errors'!G8, 100) + COUNTIF('Pattern_Matching Errors'!G8, 100) + COUNTIF('Reversal Errors'!G8, 100) + COUNTIF('Stack Errors'!G8, 100) + COUNTIF('Vending_Machine Errors'!G8, 100) + COUNTIF('Vending_Machine_Sum Errors'!G8, 100) + COUNTIF('MazeComplete Errors'!G8, 100) + COUNTIF('MazeSolve Errors'!G8, 100) + COUNTIF('Hamiltonian Errors'!G8, 100)</f>
        <v>4</v>
      </c>
      <c r="H8" t="str">
        <f t="shared" si="0"/>
        <v>2 (δ=0.85)</v>
      </c>
    </row>
    <row r="9" spans="1:8" x14ac:dyDescent="0.45">
      <c r="A9" s="1">
        <v>5</v>
      </c>
      <c r="B9">
        <v>5</v>
      </c>
      <c r="C9">
        <v>0</v>
      </c>
      <c r="D9">
        <f>COUNTIF('PARITY Errors'!D9, 100) + COUNTIF('Pattern_Matching Errors'!D9, 100) + COUNTIF('Reversal Errors'!D9, 100) + COUNTIF('Stack Errors'!D9, 100) + COUNTIF('Vending_Machine Errors'!D9, 100) + COUNTIF('Vending_Machine_Sum Errors'!D9, 100) + COUNTIF('MazeComplete Errors'!D9, 100) + COUNTIF('MazeSolve Errors'!D9, 100) + COUNTIF('Hamiltonian Errors'!D9, 100)</f>
        <v>0</v>
      </c>
      <c r="E9">
        <f>COUNTIF('PARITY Errors'!E9, 100) + COUNTIF('Pattern_Matching Errors'!E9, 100) + COUNTIF('Reversal Errors'!E9, 100) + COUNTIF('Stack Errors'!E9, 100) + COUNTIF('Vending_Machine Errors'!E9, 100) + COUNTIF('Vending_Machine_Sum Errors'!E9, 100) + COUNTIF('MazeComplete Errors'!E9, 100) + COUNTIF('MazeSolve Errors'!E9, 100) + COUNTIF('Hamiltonian Errors'!E9, 100)</f>
        <v>3</v>
      </c>
      <c r="F9">
        <f>COUNTIF('PARITY Errors'!F9, 100) + COUNTIF('Pattern_Matching Errors'!F9, 100) + COUNTIF('Reversal Errors'!F9, 100) + COUNTIF('Stack Errors'!F9, 100) + COUNTIF('Vending_Machine Errors'!F9, 100) + COUNTIF('Vending_Machine_Sum Errors'!F9, 100) + COUNTIF('MazeComplete Errors'!F9, 100) + COUNTIF('MazeSolve Errors'!F9, 100) + COUNTIF('Hamiltonian Errors'!F9, 100)</f>
        <v>1</v>
      </c>
      <c r="G9">
        <f>COUNTIF('PARITY Errors'!G9, 100) + COUNTIF('Pattern_Matching Errors'!G9, 100) + COUNTIF('Reversal Errors'!G9, 100) + COUNTIF('Stack Errors'!G9, 100) + COUNTIF('Vending_Machine Errors'!G9, 100) + COUNTIF('Vending_Machine_Sum Errors'!G9, 100) + COUNTIF('MazeComplete Errors'!G9, 100) + COUNTIF('MazeSolve Errors'!G9, 100) + COUNTIF('Hamiltonian Errors'!G9, 100)</f>
        <v>2</v>
      </c>
      <c r="H9" t="str">
        <f t="shared" si="0"/>
        <v>5 (δ=0)</v>
      </c>
    </row>
    <row r="10" spans="1:8" x14ac:dyDescent="0.45">
      <c r="A10" s="1">
        <v>6</v>
      </c>
      <c r="B10">
        <v>5</v>
      </c>
      <c r="C10">
        <v>0.2</v>
      </c>
      <c r="D10">
        <f>COUNTIF('PARITY Errors'!D10, 100) + COUNTIF('Pattern_Matching Errors'!D10, 100) + COUNTIF('Reversal Errors'!D10, 100) + COUNTIF('Stack Errors'!D10, 100) + COUNTIF('Vending_Machine Errors'!D10, 100) + COUNTIF('Vending_Machine_Sum Errors'!D10, 100) + COUNTIF('MazeComplete Errors'!D10, 100) + COUNTIF('MazeSolve Errors'!D10, 100) + COUNTIF('Hamiltonian Errors'!D10, 100)</f>
        <v>0</v>
      </c>
      <c r="E10">
        <f>COUNTIF('PARITY Errors'!E10, 100) + COUNTIF('Pattern_Matching Errors'!E10, 100) + COUNTIF('Reversal Errors'!E10, 100) + COUNTIF('Stack Errors'!E10, 100) + COUNTIF('Vending_Machine Errors'!E10, 100) + COUNTIF('Vending_Machine_Sum Errors'!E10, 100) + COUNTIF('MazeComplete Errors'!E10, 100) + COUNTIF('MazeSolve Errors'!E10, 100) + COUNTIF('Hamiltonian Errors'!E10, 100)</f>
        <v>3</v>
      </c>
      <c r="F10">
        <f>COUNTIF('PARITY Errors'!F10, 100) + COUNTIF('Pattern_Matching Errors'!F10, 100) + COUNTIF('Reversal Errors'!F10, 100) + COUNTIF('Stack Errors'!F10, 100) + COUNTIF('Vending_Machine Errors'!F10, 100) + COUNTIF('Vending_Machine_Sum Errors'!F10, 100) + COUNTIF('MazeComplete Errors'!F10, 100) + COUNTIF('MazeSolve Errors'!F10, 100) + COUNTIF('Hamiltonian Errors'!F10, 100)</f>
        <v>0</v>
      </c>
      <c r="G10">
        <f>COUNTIF('PARITY Errors'!G10, 100) + COUNTIF('Pattern_Matching Errors'!G10, 100) + COUNTIF('Reversal Errors'!G10, 100) + COUNTIF('Stack Errors'!G10, 100) + COUNTIF('Vending_Machine Errors'!G10, 100) + COUNTIF('Vending_Machine_Sum Errors'!G10, 100) + COUNTIF('MazeComplete Errors'!G10, 100) + COUNTIF('MazeSolve Errors'!G10, 100) + COUNTIF('Hamiltonian Errors'!G10, 100)</f>
        <v>2</v>
      </c>
      <c r="H10" t="str">
        <f t="shared" si="0"/>
        <v>5 (δ=0.2)</v>
      </c>
    </row>
    <row r="11" spans="1:8" x14ac:dyDescent="0.45">
      <c r="A11" s="1">
        <v>7</v>
      </c>
      <c r="B11">
        <v>5</v>
      </c>
      <c r="C11">
        <v>0.45</v>
      </c>
      <c r="D11">
        <f>COUNTIF('PARITY Errors'!D11, 100) + COUNTIF('Pattern_Matching Errors'!D11, 100) + COUNTIF('Reversal Errors'!D11, 100) + COUNTIF('Stack Errors'!D11, 100) + COUNTIF('Vending_Machine Errors'!D11, 100) + COUNTIF('Vending_Machine_Sum Errors'!D11, 100) + COUNTIF('MazeComplete Errors'!D11, 100) + COUNTIF('MazeSolve Errors'!D11, 100) + COUNTIF('Hamiltonian Errors'!D11, 100)</f>
        <v>0</v>
      </c>
      <c r="E11">
        <f>COUNTIF('PARITY Errors'!E11, 100) + COUNTIF('Pattern_Matching Errors'!E11, 100) + COUNTIF('Reversal Errors'!E11, 100) + COUNTIF('Stack Errors'!E11, 100) + COUNTIF('Vending_Machine Errors'!E11, 100) + COUNTIF('Vending_Machine_Sum Errors'!E11, 100) + COUNTIF('MazeComplete Errors'!E11, 100) + COUNTIF('MazeSolve Errors'!E11, 100) + COUNTIF('Hamiltonian Errors'!E11, 100)</f>
        <v>3</v>
      </c>
      <c r="F11">
        <f>COUNTIF('PARITY Errors'!F11, 100) + COUNTIF('Pattern_Matching Errors'!F11, 100) + COUNTIF('Reversal Errors'!F11, 100) + COUNTIF('Stack Errors'!F11, 100) + COUNTIF('Vending_Machine Errors'!F11, 100) + COUNTIF('Vending_Machine_Sum Errors'!F11, 100) + COUNTIF('MazeComplete Errors'!F11, 100) + COUNTIF('MazeSolve Errors'!F11, 100) + COUNTIF('Hamiltonian Errors'!F11, 100)</f>
        <v>1</v>
      </c>
      <c r="G11">
        <f>COUNTIF('PARITY Errors'!G11, 100) + COUNTIF('Pattern_Matching Errors'!G11, 100) + COUNTIF('Reversal Errors'!G11, 100) + COUNTIF('Stack Errors'!G11, 100) + COUNTIF('Vending_Machine Errors'!G11, 100) + COUNTIF('Vending_Machine_Sum Errors'!G11, 100) + COUNTIF('MazeComplete Errors'!G11, 100) + COUNTIF('MazeSolve Errors'!G11, 100) + COUNTIF('Hamiltonian Errors'!G11, 100)</f>
        <v>2</v>
      </c>
      <c r="H11" t="str">
        <f t="shared" si="0"/>
        <v>5 (δ=0.45)</v>
      </c>
    </row>
    <row r="12" spans="1:8" x14ac:dyDescent="0.45">
      <c r="A12" s="1">
        <v>8</v>
      </c>
      <c r="B12">
        <v>5</v>
      </c>
      <c r="C12">
        <v>0.65</v>
      </c>
      <c r="D12">
        <f>COUNTIF('PARITY Errors'!D12, 100) + COUNTIF('Pattern_Matching Errors'!D12, 100) + COUNTIF('Reversal Errors'!D12, 100) + COUNTIF('Stack Errors'!D12, 100) + COUNTIF('Vending_Machine Errors'!D12, 100) + COUNTIF('Vending_Machine_Sum Errors'!D12, 100) + COUNTIF('MazeComplete Errors'!D12, 100) + COUNTIF('MazeSolve Errors'!D12, 100) + COUNTIF('Hamiltonian Errors'!D12, 100)</f>
        <v>0</v>
      </c>
      <c r="E12">
        <f>COUNTIF('PARITY Errors'!E12, 100) + COUNTIF('Pattern_Matching Errors'!E12, 100) + COUNTIF('Reversal Errors'!E12, 100) + COUNTIF('Stack Errors'!E12, 100) + COUNTIF('Vending_Machine Errors'!E12, 100) + COUNTIF('Vending_Machine_Sum Errors'!E12, 100) + COUNTIF('MazeComplete Errors'!E12, 100) + COUNTIF('MazeSolve Errors'!E12, 100) + COUNTIF('Hamiltonian Errors'!E12, 100)</f>
        <v>3</v>
      </c>
      <c r="F12">
        <f>COUNTIF('PARITY Errors'!F12, 100) + COUNTIF('Pattern_Matching Errors'!F12, 100) + COUNTIF('Reversal Errors'!F12, 100) + COUNTIF('Stack Errors'!F12, 100) + COUNTIF('Vending_Machine Errors'!F12, 100) + COUNTIF('Vending_Machine_Sum Errors'!F12, 100) + COUNTIF('MazeComplete Errors'!F12, 100) + COUNTIF('MazeSolve Errors'!F12, 100) + COUNTIF('Hamiltonian Errors'!F12, 100)</f>
        <v>1</v>
      </c>
      <c r="G12">
        <f>COUNTIF('PARITY Errors'!G12, 100) + COUNTIF('Pattern_Matching Errors'!G12, 100) + COUNTIF('Reversal Errors'!G12, 100) + COUNTIF('Stack Errors'!G12, 100) + COUNTIF('Vending_Machine Errors'!G12, 100) + COUNTIF('Vending_Machine_Sum Errors'!G12, 100) + COUNTIF('MazeComplete Errors'!G12, 100) + COUNTIF('MazeSolve Errors'!G12, 100) + COUNTIF('Hamiltonian Errors'!G12, 100)</f>
        <v>2</v>
      </c>
      <c r="H12" t="str">
        <f t="shared" si="0"/>
        <v>5 (δ=0.65)</v>
      </c>
    </row>
    <row r="13" spans="1:8" x14ac:dyDescent="0.45">
      <c r="A13" s="1">
        <v>9</v>
      </c>
      <c r="B13">
        <v>5</v>
      </c>
      <c r="C13">
        <v>0.85</v>
      </c>
      <c r="D13">
        <f>COUNTIF('PARITY Errors'!D13, 100) + COUNTIF('Pattern_Matching Errors'!D13, 100) + COUNTIF('Reversal Errors'!D13, 100) + COUNTIF('Stack Errors'!D13, 100) + COUNTIF('Vending_Machine Errors'!D13, 100) + COUNTIF('Vending_Machine_Sum Errors'!D13, 100) + COUNTIF('MazeComplete Errors'!D13, 100) + COUNTIF('MazeSolve Errors'!D13, 100) + COUNTIF('Hamiltonian Errors'!D13, 100)</f>
        <v>0</v>
      </c>
      <c r="E13">
        <f>COUNTIF('PARITY Errors'!E13, 100) + COUNTIF('Pattern_Matching Errors'!E13, 100) + COUNTIF('Reversal Errors'!E13, 100) + COUNTIF('Stack Errors'!E13, 100) + COUNTIF('Vending_Machine Errors'!E13, 100) + COUNTIF('Vending_Machine_Sum Errors'!E13, 100) + COUNTIF('MazeComplete Errors'!E13, 100) + COUNTIF('MazeSolve Errors'!E13, 100) + COUNTIF('Hamiltonian Errors'!E13, 100)</f>
        <v>3</v>
      </c>
      <c r="F13">
        <f>COUNTIF('PARITY Errors'!F13, 100) + COUNTIF('Pattern_Matching Errors'!F13, 100) + COUNTIF('Reversal Errors'!F13, 100) + COUNTIF('Stack Errors'!F13, 100) + COUNTIF('Vending_Machine Errors'!F13, 100) + COUNTIF('Vending_Machine_Sum Errors'!F13, 100) + COUNTIF('MazeComplete Errors'!F13, 100) + COUNTIF('MazeSolve Errors'!F13, 100) + COUNTIF('Hamiltonian Errors'!F13, 100)</f>
        <v>0</v>
      </c>
      <c r="G13">
        <f>COUNTIF('PARITY Errors'!G13, 100) + COUNTIF('Pattern_Matching Errors'!G13, 100) + COUNTIF('Reversal Errors'!G13, 100) + COUNTIF('Stack Errors'!G13, 100) + COUNTIF('Vending_Machine Errors'!G13, 100) + COUNTIF('Vending_Machine_Sum Errors'!G13, 100) + COUNTIF('MazeComplete Errors'!G13, 100) + COUNTIF('MazeSolve Errors'!G13, 100) + COUNTIF('Hamiltonian Errors'!G13, 100)</f>
        <v>2</v>
      </c>
      <c r="H13" t="str">
        <f t="shared" si="0"/>
        <v>5 (δ=0.85)</v>
      </c>
    </row>
    <row r="14" spans="1:8" x14ac:dyDescent="0.45">
      <c r="A14" s="1">
        <v>10</v>
      </c>
      <c r="B14">
        <v>10</v>
      </c>
      <c r="C14">
        <v>0</v>
      </c>
      <c r="D14">
        <f>COUNTIF('PARITY Errors'!D14, 100) + COUNTIF('Pattern_Matching Errors'!D14, 100) + COUNTIF('Reversal Errors'!D14, 100) + COUNTIF('Stack Errors'!D14, 100) + COUNTIF('Vending_Machine Errors'!D14, 100) + COUNTIF('Vending_Machine_Sum Errors'!D14, 100) + COUNTIF('MazeComplete Errors'!D14, 100) + COUNTIF('MazeSolve Errors'!D14, 100) + COUNTIF('Hamiltonian Errors'!D14, 100)</f>
        <v>0</v>
      </c>
      <c r="E14">
        <f>COUNTIF('PARITY Errors'!E14, 100) + COUNTIF('Pattern_Matching Errors'!E14, 100) + COUNTIF('Reversal Errors'!E14, 100) + COUNTIF('Stack Errors'!E14, 100) + COUNTIF('Vending_Machine Errors'!E14, 100) + COUNTIF('Vending_Machine_Sum Errors'!E14, 100) + COUNTIF('MazeComplete Errors'!E14, 100) + COUNTIF('MazeSolve Errors'!E14, 100) + COUNTIF('Hamiltonian Errors'!E14, 100)</f>
        <v>0</v>
      </c>
      <c r="F14">
        <f>COUNTIF('PARITY Errors'!F14, 100) + COUNTIF('Pattern_Matching Errors'!F14, 100) + COUNTIF('Reversal Errors'!F14, 100) + COUNTIF('Stack Errors'!F14, 100) + COUNTIF('Vending_Machine Errors'!F14, 100) + COUNTIF('Vending_Machine_Sum Errors'!F14, 100) + COUNTIF('MazeComplete Errors'!F14, 100) + COUNTIF('MazeSolve Errors'!F14, 100) + COUNTIF('Hamiltonian Errors'!F14, 100)</f>
        <v>0</v>
      </c>
      <c r="G14">
        <f>COUNTIF('PARITY Errors'!G14, 100) + COUNTIF('Pattern_Matching Errors'!G14, 100) + COUNTIF('Reversal Errors'!G14, 100) + COUNTIF('Stack Errors'!G14, 100) + COUNTIF('Vending_Machine Errors'!G14, 100) + COUNTIF('Vending_Machine_Sum Errors'!G14, 100) + COUNTIF('MazeComplete Errors'!G14, 100) + COUNTIF('MazeSolve Errors'!G14, 100) + COUNTIF('Hamiltonian Errors'!G14, 100)</f>
        <v>0</v>
      </c>
      <c r="H14" t="str">
        <f t="shared" si="0"/>
        <v>10 (δ=0)</v>
      </c>
    </row>
    <row r="15" spans="1:8" x14ac:dyDescent="0.45">
      <c r="A15" s="1">
        <v>11</v>
      </c>
      <c r="B15">
        <v>10</v>
      </c>
      <c r="C15">
        <v>0.2</v>
      </c>
      <c r="D15">
        <f>COUNTIF('PARITY Errors'!D15, 100) + COUNTIF('Pattern_Matching Errors'!D15, 100) + COUNTIF('Reversal Errors'!D15, 100) + COUNTIF('Stack Errors'!D15, 100) + COUNTIF('Vending_Machine Errors'!D15, 100) + COUNTIF('Vending_Machine_Sum Errors'!D15, 100) + COUNTIF('MazeComplete Errors'!D15, 100) + COUNTIF('MazeSolve Errors'!D15, 100) + COUNTIF('Hamiltonian Errors'!D15, 100)</f>
        <v>0</v>
      </c>
      <c r="E15">
        <f>COUNTIF('PARITY Errors'!E15, 100) + COUNTIF('Pattern_Matching Errors'!E15, 100) + COUNTIF('Reversal Errors'!E15, 100) + COUNTIF('Stack Errors'!E15, 100) + COUNTIF('Vending_Machine Errors'!E15, 100) + COUNTIF('Vending_Machine_Sum Errors'!E15, 100) + COUNTIF('MazeComplete Errors'!E15, 100) + COUNTIF('MazeSolve Errors'!E15, 100) + COUNTIF('Hamiltonian Errors'!E15, 100)</f>
        <v>2</v>
      </c>
      <c r="F15">
        <f>COUNTIF('PARITY Errors'!F15, 100) + COUNTIF('Pattern_Matching Errors'!F15, 100) + COUNTIF('Reversal Errors'!F15, 100) + COUNTIF('Stack Errors'!F15, 100) + COUNTIF('Vending_Machine Errors'!F15, 100) + COUNTIF('Vending_Machine_Sum Errors'!F15, 100) + COUNTIF('MazeComplete Errors'!F15, 100) + COUNTIF('MazeSolve Errors'!F15, 100) + COUNTIF('Hamiltonian Errors'!F15, 100)</f>
        <v>0</v>
      </c>
      <c r="G15">
        <f>COUNTIF('PARITY Errors'!G15, 100) + COUNTIF('Pattern_Matching Errors'!G15, 100) + COUNTIF('Reversal Errors'!G15, 100) + COUNTIF('Stack Errors'!G15, 100) + COUNTIF('Vending_Machine Errors'!G15, 100) + COUNTIF('Vending_Machine_Sum Errors'!G15, 100) + COUNTIF('MazeComplete Errors'!G15, 100) + COUNTIF('MazeSolve Errors'!G15, 100) + COUNTIF('Hamiltonian Errors'!G15, 100)</f>
        <v>0</v>
      </c>
      <c r="H15" t="str">
        <f t="shared" si="0"/>
        <v>10 (δ=0.2)</v>
      </c>
    </row>
    <row r="16" spans="1:8" x14ac:dyDescent="0.45">
      <c r="A16" s="1">
        <v>12</v>
      </c>
      <c r="B16">
        <v>10</v>
      </c>
      <c r="C16">
        <v>0.45</v>
      </c>
      <c r="D16">
        <f>COUNTIF('PARITY Errors'!D16, 100) + COUNTIF('Pattern_Matching Errors'!D16, 100) + COUNTIF('Reversal Errors'!D16, 100) + COUNTIF('Stack Errors'!D16, 100) + COUNTIF('Vending_Machine Errors'!D16, 100) + COUNTIF('Vending_Machine_Sum Errors'!D16, 100) + COUNTIF('MazeComplete Errors'!D16, 100) + COUNTIF('MazeSolve Errors'!D16, 100) + COUNTIF('Hamiltonian Errors'!D16, 100)</f>
        <v>0</v>
      </c>
      <c r="E16">
        <f>COUNTIF('PARITY Errors'!E16, 100) + COUNTIF('Pattern_Matching Errors'!E16, 100) + COUNTIF('Reversal Errors'!E16, 100) + COUNTIF('Stack Errors'!E16, 100) + COUNTIF('Vending_Machine Errors'!E16, 100) + COUNTIF('Vending_Machine_Sum Errors'!E16, 100) + COUNTIF('MazeComplete Errors'!E16, 100) + COUNTIF('MazeSolve Errors'!E16, 100) + COUNTIF('Hamiltonian Errors'!E16, 100)</f>
        <v>1</v>
      </c>
      <c r="F16">
        <f>COUNTIF('PARITY Errors'!F16, 100) + COUNTIF('Pattern_Matching Errors'!F16, 100) + COUNTIF('Reversal Errors'!F16, 100) + COUNTIF('Stack Errors'!F16, 100) + COUNTIF('Vending_Machine Errors'!F16, 100) + COUNTIF('Vending_Machine_Sum Errors'!F16, 100) + COUNTIF('MazeComplete Errors'!F16, 100) + COUNTIF('MazeSolve Errors'!F16, 100) + COUNTIF('Hamiltonian Errors'!F16, 100)</f>
        <v>0</v>
      </c>
      <c r="G16">
        <f>COUNTIF('PARITY Errors'!G16, 100) + COUNTIF('Pattern_Matching Errors'!G16, 100) + COUNTIF('Reversal Errors'!G16, 100) + COUNTIF('Stack Errors'!G16, 100) + COUNTIF('Vending_Machine Errors'!G16, 100) + COUNTIF('Vending_Machine_Sum Errors'!G16, 100) + COUNTIF('MazeComplete Errors'!G16, 100) + COUNTIF('MazeSolve Errors'!G16, 100) + COUNTIF('Hamiltonian Errors'!G16, 100)</f>
        <v>0</v>
      </c>
      <c r="H16" t="str">
        <f t="shared" si="0"/>
        <v>10 (δ=0.45)</v>
      </c>
    </row>
    <row r="17" spans="1:8" x14ac:dyDescent="0.45">
      <c r="A17" s="1">
        <v>13</v>
      </c>
      <c r="B17">
        <v>10</v>
      </c>
      <c r="C17">
        <v>0.65</v>
      </c>
      <c r="D17">
        <f>COUNTIF('PARITY Errors'!D17, 100) + COUNTIF('Pattern_Matching Errors'!D17, 100) + COUNTIF('Reversal Errors'!D17, 100) + COUNTIF('Stack Errors'!D17, 100) + COUNTIF('Vending_Machine Errors'!D17, 100) + COUNTIF('Vending_Machine_Sum Errors'!D17, 100) + COUNTIF('MazeComplete Errors'!D17, 100) + COUNTIF('MazeSolve Errors'!D17, 100) + COUNTIF('Hamiltonian Errors'!D17, 100)</f>
        <v>0</v>
      </c>
      <c r="E17">
        <f>COUNTIF('PARITY Errors'!E17, 100) + COUNTIF('Pattern_Matching Errors'!E17, 100) + COUNTIF('Reversal Errors'!E17, 100) + COUNTIF('Stack Errors'!E17, 100) + COUNTIF('Vending_Machine Errors'!E17, 100) + COUNTIF('Vending_Machine_Sum Errors'!E17, 100) + COUNTIF('MazeComplete Errors'!E17, 100) + COUNTIF('MazeSolve Errors'!E17, 100) + COUNTIF('Hamiltonian Errors'!E17, 100)</f>
        <v>1</v>
      </c>
      <c r="F17">
        <f>COUNTIF('PARITY Errors'!F17, 100) + COUNTIF('Pattern_Matching Errors'!F17, 100) + COUNTIF('Reversal Errors'!F17, 100) + COUNTIF('Stack Errors'!F17, 100) + COUNTIF('Vending_Machine Errors'!F17, 100) + COUNTIF('Vending_Machine_Sum Errors'!F17, 100) + COUNTIF('MazeComplete Errors'!F17, 100) + COUNTIF('MazeSolve Errors'!F17, 100) + COUNTIF('Hamiltonian Errors'!F17, 100)</f>
        <v>0</v>
      </c>
      <c r="G17">
        <f>COUNTIF('PARITY Errors'!G17, 100) + COUNTIF('Pattern_Matching Errors'!G17, 100) + COUNTIF('Reversal Errors'!G17, 100) + COUNTIF('Stack Errors'!G17, 100) + COUNTIF('Vending_Machine Errors'!G17, 100) + COUNTIF('Vending_Machine_Sum Errors'!G17, 100) + COUNTIF('MazeComplete Errors'!G17, 100) + COUNTIF('MazeSolve Errors'!G17, 100) + COUNTIF('Hamiltonian Errors'!G17, 100)</f>
        <v>0</v>
      </c>
      <c r="H17" t="str">
        <f t="shared" si="0"/>
        <v>10 (δ=0.65)</v>
      </c>
    </row>
    <row r="18" spans="1:8" x14ac:dyDescent="0.45">
      <c r="A18" s="1">
        <v>14</v>
      </c>
      <c r="B18">
        <v>10</v>
      </c>
      <c r="C18">
        <v>0.85</v>
      </c>
      <c r="D18">
        <f>COUNTIF('PARITY Errors'!D18, 100) + COUNTIF('Pattern_Matching Errors'!D18, 100) + COUNTIF('Reversal Errors'!D18, 100) + COUNTIF('Stack Errors'!D18, 100) + COUNTIF('Vending_Machine Errors'!D18, 100) + COUNTIF('Vending_Machine_Sum Errors'!D18, 100) + COUNTIF('MazeComplete Errors'!D18, 100) + COUNTIF('MazeSolve Errors'!D18, 100) + COUNTIF('Hamiltonian Errors'!D18, 100)</f>
        <v>0</v>
      </c>
      <c r="E18">
        <f>COUNTIF('PARITY Errors'!E18, 100) + COUNTIF('Pattern_Matching Errors'!E18, 100) + COUNTIF('Reversal Errors'!E18, 100) + COUNTIF('Stack Errors'!E18, 100) + COUNTIF('Vending_Machine Errors'!E18, 100) + COUNTIF('Vending_Machine_Sum Errors'!E18, 100) + COUNTIF('MazeComplete Errors'!E18, 100) + COUNTIF('MazeSolve Errors'!E18, 100) + COUNTIF('Hamiltonian Errors'!E18, 100)</f>
        <v>2</v>
      </c>
      <c r="F18">
        <f>COUNTIF('PARITY Errors'!F18, 100) + COUNTIF('Pattern_Matching Errors'!F18, 100) + COUNTIF('Reversal Errors'!F18, 100) + COUNTIF('Stack Errors'!F18, 100) + COUNTIF('Vending_Machine Errors'!F18, 100) + COUNTIF('Vending_Machine_Sum Errors'!F18, 100) + COUNTIF('MazeComplete Errors'!F18, 100) + COUNTIF('MazeSolve Errors'!F18, 100) + COUNTIF('Hamiltonian Errors'!F18, 100)</f>
        <v>0</v>
      </c>
      <c r="G18">
        <f>COUNTIF('PARITY Errors'!G18, 100) + COUNTIF('Pattern_Matching Errors'!G18, 100) + COUNTIF('Reversal Errors'!G18, 100) + COUNTIF('Stack Errors'!G18, 100) + COUNTIF('Vending_Machine Errors'!G18, 100) + COUNTIF('Vending_Machine_Sum Errors'!G18, 100) + COUNTIF('MazeComplete Errors'!G18, 100) + COUNTIF('MazeSolve Errors'!G18, 100) + COUNTIF('Hamiltonian Errors'!G18, 100)</f>
        <v>0</v>
      </c>
      <c r="H18" t="str">
        <f t="shared" si="0"/>
        <v>10 (δ=0.85)</v>
      </c>
    </row>
    <row r="19" spans="1:8" x14ac:dyDescent="0.45">
      <c r="A19" s="1">
        <v>15</v>
      </c>
      <c r="B19">
        <v>20</v>
      </c>
      <c r="C19">
        <v>0</v>
      </c>
      <c r="D19">
        <f>COUNTIF('PARITY Errors'!D19, 100) + COUNTIF('Pattern_Matching Errors'!D19, 100) + COUNTIF('Reversal Errors'!D19, 100) + COUNTIF('Stack Errors'!D19, 100) + COUNTIF('Vending_Machine Errors'!D19, 100) + COUNTIF('Vending_Machine_Sum Errors'!D19, 100) + COUNTIF('MazeComplete Errors'!D19, 100) + COUNTIF('MazeSolve Errors'!D19, 100) + COUNTIF('Hamiltonian Errors'!D19, 100)</f>
        <v>0</v>
      </c>
      <c r="E19">
        <f>COUNTIF('PARITY Errors'!E19, 100) + COUNTIF('Pattern_Matching Errors'!E19, 100) + COUNTIF('Reversal Errors'!E19, 100) + COUNTIF('Stack Errors'!E19, 100) + COUNTIF('Vending_Machine Errors'!E19, 100) + COUNTIF('Vending_Machine_Sum Errors'!E19, 100) + COUNTIF('MazeComplete Errors'!E19, 100) + COUNTIF('MazeSolve Errors'!E19, 100) + COUNTIF('Hamiltonian Errors'!E19, 100)</f>
        <v>0</v>
      </c>
      <c r="F19">
        <f>COUNTIF('PARITY Errors'!F19, 100) + COUNTIF('Pattern_Matching Errors'!F19, 100) + COUNTIF('Reversal Errors'!F19, 100) + COUNTIF('Stack Errors'!F19, 100) + COUNTIF('Vending_Machine Errors'!F19, 100) + COUNTIF('Vending_Machine_Sum Errors'!F19, 100) + COUNTIF('MazeComplete Errors'!F19, 100) + COUNTIF('MazeSolve Errors'!F19, 100) + COUNTIF('Hamiltonian Errors'!F19, 100)</f>
        <v>0</v>
      </c>
      <c r="G19">
        <f>COUNTIF('PARITY Errors'!G19, 100) + COUNTIF('Pattern_Matching Errors'!G19, 100) + COUNTIF('Reversal Errors'!G19, 100) + COUNTIF('Stack Errors'!G19, 100) + COUNTIF('Vending_Machine Errors'!G19, 100) + COUNTIF('Vending_Machine_Sum Errors'!G19, 100) + COUNTIF('MazeComplete Errors'!G19, 100) + COUNTIF('MazeSolve Errors'!G19, 100) + COUNTIF('Hamiltonian Errors'!G19, 100)</f>
        <v>0</v>
      </c>
      <c r="H19" t="str">
        <f t="shared" si="0"/>
        <v>20 (δ=0)</v>
      </c>
    </row>
    <row r="20" spans="1:8" x14ac:dyDescent="0.45">
      <c r="A20" s="1">
        <v>16</v>
      </c>
      <c r="B20">
        <v>20</v>
      </c>
      <c r="C20">
        <v>0.2</v>
      </c>
      <c r="D20">
        <f>COUNTIF('PARITY Errors'!D20, 100) + COUNTIF('Pattern_Matching Errors'!D20, 100) + COUNTIF('Reversal Errors'!D20, 100) + COUNTIF('Stack Errors'!D20, 100) + COUNTIF('Vending_Machine Errors'!D20, 100) + COUNTIF('Vending_Machine_Sum Errors'!D20, 100) + COUNTIF('MazeComplete Errors'!D20, 100) + COUNTIF('MazeSolve Errors'!D20, 100) + COUNTIF('Hamiltonian Errors'!D20, 100)</f>
        <v>0</v>
      </c>
      <c r="E20">
        <f>COUNTIF('PARITY Errors'!E20, 100) + COUNTIF('Pattern_Matching Errors'!E20, 100) + COUNTIF('Reversal Errors'!E20, 100) + COUNTIF('Stack Errors'!E20, 100) + COUNTIF('Vending_Machine Errors'!E20, 100) + COUNTIF('Vending_Machine_Sum Errors'!E20, 100) + COUNTIF('MazeComplete Errors'!E20, 100) + COUNTIF('MazeSolve Errors'!E20, 100) + COUNTIF('Hamiltonian Errors'!E20, 100)</f>
        <v>0</v>
      </c>
      <c r="F20">
        <f>COUNTIF('PARITY Errors'!F20, 100) + COUNTIF('Pattern_Matching Errors'!F20, 100) + COUNTIF('Reversal Errors'!F20, 100) + COUNTIF('Stack Errors'!F20, 100) + COUNTIF('Vending_Machine Errors'!F20, 100) + COUNTIF('Vending_Machine_Sum Errors'!F20, 100) + COUNTIF('MazeComplete Errors'!F20, 100) + COUNTIF('MazeSolve Errors'!F20, 100) + COUNTIF('Hamiltonian Errors'!F20, 100)</f>
        <v>0</v>
      </c>
      <c r="G20">
        <f>COUNTIF('PARITY Errors'!G20, 100) + COUNTIF('Pattern_Matching Errors'!G20, 100) + COUNTIF('Reversal Errors'!G20, 100) + COUNTIF('Stack Errors'!G20, 100) + COUNTIF('Vending_Machine Errors'!G20, 100) + COUNTIF('Vending_Machine_Sum Errors'!G20, 100) + COUNTIF('MazeComplete Errors'!G20, 100) + COUNTIF('MazeSolve Errors'!G20, 100) + COUNTIF('Hamiltonian Errors'!G20, 100)</f>
        <v>0</v>
      </c>
      <c r="H20" t="str">
        <f t="shared" si="0"/>
        <v>20 (δ=0.2)</v>
      </c>
    </row>
    <row r="21" spans="1:8" x14ac:dyDescent="0.45">
      <c r="A21" s="1">
        <v>17</v>
      </c>
      <c r="B21">
        <v>20</v>
      </c>
      <c r="C21">
        <v>0.45</v>
      </c>
      <c r="D21">
        <f>COUNTIF('PARITY Errors'!D21, 100) + COUNTIF('Pattern_Matching Errors'!D21, 100) + COUNTIF('Reversal Errors'!D21, 100) + COUNTIF('Stack Errors'!D21, 100) + COUNTIF('Vending_Machine Errors'!D21, 100) + COUNTIF('Vending_Machine_Sum Errors'!D21, 100) + COUNTIF('MazeComplete Errors'!D21, 100) + COUNTIF('MazeSolve Errors'!D21, 100) + COUNTIF('Hamiltonian Errors'!D21, 100)</f>
        <v>0</v>
      </c>
      <c r="E21">
        <f>COUNTIF('PARITY Errors'!E21, 100) + COUNTIF('Pattern_Matching Errors'!E21, 100) + COUNTIF('Reversal Errors'!E21, 100) + COUNTIF('Stack Errors'!E21, 100) + COUNTIF('Vending_Machine Errors'!E21, 100) + COUNTIF('Vending_Machine_Sum Errors'!E21, 100) + COUNTIF('MazeComplete Errors'!E21, 100) + COUNTIF('MazeSolve Errors'!E21, 100) + COUNTIF('Hamiltonian Errors'!E21, 100)</f>
        <v>0</v>
      </c>
      <c r="F21">
        <f>COUNTIF('PARITY Errors'!F21, 100) + COUNTIF('Pattern_Matching Errors'!F21, 100) + COUNTIF('Reversal Errors'!F21, 100) + COUNTIF('Stack Errors'!F21, 100) + COUNTIF('Vending_Machine Errors'!F21, 100) + COUNTIF('Vending_Machine_Sum Errors'!F21, 100) + COUNTIF('MazeComplete Errors'!F21, 100) + COUNTIF('MazeSolve Errors'!F21, 100) + COUNTIF('Hamiltonian Errors'!F21, 100)</f>
        <v>0</v>
      </c>
      <c r="G21">
        <f>COUNTIF('PARITY Errors'!G21, 100) + COUNTIF('Pattern_Matching Errors'!G21, 100) + COUNTIF('Reversal Errors'!G21, 100) + COUNTIF('Stack Errors'!G21, 100) + COUNTIF('Vending_Machine Errors'!G21, 100) + COUNTIF('Vending_Machine_Sum Errors'!G21, 100) + COUNTIF('MazeComplete Errors'!G21, 100) + COUNTIF('MazeSolve Errors'!G21, 100) + COUNTIF('Hamiltonian Errors'!G21, 100)</f>
        <v>0</v>
      </c>
      <c r="H21" t="str">
        <f t="shared" si="0"/>
        <v>20 (δ=0.45)</v>
      </c>
    </row>
    <row r="22" spans="1:8" x14ac:dyDescent="0.45">
      <c r="A22" s="1">
        <v>18</v>
      </c>
      <c r="B22">
        <v>20</v>
      </c>
      <c r="C22">
        <v>0.65</v>
      </c>
      <c r="D22">
        <f>COUNTIF('PARITY Errors'!D22, 100) + COUNTIF('Pattern_Matching Errors'!D22, 100) + COUNTIF('Reversal Errors'!D22, 100) + COUNTIF('Stack Errors'!D22, 100) + COUNTIF('Vending_Machine Errors'!D22, 100) + COUNTIF('Vending_Machine_Sum Errors'!D22, 100) + COUNTIF('MazeComplete Errors'!D22, 100) + COUNTIF('MazeSolve Errors'!D22, 100) + COUNTIF('Hamiltonian Errors'!D22, 100)</f>
        <v>0</v>
      </c>
      <c r="E22">
        <f>COUNTIF('PARITY Errors'!E22, 100) + COUNTIF('Pattern_Matching Errors'!E22, 100) + COUNTIF('Reversal Errors'!E22, 100) + COUNTIF('Stack Errors'!E22, 100) + COUNTIF('Vending_Machine Errors'!E22, 100) + COUNTIF('Vending_Machine_Sum Errors'!E22, 100) + COUNTIF('MazeComplete Errors'!E22, 100) + COUNTIF('MazeSolve Errors'!E22, 100) + COUNTIF('Hamiltonian Errors'!E22, 100)</f>
        <v>0</v>
      </c>
      <c r="F22">
        <f>COUNTIF('PARITY Errors'!F22, 100) + COUNTIF('Pattern_Matching Errors'!F22, 100) + COUNTIF('Reversal Errors'!F22, 100) + COUNTIF('Stack Errors'!F22, 100) + COUNTIF('Vending_Machine Errors'!F22, 100) + COUNTIF('Vending_Machine_Sum Errors'!F22, 100) + COUNTIF('MazeComplete Errors'!F22, 100) + COUNTIF('MazeSolve Errors'!F22, 100) + COUNTIF('Hamiltonian Errors'!F22, 100)</f>
        <v>0</v>
      </c>
      <c r="G22">
        <f>COUNTIF('PARITY Errors'!G22, 100) + COUNTIF('Pattern_Matching Errors'!G22, 100) + COUNTIF('Reversal Errors'!G22, 100) + COUNTIF('Stack Errors'!G22, 100) + COUNTIF('Vending_Machine Errors'!G22, 100) + COUNTIF('Vending_Machine_Sum Errors'!G22, 100) + COUNTIF('MazeComplete Errors'!G22, 100) + COUNTIF('MazeSolve Errors'!G22, 100) + COUNTIF('Hamiltonian Errors'!G22, 100)</f>
        <v>0</v>
      </c>
      <c r="H22" t="str">
        <f t="shared" si="0"/>
        <v>20 (δ=0.65)</v>
      </c>
    </row>
    <row r="23" spans="1:8" x14ac:dyDescent="0.45">
      <c r="A23" s="1">
        <v>19</v>
      </c>
      <c r="B23">
        <v>20</v>
      </c>
      <c r="C23">
        <v>0.85</v>
      </c>
      <c r="D23">
        <f>COUNTIF('PARITY Errors'!D23, 100) + COUNTIF('Pattern_Matching Errors'!D23, 100) + COUNTIF('Reversal Errors'!D23, 100) + COUNTIF('Stack Errors'!D23, 100) + COUNTIF('Vending_Machine Errors'!D23, 100) + COUNTIF('Vending_Machine_Sum Errors'!D23, 100) + COUNTIF('MazeComplete Errors'!D23, 100) + COUNTIF('MazeSolve Errors'!D23, 100) + COUNTIF('Hamiltonian Errors'!D23, 100)</f>
        <v>0</v>
      </c>
      <c r="E23">
        <f>COUNTIF('PARITY Errors'!E23, 100) + COUNTIF('Pattern_Matching Errors'!E23, 100) + COUNTIF('Reversal Errors'!E23, 100) + COUNTIF('Stack Errors'!E23, 100) + COUNTIF('Vending_Machine Errors'!E23, 100) + COUNTIF('Vending_Machine_Sum Errors'!E23, 100) + COUNTIF('MazeComplete Errors'!E23, 100) + COUNTIF('MazeSolve Errors'!E23, 100) + COUNTIF('Hamiltonian Errors'!E23, 100)</f>
        <v>0</v>
      </c>
      <c r="F23">
        <f>COUNTIF('PARITY Errors'!F23, 100) + COUNTIF('Pattern_Matching Errors'!F23, 100) + COUNTIF('Reversal Errors'!F23, 100) + COUNTIF('Stack Errors'!F23, 100) + COUNTIF('Vending_Machine Errors'!F23, 100) + COUNTIF('Vending_Machine_Sum Errors'!F23, 100) + COUNTIF('MazeComplete Errors'!F23, 100) + COUNTIF('MazeSolve Errors'!F23, 100) + COUNTIF('Hamiltonian Errors'!F23, 100)</f>
        <v>0</v>
      </c>
      <c r="G23">
        <f>COUNTIF('PARITY Errors'!G23, 100) + COUNTIF('Pattern_Matching Errors'!G23, 100) + COUNTIF('Reversal Errors'!G23, 100) + COUNTIF('Stack Errors'!G23, 100) + COUNTIF('Vending_Machine Errors'!G23, 100) + COUNTIF('Vending_Machine_Sum Errors'!G23, 100) + COUNTIF('MazeComplete Errors'!G23, 100) + COUNTIF('MazeSolve Errors'!G23, 100) + COUNTIF('Hamiltonian Errors'!G23, 100)</f>
        <v>0</v>
      </c>
      <c r="H23" t="str">
        <f t="shared" si="0"/>
        <v>20 (δ=0.85)</v>
      </c>
    </row>
    <row r="24" spans="1:8" x14ac:dyDescent="0.45">
      <c r="A24" s="1">
        <v>20</v>
      </c>
      <c r="B24">
        <v>50</v>
      </c>
      <c r="C24">
        <v>0</v>
      </c>
      <c r="D24">
        <f>COUNTIF('PARITY Errors'!D24, 100) + COUNTIF('Pattern_Matching Errors'!D24, 100) + COUNTIF('Reversal Errors'!D24, 100) + COUNTIF('Stack Errors'!D24, 100) + COUNTIF('Vending_Machine Errors'!D24, 100) + COUNTIF('Vending_Machine_Sum Errors'!D24, 100) + COUNTIF('MazeComplete Errors'!D24, 100) + COUNTIF('MazeSolve Errors'!D24, 100) + COUNTIF('Hamiltonian Errors'!D24, 100)</f>
        <v>0</v>
      </c>
      <c r="E24">
        <f>COUNTIF('PARITY Errors'!E24, 100) + COUNTIF('Pattern_Matching Errors'!E24, 100) + COUNTIF('Reversal Errors'!E24, 100) + COUNTIF('Stack Errors'!E24, 100) + COUNTIF('Vending_Machine Errors'!E24, 100) + COUNTIF('Vending_Machine_Sum Errors'!E24, 100) + COUNTIF('MazeComplete Errors'!E24, 100) + COUNTIF('MazeSolve Errors'!E24, 100) + COUNTIF('Hamiltonian Errors'!E24, 100)</f>
        <v>0</v>
      </c>
      <c r="F24">
        <f>COUNTIF('PARITY Errors'!F24, 100) + COUNTIF('Pattern_Matching Errors'!F24, 100) + COUNTIF('Reversal Errors'!F24, 100) + COUNTIF('Stack Errors'!F24, 100) + COUNTIF('Vending_Machine Errors'!F24, 100) + COUNTIF('Vending_Machine_Sum Errors'!F24, 100) + COUNTIF('MazeComplete Errors'!F24, 100) + COUNTIF('MazeSolve Errors'!F24, 100) + COUNTIF('Hamiltonian Errors'!F24, 100)</f>
        <v>0</v>
      </c>
      <c r="G24">
        <f>COUNTIF('PARITY Errors'!G24, 100) + COUNTIF('Pattern_Matching Errors'!G24, 100) + COUNTIF('Reversal Errors'!G24, 100) + COUNTIF('Stack Errors'!G24, 100) + COUNTIF('Vending_Machine Errors'!G24, 100) + COUNTIF('Vending_Machine_Sum Errors'!G24, 100) + COUNTIF('MazeComplete Errors'!G24, 100) + COUNTIF('MazeSolve Errors'!G24, 100) + COUNTIF('Hamiltonian Errors'!G24, 100)</f>
        <v>0</v>
      </c>
      <c r="H24" t="str">
        <f t="shared" si="0"/>
        <v>50 (δ=0)</v>
      </c>
    </row>
    <row r="25" spans="1:8" x14ac:dyDescent="0.45">
      <c r="A25" s="1">
        <v>21</v>
      </c>
      <c r="B25">
        <v>50</v>
      </c>
      <c r="C25">
        <v>0.2</v>
      </c>
      <c r="D25">
        <f>COUNTIF('PARITY Errors'!D25, 100) + COUNTIF('Pattern_Matching Errors'!D25, 100) + COUNTIF('Reversal Errors'!D25, 100) + COUNTIF('Stack Errors'!D25, 100) + COUNTIF('Vending_Machine Errors'!D25, 100) + COUNTIF('Vending_Machine_Sum Errors'!D25, 100) + COUNTIF('MazeComplete Errors'!D25, 100) + COUNTIF('MazeSolve Errors'!D25, 100) + COUNTIF('Hamiltonian Errors'!D25, 100)</f>
        <v>0</v>
      </c>
      <c r="E25">
        <f>COUNTIF('PARITY Errors'!E25, 100) + COUNTIF('Pattern_Matching Errors'!E25, 100) + COUNTIF('Reversal Errors'!E25, 100) + COUNTIF('Stack Errors'!E25, 100) + COUNTIF('Vending_Machine Errors'!E25, 100) + COUNTIF('Vending_Machine_Sum Errors'!E25, 100) + COUNTIF('MazeComplete Errors'!E25, 100) + COUNTIF('MazeSolve Errors'!E25, 100) + COUNTIF('Hamiltonian Errors'!E25, 100)</f>
        <v>0</v>
      </c>
      <c r="F25">
        <f>COUNTIF('PARITY Errors'!F25, 100) + COUNTIF('Pattern_Matching Errors'!F25, 100) + COUNTIF('Reversal Errors'!F25, 100) + COUNTIF('Stack Errors'!F25, 100) + COUNTIF('Vending_Machine Errors'!F25, 100) + COUNTIF('Vending_Machine_Sum Errors'!F25, 100) + COUNTIF('MazeComplete Errors'!F25, 100) + COUNTIF('MazeSolve Errors'!F25, 100) + COUNTIF('Hamiltonian Errors'!F25, 100)</f>
        <v>0</v>
      </c>
      <c r="G25">
        <f>COUNTIF('PARITY Errors'!G25, 100) + COUNTIF('Pattern_Matching Errors'!G25, 100) + COUNTIF('Reversal Errors'!G25, 100) + COUNTIF('Stack Errors'!G25, 100) + COUNTIF('Vending_Machine Errors'!G25, 100) + COUNTIF('Vending_Machine_Sum Errors'!G25, 100) + COUNTIF('MazeComplete Errors'!G25, 100) + COUNTIF('MazeSolve Errors'!G25, 100) + COUNTIF('Hamiltonian Errors'!G25, 100)</f>
        <v>0</v>
      </c>
      <c r="H25" t="str">
        <f t="shared" si="0"/>
        <v>50 (δ=0.2)</v>
      </c>
    </row>
    <row r="26" spans="1:8" x14ac:dyDescent="0.45">
      <c r="A26" s="1">
        <v>22</v>
      </c>
      <c r="B26">
        <v>50</v>
      </c>
      <c r="C26">
        <v>0.45</v>
      </c>
      <c r="D26">
        <f>COUNTIF('PARITY Errors'!D26, 100) + COUNTIF('Pattern_Matching Errors'!D26, 100) + COUNTIF('Reversal Errors'!D26, 100) + COUNTIF('Stack Errors'!D26, 100) + COUNTIF('Vending_Machine Errors'!D26, 100) + COUNTIF('Vending_Machine_Sum Errors'!D26, 100) + COUNTIF('MazeComplete Errors'!D26, 100) + COUNTIF('MazeSolve Errors'!D26, 100) + COUNTIF('Hamiltonian Errors'!D26, 100)</f>
        <v>0</v>
      </c>
      <c r="E26">
        <f>COUNTIF('PARITY Errors'!E26, 100) + COUNTIF('Pattern_Matching Errors'!E26, 100) + COUNTIF('Reversal Errors'!E26, 100) + COUNTIF('Stack Errors'!E26, 100) + COUNTIF('Vending_Machine Errors'!E26, 100) + COUNTIF('Vending_Machine_Sum Errors'!E26, 100) + COUNTIF('MazeComplete Errors'!E26, 100) + COUNTIF('MazeSolve Errors'!E26, 100) + COUNTIF('Hamiltonian Errors'!E26, 100)</f>
        <v>0</v>
      </c>
      <c r="F26">
        <f>COUNTIF('PARITY Errors'!F26, 100) + COUNTIF('Pattern_Matching Errors'!F26, 100) + COUNTIF('Reversal Errors'!F26, 100) + COUNTIF('Stack Errors'!F26, 100) + COUNTIF('Vending_Machine Errors'!F26, 100) + COUNTIF('Vending_Machine_Sum Errors'!F26, 100) + COUNTIF('MazeComplete Errors'!F26, 100) + COUNTIF('MazeSolve Errors'!F26, 100) + COUNTIF('Hamiltonian Errors'!F26, 100)</f>
        <v>0</v>
      </c>
      <c r="G26">
        <f>COUNTIF('PARITY Errors'!G26, 100) + COUNTIF('Pattern_Matching Errors'!G26, 100) + COUNTIF('Reversal Errors'!G26, 100) + COUNTIF('Stack Errors'!G26, 100) + COUNTIF('Vending_Machine Errors'!G26, 100) + COUNTIF('Vending_Machine_Sum Errors'!G26, 100) + COUNTIF('MazeComplete Errors'!G26, 100) + COUNTIF('MazeSolve Errors'!G26, 100) + COUNTIF('Hamiltonian Errors'!G26, 100)</f>
        <v>0</v>
      </c>
      <c r="H26" t="str">
        <f t="shared" si="0"/>
        <v>50 (δ=0.45)</v>
      </c>
    </row>
    <row r="27" spans="1:8" x14ac:dyDescent="0.45">
      <c r="A27" s="1">
        <v>23</v>
      </c>
      <c r="B27">
        <v>50</v>
      </c>
      <c r="C27">
        <v>0.65</v>
      </c>
      <c r="D27">
        <f>COUNTIF('PARITY Errors'!D27, 100) + COUNTIF('Pattern_Matching Errors'!D27, 100) + COUNTIF('Reversal Errors'!D27, 100) + COUNTIF('Stack Errors'!D27, 100) + COUNTIF('Vending_Machine Errors'!D27, 100) + COUNTIF('Vending_Machine_Sum Errors'!D27, 100) + COUNTIF('MazeComplete Errors'!D27, 100) + COUNTIF('MazeSolve Errors'!D27, 100) + COUNTIF('Hamiltonian Errors'!D27, 100)</f>
        <v>0</v>
      </c>
      <c r="E27">
        <f>COUNTIF('PARITY Errors'!E27, 100) + COUNTIF('Pattern_Matching Errors'!E27, 100) + COUNTIF('Reversal Errors'!E27, 100) + COUNTIF('Stack Errors'!E27, 100) + COUNTIF('Vending_Machine Errors'!E27, 100) + COUNTIF('Vending_Machine_Sum Errors'!E27, 100) + COUNTIF('MazeComplete Errors'!E27, 100) + COUNTIF('MazeSolve Errors'!E27, 100) + COUNTIF('Hamiltonian Errors'!E27, 100)</f>
        <v>0</v>
      </c>
      <c r="F27">
        <f>COUNTIF('PARITY Errors'!F27, 100) + COUNTIF('Pattern_Matching Errors'!F27, 100) + COUNTIF('Reversal Errors'!F27, 100) + COUNTIF('Stack Errors'!F27, 100) + COUNTIF('Vending_Machine Errors'!F27, 100) + COUNTIF('Vending_Machine_Sum Errors'!F27, 100) + COUNTIF('MazeComplete Errors'!F27, 100) + COUNTIF('MazeSolve Errors'!F27, 100) + COUNTIF('Hamiltonian Errors'!F27, 100)</f>
        <v>0</v>
      </c>
      <c r="G27">
        <f>COUNTIF('PARITY Errors'!G27, 100) + COUNTIF('Pattern_Matching Errors'!G27, 100) + COUNTIF('Reversal Errors'!G27, 100) + COUNTIF('Stack Errors'!G27, 100) + COUNTIF('Vending_Machine Errors'!G27, 100) + COUNTIF('Vending_Machine_Sum Errors'!G27, 100) + COUNTIF('MazeComplete Errors'!G27, 100) + COUNTIF('MazeSolve Errors'!G27, 100) + COUNTIF('Hamiltonian Errors'!G27, 100)</f>
        <v>0</v>
      </c>
      <c r="H27" t="str">
        <f t="shared" si="0"/>
        <v>50 (δ=0.65)</v>
      </c>
    </row>
    <row r="28" spans="1:8" x14ac:dyDescent="0.45">
      <c r="A28" s="1">
        <v>24</v>
      </c>
      <c r="B28">
        <v>50</v>
      </c>
      <c r="C28">
        <v>0.85</v>
      </c>
      <c r="D28">
        <f>COUNTIF('PARITY Errors'!D28, 100) + COUNTIF('Pattern_Matching Errors'!D28, 100) + COUNTIF('Reversal Errors'!D28, 100) + COUNTIF('Stack Errors'!D28, 100) + COUNTIF('Vending_Machine Errors'!D28, 100) + COUNTIF('Vending_Machine_Sum Errors'!D28, 100) + COUNTIF('MazeComplete Errors'!D28, 100) + COUNTIF('MazeSolve Errors'!D28, 100) + COUNTIF('Hamiltonian Errors'!D28, 100)</f>
        <v>0</v>
      </c>
      <c r="E28">
        <f>COUNTIF('PARITY Errors'!E28, 100) + COUNTIF('Pattern_Matching Errors'!E28, 100) + COUNTIF('Reversal Errors'!E28, 100) + COUNTIF('Stack Errors'!E28, 100) + COUNTIF('Vending_Machine Errors'!E28, 100) + COUNTIF('Vending_Machine_Sum Errors'!E28, 100) + COUNTIF('MazeComplete Errors'!E28, 100) + COUNTIF('MazeSolve Errors'!E28, 100) + COUNTIF('Hamiltonian Errors'!E28, 100)</f>
        <v>0</v>
      </c>
      <c r="F28">
        <f>COUNTIF('PARITY Errors'!F28, 100) + COUNTIF('Pattern_Matching Errors'!F28, 100) + COUNTIF('Reversal Errors'!F28, 100) + COUNTIF('Stack Errors'!F28, 100) + COUNTIF('Vending_Machine Errors'!F28, 100) + COUNTIF('Vending_Machine_Sum Errors'!F28, 100) + COUNTIF('MazeComplete Errors'!F28, 100) + COUNTIF('MazeSolve Errors'!F28, 100) + COUNTIF('Hamiltonian Errors'!F28, 100)</f>
        <v>0</v>
      </c>
      <c r="G28">
        <f>COUNTIF('PARITY Errors'!G28, 100) + COUNTIF('Pattern_Matching Errors'!G28, 100) + COUNTIF('Reversal Errors'!G28, 100) + COUNTIF('Stack Errors'!G28, 100) + COUNTIF('Vending_Machine Errors'!G28, 100) + COUNTIF('Vending_Machine_Sum Errors'!G28, 100) + COUNTIF('MazeComplete Errors'!G28, 100) + COUNTIF('MazeSolve Errors'!G28, 100) + COUNTIF('Hamiltonian Errors'!G28, 100)</f>
        <v>0</v>
      </c>
      <c r="H28" t="str">
        <f t="shared" si="0"/>
        <v>50 (δ=0.85)</v>
      </c>
    </row>
    <row r="29" spans="1:8" x14ac:dyDescent="0.45">
      <c r="A29" s="1">
        <v>25</v>
      </c>
      <c r="B29">
        <v>100</v>
      </c>
      <c r="C29">
        <v>0</v>
      </c>
      <c r="D29">
        <f>COUNTIF('PARITY Errors'!D29, 100) + COUNTIF('Pattern_Matching Errors'!D29, 100) + COUNTIF('Reversal Errors'!D29, 100) + COUNTIF('Stack Errors'!D29, 100) + COUNTIF('Vending_Machine Errors'!D29, 100) + COUNTIF('Vending_Machine_Sum Errors'!D29, 100) + COUNTIF('MazeComplete Errors'!D29, 100) + COUNTIF('MazeSolve Errors'!D29, 100) + COUNTIF('Hamiltonian Errors'!D29, 100)</f>
        <v>0</v>
      </c>
      <c r="E29">
        <f>COUNTIF('PARITY Errors'!E29, 100) + COUNTIF('Pattern_Matching Errors'!E29, 100) + COUNTIF('Reversal Errors'!E29, 100) + COUNTIF('Stack Errors'!E29, 100) + COUNTIF('Vending_Machine Errors'!E29, 100) + COUNTIF('Vending_Machine_Sum Errors'!E29, 100) + COUNTIF('MazeComplete Errors'!E29, 100) + COUNTIF('MazeSolve Errors'!E29, 100) + COUNTIF('Hamiltonian Errors'!E29, 100)</f>
        <v>0</v>
      </c>
      <c r="F29">
        <f>COUNTIF('PARITY Errors'!F29, 100) + COUNTIF('Pattern_Matching Errors'!F29, 100) + COUNTIF('Reversal Errors'!F29, 100) + COUNTIF('Stack Errors'!F29, 100) + COUNTIF('Vending_Machine Errors'!F29, 100) + COUNTIF('Vending_Machine_Sum Errors'!F29, 100) + COUNTIF('MazeComplete Errors'!F29, 100) + COUNTIF('MazeSolve Errors'!F29, 100) + COUNTIF('Hamiltonian Errors'!F29, 100)</f>
        <v>0</v>
      </c>
      <c r="G29">
        <f>COUNTIF('PARITY Errors'!G29, 100) + COUNTIF('Pattern_Matching Errors'!G29, 100) + COUNTIF('Reversal Errors'!G29, 100) + COUNTIF('Stack Errors'!G29, 100) + COUNTIF('Vending_Machine Errors'!G29, 100) + COUNTIF('Vending_Machine_Sum Errors'!G29, 100) + COUNTIF('MazeComplete Errors'!G29, 100) + COUNTIF('MazeSolve Errors'!G29, 100) + COUNTIF('Hamiltonian Errors'!G29, 100)</f>
        <v>0</v>
      </c>
      <c r="H29" t="str">
        <f t="shared" si="0"/>
        <v>100 (δ=0)</v>
      </c>
    </row>
    <row r="30" spans="1:8" x14ac:dyDescent="0.45">
      <c r="A30" s="1">
        <v>26</v>
      </c>
      <c r="B30">
        <v>100</v>
      </c>
      <c r="C30">
        <v>0.2</v>
      </c>
      <c r="D30">
        <f>COUNTIF('PARITY Errors'!D30, 100) + COUNTIF('Pattern_Matching Errors'!D30, 100) + COUNTIF('Reversal Errors'!D30, 100) + COUNTIF('Stack Errors'!D30, 100) + COUNTIF('Vending_Machine Errors'!D30, 100) + COUNTIF('Vending_Machine_Sum Errors'!D30, 100) + COUNTIF('MazeComplete Errors'!D30, 100) + COUNTIF('MazeSolve Errors'!D30, 100) + COUNTIF('Hamiltonian Errors'!D30, 100)</f>
        <v>0</v>
      </c>
      <c r="E30">
        <f>COUNTIF('PARITY Errors'!E30, 100) + COUNTIF('Pattern_Matching Errors'!E30, 100) + COUNTIF('Reversal Errors'!E30, 100) + COUNTIF('Stack Errors'!E30, 100) + COUNTIF('Vending_Machine Errors'!E30, 100) + COUNTIF('Vending_Machine_Sum Errors'!E30, 100) + COUNTIF('MazeComplete Errors'!E30, 100) + COUNTIF('MazeSolve Errors'!E30, 100) + COUNTIF('Hamiltonian Errors'!E30, 100)</f>
        <v>0</v>
      </c>
      <c r="F30">
        <f>COUNTIF('PARITY Errors'!F30, 100) + COUNTIF('Pattern_Matching Errors'!F30, 100) + COUNTIF('Reversal Errors'!F30, 100) + COUNTIF('Stack Errors'!F30, 100) + COUNTIF('Vending_Machine Errors'!F30, 100) + COUNTIF('Vending_Machine_Sum Errors'!F30, 100) + COUNTIF('MazeComplete Errors'!F30, 100) + COUNTIF('MazeSolve Errors'!F30, 100) + COUNTIF('Hamiltonian Errors'!F30, 100)</f>
        <v>0</v>
      </c>
      <c r="G30">
        <f>COUNTIF('PARITY Errors'!G30, 100) + COUNTIF('Pattern_Matching Errors'!G30, 100) + COUNTIF('Reversal Errors'!G30, 100) + COUNTIF('Stack Errors'!G30, 100) + COUNTIF('Vending_Machine Errors'!G30, 100) + COUNTIF('Vending_Machine_Sum Errors'!G30, 100) + COUNTIF('MazeComplete Errors'!G30, 100) + COUNTIF('MazeSolve Errors'!G30, 100) + COUNTIF('Hamiltonian Errors'!G30, 100)</f>
        <v>0</v>
      </c>
      <c r="H30" t="str">
        <f t="shared" si="0"/>
        <v>100 (δ=0.2)</v>
      </c>
    </row>
    <row r="31" spans="1:8" x14ac:dyDescent="0.45">
      <c r="A31" s="1">
        <v>27</v>
      </c>
      <c r="B31">
        <v>100</v>
      </c>
      <c r="C31">
        <v>0.45</v>
      </c>
      <c r="D31">
        <f>COUNTIF('PARITY Errors'!D31, 100) + COUNTIF('Pattern_Matching Errors'!D31, 100) + COUNTIF('Reversal Errors'!D31, 100) + COUNTIF('Stack Errors'!D31, 100) + COUNTIF('Vending_Machine Errors'!D31, 100) + COUNTIF('Vending_Machine_Sum Errors'!D31, 100) + COUNTIF('MazeComplete Errors'!D31, 100) + COUNTIF('MazeSolve Errors'!D31, 100) + COUNTIF('Hamiltonian Errors'!D31, 100)</f>
        <v>0</v>
      </c>
      <c r="E31">
        <f>COUNTIF('PARITY Errors'!E31, 100) + COUNTIF('Pattern_Matching Errors'!E31, 100) + COUNTIF('Reversal Errors'!E31, 100) + COUNTIF('Stack Errors'!E31, 100) + COUNTIF('Vending_Machine Errors'!E31, 100) + COUNTIF('Vending_Machine_Sum Errors'!E31, 100) + COUNTIF('MazeComplete Errors'!E31, 100) + COUNTIF('MazeSolve Errors'!E31, 100) + COUNTIF('Hamiltonian Errors'!E31, 100)</f>
        <v>0</v>
      </c>
      <c r="F31">
        <f>COUNTIF('PARITY Errors'!F31, 100) + COUNTIF('Pattern_Matching Errors'!F31, 100) + COUNTIF('Reversal Errors'!F31, 100) + COUNTIF('Stack Errors'!F31, 100) + COUNTIF('Vending_Machine Errors'!F31, 100) + COUNTIF('Vending_Machine_Sum Errors'!F31, 100) + COUNTIF('MazeComplete Errors'!F31, 100) + COUNTIF('MazeSolve Errors'!F31, 100) + COUNTIF('Hamiltonian Errors'!F31, 100)</f>
        <v>0</v>
      </c>
      <c r="G31">
        <f>COUNTIF('PARITY Errors'!G31, 100) + COUNTIF('Pattern_Matching Errors'!G31, 100) + COUNTIF('Reversal Errors'!G31, 100) + COUNTIF('Stack Errors'!G31, 100) + COUNTIF('Vending_Machine Errors'!G31, 100) + COUNTIF('Vending_Machine_Sum Errors'!G31, 100) + COUNTIF('MazeComplete Errors'!G31, 100) + COUNTIF('MazeSolve Errors'!G31, 100) + COUNTIF('Hamiltonian Errors'!G31, 100)</f>
        <v>0</v>
      </c>
      <c r="H31" t="str">
        <f t="shared" si="0"/>
        <v>100 (δ=0.45)</v>
      </c>
    </row>
    <row r="32" spans="1:8" x14ac:dyDescent="0.45">
      <c r="A32" s="1">
        <v>28</v>
      </c>
      <c r="B32">
        <v>100</v>
      </c>
      <c r="C32">
        <v>0.65</v>
      </c>
      <c r="D32">
        <f>COUNTIF('PARITY Errors'!D32, 100) + COUNTIF('Pattern_Matching Errors'!D32, 100) + COUNTIF('Reversal Errors'!D32, 100) + COUNTIF('Stack Errors'!D32, 100) + COUNTIF('Vending_Machine Errors'!D32, 100) + COUNTIF('Vending_Machine_Sum Errors'!D32, 100) + COUNTIF('MazeComplete Errors'!D32, 100) + COUNTIF('MazeSolve Errors'!D32, 100) + COUNTIF('Hamiltonian Errors'!D32, 100)</f>
        <v>0</v>
      </c>
      <c r="E32">
        <f>COUNTIF('PARITY Errors'!E32, 100) + COUNTIF('Pattern_Matching Errors'!E32, 100) + COUNTIF('Reversal Errors'!E32, 100) + COUNTIF('Stack Errors'!E32, 100) + COUNTIF('Vending_Machine Errors'!E32, 100) + COUNTIF('Vending_Machine_Sum Errors'!E32, 100) + COUNTIF('MazeComplete Errors'!E32, 100) + COUNTIF('MazeSolve Errors'!E32, 100) + COUNTIF('Hamiltonian Errors'!E32, 100)</f>
        <v>0</v>
      </c>
      <c r="F32">
        <f>COUNTIF('PARITY Errors'!F32, 100) + COUNTIF('Pattern_Matching Errors'!F32, 100) + COUNTIF('Reversal Errors'!F32, 100) + COUNTIF('Stack Errors'!F32, 100) + COUNTIF('Vending_Machine Errors'!F32, 100) + COUNTIF('Vending_Machine_Sum Errors'!F32, 100) + COUNTIF('MazeComplete Errors'!F32, 100) + COUNTIF('MazeSolve Errors'!F32, 100) + COUNTIF('Hamiltonian Errors'!F32, 100)</f>
        <v>0</v>
      </c>
      <c r="G32">
        <f>COUNTIF('PARITY Errors'!G32, 100) + COUNTIF('Pattern_Matching Errors'!G32, 100) + COUNTIF('Reversal Errors'!G32, 100) + COUNTIF('Stack Errors'!G32, 100) + COUNTIF('Vending_Machine Errors'!G32, 100) + COUNTIF('Vending_Machine_Sum Errors'!G32, 100) + COUNTIF('MazeComplete Errors'!G32, 100) + COUNTIF('MazeSolve Errors'!G32, 100) + COUNTIF('Hamiltonian Errors'!G32, 100)</f>
        <v>0</v>
      </c>
      <c r="H32" t="str">
        <f t="shared" si="0"/>
        <v>100 (δ=0.65)</v>
      </c>
    </row>
    <row r="33" spans="1:8" x14ac:dyDescent="0.45">
      <c r="A33" s="1">
        <v>29</v>
      </c>
      <c r="B33">
        <v>100</v>
      </c>
      <c r="C33">
        <v>0.85</v>
      </c>
      <c r="D33">
        <f>COUNTIF('PARITY Errors'!D33, 100) + COUNTIF('Pattern_Matching Errors'!D33, 100) + COUNTIF('Reversal Errors'!D33, 100) + COUNTIF('Stack Errors'!D33, 100) + COUNTIF('Vending_Machine Errors'!D33, 100) + COUNTIF('Vending_Machine_Sum Errors'!D33, 100) + COUNTIF('MazeComplete Errors'!D33, 100) + COUNTIF('MazeSolve Errors'!D33, 100) + COUNTIF('Hamiltonian Errors'!D33, 100)</f>
        <v>0</v>
      </c>
      <c r="E33">
        <f>COUNTIF('PARITY Errors'!E33, 100) + COUNTIF('Pattern_Matching Errors'!E33, 100) + COUNTIF('Reversal Errors'!E33, 100) + COUNTIF('Stack Errors'!E33, 100) + COUNTIF('Vending_Machine Errors'!E33, 100) + COUNTIF('Vending_Machine_Sum Errors'!E33, 100) + COUNTIF('MazeComplete Errors'!E33, 100) + COUNTIF('MazeSolve Errors'!E33, 100) + COUNTIF('Hamiltonian Errors'!E33, 100)</f>
        <v>0</v>
      </c>
      <c r="F33">
        <f>COUNTIF('PARITY Errors'!F33, 100) + COUNTIF('Pattern_Matching Errors'!F33, 100) + COUNTIF('Reversal Errors'!F33, 100) + COUNTIF('Stack Errors'!F33, 100) + COUNTIF('Vending_Machine Errors'!F33, 100) + COUNTIF('Vending_Machine_Sum Errors'!F33, 100) + COUNTIF('MazeComplete Errors'!F33, 100) + COUNTIF('MazeSolve Errors'!F33, 100) + COUNTIF('Hamiltonian Errors'!F33, 100)</f>
        <v>0</v>
      </c>
      <c r="G33">
        <f>COUNTIF('PARITY Errors'!G33, 100) + COUNTIF('Pattern_Matching Errors'!G33, 100) + COUNTIF('Reversal Errors'!G33, 100) + COUNTIF('Stack Errors'!G33, 100) + COUNTIF('Vending_Machine Errors'!G33, 100) + COUNTIF('Vending_Machine_Sum Errors'!G33, 100) + COUNTIF('MazeComplete Errors'!G33, 100) + COUNTIF('MazeSolve Errors'!G33, 100) + COUNTIF('Hamiltonian Errors'!G33, 100)</f>
        <v>0</v>
      </c>
      <c r="H33" t="str">
        <f t="shared" si="0"/>
        <v>100 (δ=0.85)</v>
      </c>
    </row>
    <row r="37" spans="1:8" x14ac:dyDescent="0.45">
      <c r="A37" s="1">
        <v>0</v>
      </c>
      <c r="B37" t="s">
        <v>15</v>
      </c>
      <c r="D37">
        <v>9</v>
      </c>
    </row>
    <row r="39" spans="1:8" x14ac:dyDescent="0.4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  <c r="H39" s="1" t="s">
        <v>14</v>
      </c>
    </row>
    <row r="40" spans="1:8" x14ac:dyDescent="0.45">
      <c r="A40" s="1">
        <v>0</v>
      </c>
      <c r="B40">
        <v>0</v>
      </c>
      <c r="C40">
        <v>0</v>
      </c>
      <c r="D40">
        <f>COUNTIF('PARITY Errors'!D40, 100) + COUNTIF('Pattern_Matching Errors'!D40, 100) + COUNTIF('Reversal Errors'!D40, 100) + COUNTIF('Stack Errors'!D40, 100) + COUNTIF('Vending_Machine Errors'!D40, 100) + COUNTIF('Vending_Machine_Sum Errors'!D40, 100) + COUNTIF('MazeComplete Errors'!D40, 100) + COUNTIF('MazeSolve Errors'!D40, 100) + COUNTIF('Hamiltonian Errors'!D40, 100)</f>
        <v>0</v>
      </c>
      <c r="E40">
        <f>COUNTIF('PARITY Errors'!E40, 100) + COUNTIF('Pattern_Matching Errors'!E40, 100) + COUNTIF('Reversal Errors'!E40, 100) + COUNTIF('Stack Errors'!E40, 100) + COUNTIF('Vending_Machine Errors'!E40, 100) + COUNTIF('Vending_Machine_Sum Errors'!E40, 100) + COUNTIF('MazeComplete Errors'!E40, 100) + COUNTIF('MazeSolve Errors'!E40, 100) + COUNTIF('Hamiltonian Errors'!E40, 100)</f>
        <v>0</v>
      </c>
      <c r="F40">
        <f>COUNTIF('PARITY Errors'!F40, 100) + COUNTIF('Pattern_Matching Errors'!F40, 100) + COUNTIF('Reversal Errors'!F40, 100) + COUNTIF('Stack Errors'!F40, 100) + COUNTIF('Vending_Machine Errors'!F40, 100) + COUNTIF('Vending_Machine_Sum Errors'!F40, 100) + COUNTIF('MazeComplete Errors'!F40, 100) + COUNTIF('MazeSolve Errors'!F40, 100) + COUNTIF('Hamiltonian Errors'!F40, 100)</f>
        <v>0</v>
      </c>
      <c r="G40">
        <f>COUNTIF('PARITY Errors'!G40, 100) + COUNTIF('Pattern_Matching Errors'!G40, 100) + COUNTIF('Reversal Errors'!G40, 100) + COUNTIF('Stack Errors'!G40, 100) + COUNTIF('Vending_Machine Errors'!G40, 100) + COUNTIF('Vending_Machine_Sum Errors'!G40, 100) + COUNTIF('MazeComplete Errors'!G40, 100) + COUNTIF('MazeSolve Errors'!G40, 100) + COUNTIF('Hamiltonian Errors'!G40, 100)</f>
        <v>0</v>
      </c>
      <c r="H40" t="str">
        <f t="shared" ref="H40:H69" si="1">B40&amp;" (δ="&amp;C40&amp;")"</f>
        <v>0 (δ=0)</v>
      </c>
    </row>
    <row r="41" spans="1:8" x14ac:dyDescent="0.45">
      <c r="A41" s="1">
        <v>1</v>
      </c>
      <c r="B41">
        <v>0</v>
      </c>
      <c r="C41">
        <v>0.2</v>
      </c>
      <c r="D41">
        <f>COUNTIF('PARITY Errors'!D41, 100) + COUNTIF('Pattern_Matching Errors'!D41, 100) + COUNTIF('Reversal Errors'!D41, 100) + COUNTIF('Stack Errors'!D41, 100) + COUNTIF('Vending_Machine Errors'!D41, 100) + COUNTIF('Vending_Machine_Sum Errors'!D41, 100) + COUNTIF('MazeComplete Errors'!D41, 100) + COUNTIF('MazeSolve Errors'!D41, 100) + COUNTIF('Hamiltonian Errors'!D41, 100)</f>
        <v>0</v>
      </c>
      <c r="E41">
        <f>COUNTIF('PARITY Errors'!E41, 100) + COUNTIF('Pattern_Matching Errors'!E41, 100) + COUNTIF('Reversal Errors'!E41, 100) + COUNTIF('Stack Errors'!E41, 100) + COUNTIF('Vending_Machine Errors'!E41, 100) + COUNTIF('Vending_Machine_Sum Errors'!E41, 100) + COUNTIF('MazeComplete Errors'!E41, 100) + COUNTIF('MazeSolve Errors'!E41, 100) + COUNTIF('Hamiltonian Errors'!E41, 100)</f>
        <v>0</v>
      </c>
      <c r="F41">
        <f>COUNTIF('PARITY Errors'!F41, 100) + COUNTIF('Pattern_Matching Errors'!F41, 100) + COUNTIF('Reversal Errors'!F41, 100) + COUNTIF('Stack Errors'!F41, 100) + COUNTIF('Vending_Machine Errors'!F41, 100) + COUNTIF('Vending_Machine_Sum Errors'!F41, 100) + COUNTIF('MazeComplete Errors'!F41, 100) + COUNTIF('MazeSolve Errors'!F41, 100) + COUNTIF('Hamiltonian Errors'!F41, 100)</f>
        <v>0</v>
      </c>
      <c r="G41">
        <f>COUNTIF('PARITY Errors'!G41, 100) + COUNTIF('Pattern_Matching Errors'!G41, 100) + COUNTIF('Reversal Errors'!G41, 100) + COUNTIF('Stack Errors'!G41, 100) + COUNTIF('Vending_Machine Errors'!G41, 100) + COUNTIF('Vending_Machine_Sum Errors'!G41, 100) + COUNTIF('MazeComplete Errors'!G41, 100) + COUNTIF('MazeSolve Errors'!G41, 100) + COUNTIF('Hamiltonian Errors'!G41, 100)</f>
        <v>0</v>
      </c>
      <c r="H41" t="str">
        <f t="shared" si="1"/>
        <v>0 (δ=0.2)</v>
      </c>
    </row>
    <row r="42" spans="1:8" x14ac:dyDescent="0.45">
      <c r="A42" s="1">
        <v>2</v>
      </c>
      <c r="B42">
        <v>0</v>
      </c>
      <c r="C42">
        <v>0.45</v>
      </c>
      <c r="D42">
        <f>COUNTIF('PARITY Errors'!D42, 100) + COUNTIF('Pattern_Matching Errors'!D42, 100) + COUNTIF('Reversal Errors'!D42, 100) + COUNTIF('Stack Errors'!D42, 100) + COUNTIF('Vending_Machine Errors'!D42, 100) + COUNTIF('Vending_Machine_Sum Errors'!D42, 100) + COUNTIF('MazeComplete Errors'!D42, 100) + COUNTIF('MazeSolve Errors'!D42, 100) + COUNTIF('Hamiltonian Errors'!D42, 100)</f>
        <v>0</v>
      </c>
      <c r="E42">
        <f>COUNTIF('PARITY Errors'!E42, 100) + COUNTIF('Pattern_Matching Errors'!E42, 100) + COUNTIF('Reversal Errors'!E42, 100) + COUNTIF('Stack Errors'!E42, 100) + COUNTIF('Vending_Machine Errors'!E42, 100) + COUNTIF('Vending_Machine_Sum Errors'!E42, 100) + COUNTIF('MazeComplete Errors'!E42, 100) + COUNTIF('MazeSolve Errors'!E42, 100) + COUNTIF('Hamiltonian Errors'!E42, 100)</f>
        <v>0</v>
      </c>
      <c r="F42">
        <f>COUNTIF('PARITY Errors'!F42, 100) + COUNTIF('Pattern_Matching Errors'!F42, 100) + COUNTIF('Reversal Errors'!F42, 100) + COUNTIF('Stack Errors'!F42, 100) + COUNTIF('Vending_Machine Errors'!F42, 100) + COUNTIF('Vending_Machine_Sum Errors'!F42, 100) + COUNTIF('MazeComplete Errors'!F42, 100) + COUNTIF('MazeSolve Errors'!F42, 100) + COUNTIF('Hamiltonian Errors'!F42, 100)</f>
        <v>0</v>
      </c>
      <c r="G42">
        <f>COUNTIF('PARITY Errors'!G42, 100) + COUNTIF('Pattern_Matching Errors'!G42, 100) + COUNTIF('Reversal Errors'!G42, 100) + COUNTIF('Stack Errors'!G42, 100) + COUNTIF('Vending_Machine Errors'!G42, 100) + COUNTIF('Vending_Machine_Sum Errors'!G42, 100) + COUNTIF('MazeComplete Errors'!G42, 100) + COUNTIF('MazeSolve Errors'!G42, 100) + COUNTIF('Hamiltonian Errors'!G42, 100)</f>
        <v>0</v>
      </c>
      <c r="H42" t="str">
        <f t="shared" si="1"/>
        <v>0 (δ=0.45)</v>
      </c>
    </row>
    <row r="43" spans="1:8" x14ac:dyDescent="0.45">
      <c r="A43" s="1">
        <v>3</v>
      </c>
      <c r="B43">
        <v>0</v>
      </c>
      <c r="C43">
        <v>0.65</v>
      </c>
      <c r="D43">
        <f>COUNTIF('PARITY Errors'!D43, 100) + COUNTIF('Pattern_Matching Errors'!D43, 100) + COUNTIF('Reversal Errors'!D43, 100) + COUNTIF('Stack Errors'!D43, 100) + COUNTIF('Vending_Machine Errors'!D43, 100) + COUNTIF('Vending_Machine_Sum Errors'!D43, 100) + COUNTIF('MazeComplete Errors'!D43, 100) + COUNTIF('MazeSolve Errors'!D43, 100) + COUNTIF('Hamiltonian Errors'!D43, 100)</f>
        <v>0</v>
      </c>
      <c r="E43">
        <f>COUNTIF('PARITY Errors'!E43, 100) + COUNTIF('Pattern_Matching Errors'!E43, 100) + COUNTIF('Reversal Errors'!E43, 100) + COUNTIF('Stack Errors'!E43, 100) + COUNTIF('Vending_Machine Errors'!E43, 100) + COUNTIF('Vending_Machine_Sum Errors'!E43, 100) + COUNTIF('MazeComplete Errors'!E43, 100) + COUNTIF('MazeSolve Errors'!E43, 100) + COUNTIF('Hamiltonian Errors'!E43, 100)</f>
        <v>0</v>
      </c>
      <c r="F43">
        <f>COUNTIF('PARITY Errors'!F43, 100) + COUNTIF('Pattern_Matching Errors'!F43, 100) + COUNTIF('Reversal Errors'!F43, 100) + COUNTIF('Stack Errors'!F43, 100) + COUNTIF('Vending_Machine Errors'!F43, 100) + COUNTIF('Vending_Machine_Sum Errors'!F43, 100) + COUNTIF('MazeComplete Errors'!F43, 100) + COUNTIF('MazeSolve Errors'!F43, 100) + COUNTIF('Hamiltonian Errors'!F43, 100)</f>
        <v>0</v>
      </c>
      <c r="G43">
        <f>COUNTIF('PARITY Errors'!G43, 100) + COUNTIF('Pattern_Matching Errors'!G43, 100) + COUNTIF('Reversal Errors'!G43, 100) + COUNTIF('Stack Errors'!G43, 100) + COUNTIF('Vending_Machine Errors'!G43, 100) + COUNTIF('Vending_Machine_Sum Errors'!G43, 100) + COUNTIF('MazeComplete Errors'!G43, 100) + COUNTIF('MazeSolve Errors'!G43, 100) + COUNTIF('Hamiltonian Errors'!G43, 100)</f>
        <v>0</v>
      </c>
      <c r="H43" t="str">
        <f t="shared" si="1"/>
        <v>0 (δ=0.65)</v>
      </c>
    </row>
    <row r="44" spans="1:8" x14ac:dyDescent="0.45">
      <c r="A44" s="1">
        <v>4</v>
      </c>
      <c r="B44">
        <v>0</v>
      </c>
      <c r="C44">
        <v>0.85</v>
      </c>
      <c r="D44">
        <f>COUNTIF('PARITY Errors'!D44, 100) + COUNTIF('Pattern_Matching Errors'!D44, 100) + COUNTIF('Reversal Errors'!D44, 100) + COUNTIF('Stack Errors'!D44, 100) + COUNTIF('Vending_Machine Errors'!D44, 100) + COUNTIF('Vending_Machine_Sum Errors'!D44, 100) + COUNTIF('MazeComplete Errors'!D44, 100) + COUNTIF('MazeSolve Errors'!D44, 100) + COUNTIF('Hamiltonian Errors'!D44, 100)</f>
        <v>0</v>
      </c>
      <c r="E44">
        <f>COUNTIF('PARITY Errors'!E44, 100) + COUNTIF('Pattern_Matching Errors'!E44, 100) + COUNTIF('Reversal Errors'!E44, 100) + COUNTIF('Stack Errors'!E44, 100) + COUNTIF('Vending_Machine Errors'!E44, 100) + COUNTIF('Vending_Machine_Sum Errors'!E44, 100) + COUNTIF('MazeComplete Errors'!E44, 100) + COUNTIF('MazeSolve Errors'!E44, 100) + COUNTIF('Hamiltonian Errors'!E44, 100)</f>
        <v>0</v>
      </c>
      <c r="F44">
        <f>COUNTIF('PARITY Errors'!F44, 100) + COUNTIF('Pattern_Matching Errors'!F44, 100) + COUNTIF('Reversal Errors'!F44, 100) + COUNTIF('Stack Errors'!F44, 100) + COUNTIF('Vending_Machine Errors'!F44, 100) + COUNTIF('Vending_Machine_Sum Errors'!F44, 100) + COUNTIF('MazeComplete Errors'!F44, 100) + COUNTIF('MazeSolve Errors'!F44, 100) + COUNTIF('Hamiltonian Errors'!F44, 100)</f>
        <v>0</v>
      </c>
      <c r="G44">
        <f>COUNTIF('PARITY Errors'!G44, 100) + COUNTIF('Pattern_Matching Errors'!G44, 100) + COUNTIF('Reversal Errors'!G44, 100) + COUNTIF('Stack Errors'!G44, 100) + COUNTIF('Vending_Machine Errors'!G44, 100) + COUNTIF('Vending_Machine_Sum Errors'!G44, 100) + COUNTIF('MazeComplete Errors'!G44, 100) + COUNTIF('MazeSolve Errors'!G44, 100) + COUNTIF('Hamiltonian Errors'!G44, 100)</f>
        <v>0</v>
      </c>
      <c r="H44" t="str">
        <f t="shared" si="1"/>
        <v>0 (δ=0.85)</v>
      </c>
    </row>
    <row r="45" spans="1:8" x14ac:dyDescent="0.45">
      <c r="A45" s="1">
        <v>5</v>
      </c>
      <c r="B45">
        <v>5</v>
      </c>
      <c r="C45">
        <v>0</v>
      </c>
      <c r="D45">
        <f>COUNTIF('PARITY Errors'!D45, 100) + COUNTIF('Pattern_Matching Errors'!D45, 100) + COUNTIF('Reversal Errors'!D45, 100) + COUNTIF('Stack Errors'!D45, 100) + COUNTIF('Vending_Machine Errors'!D45, 100) + COUNTIF('Vending_Machine_Sum Errors'!D45, 100) + COUNTIF('MazeComplete Errors'!D45, 100) + COUNTIF('MazeSolve Errors'!D45, 100) + COUNTIF('Hamiltonian Errors'!D45, 100)</f>
        <v>0</v>
      </c>
      <c r="E45">
        <f>COUNTIF('PARITY Errors'!E45, 100) + COUNTIF('Pattern_Matching Errors'!E45, 100) + COUNTIF('Reversal Errors'!E45, 100) + COUNTIF('Stack Errors'!E45, 100) + COUNTIF('Vending_Machine Errors'!E45, 100) + COUNTIF('Vending_Machine_Sum Errors'!E45, 100) + COUNTIF('MazeComplete Errors'!E45, 100) + COUNTIF('MazeSolve Errors'!E45, 100) + COUNTIF('Hamiltonian Errors'!E45, 100)</f>
        <v>0</v>
      </c>
      <c r="F45">
        <f>COUNTIF('PARITY Errors'!F45, 100) + COUNTIF('Pattern_Matching Errors'!F45, 100) + COUNTIF('Reversal Errors'!F45, 100) + COUNTIF('Stack Errors'!F45, 100) + COUNTIF('Vending_Machine Errors'!F45, 100) + COUNTIF('Vending_Machine_Sum Errors'!F45, 100) + COUNTIF('MazeComplete Errors'!F45, 100) + COUNTIF('MazeSolve Errors'!F45, 100) + COUNTIF('Hamiltonian Errors'!F45, 100)</f>
        <v>0</v>
      </c>
      <c r="G45">
        <f>COUNTIF('PARITY Errors'!G45, 100) + COUNTIF('Pattern_Matching Errors'!G45, 100) + COUNTIF('Reversal Errors'!G45, 100) + COUNTIF('Stack Errors'!G45, 100) + COUNTIF('Vending_Machine Errors'!G45, 100) + COUNTIF('Vending_Machine_Sum Errors'!G45, 100) + COUNTIF('MazeComplete Errors'!G45, 100) + COUNTIF('MazeSolve Errors'!G45, 100) + COUNTIF('Hamiltonian Errors'!G45, 100)</f>
        <v>0</v>
      </c>
      <c r="H45" t="str">
        <f t="shared" si="1"/>
        <v>5 (δ=0)</v>
      </c>
    </row>
    <row r="46" spans="1:8" x14ac:dyDescent="0.45">
      <c r="A46" s="1">
        <v>6</v>
      </c>
      <c r="B46">
        <v>5</v>
      </c>
      <c r="C46">
        <v>0.2</v>
      </c>
      <c r="D46">
        <f>COUNTIF('PARITY Errors'!D46, 100) + COUNTIF('Pattern_Matching Errors'!D46, 100) + COUNTIF('Reversal Errors'!D46, 100) + COUNTIF('Stack Errors'!D46, 100) + COUNTIF('Vending_Machine Errors'!D46, 100) + COUNTIF('Vending_Machine_Sum Errors'!D46, 100) + COUNTIF('MazeComplete Errors'!D46, 100) + COUNTIF('MazeSolve Errors'!D46, 100) + COUNTIF('Hamiltonian Errors'!D46, 100)</f>
        <v>0</v>
      </c>
      <c r="E46">
        <f>COUNTIF('PARITY Errors'!E46, 100) + COUNTIF('Pattern_Matching Errors'!E46, 100) + COUNTIF('Reversal Errors'!E46, 100) + COUNTIF('Stack Errors'!E46, 100) + COUNTIF('Vending_Machine Errors'!E46, 100) + COUNTIF('Vending_Machine_Sum Errors'!E46, 100) + COUNTIF('MazeComplete Errors'!E46, 100) + COUNTIF('MazeSolve Errors'!E46, 100) + COUNTIF('Hamiltonian Errors'!E46, 100)</f>
        <v>0</v>
      </c>
      <c r="F46">
        <f>COUNTIF('PARITY Errors'!F46, 100) + COUNTIF('Pattern_Matching Errors'!F46, 100) + COUNTIF('Reversal Errors'!F46, 100) + COUNTIF('Stack Errors'!F46, 100) + COUNTIF('Vending_Machine Errors'!F46, 100) + COUNTIF('Vending_Machine_Sum Errors'!F46, 100) + COUNTIF('MazeComplete Errors'!F46, 100) + COUNTIF('MazeSolve Errors'!F46, 100) + COUNTIF('Hamiltonian Errors'!F46, 100)</f>
        <v>0</v>
      </c>
      <c r="G46">
        <f>COUNTIF('PARITY Errors'!G46, 100) + COUNTIF('Pattern_Matching Errors'!G46, 100) + COUNTIF('Reversal Errors'!G46, 100) + COUNTIF('Stack Errors'!G46, 100) + COUNTIF('Vending_Machine Errors'!G46, 100) + COUNTIF('Vending_Machine_Sum Errors'!G46, 100) + COUNTIF('MazeComplete Errors'!G46, 100) + COUNTIF('MazeSolve Errors'!G46, 100) + COUNTIF('Hamiltonian Errors'!G46, 100)</f>
        <v>0</v>
      </c>
      <c r="H46" t="str">
        <f t="shared" si="1"/>
        <v>5 (δ=0.2)</v>
      </c>
    </row>
    <row r="47" spans="1:8" x14ac:dyDescent="0.45">
      <c r="A47" s="1">
        <v>7</v>
      </c>
      <c r="B47">
        <v>5</v>
      </c>
      <c r="C47">
        <v>0.45</v>
      </c>
      <c r="D47">
        <f>COUNTIF('PARITY Errors'!D47, 100) + COUNTIF('Pattern_Matching Errors'!D47, 100) + COUNTIF('Reversal Errors'!D47, 100) + COUNTIF('Stack Errors'!D47, 100) + COUNTIF('Vending_Machine Errors'!D47, 100) + COUNTIF('Vending_Machine_Sum Errors'!D47, 100) + COUNTIF('MazeComplete Errors'!D47, 100) + COUNTIF('MazeSolve Errors'!D47, 100) + COUNTIF('Hamiltonian Errors'!D47, 100)</f>
        <v>0</v>
      </c>
      <c r="E47">
        <f>COUNTIF('PARITY Errors'!E47, 100) + COUNTIF('Pattern_Matching Errors'!E47, 100) + COUNTIF('Reversal Errors'!E47, 100) + COUNTIF('Stack Errors'!E47, 100) + COUNTIF('Vending_Machine Errors'!E47, 100) + COUNTIF('Vending_Machine_Sum Errors'!E47, 100) + COUNTIF('MazeComplete Errors'!E47, 100) + COUNTIF('MazeSolve Errors'!E47, 100) + COUNTIF('Hamiltonian Errors'!E47, 100)</f>
        <v>0</v>
      </c>
      <c r="F47">
        <f>COUNTIF('PARITY Errors'!F47, 100) + COUNTIF('Pattern_Matching Errors'!F47, 100) + COUNTIF('Reversal Errors'!F47, 100) + COUNTIF('Stack Errors'!F47, 100) + COUNTIF('Vending_Machine Errors'!F47, 100) + COUNTIF('Vending_Machine_Sum Errors'!F47, 100) + COUNTIF('MazeComplete Errors'!F47, 100) + COUNTIF('MazeSolve Errors'!F47, 100) + COUNTIF('Hamiltonian Errors'!F47, 100)</f>
        <v>0</v>
      </c>
      <c r="G47">
        <f>COUNTIF('PARITY Errors'!G47, 100) + COUNTIF('Pattern_Matching Errors'!G47, 100) + COUNTIF('Reversal Errors'!G47, 100) + COUNTIF('Stack Errors'!G47, 100) + COUNTIF('Vending_Machine Errors'!G47, 100) + COUNTIF('Vending_Machine_Sum Errors'!G47, 100) + COUNTIF('MazeComplete Errors'!G47, 100) + COUNTIF('MazeSolve Errors'!G47, 100) + COUNTIF('Hamiltonian Errors'!G47, 100)</f>
        <v>0</v>
      </c>
      <c r="H47" t="str">
        <f t="shared" si="1"/>
        <v>5 (δ=0.45)</v>
      </c>
    </row>
    <row r="48" spans="1:8" x14ac:dyDescent="0.45">
      <c r="A48" s="1">
        <v>8</v>
      </c>
      <c r="B48">
        <v>5</v>
      </c>
      <c r="C48">
        <v>0.65</v>
      </c>
      <c r="D48">
        <f>COUNTIF('PARITY Errors'!D48, 100) + COUNTIF('Pattern_Matching Errors'!D48, 100) + COUNTIF('Reversal Errors'!D48, 100) + COUNTIF('Stack Errors'!D48, 100) + COUNTIF('Vending_Machine Errors'!D48, 100) + COUNTIF('Vending_Machine_Sum Errors'!D48, 100) + COUNTIF('MazeComplete Errors'!D48, 100) + COUNTIF('MazeSolve Errors'!D48, 100) + COUNTIF('Hamiltonian Errors'!D48, 100)</f>
        <v>0</v>
      </c>
      <c r="E48">
        <f>COUNTIF('PARITY Errors'!E48, 100) + COUNTIF('Pattern_Matching Errors'!E48, 100) + COUNTIF('Reversal Errors'!E48, 100) + COUNTIF('Stack Errors'!E48, 100) + COUNTIF('Vending_Machine Errors'!E48, 100) + COUNTIF('Vending_Machine_Sum Errors'!E48, 100) + COUNTIF('MazeComplete Errors'!E48, 100) + COUNTIF('MazeSolve Errors'!E48, 100) + COUNTIF('Hamiltonian Errors'!E48, 100)</f>
        <v>0</v>
      </c>
      <c r="F48">
        <f>COUNTIF('PARITY Errors'!F48, 100) + COUNTIF('Pattern_Matching Errors'!F48, 100) + COUNTIF('Reversal Errors'!F48, 100) + COUNTIF('Stack Errors'!F48, 100) + COUNTIF('Vending_Machine Errors'!F48, 100) + COUNTIF('Vending_Machine_Sum Errors'!F48, 100) + COUNTIF('MazeComplete Errors'!F48, 100) + COUNTIF('MazeSolve Errors'!F48, 100) + COUNTIF('Hamiltonian Errors'!F48, 100)</f>
        <v>0</v>
      </c>
      <c r="G48">
        <f>COUNTIF('PARITY Errors'!G48, 100) + COUNTIF('Pattern_Matching Errors'!G48, 100) + COUNTIF('Reversal Errors'!G48, 100) + COUNTIF('Stack Errors'!G48, 100) + COUNTIF('Vending_Machine Errors'!G48, 100) + COUNTIF('Vending_Machine_Sum Errors'!G48, 100) + COUNTIF('MazeComplete Errors'!G48, 100) + COUNTIF('MazeSolve Errors'!G48, 100) + COUNTIF('Hamiltonian Errors'!G48, 100)</f>
        <v>0</v>
      </c>
      <c r="H48" t="str">
        <f t="shared" si="1"/>
        <v>5 (δ=0.65)</v>
      </c>
    </row>
    <row r="49" spans="1:8" x14ac:dyDescent="0.45">
      <c r="A49" s="1">
        <v>9</v>
      </c>
      <c r="B49">
        <v>5</v>
      </c>
      <c r="C49">
        <v>0.85</v>
      </c>
      <c r="D49">
        <f>COUNTIF('PARITY Errors'!D49, 100) + COUNTIF('Pattern_Matching Errors'!D49, 100) + COUNTIF('Reversal Errors'!D49, 100) + COUNTIF('Stack Errors'!D49, 100) + COUNTIF('Vending_Machine Errors'!D49, 100) + COUNTIF('Vending_Machine_Sum Errors'!D49, 100) + COUNTIF('MazeComplete Errors'!D49, 100) + COUNTIF('MazeSolve Errors'!D49, 100) + COUNTIF('Hamiltonian Errors'!D49, 100)</f>
        <v>0</v>
      </c>
      <c r="E49">
        <f>COUNTIF('PARITY Errors'!E49, 100) + COUNTIF('Pattern_Matching Errors'!E49, 100) + COUNTIF('Reversal Errors'!E49, 100) + COUNTIF('Stack Errors'!E49, 100) + COUNTIF('Vending_Machine Errors'!E49, 100) + COUNTIF('Vending_Machine_Sum Errors'!E49, 100) + COUNTIF('MazeComplete Errors'!E49, 100) + COUNTIF('MazeSolve Errors'!E49, 100) + COUNTIF('Hamiltonian Errors'!E49, 100)</f>
        <v>0</v>
      </c>
      <c r="F49">
        <f>COUNTIF('PARITY Errors'!F49, 100) + COUNTIF('Pattern_Matching Errors'!F49, 100) + COUNTIF('Reversal Errors'!F49, 100) + COUNTIF('Stack Errors'!F49, 100) + COUNTIF('Vending_Machine Errors'!F49, 100) + COUNTIF('Vending_Machine_Sum Errors'!F49, 100) + COUNTIF('MazeComplete Errors'!F49, 100) + COUNTIF('MazeSolve Errors'!F49, 100) + COUNTIF('Hamiltonian Errors'!F49, 100)</f>
        <v>0</v>
      </c>
      <c r="G49">
        <f>COUNTIF('PARITY Errors'!G49, 100) + COUNTIF('Pattern_Matching Errors'!G49, 100) + COUNTIF('Reversal Errors'!G49, 100) + COUNTIF('Stack Errors'!G49, 100) + COUNTIF('Vending_Machine Errors'!G49, 100) + COUNTIF('Vending_Machine_Sum Errors'!G49, 100) + COUNTIF('MazeComplete Errors'!G49, 100) + COUNTIF('MazeSolve Errors'!G49, 100) + COUNTIF('Hamiltonian Errors'!G49, 100)</f>
        <v>0</v>
      </c>
      <c r="H49" t="str">
        <f t="shared" si="1"/>
        <v>5 (δ=0.85)</v>
      </c>
    </row>
    <row r="50" spans="1:8" x14ac:dyDescent="0.45">
      <c r="A50" s="1">
        <v>10</v>
      </c>
      <c r="B50">
        <v>10</v>
      </c>
      <c r="C50">
        <v>0</v>
      </c>
      <c r="D50">
        <f>COUNTIF('PARITY Errors'!D50, 100) + COUNTIF('Pattern_Matching Errors'!D50, 100) + COUNTIF('Reversal Errors'!D50, 100) + COUNTIF('Stack Errors'!D50, 100) + COUNTIF('Vending_Machine Errors'!D50, 100) + COUNTIF('Vending_Machine_Sum Errors'!D50, 100) + COUNTIF('MazeComplete Errors'!D50, 100) + COUNTIF('MazeSolve Errors'!D50, 100) + COUNTIF('Hamiltonian Errors'!D50, 100)</f>
        <v>0</v>
      </c>
      <c r="E50">
        <f>COUNTIF('PARITY Errors'!E50, 100) + COUNTIF('Pattern_Matching Errors'!E50, 100) + COUNTIF('Reversal Errors'!E50, 100) + COUNTIF('Stack Errors'!E50, 100) + COUNTIF('Vending_Machine Errors'!E50, 100) + COUNTIF('Vending_Machine_Sum Errors'!E50, 100) + COUNTIF('MazeComplete Errors'!E50, 100) + COUNTIF('MazeSolve Errors'!E50, 100) + COUNTIF('Hamiltonian Errors'!E50, 100)</f>
        <v>0</v>
      </c>
      <c r="F50">
        <f>COUNTIF('PARITY Errors'!F50, 100) + COUNTIF('Pattern_Matching Errors'!F50, 100) + COUNTIF('Reversal Errors'!F50, 100) + COUNTIF('Stack Errors'!F50, 100) + COUNTIF('Vending_Machine Errors'!F50, 100) + COUNTIF('Vending_Machine_Sum Errors'!F50, 100) + COUNTIF('MazeComplete Errors'!F50, 100) + COUNTIF('MazeSolve Errors'!F50, 100) + COUNTIF('Hamiltonian Errors'!F50, 100)</f>
        <v>0</v>
      </c>
      <c r="G50">
        <f>COUNTIF('PARITY Errors'!G50, 100) + COUNTIF('Pattern_Matching Errors'!G50, 100) + COUNTIF('Reversal Errors'!G50, 100) + COUNTIF('Stack Errors'!G50, 100) + COUNTIF('Vending_Machine Errors'!G50, 100) + COUNTIF('Vending_Machine_Sum Errors'!G50, 100) + COUNTIF('MazeComplete Errors'!G50, 100) + COUNTIF('MazeSolve Errors'!G50, 100) + COUNTIF('Hamiltonian Errors'!G50, 100)</f>
        <v>0</v>
      </c>
      <c r="H50" t="str">
        <f t="shared" si="1"/>
        <v>10 (δ=0)</v>
      </c>
    </row>
    <row r="51" spans="1:8" x14ac:dyDescent="0.45">
      <c r="A51" s="1">
        <v>11</v>
      </c>
      <c r="B51">
        <v>10</v>
      </c>
      <c r="C51">
        <v>0.2</v>
      </c>
      <c r="D51">
        <f>COUNTIF('PARITY Errors'!D51, 100) + COUNTIF('Pattern_Matching Errors'!D51, 100) + COUNTIF('Reversal Errors'!D51, 100) + COUNTIF('Stack Errors'!D51, 100) + COUNTIF('Vending_Machine Errors'!D51, 100) + COUNTIF('Vending_Machine_Sum Errors'!D51, 100) + COUNTIF('MazeComplete Errors'!D51, 100) + COUNTIF('MazeSolve Errors'!D51, 100) + COUNTIF('Hamiltonian Errors'!D51, 100)</f>
        <v>0</v>
      </c>
      <c r="E51">
        <f>COUNTIF('PARITY Errors'!E51, 100) + COUNTIF('Pattern_Matching Errors'!E51, 100) + COUNTIF('Reversal Errors'!E51, 100) + COUNTIF('Stack Errors'!E51, 100) + COUNTIF('Vending_Machine Errors'!E51, 100) + COUNTIF('Vending_Machine_Sum Errors'!E51, 100) + COUNTIF('MazeComplete Errors'!E51, 100) + COUNTIF('MazeSolve Errors'!E51, 100) + COUNTIF('Hamiltonian Errors'!E51, 100)</f>
        <v>0</v>
      </c>
      <c r="F51">
        <f>COUNTIF('PARITY Errors'!F51, 100) + COUNTIF('Pattern_Matching Errors'!F51, 100) + COUNTIF('Reversal Errors'!F51, 100) + COUNTIF('Stack Errors'!F51, 100) + COUNTIF('Vending_Machine Errors'!F51, 100) + COUNTIF('Vending_Machine_Sum Errors'!F51, 100) + COUNTIF('MazeComplete Errors'!F51, 100) + COUNTIF('MazeSolve Errors'!F51, 100) + COUNTIF('Hamiltonian Errors'!F51, 100)</f>
        <v>0</v>
      </c>
      <c r="G51">
        <f>COUNTIF('PARITY Errors'!G51, 100) + COUNTIF('Pattern_Matching Errors'!G51, 100) + COUNTIF('Reversal Errors'!G51, 100) + COUNTIF('Stack Errors'!G51, 100) + COUNTIF('Vending_Machine Errors'!G51, 100) + COUNTIF('Vending_Machine_Sum Errors'!G51, 100) + COUNTIF('MazeComplete Errors'!G51, 100) + COUNTIF('MazeSolve Errors'!G51, 100) + COUNTIF('Hamiltonian Errors'!G51, 100)</f>
        <v>0</v>
      </c>
      <c r="H51" t="str">
        <f t="shared" si="1"/>
        <v>10 (δ=0.2)</v>
      </c>
    </row>
    <row r="52" spans="1:8" x14ac:dyDescent="0.45">
      <c r="A52" s="1">
        <v>12</v>
      </c>
      <c r="B52">
        <v>10</v>
      </c>
      <c r="C52">
        <v>0.45</v>
      </c>
      <c r="D52">
        <f>COUNTIF('PARITY Errors'!D52, 100) + COUNTIF('Pattern_Matching Errors'!D52, 100) + COUNTIF('Reversal Errors'!D52, 100) + COUNTIF('Stack Errors'!D52, 100) + COUNTIF('Vending_Machine Errors'!D52, 100) + COUNTIF('Vending_Machine_Sum Errors'!D52, 100) + COUNTIF('MazeComplete Errors'!D52, 100) + COUNTIF('MazeSolve Errors'!D52, 100) + COUNTIF('Hamiltonian Errors'!D52, 100)</f>
        <v>0</v>
      </c>
      <c r="E52">
        <f>COUNTIF('PARITY Errors'!E52, 100) + COUNTIF('Pattern_Matching Errors'!E52, 100) + COUNTIF('Reversal Errors'!E52, 100) + COUNTIF('Stack Errors'!E52, 100) + COUNTIF('Vending_Machine Errors'!E52, 100) + COUNTIF('Vending_Machine_Sum Errors'!E52, 100) + COUNTIF('MazeComplete Errors'!E52, 100) + COUNTIF('MazeSolve Errors'!E52, 100) + COUNTIF('Hamiltonian Errors'!E52, 100)</f>
        <v>0</v>
      </c>
      <c r="F52">
        <f>COUNTIF('PARITY Errors'!F52, 100) + COUNTIF('Pattern_Matching Errors'!F52, 100) + COUNTIF('Reversal Errors'!F52, 100) + COUNTIF('Stack Errors'!F52, 100) + COUNTIF('Vending_Machine Errors'!F52, 100) + COUNTIF('Vending_Machine_Sum Errors'!F52, 100) + COUNTIF('MazeComplete Errors'!F52, 100) + COUNTIF('MazeSolve Errors'!F52, 100) + COUNTIF('Hamiltonian Errors'!F52, 100)</f>
        <v>0</v>
      </c>
      <c r="G52">
        <f>COUNTIF('PARITY Errors'!G52, 100) + COUNTIF('Pattern_Matching Errors'!G52, 100) + COUNTIF('Reversal Errors'!G52, 100) + COUNTIF('Stack Errors'!G52, 100) + COUNTIF('Vending_Machine Errors'!G52, 100) + COUNTIF('Vending_Machine_Sum Errors'!G52, 100) + COUNTIF('MazeComplete Errors'!G52, 100) + COUNTIF('MazeSolve Errors'!G52, 100) + COUNTIF('Hamiltonian Errors'!G52, 100)</f>
        <v>0</v>
      </c>
      <c r="H52" t="str">
        <f t="shared" si="1"/>
        <v>10 (δ=0.45)</v>
      </c>
    </row>
    <row r="53" spans="1:8" x14ac:dyDescent="0.45">
      <c r="A53" s="1">
        <v>13</v>
      </c>
      <c r="B53">
        <v>10</v>
      </c>
      <c r="C53">
        <v>0.65</v>
      </c>
      <c r="D53">
        <f>COUNTIF('PARITY Errors'!D53, 100) + COUNTIF('Pattern_Matching Errors'!D53, 100) + COUNTIF('Reversal Errors'!D53, 100) + COUNTIF('Stack Errors'!D53, 100) + COUNTIF('Vending_Machine Errors'!D53, 100) + COUNTIF('Vending_Machine_Sum Errors'!D53, 100) + COUNTIF('MazeComplete Errors'!D53, 100) + COUNTIF('MazeSolve Errors'!D53, 100) + COUNTIF('Hamiltonian Errors'!D53, 100)</f>
        <v>0</v>
      </c>
      <c r="E53">
        <f>COUNTIF('PARITY Errors'!E53, 100) + COUNTIF('Pattern_Matching Errors'!E53, 100) + COUNTIF('Reversal Errors'!E53, 100) + COUNTIF('Stack Errors'!E53, 100) + COUNTIF('Vending_Machine Errors'!E53, 100) + COUNTIF('Vending_Machine_Sum Errors'!E53, 100) + COUNTIF('MazeComplete Errors'!E53, 100) + COUNTIF('MazeSolve Errors'!E53, 100) + COUNTIF('Hamiltonian Errors'!E53, 100)</f>
        <v>0</v>
      </c>
      <c r="F53">
        <f>COUNTIF('PARITY Errors'!F53, 100) + COUNTIF('Pattern_Matching Errors'!F53, 100) + COUNTIF('Reversal Errors'!F53, 100) + COUNTIF('Stack Errors'!F53, 100) + COUNTIF('Vending_Machine Errors'!F53, 100) + COUNTIF('Vending_Machine_Sum Errors'!F53, 100) + COUNTIF('MazeComplete Errors'!F53, 100) + COUNTIF('MazeSolve Errors'!F53, 100) + COUNTIF('Hamiltonian Errors'!F53, 100)</f>
        <v>0</v>
      </c>
      <c r="G53">
        <f>COUNTIF('PARITY Errors'!G53, 100) + COUNTIF('Pattern_Matching Errors'!G53, 100) + COUNTIF('Reversal Errors'!G53, 100) + COUNTIF('Stack Errors'!G53, 100) + COUNTIF('Vending_Machine Errors'!G53, 100) + COUNTIF('Vending_Machine_Sum Errors'!G53, 100) + COUNTIF('MazeComplete Errors'!G53, 100) + COUNTIF('MazeSolve Errors'!G53, 100) + COUNTIF('Hamiltonian Errors'!G53, 100)</f>
        <v>0</v>
      </c>
      <c r="H53" t="str">
        <f t="shared" si="1"/>
        <v>10 (δ=0.65)</v>
      </c>
    </row>
    <row r="54" spans="1:8" x14ac:dyDescent="0.45">
      <c r="A54" s="1">
        <v>14</v>
      </c>
      <c r="B54">
        <v>10</v>
      </c>
      <c r="C54">
        <v>0.85</v>
      </c>
      <c r="D54">
        <f>COUNTIF('PARITY Errors'!D54, 100) + COUNTIF('Pattern_Matching Errors'!D54, 100) + COUNTIF('Reversal Errors'!D54, 100) + COUNTIF('Stack Errors'!D54, 100) + COUNTIF('Vending_Machine Errors'!D54, 100) + COUNTIF('Vending_Machine_Sum Errors'!D54, 100) + COUNTIF('MazeComplete Errors'!D54, 100) + COUNTIF('MazeSolve Errors'!D54, 100) + COUNTIF('Hamiltonian Errors'!D54, 100)</f>
        <v>0</v>
      </c>
      <c r="E54">
        <f>COUNTIF('PARITY Errors'!E54, 100) + COUNTIF('Pattern_Matching Errors'!E54, 100) + COUNTIF('Reversal Errors'!E54, 100) + COUNTIF('Stack Errors'!E54, 100) + COUNTIF('Vending_Machine Errors'!E54, 100) + COUNTIF('Vending_Machine_Sum Errors'!E54, 100) + COUNTIF('MazeComplete Errors'!E54, 100) + COUNTIF('MazeSolve Errors'!E54, 100) + COUNTIF('Hamiltonian Errors'!E54, 100)</f>
        <v>0</v>
      </c>
      <c r="F54">
        <f>COUNTIF('PARITY Errors'!F54, 100) + COUNTIF('Pattern_Matching Errors'!F54, 100) + COUNTIF('Reversal Errors'!F54, 100) + COUNTIF('Stack Errors'!F54, 100) + COUNTIF('Vending_Machine Errors'!F54, 100) + COUNTIF('Vending_Machine_Sum Errors'!F54, 100) + COUNTIF('MazeComplete Errors'!F54, 100) + COUNTIF('MazeSolve Errors'!F54, 100) + COUNTIF('Hamiltonian Errors'!F54, 100)</f>
        <v>0</v>
      </c>
      <c r="G54">
        <f>COUNTIF('PARITY Errors'!G54, 100) + COUNTIF('Pattern_Matching Errors'!G54, 100) + COUNTIF('Reversal Errors'!G54, 100) + COUNTIF('Stack Errors'!G54, 100) + COUNTIF('Vending_Machine Errors'!G54, 100) + COUNTIF('Vending_Machine_Sum Errors'!G54, 100) + COUNTIF('MazeComplete Errors'!G54, 100) + COUNTIF('MazeSolve Errors'!G54, 100) + COUNTIF('Hamiltonian Errors'!G54, 100)</f>
        <v>0</v>
      </c>
      <c r="H54" t="str">
        <f t="shared" si="1"/>
        <v>10 (δ=0.85)</v>
      </c>
    </row>
    <row r="55" spans="1:8" x14ac:dyDescent="0.45">
      <c r="A55" s="1">
        <v>15</v>
      </c>
      <c r="B55">
        <v>20</v>
      </c>
      <c r="C55">
        <v>0</v>
      </c>
      <c r="D55">
        <f>COUNTIF('PARITY Errors'!D55, 100) + COUNTIF('Pattern_Matching Errors'!D55, 100) + COUNTIF('Reversal Errors'!D55, 100) + COUNTIF('Stack Errors'!D55, 100) + COUNTIF('Vending_Machine Errors'!D55, 100) + COUNTIF('Vending_Machine_Sum Errors'!D55, 100) + COUNTIF('MazeComplete Errors'!D55, 100) + COUNTIF('MazeSolve Errors'!D55, 100) + COUNTIF('Hamiltonian Errors'!D55, 100)</f>
        <v>0</v>
      </c>
      <c r="E55">
        <f>COUNTIF('PARITY Errors'!E55, 100) + COUNTIF('Pattern_Matching Errors'!E55, 100) + COUNTIF('Reversal Errors'!E55, 100) + COUNTIF('Stack Errors'!E55, 100) + COUNTIF('Vending_Machine Errors'!E55, 100) + COUNTIF('Vending_Machine_Sum Errors'!E55, 100) + COUNTIF('MazeComplete Errors'!E55, 100) + COUNTIF('MazeSolve Errors'!E55, 100) + COUNTIF('Hamiltonian Errors'!E55, 100)</f>
        <v>0</v>
      </c>
      <c r="F55">
        <f>COUNTIF('PARITY Errors'!F55, 100) + COUNTIF('Pattern_Matching Errors'!F55, 100) + COUNTIF('Reversal Errors'!F55, 100) + COUNTIF('Stack Errors'!F55, 100) + COUNTIF('Vending_Machine Errors'!F55, 100) + COUNTIF('Vending_Machine_Sum Errors'!F55, 100) + COUNTIF('MazeComplete Errors'!F55, 100) + COUNTIF('MazeSolve Errors'!F55, 100) + COUNTIF('Hamiltonian Errors'!F55, 100)</f>
        <v>0</v>
      </c>
      <c r="G55">
        <f>COUNTIF('PARITY Errors'!G55, 100) + COUNTIF('Pattern_Matching Errors'!G55, 100) + COUNTIF('Reversal Errors'!G55, 100) + COUNTIF('Stack Errors'!G55, 100) + COUNTIF('Vending_Machine Errors'!G55, 100) + COUNTIF('Vending_Machine_Sum Errors'!G55, 100) + COUNTIF('MazeComplete Errors'!G55, 100) + COUNTIF('MazeSolve Errors'!G55, 100) + COUNTIF('Hamiltonian Errors'!G55, 100)</f>
        <v>0</v>
      </c>
      <c r="H55" t="str">
        <f t="shared" si="1"/>
        <v>20 (δ=0)</v>
      </c>
    </row>
    <row r="56" spans="1:8" x14ac:dyDescent="0.45">
      <c r="A56" s="1">
        <v>16</v>
      </c>
      <c r="B56">
        <v>20</v>
      </c>
      <c r="C56">
        <v>0.2</v>
      </c>
      <c r="D56">
        <f>COUNTIF('PARITY Errors'!D56, 100) + COUNTIF('Pattern_Matching Errors'!D56, 100) + COUNTIF('Reversal Errors'!D56, 100) + COUNTIF('Stack Errors'!D56, 100) + COUNTIF('Vending_Machine Errors'!D56, 100) + COUNTIF('Vending_Machine_Sum Errors'!D56, 100) + COUNTIF('MazeComplete Errors'!D56, 100) + COUNTIF('MazeSolve Errors'!D56, 100) + COUNTIF('Hamiltonian Errors'!D56, 100)</f>
        <v>0</v>
      </c>
      <c r="E56">
        <f>COUNTIF('PARITY Errors'!E56, 100) + COUNTIF('Pattern_Matching Errors'!E56, 100) + COUNTIF('Reversal Errors'!E56, 100) + COUNTIF('Stack Errors'!E56, 100) + COUNTIF('Vending_Machine Errors'!E56, 100) + COUNTIF('Vending_Machine_Sum Errors'!E56, 100) + COUNTIF('MazeComplete Errors'!E56, 100) + COUNTIF('MazeSolve Errors'!E56, 100) + COUNTIF('Hamiltonian Errors'!E56, 100)</f>
        <v>0</v>
      </c>
      <c r="F56">
        <f>COUNTIF('PARITY Errors'!F56, 100) + COUNTIF('Pattern_Matching Errors'!F56, 100) + COUNTIF('Reversal Errors'!F56, 100) + COUNTIF('Stack Errors'!F56, 100) + COUNTIF('Vending_Machine Errors'!F56, 100) + COUNTIF('Vending_Machine_Sum Errors'!F56, 100) + COUNTIF('MazeComplete Errors'!F56, 100) + COUNTIF('MazeSolve Errors'!F56, 100) + COUNTIF('Hamiltonian Errors'!F56, 100)</f>
        <v>0</v>
      </c>
      <c r="G56">
        <f>COUNTIF('PARITY Errors'!G56, 100) + COUNTIF('Pattern_Matching Errors'!G56, 100) + COUNTIF('Reversal Errors'!G56, 100) + COUNTIF('Stack Errors'!G56, 100) + COUNTIF('Vending_Machine Errors'!G56, 100) + COUNTIF('Vending_Machine_Sum Errors'!G56, 100) + COUNTIF('MazeComplete Errors'!G56, 100) + COUNTIF('MazeSolve Errors'!G56, 100) + COUNTIF('Hamiltonian Errors'!G56, 100)</f>
        <v>0</v>
      </c>
      <c r="H56" t="str">
        <f t="shared" si="1"/>
        <v>20 (δ=0.2)</v>
      </c>
    </row>
    <row r="57" spans="1:8" x14ac:dyDescent="0.45">
      <c r="A57" s="1">
        <v>17</v>
      </c>
      <c r="B57">
        <v>20</v>
      </c>
      <c r="C57">
        <v>0.45</v>
      </c>
      <c r="D57">
        <f>COUNTIF('PARITY Errors'!D57, 100) + COUNTIF('Pattern_Matching Errors'!D57, 100) + COUNTIF('Reversal Errors'!D57, 100) + COUNTIF('Stack Errors'!D57, 100) + COUNTIF('Vending_Machine Errors'!D57, 100) + COUNTIF('Vending_Machine_Sum Errors'!D57, 100) + COUNTIF('MazeComplete Errors'!D57, 100) + COUNTIF('MazeSolve Errors'!D57, 100) + COUNTIF('Hamiltonian Errors'!D57, 100)</f>
        <v>0</v>
      </c>
      <c r="E57">
        <f>COUNTIF('PARITY Errors'!E57, 100) + COUNTIF('Pattern_Matching Errors'!E57, 100) + COUNTIF('Reversal Errors'!E57, 100) + COUNTIF('Stack Errors'!E57, 100) + COUNTIF('Vending_Machine Errors'!E57, 100) + COUNTIF('Vending_Machine_Sum Errors'!E57, 100) + COUNTIF('MazeComplete Errors'!E57, 100) + COUNTIF('MazeSolve Errors'!E57, 100) + COUNTIF('Hamiltonian Errors'!E57, 100)</f>
        <v>0</v>
      </c>
      <c r="F57">
        <f>COUNTIF('PARITY Errors'!F57, 100) + COUNTIF('Pattern_Matching Errors'!F57, 100) + COUNTIF('Reversal Errors'!F57, 100) + COUNTIF('Stack Errors'!F57, 100) + COUNTIF('Vending_Machine Errors'!F57, 100) + COUNTIF('Vending_Machine_Sum Errors'!F57, 100) + COUNTIF('MazeComplete Errors'!F57, 100) + COUNTIF('MazeSolve Errors'!F57, 100) + COUNTIF('Hamiltonian Errors'!F57, 100)</f>
        <v>0</v>
      </c>
      <c r="G57">
        <f>COUNTIF('PARITY Errors'!G57, 100) + COUNTIF('Pattern_Matching Errors'!G57, 100) + COUNTIF('Reversal Errors'!G57, 100) + COUNTIF('Stack Errors'!G57, 100) + COUNTIF('Vending_Machine Errors'!G57, 100) + COUNTIF('Vending_Machine_Sum Errors'!G57, 100) + COUNTIF('MazeComplete Errors'!G57, 100) + COUNTIF('MazeSolve Errors'!G57, 100) + COUNTIF('Hamiltonian Errors'!G57, 100)</f>
        <v>0</v>
      </c>
      <c r="H57" t="str">
        <f t="shared" si="1"/>
        <v>20 (δ=0.45)</v>
      </c>
    </row>
    <row r="58" spans="1:8" x14ac:dyDescent="0.45">
      <c r="A58" s="1">
        <v>18</v>
      </c>
      <c r="B58">
        <v>20</v>
      </c>
      <c r="C58">
        <v>0.65</v>
      </c>
      <c r="D58">
        <f>COUNTIF('PARITY Errors'!D58, 100) + COUNTIF('Pattern_Matching Errors'!D58, 100) + COUNTIF('Reversal Errors'!D58, 100) + COUNTIF('Stack Errors'!D58, 100) + COUNTIF('Vending_Machine Errors'!D58, 100) + COUNTIF('Vending_Machine_Sum Errors'!D58, 100) + COUNTIF('MazeComplete Errors'!D58, 100) + COUNTIF('MazeSolve Errors'!D58, 100) + COUNTIF('Hamiltonian Errors'!D58, 100)</f>
        <v>0</v>
      </c>
      <c r="E58">
        <f>COUNTIF('PARITY Errors'!E58, 100) + COUNTIF('Pattern_Matching Errors'!E58, 100) + COUNTIF('Reversal Errors'!E58, 100) + COUNTIF('Stack Errors'!E58, 100) + COUNTIF('Vending_Machine Errors'!E58, 100) + COUNTIF('Vending_Machine_Sum Errors'!E58, 100) + COUNTIF('MazeComplete Errors'!E58, 100) + COUNTIF('MazeSolve Errors'!E58, 100) + COUNTIF('Hamiltonian Errors'!E58, 100)</f>
        <v>0</v>
      </c>
      <c r="F58">
        <f>COUNTIF('PARITY Errors'!F58, 100) + COUNTIF('Pattern_Matching Errors'!F58, 100) + COUNTIF('Reversal Errors'!F58, 100) + COUNTIF('Stack Errors'!F58, 100) + COUNTIF('Vending_Machine Errors'!F58, 100) + COUNTIF('Vending_Machine_Sum Errors'!F58, 100) + COUNTIF('MazeComplete Errors'!F58, 100) + COUNTIF('MazeSolve Errors'!F58, 100) + COUNTIF('Hamiltonian Errors'!F58, 100)</f>
        <v>0</v>
      </c>
      <c r="G58">
        <f>COUNTIF('PARITY Errors'!G58, 100) + COUNTIF('Pattern_Matching Errors'!G58, 100) + COUNTIF('Reversal Errors'!G58, 100) + COUNTIF('Stack Errors'!G58, 100) + COUNTIF('Vending_Machine Errors'!G58, 100) + COUNTIF('Vending_Machine_Sum Errors'!G58, 100) + COUNTIF('MazeComplete Errors'!G58, 100) + COUNTIF('MazeSolve Errors'!G58, 100) + COUNTIF('Hamiltonian Errors'!G58, 100)</f>
        <v>0</v>
      </c>
      <c r="H58" t="str">
        <f t="shared" si="1"/>
        <v>20 (δ=0.65)</v>
      </c>
    </row>
    <row r="59" spans="1:8" x14ac:dyDescent="0.45">
      <c r="A59" s="1">
        <v>19</v>
      </c>
      <c r="B59">
        <v>20</v>
      </c>
      <c r="C59">
        <v>0.85</v>
      </c>
      <c r="D59">
        <f>COUNTIF('PARITY Errors'!D59, 100) + COUNTIF('Pattern_Matching Errors'!D59, 100) + COUNTIF('Reversal Errors'!D59, 100) + COUNTIF('Stack Errors'!D59, 100) + COUNTIF('Vending_Machine Errors'!D59, 100) + COUNTIF('Vending_Machine_Sum Errors'!D59, 100) + COUNTIF('MazeComplete Errors'!D59, 100) + COUNTIF('MazeSolve Errors'!D59, 100) + COUNTIF('Hamiltonian Errors'!D59, 100)</f>
        <v>0</v>
      </c>
      <c r="E59">
        <f>COUNTIF('PARITY Errors'!E59, 100) + COUNTIF('Pattern_Matching Errors'!E59, 100) + COUNTIF('Reversal Errors'!E59, 100) + COUNTIF('Stack Errors'!E59, 100) + COUNTIF('Vending_Machine Errors'!E59, 100) + COUNTIF('Vending_Machine_Sum Errors'!E59, 100) + COUNTIF('MazeComplete Errors'!E59, 100) + COUNTIF('MazeSolve Errors'!E59, 100) + COUNTIF('Hamiltonian Errors'!E59, 100)</f>
        <v>0</v>
      </c>
      <c r="F59">
        <f>COUNTIF('PARITY Errors'!F59, 100) + COUNTIF('Pattern_Matching Errors'!F59, 100) + COUNTIF('Reversal Errors'!F59, 100) + COUNTIF('Stack Errors'!F59, 100) + COUNTIF('Vending_Machine Errors'!F59, 100) + COUNTIF('Vending_Machine_Sum Errors'!F59, 100) + COUNTIF('MazeComplete Errors'!F59, 100) + COUNTIF('MazeSolve Errors'!F59, 100) + COUNTIF('Hamiltonian Errors'!F59, 100)</f>
        <v>0</v>
      </c>
      <c r="G59">
        <f>COUNTIF('PARITY Errors'!G59, 100) + COUNTIF('Pattern_Matching Errors'!G59, 100) + COUNTIF('Reversal Errors'!G59, 100) + COUNTIF('Stack Errors'!G59, 100) + COUNTIF('Vending_Machine Errors'!G59, 100) + COUNTIF('Vending_Machine_Sum Errors'!G59, 100) + COUNTIF('MazeComplete Errors'!G59, 100) + COUNTIF('MazeSolve Errors'!G59, 100) + COUNTIF('Hamiltonian Errors'!G59, 100)</f>
        <v>0</v>
      </c>
      <c r="H59" t="str">
        <f t="shared" si="1"/>
        <v>20 (δ=0.85)</v>
      </c>
    </row>
    <row r="60" spans="1:8" x14ac:dyDescent="0.45">
      <c r="A60" s="1">
        <v>20</v>
      </c>
      <c r="B60">
        <v>50</v>
      </c>
      <c r="C60">
        <v>0</v>
      </c>
      <c r="D60">
        <f>COUNTIF('PARITY Errors'!D60, 100) + COUNTIF('Pattern_Matching Errors'!D60, 100) + COUNTIF('Reversal Errors'!D60, 100) + COUNTIF('Stack Errors'!D60, 100) + COUNTIF('Vending_Machine Errors'!D60, 100) + COUNTIF('Vending_Machine_Sum Errors'!D60, 100) + COUNTIF('MazeComplete Errors'!D60, 100) + COUNTIF('MazeSolve Errors'!D60, 100) + COUNTIF('Hamiltonian Errors'!D60, 100)</f>
        <v>0</v>
      </c>
      <c r="E60">
        <f>COUNTIF('PARITY Errors'!E60, 100) + COUNTIF('Pattern_Matching Errors'!E60, 100) + COUNTIF('Reversal Errors'!E60, 100) + COUNTIF('Stack Errors'!E60, 100) + COUNTIF('Vending_Machine Errors'!E60, 100) + COUNTIF('Vending_Machine_Sum Errors'!E60, 100) + COUNTIF('MazeComplete Errors'!E60, 100) + COUNTIF('MazeSolve Errors'!E60, 100) + COUNTIF('Hamiltonian Errors'!E60, 100)</f>
        <v>0</v>
      </c>
      <c r="F60">
        <f>COUNTIF('PARITY Errors'!F60, 100) + COUNTIF('Pattern_Matching Errors'!F60, 100) + COUNTIF('Reversal Errors'!F60, 100) + COUNTIF('Stack Errors'!F60, 100) + COUNTIF('Vending_Machine Errors'!F60, 100) + COUNTIF('Vending_Machine_Sum Errors'!F60, 100) + COUNTIF('MazeComplete Errors'!F60, 100) + COUNTIF('MazeSolve Errors'!F60, 100) + COUNTIF('Hamiltonian Errors'!F60, 100)</f>
        <v>0</v>
      </c>
      <c r="G60">
        <f>COUNTIF('PARITY Errors'!G60, 100) + COUNTIF('Pattern_Matching Errors'!G60, 100) + COUNTIF('Reversal Errors'!G60, 100) + COUNTIF('Stack Errors'!G60, 100) + COUNTIF('Vending_Machine Errors'!G60, 100) + COUNTIF('Vending_Machine_Sum Errors'!G60, 100) + COUNTIF('MazeComplete Errors'!G60, 100) + COUNTIF('MazeSolve Errors'!G60, 100) + COUNTIF('Hamiltonian Errors'!G60, 100)</f>
        <v>0</v>
      </c>
      <c r="H60" t="str">
        <f t="shared" si="1"/>
        <v>50 (δ=0)</v>
      </c>
    </row>
    <row r="61" spans="1:8" x14ac:dyDescent="0.45">
      <c r="A61" s="1">
        <v>21</v>
      </c>
      <c r="B61">
        <v>50</v>
      </c>
      <c r="C61">
        <v>0.2</v>
      </c>
      <c r="D61">
        <f>COUNTIF('PARITY Errors'!D61, 100) + COUNTIF('Pattern_Matching Errors'!D61, 100) + COUNTIF('Reversal Errors'!D61, 100) + COUNTIF('Stack Errors'!D61, 100) + COUNTIF('Vending_Machine Errors'!D61, 100) + COUNTIF('Vending_Machine_Sum Errors'!D61, 100) + COUNTIF('MazeComplete Errors'!D61, 100) + COUNTIF('MazeSolve Errors'!D61, 100) + COUNTIF('Hamiltonian Errors'!D61, 100)</f>
        <v>0</v>
      </c>
      <c r="E61">
        <f>COUNTIF('PARITY Errors'!E61, 100) + COUNTIF('Pattern_Matching Errors'!E61, 100) + COUNTIF('Reversal Errors'!E61, 100) + COUNTIF('Stack Errors'!E61, 100) + COUNTIF('Vending_Machine Errors'!E61, 100) + COUNTIF('Vending_Machine_Sum Errors'!E61, 100) + COUNTIF('MazeComplete Errors'!E61, 100) + COUNTIF('MazeSolve Errors'!E61, 100) + COUNTIF('Hamiltonian Errors'!E61, 100)</f>
        <v>0</v>
      </c>
      <c r="F61">
        <f>COUNTIF('PARITY Errors'!F61, 100) + COUNTIF('Pattern_Matching Errors'!F61, 100) + COUNTIF('Reversal Errors'!F61, 100) + COUNTIF('Stack Errors'!F61, 100) + COUNTIF('Vending_Machine Errors'!F61, 100) + COUNTIF('Vending_Machine_Sum Errors'!F61, 100) + COUNTIF('MazeComplete Errors'!F61, 100) + COUNTIF('MazeSolve Errors'!F61, 100) + COUNTIF('Hamiltonian Errors'!F61, 100)</f>
        <v>0</v>
      </c>
      <c r="G61">
        <f>COUNTIF('PARITY Errors'!G61, 100) + COUNTIF('Pattern_Matching Errors'!G61, 100) + COUNTIF('Reversal Errors'!G61, 100) + COUNTIF('Stack Errors'!G61, 100) + COUNTIF('Vending_Machine Errors'!G61, 100) + COUNTIF('Vending_Machine_Sum Errors'!G61, 100) + COUNTIF('MazeComplete Errors'!G61, 100) + COUNTIF('MazeSolve Errors'!G61, 100) + COUNTIF('Hamiltonian Errors'!G61, 100)</f>
        <v>0</v>
      </c>
      <c r="H61" t="str">
        <f t="shared" si="1"/>
        <v>50 (δ=0.2)</v>
      </c>
    </row>
    <row r="62" spans="1:8" x14ac:dyDescent="0.45">
      <c r="A62" s="1">
        <v>22</v>
      </c>
      <c r="B62">
        <v>50</v>
      </c>
      <c r="C62">
        <v>0.45</v>
      </c>
      <c r="D62">
        <f>COUNTIF('PARITY Errors'!D62, 100) + COUNTIF('Pattern_Matching Errors'!D62, 100) + COUNTIF('Reversal Errors'!D62, 100) + COUNTIF('Stack Errors'!D62, 100) + COUNTIF('Vending_Machine Errors'!D62, 100) + COUNTIF('Vending_Machine_Sum Errors'!D62, 100) + COUNTIF('MazeComplete Errors'!D62, 100) + COUNTIF('MazeSolve Errors'!D62, 100) + COUNTIF('Hamiltonian Errors'!D62, 100)</f>
        <v>0</v>
      </c>
      <c r="E62">
        <f>COUNTIF('PARITY Errors'!E62, 100) + COUNTIF('Pattern_Matching Errors'!E62, 100) + COUNTIF('Reversal Errors'!E62, 100) + COUNTIF('Stack Errors'!E62, 100) + COUNTIF('Vending_Machine Errors'!E62, 100) + COUNTIF('Vending_Machine_Sum Errors'!E62, 100) + COUNTIF('MazeComplete Errors'!E62, 100) + COUNTIF('MazeSolve Errors'!E62, 100) + COUNTIF('Hamiltonian Errors'!E62, 100)</f>
        <v>0</v>
      </c>
      <c r="F62">
        <f>COUNTIF('PARITY Errors'!F62, 100) + COUNTIF('Pattern_Matching Errors'!F62, 100) + COUNTIF('Reversal Errors'!F62, 100) + COUNTIF('Stack Errors'!F62, 100) + COUNTIF('Vending_Machine Errors'!F62, 100) + COUNTIF('Vending_Machine_Sum Errors'!F62, 100) + COUNTIF('MazeComplete Errors'!F62, 100) + COUNTIF('MazeSolve Errors'!F62, 100) + COUNTIF('Hamiltonian Errors'!F62, 100)</f>
        <v>0</v>
      </c>
      <c r="G62">
        <f>COUNTIF('PARITY Errors'!G62, 100) + COUNTIF('Pattern_Matching Errors'!G62, 100) + COUNTIF('Reversal Errors'!G62, 100) + COUNTIF('Stack Errors'!G62, 100) + COUNTIF('Vending_Machine Errors'!G62, 100) + COUNTIF('Vending_Machine_Sum Errors'!G62, 100) + COUNTIF('MazeComplete Errors'!G62, 100) + COUNTIF('MazeSolve Errors'!G62, 100) + COUNTIF('Hamiltonian Errors'!G62, 100)</f>
        <v>0</v>
      </c>
      <c r="H62" t="str">
        <f t="shared" si="1"/>
        <v>50 (δ=0.45)</v>
      </c>
    </row>
    <row r="63" spans="1:8" x14ac:dyDescent="0.45">
      <c r="A63" s="1">
        <v>23</v>
      </c>
      <c r="B63">
        <v>50</v>
      </c>
      <c r="C63">
        <v>0.65</v>
      </c>
      <c r="D63">
        <f>COUNTIF('PARITY Errors'!D63, 100) + COUNTIF('Pattern_Matching Errors'!D63, 100) + COUNTIF('Reversal Errors'!D63, 100) + COUNTIF('Stack Errors'!D63, 100) + COUNTIF('Vending_Machine Errors'!D63, 100) + COUNTIF('Vending_Machine_Sum Errors'!D63, 100) + COUNTIF('MazeComplete Errors'!D63, 100) + COUNTIF('MazeSolve Errors'!D63, 100) + COUNTIF('Hamiltonian Errors'!D63, 100)</f>
        <v>0</v>
      </c>
      <c r="E63">
        <f>COUNTIF('PARITY Errors'!E63, 100) + COUNTIF('Pattern_Matching Errors'!E63, 100) + COUNTIF('Reversal Errors'!E63, 100) + COUNTIF('Stack Errors'!E63, 100) + COUNTIF('Vending_Machine Errors'!E63, 100) + COUNTIF('Vending_Machine_Sum Errors'!E63, 100) + COUNTIF('MazeComplete Errors'!E63, 100) + COUNTIF('MazeSolve Errors'!E63, 100) + COUNTIF('Hamiltonian Errors'!E63, 100)</f>
        <v>0</v>
      </c>
      <c r="F63">
        <f>COUNTIF('PARITY Errors'!F63, 100) + COUNTIF('Pattern_Matching Errors'!F63, 100) + COUNTIF('Reversal Errors'!F63, 100) + COUNTIF('Stack Errors'!F63, 100) + COUNTIF('Vending_Machine Errors'!F63, 100) + COUNTIF('Vending_Machine_Sum Errors'!F63, 100) + COUNTIF('MazeComplete Errors'!F63, 100) + COUNTIF('MazeSolve Errors'!F63, 100) + COUNTIF('Hamiltonian Errors'!F63, 100)</f>
        <v>0</v>
      </c>
      <c r="G63">
        <f>COUNTIF('PARITY Errors'!G63, 100) + COUNTIF('Pattern_Matching Errors'!G63, 100) + COUNTIF('Reversal Errors'!G63, 100) + COUNTIF('Stack Errors'!G63, 100) + COUNTIF('Vending_Machine Errors'!G63, 100) + COUNTIF('Vending_Machine_Sum Errors'!G63, 100) + COUNTIF('MazeComplete Errors'!G63, 100) + COUNTIF('MazeSolve Errors'!G63, 100) + COUNTIF('Hamiltonian Errors'!G63, 100)</f>
        <v>0</v>
      </c>
      <c r="H63" t="str">
        <f t="shared" si="1"/>
        <v>50 (δ=0.65)</v>
      </c>
    </row>
    <row r="64" spans="1:8" x14ac:dyDescent="0.45">
      <c r="A64" s="1">
        <v>24</v>
      </c>
      <c r="B64">
        <v>50</v>
      </c>
      <c r="C64">
        <v>0.85</v>
      </c>
      <c r="D64">
        <f>COUNTIF('PARITY Errors'!D64, 100) + COUNTIF('Pattern_Matching Errors'!D64, 100) + COUNTIF('Reversal Errors'!D64, 100) + COUNTIF('Stack Errors'!D64, 100) + COUNTIF('Vending_Machine Errors'!D64, 100) + COUNTIF('Vending_Machine_Sum Errors'!D64, 100) + COUNTIF('MazeComplete Errors'!D64, 100) + COUNTIF('MazeSolve Errors'!D64, 100) + COUNTIF('Hamiltonian Errors'!D64, 100)</f>
        <v>0</v>
      </c>
      <c r="E64">
        <f>COUNTIF('PARITY Errors'!E64, 100) + COUNTIF('Pattern_Matching Errors'!E64, 100) + COUNTIF('Reversal Errors'!E64, 100) + COUNTIF('Stack Errors'!E64, 100) + COUNTIF('Vending_Machine Errors'!E64, 100) + COUNTIF('Vending_Machine_Sum Errors'!E64, 100) + COUNTIF('MazeComplete Errors'!E64, 100) + COUNTIF('MazeSolve Errors'!E64, 100) + COUNTIF('Hamiltonian Errors'!E64, 100)</f>
        <v>0</v>
      </c>
      <c r="F64">
        <f>COUNTIF('PARITY Errors'!F64, 100) + COUNTIF('Pattern_Matching Errors'!F64, 100) + COUNTIF('Reversal Errors'!F64, 100) + COUNTIF('Stack Errors'!F64, 100) + COUNTIF('Vending_Machine Errors'!F64, 100) + COUNTIF('Vending_Machine_Sum Errors'!F64, 100) + COUNTIF('MazeComplete Errors'!F64, 100) + COUNTIF('MazeSolve Errors'!F64, 100) + COUNTIF('Hamiltonian Errors'!F64, 100)</f>
        <v>0</v>
      </c>
      <c r="G64">
        <f>COUNTIF('PARITY Errors'!G64, 100) + COUNTIF('Pattern_Matching Errors'!G64, 100) + COUNTIF('Reversal Errors'!G64, 100) + COUNTIF('Stack Errors'!G64, 100) + COUNTIF('Vending_Machine Errors'!G64, 100) + COUNTIF('Vending_Machine_Sum Errors'!G64, 100) + COUNTIF('MazeComplete Errors'!G64, 100) + COUNTIF('MazeSolve Errors'!G64, 100) + COUNTIF('Hamiltonian Errors'!G64, 100)</f>
        <v>0</v>
      </c>
      <c r="H64" t="str">
        <f t="shared" si="1"/>
        <v>50 (δ=0.85)</v>
      </c>
    </row>
    <row r="65" spans="1:8" x14ac:dyDescent="0.45">
      <c r="A65" s="1">
        <v>25</v>
      </c>
      <c r="B65">
        <v>100</v>
      </c>
      <c r="C65">
        <v>0</v>
      </c>
      <c r="D65">
        <f>COUNTIF('PARITY Errors'!D65, 100) + COUNTIF('Pattern_Matching Errors'!D65, 100) + COUNTIF('Reversal Errors'!D65, 100) + COUNTIF('Stack Errors'!D65, 100) + COUNTIF('Vending_Machine Errors'!D65, 100) + COUNTIF('Vending_Machine_Sum Errors'!D65, 100) + COUNTIF('MazeComplete Errors'!D65, 100) + COUNTIF('MazeSolve Errors'!D65, 100) + COUNTIF('Hamiltonian Errors'!D65, 100)</f>
        <v>0</v>
      </c>
      <c r="E65">
        <f>COUNTIF('PARITY Errors'!E65, 100) + COUNTIF('Pattern_Matching Errors'!E65, 100) + COUNTIF('Reversal Errors'!E65, 100) + COUNTIF('Stack Errors'!E65, 100) + COUNTIF('Vending_Machine Errors'!E65, 100) + COUNTIF('Vending_Machine_Sum Errors'!E65, 100) + COUNTIF('MazeComplete Errors'!E65, 100) + COUNTIF('MazeSolve Errors'!E65, 100) + COUNTIF('Hamiltonian Errors'!E65, 100)</f>
        <v>0</v>
      </c>
      <c r="F65">
        <f>COUNTIF('PARITY Errors'!F65, 100) + COUNTIF('Pattern_Matching Errors'!F65, 100) + COUNTIF('Reversal Errors'!F65, 100) + COUNTIF('Stack Errors'!F65, 100) + COUNTIF('Vending_Machine Errors'!F65, 100) + COUNTIF('Vending_Machine_Sum Errors'!F65, 100) + COUNTIF('MazeComplete Errors'!F65, 100) + COUNTIF('MazeSolve Errors'!F65, 100) + COUNTIF('Hamiltonian Errors'!F65, 100)</f>
        <v>0</v>
      </c>
      <c r="G65">
        <f>COUNTIF('PARITY Errors'!G65, 100) + COUNTIF('Pattern_Matching Errors'!G65, 100) + COUNTIF('Reversal Errors'!G65, 100) + COUNTIF('Stack Errors'!G65, 100) + COUNTIF('Vending_Machine Errors'!G65, 100) + COUNTIF('Vending_Machine_Sum Errors'!G65, 100) + COUNTIF('MazeComplete Errors'!G65, 100) + COUNTIF('MazeSolve Errors'!G65, 100) + COUNTIF('Hamiltonian Errors'!G65, 100)</f>
        <v>0</v>
      </c>
      <c r="H65" t="str">
        <f t="shared" si="1"/>
        <v>100 (δ=0)</v>
      </c>
    </row>
    <row r="66" spans="1:8" x14ac:dyDescent="0.45">
      <c r="A66" s="1">
        <v>26</v>
      </c>
      <c r="B66">
        <v>100</v>
      </c>
      <c r="C66">
        <v>0.2</v>
      </c>
      <c r="D66">
        <f>COUNTIF('PARITY Errors'!D66, 100) + COUNTIF('Pattern_Matching Errors'!D66, 100) + COUNTIF('Reversal Errors'!D66, 100) + COUNTIF('Stack Errors'!D66, 100) + COUNTIF('Vending_Machine Errors'!D66, 100) + COUNTIF('Vending_Machine_Sum Errors'!D66, 100) + COUNTIF('MazeComplete Errors'!D66, 100) + COUNTIF('MazeSolve Errors'!D66, 100) + COUNTIF('Hamiltonian Errors'!D66, 100)</f>
        <v>0</v>
      </c>
      <c r="E66">
        <f>COUNTIF('PARITY Errors'!E66, 100) + COUNTIF('Pattern_Matching Errors'!E66, 100) + COUNTIF('Reversal Errors'!E66, 100) + COUNTIF('Stack Errors'!E66, 100) + COUNTIF('Vending_Machine Errors'!E66, 100) + COUNTIF('Vending_Machine_Sum Errors'!E66, 100) + COUNTIF('MazeComplete Errors'!E66, 100) + COUNTIF('MazeSolve Errors'!E66, 100) + COUNTIF('Hamiltonian Errors'!E66, 100)</f>
        <v>0</v>
      </c>
      <c r="F66">
        <f>COUNTIF('PARITY Errors'!F66, 100) + COUNTIF('Pattern_Matching Errors'!F66, 100) + COUNTIF('Reversal Errors'!F66, 100) + COUNTIF('Stack Errors'!F66, 100) + COUNTIF('Vending_Machine Errors'!F66, 100) + COUNTIF('Vending_Machine_Sum Errors'!F66, 100) + COUNTIF('MazeComplete Errors'!F66, 100) + COUNTIF('MazeSolve Errors'!F66, 100) + COUNTIF('Hamiltonian Errors'!F66, 100)</f>
        <v>0</v>
      </c>
      <c r="G66">
        <f>COUNTIF('PARITY Errors'!G66, 100) + COUNTIF('Pattern_Matching Errors'!G66, 100) + COUNTIF('Reversal Errors'!G66, 100) + COUNTIF('Stack Errors'!G66, 100) + COUNTIF('Vending_Machine Errors'!G66, 100) + COUNTIF('Vending_Machine_Sum Errors'!G66, 100) + COUNTIF('MazeComplete Errors'!G66, 100) + COUNTIF('MazeSolve Errors'!G66, 100) + COUNTIF('Hamiltonian Errors'!G66, 100)</f>
        <v>0</v>
      </c>
      <c r="H66" t="str">
        <f t="shared" si="1"/>
        <v>100 (δ=0.2)</v>
      </c>
    </row>
    <row r="67" spans="1:8" x14ac:dyDescent="0.45">
      <c r="A67" s="1">
        <v>27</v>
      </c>
      <c r="B67">
        <v>100</v>
      </c>
      <c r="C67">
        <v>0.45</v>
      </c>
      <c r="D67">
        <f>COUNTIF('PARITY Errors'!D67, 100) + COUNTIF('Pattern_Matching Errors'!D67, 100) + COUNTIF('Reversal Errors'!D67, 100) + COUNTIF('Stack Errors'!D67, 100) + COUNTIF('Vending_Machine Errors'!D67, 100) + COUNTIF('Vending_Machine_Sum Errors'!D67, 100) + COUNTIF('MazeComplete Errors'!D67, 100) + COUNTIF('MazeSolve Errors'!D67, 100) + COUNTIF('Hamiltonian Errors'!D67, 100)</f>
        <v>0</v>
      </c>
      <c r="E67">
        <f>COUNTIF('PARITY Errors'!E67, 100) + COUNTIF('Pattern_Matching Errors'!E67, 100) + COUNTIF('Reversal Errors'!E67, 100) + COUNTIF('Stack Errors'!E67, 100) + COUNTIF('Vending_Machine Errors'!E67, 100) + COUNTIF('Vending_Machine_Sum Errors'!E67, 100) + COUNTIF('MazeComplete Errors'!E67, 100) + COUNTIF('MazeSolve Errors'!E67, 100) + COUNTIF('Hamiltonian Errors'!E67, 100)</f>
        <v>0</v>
      </c>
      <c r="F67">
        <f>COUNTIF('PARITY Errors'!F67, 100) + COUNTIF('Pattern_Matching Errors'!F67, 100) + COUNTIF('Reversal Errors'!F67, 100) + COUNTIF('Stack Errors'!F67, 100) + COUNTIF('Vending_Machine Errors'!F67, 100) + COUNTIF('Vending_Machine_Sum Errors'!F67, 100) + COUNTIF('MazeComplete Errors'!F67, 100) + COUNTIF('MazeSolve Errors'!F67, 100) + COUNTIF('Hamiltonian Errors'!F67, 100)</f>
        <v>0</v>
      </c>
      <c r="G67">
        <f>COUNTIF('PARITY Errors'!G67, 100) + COUNTIF('Pattern_Matching Errors'!G67, 100) + COUNTIF('Reversal Errors'!G67, 100) + COUNTIF('Stack Errors'!G67, 100) + COUNTIF('Vending_Machine Errors'!G67, 100) + COUNTIF('Vending_Machine_Sum Errors'!G67, 100) + COUNTIF('MazeComplete Errors'!G67, 100) + COUNTIF('MazeSolve Errors'!G67, 100) + COUNTIF('Hamiltonian Errors'!G67, 100)</f>
        <v>0</v>
      </c>
      <c r="H67" t="str">
        <f t="shared" si="1"/>
        <v>100 (δ=0.45)</v>
      </c>
    </row>
    <row r="68" spans="1:8" x14ac:dyDescent="0.45">
      <c r="A68" s="1">
        <v>28</v>
      </c>
      <c r="B68">
        <v>100</v>
      </c>
      <c r="C68">
        <v>0.65</v>
      </c>
      <c r="D68">
        <f>COUNTIF('PARITY Errors'!D68, 100) + COUNTIF('Pattern_Matching Errors'!D68, 100) + COUNTIF('Reversal Errors'!D68, 100) + COUNTIF('Stack Errors'!D68, 100) + COUNTIF('Vending_Machine Errors'!D68, 100) + COUNTIF('Vending_Machine_Sum Errors'!D68, 100) + COUNTIF('MazeComplete Errors'!D68, 100) + COUNTIF('MazeSolve Errors'!D68, 100) + COUNTIF('Hamiltonian Errors'!D68, 100)</f>
        <v>0</v>
      </c>
      <c r="E68">
        <f>COUNTIF('PARITY Errors'!E68, 100) + COUNTIF('Pattern_Matching Errors'!E68, 100) + COUNTIF('Reversal Errors'!E68, 100) + COUNTIF('Stack Errors'!E68, 100) + COUNTIF('Vending_Machine Errors'!E68, 100) + COUNTIF('Vending_Machine_Sum Errors'!E68, 100) + COUNTIF('MazeComplete Errors'!E68, 100) + COUNTIF('MazeSolve Errors'!E68, 100) + COUNTIF('Hamiltonian Errors'!E68, 100)</f>
        <v>0</v>
      </c>
      <c r="F68">
        <f>COUNTIF('PARITY Errors'!F68, 100) + COUNTIF('Pattern_Matching Errors'!F68, 100) + COUNTIF('Reversal Errors'!F68, 100) + COUNTIF('Stack Errors'!F68, 100) + COUNTIF('Vending_Machine Errors'!F68, 100) + COUNTIF('Vending_Machine_Sum Errors'!F68, 100) + COUNTIF('MazeComplete Errors'!F68, 100) + COUNTIF('MazeSolve Errors'!F68, 100) + COUNTIF('Hamiltonian Errors'!F68, 100)</f>
        <v>0</v>
      </c>
      <c r="G68">
        <f>COUNTIF('PARITY Errors'!G68, 100) + COUNTIF('Pattern_Matching Errors'!G68, 100) + COUNTIF('Reversal Errors'!G68, 100) + COUNTIF('Stack Errors'!G68, 100) + COUNTIF('Vending_Machine Errors'!G68, 100) + COUNTIF('Vending_Machine_Sum Errors'!G68, 100) + COUNTIF('MazeComplete Errors'!G68, 100) + COUNTIF('MazeSolve Errors'!G68, 100) + COUNTIF('Hamiltonian Errors'!G68, 100)</f>
        <v>0</v>
      </c>
      <c r="H68" t="str">
        <f t="shared" si="1"/>
        <v>100 (δ=0.65)</v>
      </c>
    </row>
    <row r="69" spans="1:8" x14ac:dyDescent="0.45">
      <c r="A69" s="1">
        <v>29</v>
      </c>
      <c r="B69">
        <v>100</v>
      </c>
      <c r="C69">
        <v>0.85</v>
      </c>
      <c r="D69">
        <f>COUNTIF('PARITY Errors'!D69, 100) + COUNTIF('Pattern_Matching Errors'!D69, 100) + COUNTIF('Reversal Errors'!D69, 100) + COUNTIF('Stack Errors'!D69, 100) + COUNTIF('Vending_Machine Errors'!D69, 100) + COUNTIF('Vending_Machine_Sum Errors'!D69, 100) + COUNTIF('MazeComplete Errors'!D69, 100) + COUNTIF('MazeSolve Errors'!D69, 100) + COUNTIF('Hamiltonian Errors'!D69, 100)</f>
        <v>0</v>
      </c>
      <c r="E69">
        <f>COUNTIF('PARITY Errors'!E69, 100) + COUNTIF('Pattern_Matching Errors'!E69, 100) + COUNTIF('Reversal Errors'!E69, 100) + COUNTIF('Stack Errors'!E69, 100) + COUNTIF('Vending_Machine Errors'!E69, 100) + COUNTIF('Vending_Machine_Sum Errors'!E69, 100) + COUNTIF('MazeComplete Errors'!E69, 100) + COUNTIF('MazeSolve Errors'!E69, 100) + COUNTIF('Hamiltonian Errors'!E69, 100)</f>
        <v>0</v>
      </c>
      <c r="F69">
        <f>COUNTIF('PARITY Errors'!F69, 100) + COUNTIF('Pattern_Matching Errors'!F69, 100) + COUNTIF('Reversal Errors'!F69, 100) + COUNTIF('Stack Errors'!F69, 100) + COUNTIF('Vending_Machine Errors'!F69, 100) + COUNTIF('Vending_Machine_Sum Errors'!F69, 100) + COUNTIF('MazeComplete Errors'!F69, 100) + COUNTIF('MazeSolve Errors'!F69, 100) + COUNTIF('Hamiltonian Errors'!F69, 100)</f>
        <v>0</v>
      </c>
      <c r="G69">
        <f>COUNTIF('PARITY Errors'!G69, 100) + COUNTIF('Pattern_Matching Errors'!G69, 100) + COUNTIF('Reversal Errors'!G69, 100) + COUNTIF('Stack Errors'!G69, 100) + COUNTIF('Vending_Machine Errors'!G69, 100) + COUNTIF('Vending_Machine_Sum Errors'!G69, 100) + COUNTIF('MazeComplete Errors'!G69, 100) + COUNTIF('MazeSolve Errors'!G69, 100) + COUNTIF('Hamiltonian Errors'!G69, 100)</f>
        <v>0</v>
      </c>
      <c r="H69" t="str">
        <f t="shared" si="1"/>
        <v>100 (δ=0.85)</v>
      </c>
    </row>
    <row r="73" spans="1:8" x14ac:dyDescent="0.45">
      <c r="A73" s="1">
        <v>0</v>
      </c>
      <c r="B73" t="s">
        <v>16</v>
      </c>
      <c r="D73">
        <v>9</v>
      </c>
    </row>
    <row r="75" spans="1:8" x14ac:dyDescent="0.4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  <c r="H75" s="1" t="s">
        <v>14</v>
      </c>
    </row>
    <row r="76" spans="1:8" x14ac:dyDescent="0.45">
      <c r="A76" s="1">
        <v>0</v>
      </c>
      <c r="B76">
        <v>0</v>
      </c>
      <c r="C76">
        <v>0</v>
      </c>
      <c r="D76">
        <f>COUNTIF('PARITY Errors'!D76, 100) + COUNTIF('Pattern_Matching Errors'!D76, 100) + COUNTIF('Reversal Errors'!D76, 100) + COUNTIF('Stack Errors'!D76, 100) + COUNTIF('Vending_Machine Errors'!D76, 100) + COUNTIF('Vending_Machine_Sum Errors'!D76, 100) + COUNTIF('MazeComplete Errors'!D76, 100) + COUNTIF('MazeSolve Errors'!D76, 100) + COUNTIF('Hamiltonian Errors'!D76, 100)</f>
        <v>0</v>
      </c>
      <c r="E76">
        <f>COUNTIF('PARITY Errors'!E76, 100) + COUNTIF('Pattern_Matching Errors'!E76, 100) + COUNTIF('Reversal Errors'!E76, 100) + COUNTIF('Stack Errors'!E76, 100) + COUNTIF('Vending_Machine Errors'!E76, 100) + COUNTIF('Vending_Machine_Sum Errors'!E76, 100) + COUNTIF('MazeComplete Errors'!E76, 100) + COUNTIF('MazeSolve Errors'!E76, 100) + COUNTIF('Hamiltonian Errors'!E76, 100)</f>
        <v>0</v>
      </c>
      <c r="F76">
        <f>COUNTIF('PARITY Errors'!F76, 100) + COUNTIF('Pattern_Matching Errors'!F76, 100) + COUNTIF('Reversal Errors'!F76, 100) + COUNTIF('Stack Errors'!F76, 100) + COUNTIF('Vending_Machine Errors'!F76, 100) + COUNTIF('Vending_Machine_Sum Errors'!F76, 100) + COUNTIF('MazeComplete Errors'!F76, 100) + COUNTIF('MazeSolve Errors'!F76, 100) + COUNTIF('Hamiltonian Errors'!F76, 100)</f>
        <v>1</v>
      </c>
      <c r="G76">
        <f>COUNTIF('PARITY Errors'!G76, 100) + COUNTIF('Pattern_Matching Errors'!G76, 100) + COUNTIF('Reversal Errors'!G76, 100) + COUNTIF('Stack Errors'!G76, 100) + COUNTIF('Vending_Machine Errors'!G76, 100) + COUNTIF('Vending_Machine_Sum Errors'!G76, 100) + COUNTIF('MazeComplete Errors'!G76, 100) + COUNTIF('MazeSolve Errors'!G76, 100) + COUNTIF('Hamiltonian Errors'!G76, 100)</f>
        <v>1</v>
      </c>
      <c r="H76" t="str">
        <f t="shared" ref="H76:H105" si="2">B76&amp;" (δ="&amp;C76&amp;")"</f>
        <v>0 (δ=0)</v>
      </c>
    </row>
    <row r="77" spans="1:8" x14ac:dyDescent="0.45">
      <c r="A77" s="1">
        <v>1</v>
      </c>
      <c r="B77">
        <v>0</v>
      </c>
      <c r="C77">
        <v>0.2</v>
      </c>
      <c r="D77">
        <f>COUNTIF('PARITY Errors'!D77, 100) + COUNTIF('Pattern_Matching Errors'!D77, 100) + COUNTIF('Reversal Errors'!D77, 100) + COUNTIF('Stack Errors'!D77, 100) + COUNTIF('Vending_Machine Errors'!D77, 100) + COUNTIF('Vending_Machine_Sum Errors'!D77, 100) + COUNTIF('MazeComplete Errors'!D77, 100) + COUNTIF('MazeSolve Errors'!D77, 100) + COUNTIF('Hamiltonian Errors'!D77, 100)</f>
        <v>0</v>
      </c>
      <c r="E77">
        <f>COUNTIF('PARITY Errors'!E77, 100) + COUNTIF('Pattern_Matching Errors'!E77, 100) + COUNTIF('Reversal Errors'!E77, 100) + COUNTIF('Stack Errors'!E77, 100) + COUNTIF('Vending_Machine Errors'!E77, 100) + COUNTIF('Vending_Machine_Sum Errors'!E77, 100) + COUNTIF('MazeComplete Errors'!E77, 100) + COUNTIF('MazeSolve Errors'!E77, 100) + COUNTIF('Hamiltonian Errors'!E77, 100)</f>
        <v>1</v>
      </c>
      <c r="F77">
        <f>COUNTIF('PARITY Errors'!F77, 100) + COUNTIF('Pattern_Matching Errors'!F77, 100) + COUNTIF('Reversal Errors'!F77, 100) + COUNTIF('Stack Errors'!F77, 100) + COUNTIF('Vending_Machine Errors'!F77, 100) + COUNTIF('Vending_Machine_Sum Errors'!F77, 100) + COUNTIF('MazeComplete Errors'!F77, 100) + COUNTIF('MazeSolve Errors'!F77, 100) + COUNTIF('Hamiltonian Errors'!F77, 100)</f>
        <v>0</v>
      </c>
      <c r="G77">
        <f>COUNTIF('PARITY Errors'!G77, 100) + COUNTIF('Pattern_Matching Errors'!G77, 100) + COUNTIF('Reversal Errors'!G77, 100) + COUNTIF('Stack Errors'!G77, 100) + COUNTIF('Vending_Machine Errors'!G77, 100) + COUNTIF('Vending_Machine_Sum Errors'!G77, 100) + COUNTIF('MazeComplete Errors'!G77, 100) + COUNTIF('MazeSolve Errors'!G77, 100) + COUNTIF('Hamiltonian Errors'!G77, 100)</f>
        <v>1</v>
      </c>
      <c r="H77" t="str">
        <f t="shared" si="2"/>
        <v>0 (δ=0.2)</v>
      </c>
    </row>
    <row r="78" spans="1:8" x14ac:dyDescent="0.45">
      <c r="A78" s="1">
        <v>2</v>
      </c>
      <c r="B78">
        <v>0</v>
      </c>
      <c r="C78">
        <v>0.45</v>
      </c>
      <c r="D78">
        <f>COUNTIF('PARITY Errors'!D78, 100) + COUNTIF('Pattern_Matching Errors'!D78, 100) + COUNTIF('Reversal Errors'!D78, 100) + COUNTIF('Stack Errors'!D78, 100) + COUNTIF('Vending_Machine Errors'!D78, 100) + COUNTIF('Vending_Machine_Sum Errors'!D78, 100) + COUNTIF('MazeComplete Errors'!D78, 100) + COUNTIF('MazeSolve Errors'!D78, 100) + COUNTIF('Hamiltonian Errors'!D78, 100)</f>
        <v>0</v>
      </c>
      <c r="E78">
        <f>COUNTIF('PARITY Errors'!E78, 100) + COUNTIF('Pattern_Matching Errors'!E78, 100) + COUNTIF('Reversal Errors'!E78, 100) + COUNTIF('Stack Errors'!E78, 100) + COUNTIF('Vending_Machine Errors'!E78, 100) + COUNTIF('Vending_Machine_Sum Errors'!E78, 100) + COUNTIF('MazeComplete Errors'!E78, 100) + COUNTIF('MazeSolve Errors'!E78, 100) + COUNTIF('Hamiltonian Errors'!E78, 100)</f>
        <v>0</v>
      </c>
      <c r="F78">
        <f>COUNTIF('PARITY Errors'!F78, 100) + COUNTIF('Pattern_Matching Errors'!F78, 100) + COUNTIF('Reversal Errors'!F78, 100) + COUNTIF('Stack Errors'!F78, 100) + COUNTIF('Vending_Machine Errors'!F78, 100) + COUNTIF('Vending_Machine_Sum Errors'!F78, 100) + COUNTIF('MazeComplete Errors'!F78, 100) + COUNTIF('MazeSolve Errors'!F78, 100) + COUNTIF('Hamiltonian Errors'!F78, 100)</f>
        <v>1</v>
      </c>
      <c r="G78">
        <f>COUNTIF('PARITY Errors'!G78, 100) + COUNTIF('Pattern_Matching Errors'!G78, 100) + COUNTIF('Reversal Errors'!G78, 100) + COUNTIF('Stack Errors'!G78, 100) + COUNTIF('Vending_Machine Errors'!G78, 100) + COUNTIF('Vending_Machine_Sum Errors'!G78, 100) + COUNTIF('MazeComplete Errors'!G78, 100) + COUNTIF('MazeSolve Errors'!G78, 100) + COUNTIF('Hamiltonian Errors'!G78, 100)</f>
        <v>0</v>
      </c>
      <c r="H78" t="str">
        <f t="shared" si="2"/>
        <v>0 (δ=0.45)</v>
      </c>
    </row>
    <row r="79" spans="1:8" x14ac:dyDescent="0.45">
      <c r="A79" s="1">
        <v>3</v>
      </c>
      <c r="B79">
        <v>0</v>
      </c>
      <c r="C79">
        <v>0.65</v>
      </c>
      <c r="D79">
        <f>COUNTIF('PARITY Errors'!D79, 100) + COUNTIF('Pattern_Matching Errors'!D79, 100) + COUNTIF('Reversal Errors'!D79, 100) + COUNTIF('Stack Errors'!D79, 100) + COUNTIF('Vending_Machine Errors'!D79, 100) + COUNTIF('Vending_Machine_Sum Errors'!D79, 100) + COUNTIF('MazeComplete Errors'!D79, 100) + COUNTIF('MazeSolve Errors'!D79, 100) + COUNTIF('Hamiltonian Errors'!D79, 100)</f>
        <v>1</v>
      </c>
      <c r="E79">
        <f>COUNTIF('PARITY Errors'!E79, 100) + COUNTIF('Pattern_Matching Errors'!E79, 100) + COUNTIF('Reversal Errors'!E79, 100) + COUNTIF('Stack Errors'!E79, 100) + COUNTIF('Vending_Machine Errors'!E79, 100) + COUNTIF('Vending_Machine_Sum Errors'!E79, 100) + COUNTIF('MazeComplete Errors'!E79, 100) + COUNTIF('MazeSolve Errors'!E79, 100) + COUNTIF('Hamiltonian Errors'!E79, 100)</f>
        <v>1</v>
      </c>
      <c r="F79">
        <f>COUNTIF('PARITY Errors'!F79, 100) + COUNTIF('Pattern_Matching Errors'!F79, 100) + COUNTIF('Reversal Errors'!F79, 100) + COUNTIF('Stack Errors'!F79, 100) + COUNTIF('Vending_Machine Errors'!F79, 100) + COUNTIF('Vending_Machine_Sum Errors'!F79, 100) + COUNTIF('MazeComplete Errors'!F79, 100) + COUNTIF('MazeSolve Errors'!F79, 100) + COUNTIF('Hamiltonian Errors'!F79, 100)</f>
        <v>1</v>
      </c>
      <c r="G79">
        <f>COUNTIF('PARITY Errors'!G79, 100) + COUNTIF('Pattern_Matching Errors'!G79, 100) + COUNTIF('Reversal Errors'!G79, 100) + COUNTIF('Stack Errors'!G79, 100) + COUNTIF('Vending_Machine Errors'!G79, 100) + COUNTIF('Vending_Machine_Sum Errors'!G79, 100) + COUNTIF('MazeComplete Errors'!G79, 100) + COUNTIF('MazeSolve Errors'!G79, 100) + COUNTIF('Hamiltonian Errors'!G79, 100)</f>
        <v>1</v>
      </c>
      <c r="H79" t="str">
        <f t="shared" si="2"/>
        <v>0 (δ=0.65)</v>
      </c>
    </row>
    <row r="80" spans="1:8" x14ac:dyDescent="0.45">
      <c r="A80" s="1">
        <v>4</v>
      </c>
      <c r="B80">
        <v>0</v>
      </c>
      <c r="C80">
        <v>0.85</v>
      </c>
      <c r="D80">
        <f>COUNTIF('PARITY Errors'!D80, 100) + COUNTIF('Pattern_Matching Errors'!D80, 100) + COUNTIF('Reversal Errors'!D80, 100) + COUNTIF('Stack Errors'!D80, 100) + COUNTIF('Vending_Machine Errors'!D80, 100) + COUNTIF('Vending_Machine_Sum Errors'!D80, 100) + COUNTIF('MazeComplete Errors'!D80, 100) + COUNTIF('MazeSolve Errors'!D80, 100) + COUNTIF('Hamiltonian Errors'!D80, 100)</f>
        <v>0</v>
      </c>
      <c r="E80">
        <f>COUNTIF('PARITY Errors'!E80, 100) + COUNTIF('Pattern_Matching Errors'!E80, 100) + COUNTIF('Reversal Errors'!E80, 100) + COUNTIF('Stack Errors'!E80, 100) + COUNTIF('Vending_Machine Errors'!E80, 100) + COUNTIF('Vending_Machine_Sum Errors'!E80, 100) + COUNTIF('MazeComplete Errors'!E80, 100) + COUNTIF('MazeSolve Errors'!E80, 100) + COUNTIF('Hamiltonian Errors'!E80, 100)</f>
        <v>1</v>
      </c>
      <c r="F80">
        <f>COUNTIF('PARITY Errors'!F80, 100) + COUNTIF('Pattern_Matching Errors'!F80, 100) + COUNTIF('Reversal Errors'!F80, 100) + COUNTIF('Stack Errors'!F80, 100) + COUNTIF('Vending_Machine Errors'!F80, 100) + COUNTIF('Vending_Machine_Sum Errors'!F80, 100) + COUNTIF('MazeComplete Errors'!F80, 100) + COUNTIF('MazeSolve Errors'!F80, 100) + COUNTIF('Hamiltonian Errors'!F80, 100)</f>
        <v>1</v>
      </c>
      <c r="G80">
        <f>COUNTIF('PARITY Errors'!G80, 100) + COUNTIF('Pattern_Matching Errors'!G80, 100) + COUNTIF('Reversal Errors'!G80, 100) + COUNTIF('Stack Errors'!G80, 100) + COUNTIF('Vending_Machine Errors'!G80, 100) + COUNTIF('Vending_Machine_Sum Errors'!G80, 100) + COUNTIF('MazeComplete Errors'!G80, 100) + COUNTIF('MazeSolve Errors'!G80, 100) + COUNTIF('Hamiltonian Errors'!G80, 100)</f>
        <v>1</v>
      </c>
      <c r="H80" t="str">
        <f t="shared" si="2"/>
        <v>0 (δ=0.85)</v>
      </c>
    </row>
    <row r="81" spans="1:8" x14ac:dyDescent="0.45">
      <c r="A81" s="1">
        <v>5</v>
      </c>
      <c r="B81">
        <v>5</v>
      </c>
      <c r="C81">
        <v>0</v>
      </c>
      <c r="D81">
        <f>COUNTIF('PARITY Errors'!D81, 100) + COUNTIF('Pattern_Matching Errors'!D81, 100) + COUNTIF('Reversal Errors'!D81, 100) + COUNTIF('Stack Errors'!D81, 100) + COUNTIF('Vending_Machine Errors'!D81, 100) + COUNTIF('Vending_Machine_Sum Errors'!D81, 100) + COUNTIF('MazeComplete Errors'!D81, 100) + COUNTIF('MazeSolve Errors'!D81, 100) + COUNTIF('Hamiltonian Errors'!D81, 100)</f>
        <v>0</v>
      </c>
      <c r="E81">
        <f>COUNTIF('PARITY Errors'!E81, 100) + COUNTIF('Pattern_Matching Errors'!E81, 100) + COUNTIF('Reversal Errors'!E81, 100) + COUNTIF('Stack Errors'!E81, 100) + COUNTIF('Vending_Machine Errors'!E81, 100) + COUNTIF('Vending_Machine_Sum Errors'!E81, 100) + COUNTIF('MazeComplete Errors'!E81, 100) + COUNTIF('MazeSolve Errors'!E81, 100) + COUNTIF('Hamiltonian Errors'!E81, 100)</f>
        <v>0</v>
      </c>
      <c r="F81">
        <f>COUNTIF('PARITY Errors'!F81, 100) + COUNTIF('Pattern_Matching Errors'!F81, 100) + COUNTIF('Reversal Errors'!F81, 100) + COUNTIF('Stack Errors'!F81, 100) + COUNTIF('Vending_Machine Errors'!F81, 100) + COUNTIF('Vending_Machine_Sum Errors'!F81, 100) + COUNTIF('MazeComplete Errors'!F81, 100) + COUNTIF('MazeSolve Errors'!F81, 100) + COUNTIF('Hamiltonian Errors'!F81, 100)</f>
        <v>0</v>
      </c>
      <c r="G81">
        <f>COUNTIF('PARITY Errors'!G81, 100) + COUNTIF('Pattern_Matching Errors'!G81, 100) + COUNTIF('Reversal Errors'!G81, 100) + COUNTIF('Stack Errors'!G81, 100) + COUNTIF('Vending_Machine Errors'!G81, 100) + COUNTIF('Vending_Machine_Sum Errors'!G81, 100) + COUNTIF('MazeComplete Errors'!G81, 100) + COUNTIF('MazeSolve Errors'!G81, 100) + COUNTIF('Hamiltonian Errors'!G81, 100)</f>
        <v>0</v>
      </c>
      <c r="H81" t="str">
        <f t="shared" si="2"/>
        <v>5 (δ=0)</v>
      </c>
    </row>
    <row r="82" spans="1:8" x14ac:dyDescent="0.45">
      <c r="A82" s="1">
        <v>6</v>
      </c>
      <c r="B82">
        <v>5</v>
      </c>
      <c r="C82">
        <v>0.2</v>
      </c>
      <c r="D82">
        <f>COUNTIF('PARITY Errors'!D82, 100) + COUNTIF('Pattern_Matching Errors'!D82, 100) + COUNTIF('Reversal Errors'!D82, 100) + COUNTIF('Stack Errors'!D82, 100) + COUNTIF('Vending_Machine Errors'!D82, 100) + COUNTIF('Vending_Machine_Sum Errors'!D82, 100) + COUNTIF('MazeComplete Errors'!D82, 100) + COUNTIF('MazeSolve Errors'!D82, 100) + COUNTIF('Hamiltonian Errors'!D82, 100)</f>
        <v>0</v>
      </c>
      <c r="E82">
        <f>COUNTIF('PARITY Errors'!E82, 100) + COUNTIF('Pattern_Matching Errors'!E82, 100) + COUNTIF('Reversal Errors'!E82, 100) + COUNTIF('Stack Errors'!E82, 100) + COUNTIF('Vending_Machine Errors'!E82, 100) + COUNTIF('Vending_Machine_Sum Errors'!E82, 100) + COUNTIF('MazeComplete Errors'!E82, 100) + COUNTIF('MazeSolve Errors'!E82, 100) + COUNTIF('Hamiltonian Errors'!E82, 100)</f>
        <v>0</v>
      </c>
      <c r="F82">
        <f>COUNTIF('PARITY Errors'!F82, 100) + COUNTIF('Pattern_Matching Errors'!F82, 100) + COUNTIF('Reversal Errors'!F82, 100) + COUNTIF('Stack Errors'!F82, 100) + COUNTIF('Vending_Machine Errors'!F82, 100) + COUNTIF('Vending_Machine_Sum Errors'!F82, 100) + COUNTIF('MazeComplete Errors'!F82, 100) + COUNTIF('MazeSolve Errors'!F82, 100) + COUNTIF('Hamiltonian Errors'!F82, 100)</f>
        <v>0</v>
      </c>
      <c r="G82">
        <f>COUNTIF('PARITY Errors'!G82, 100) + COUNTIF('Pattern_Matching Errors'!G82, 100) + COUNTIF('Reversal Errors'!G82, 100) + COUNTIF('Stack Errors'!G82, 100) + COUNTIF('Vending_Machine Errors'!G82, 100) + COUNTIF('Vending_Machine_Sum Errors'!G82, 100) + COUNTIF('MazeComplete Errors'!G82, 100) + COUNTIF('MazeSolve Errors'!G82, 100) + COUNTIF('Hamiltonian Errors'!G82, 100)</f>
        <v>0</v>
      </c>
      <c r="H82" t="str">
        <f t="shared" si="2"/>
        <v>5 (δ=0.2)</v>
      </c>
    </row>
    <row r="83" spans="1:8" x14ac:dyDescent="0.45">
      <c r="A83" s="1">
        <v>7</v>
      </c>
      <c r="B83">
        <v>5</v>
      </c>
      <c r="C83">
        <v>0.45</v>
      </c>
      <c r="D83">
        <f>COUNTIF('PARITY Errors'!D83, 100) + COUNTIF('Pattern_Matching Errors'!D83, 100) + COUNTIF('Reversal Errors'!D83, 100) + COUNTIF('Stack Errors'!D83, 100) + COUNTIF('Vending_Machine Errors'!D83, 100) + COUNTIF('Vending_Machine_Sum Errors'!D83, 100) + COUNTIF('MazeComplete Errors'!D83, 100) + COUNTIF('MazeSolve Errors'!D83, 100) + COUNTIF('Hamiltonian Errors'!D83, 100)</f>
        <v>0</v>
      </c>
      <c r="E83">
        <f>COUNTIF('PARITY Errors'!E83, 100) + COUNTIF('Pattern_Matching Errors'!E83, 100) + COUNTIF('Reversal Errors'!E83, 100) + COUNTIF('Stack Errors'!E83, 100) + COUNTIF('Vending_Machine Errors'!E83, 100) + COUNTIF('Vending_Machine_Sum Errors'!E83, 100) + COUNTIF('MazeComplete Errors'!E83, 100) + COUNTIF('MazeSolve Errors'!E83, 100) + COUNTIF('Hamiltonian Errors'!E83, 100)</f>
        <v>0</v>
      </c>
      <c r="F83">
        <f>COUNTIF('PARITY Errors'!F83, 100) + COUNTIF('Pattern_Matching Errors'!F83, 100) + COUNTIF('Reversal Errors'!F83, 100) + COUNTIF('Stack Errors'!F83, 100) + COUNTIF('Vending_Machine Errors'!F83, 100) + COUNTIF('Vending_Machine_Sum Errors'!F83, 100) + COUNTIF('MazeComplete Errors'!F83, 100) + COUNTIF('MazeSolve Errors'!F83, 100) + COUNTIF('Hamiltonian Errors'!F83, 100)</f>
        <v>0</v>
      </c>
      <c r="G83">
        <f>COUNTIF('PARITY Errors'!G83, 100) + COUNTIF('Pattern_Matching Errors'!G83, 100) + COUNTIF('Reversal Errors'!G83, 100) + COUNTIF('Stack Errors'!G83, 100) + COUNTIF('Vending_Machine Errors'!G83, 100) + COUNTIF('Vending_Machine_Sum Errors'!G83, 100) + COUNTIF('MazeComplete Errors'!G83, 100) + COUNTIF('MazeSolve Errors'!G83, 100) + COUNTIF('Hamiltonian Errors'!G83, 100)</f>
        <v>0</v>
      </c>
      <c r="H83" t="str">
        <f t="shared" si="2"/>
        <v>5 (δ=0.45)</v>
      </c>
    </row>
    <row r="84" spans="1:8" x14ac:dyDescent="0.45">
      <c r="A84" s="1">
        <v>8</v>
      </c>
      <c r="B84">
        <v>5</v>
      </c>
      <c r="C84">
        <v>0.65</v>
      </c>
      <c r="D84">
        <f>COUNTIF('PARITY Errors'!D84, 100) + COUNTIF('Pattern_Matching Errors'!D84, 100) + COUNTIF('Reversal Errors'!D84, 100) + COUNTIF('Stack Errors'!D84, 100) + COUNTIF('Vending_Machine Errors'!D84, 100) + COUNTIF('Vending_Machine_Sum Errors'!D84, 100) + COUNTIF('MazeComplete Errors'!D84, 100) + COUNTIF('MazeSolve Errors'!D84, 100) + COUNTIF('Hamiltonian Errors'!D84, 100)</f>
        <v>0</v>
      </c>
      <c r="E84">
        <f>COUNTIF('PARITY Errors'!E84, 100) + COUNTIF('Pattern_Matching Errors'!E84, 100) + COUNTIF('Reversal Errors'!E84, 100) + COUNTIF('Stack Errors'!E84, 100) + COUNTIF('Vending_Machine Errors'!E84, 100) + COUNTIF('Vending_Machine_Sum Errors'!E84, 100) + COUNTIF('MazeComplete Errors'!E84, 100) + COUNTIF('MazeSolve Errors'!E84, 100) + COUNTIF('Hamiltonian Errors'!E84, 100)</f>
        <v>0</v>
      </c>
      <c r="F84">
        <f>COUNTIF('PARITY Errors'!F84, 100) + COUNTIF('Pattern_Matching Errors'!F84, 100) + COUNTIF('Reversal Errors'!F84, 100) + COUNTIF('Stack Errors'!F84, 100) + COUNTIF('Vending_Machine Errors'!F84, 100) + COUNTIF('Vending_Machine_Sum Errors'!F84, 100) + COUNTIF('MazeComplete Errors'!F84, 100) + COUNTIF('MazeSolve Errors'!F84, 100) + COUNTIF('Hamiltonian Errors'!F84, 100)</f>
        <v>0</v>
      </c>
      <c r="G84">
        <f>COUNTIF('PARITY Errors'!G84, 100) + COUNTIF('Pattern_Matching Errors'!G84, 100) + COUNTIF('Reversal Errors'!G84, 100) + COUNTIF('Stack Errors'!G84, 100) + COUNTIF('Vending_Machine Errors'!G84, 100) + COUNTIF('Vending_Machine_Sum Errors'!G84, 100) + COUNTIF('MazeComplete Errors'!G84, 100) + COUNTIF('MazeSolve Errors'!G84, 100) + COUNTIF('Hamiltonian Errors'!G84, 100)</f>
        <v>0</v>
      </c>
      <c r="H84" t="str">
        <f t="shared" si="2"/>
        <v>5 (δ=0.65)</v>
      </c>
    </row>
    <row r="85" spans="1:8" x14ac:dyDescent="0.45">
      <c r="A85" s="1">
        <v>9</v>
      </c>
      <c r="B85">
        <v>5</v>
      </c>
      <c r="C85">
        <v>0.85</v>
      </c>
      <c r="D85">
        <f>COUNTIF('PARITY Errors'!D85, 100) + COUNTIF('Pattern_Matching Errors'!D85, 100) + COUNTIF('Reversal Errors'!D85, 100) + COUNTIF('Stack Errors'!D85, 100) + COUNTIF('Vending_Machine Errors'!D85, 100) + COUNTIF('Vending_Machine_Sum Errors'!D85, 100) + COUNTIF('MazeComplete Errors'!D85, 100) + COUNTIF('MazeSolve Errors'!D85, 100) + COUNTIF('Hamiltonian Errors'!D85, 100)</f>
        <v>0</v>
      </c>
      <c r="E85">
        <f>COUNTIF('PARITY Errors'!E85, 100) + COUNTIF('Pattern_Matching Errors'!E85, 100) + COUNTIF('Reversal Errors'!E85, 100) + COUNTIF('Stack Errors'!E85, 100) + COUNTIF('Vending_Machine Errors'!E85, 100) + COUNTIF('Vending_Machine_Sum Errors'!E85, 100) + COUNTIF('MazeComplete Errors'!E85, 100) + COUNTIF('MazeSolve Errors'!E85, 100) + COUNTIF('Hamiltonian Errors'!E85, 100)</f>
        <v>0</v>
      </c>
      <c r="F85">
        <f>COUNTIF('PARITY Errors'!F85, 100) + COUNTIF('Pattern_Matching Errors'!F85, 100) + COUNTIF('Reversal Errors'!F85, 100) + COUNTIF('Stack Errors'!F85, 100) + COUNTIF('Vending_Machine Errors'!F85, 100) + COUNTIF('Vending_Machine_Sum Errors'!F85, 100) + COUNTIF('MazeComplete Errors'!F85, 100) + COUNTIF('MazeSolve Errors'!F85, 100) + COUNTIF('Hamiltonian Errors'!F85, 100)</f>
        <v>0</v>
      </c>
      <c r="G85">
        <f>COUNTIF('PARITY Errors'!G85, 100) + COUNTIF('Pattern_Matching Errors'!G85, 100) + COUNTIF('Reversal Errors'!G85, 100) + COUNTIF('Stack Errors'!G85, 100) + COUNTIF('Vending_Machine Errors'!G85, 100) + COUNTIF('Vending_Machine_Sum Errors'!G85, 100) + COUNTIF('MazeComplete Errors'!G85, 100) + COUNTIF('MazeSolve Errors'!G85, 100) + COUNTIF('Hamiltonian Errors'!G85, 100)</f>
        <v>0</v>
      </c>
      <c r="H85" t="str">
        <f t="shared" si="2"/>
        <v>5 (δ=0.85)</v>
      </c>
    </row>
    <row r="86" spans="1:8" x14ac:dyDescent="0.45">
      <c r="A86" s="1">
        <v>10</v>
      </c>
      <c r="B86">
        <v>10</v>
      </c>
      <c r="C86">
        <v>0</v>
      </c>
      <c r="D86">
        <f>COUNTIF('PARITY Errors'!D86, 100) + COUNTIF('Pattern_Matching Errors'!D86, 100) + COUNTIF('Reversal Errors'!D86, 100) + COUNTIF('Stack Errors'!D86, 100) + COUNTIF('Vending_Machine Errors'!D86, 100) + COUNTIF('Vending_Machine_Sum Errors'!D86, 100) + COUNTIF('MazeComplete Errors'!D86, 100) + COUNTIF('MazeSolve Errors'!D86, 100) + COUNTIF('Hamiltonian Errors'!D86, 100)</f>
        <v>0</v>
      </c>
      <c r="E86">
        <f>COUNTIF('PARITY Errors'!E86, 100) + COUNTIF('Pattern_Matching Errors'!E86, 100) + COUNTIF('Reversal Errors'!E86, 100) + COUNTIF('Stack Errors'!E86, 100) + COUNTIF('Vending_Machine Errors'!E86, 100) + COUNTIF('Vending_Machine_Sum Errors'!E86, 100) + COUNTIF('MazeComplete Errors'!E86, 100) + COUNTIF('MazeSolve Errors'!E86, 100) + COUNTIF('Hamiltonian Errors'!E86, 100)</f>
        <v>0</v>
      </c>
      <c r="F86">
        <f>COUNTIF('PARITY Errors'!F86, 100) + COUNTIF('Pattern_Matching Errors'!F86, 100) + COUNTIF('Reversal Errors'!F86, 100) + COUNTIF('Stack Errors'!F86, 100) + COUNTIF('Vending_Machine Errors'!F86, 100) + COUNTIF('Vending_Machine_Sum Errors'!F86, 100) + COUNTIF('MazeComplete Errors'!F86, 100) + COUNTIF('MazeSolve Errors'!F86, 100) + COUNTIF('Hamiltonian Errors'!F86, 100)</f>
        <v>0</v>
      </c>
      <c r="G86">
        <f>COUNTIF('PARITY Errors'!G86, 100) + COUNTIF('Pattern_Matching Errors'!G86, 100) + COUNTIF('Reversal Errors'!G86, 100) + COUNTIF('Stack Errors'!G86, 100) + COUNTIF('Vending_Machine Errors'!G86, 100) + COUNTIF('Vending_Machine_Sum Errors'!G86, 100) + COUNTIF('MazeComplete Errors'!G86, 100) + COUNTIF('MazeSolve Errors'!G86, 100) + COUNTIF('Hamiltonian Errors'!G86, 100)</f>
        <v>0</v>
      </c>
      <c r="H86" t="str">
        <f t="shared" si="2"/>
        <v>10 (δ=0)</v>
      </c>
    </row>
    <row r="87" spans="1:8" x14ac:dyDescent="0.45">
      <c r="A87" s="1">
        <v>11</v>
      </c>
      <c r="B87">
        <v>10</v>
      </c>
      <c r="C87">
        <v>0.2</v>
      </c>
      <c r="D87">
        <f>COUNTIF('PARITY Errors'!D87, 100) + COUNTIF('Pattern_Matching Errors'!D87, 100) + COUNTIF('Reversal Errors'!D87, 100) + COUNTIF('Stack Errors'!D87, 100) + COUNTIF('Vending_Machine Errors'!D87, 100) + COUNTIF('Vending_Machine_Sum Errors'!D87, 100) + COUNTIF('MazeComplete Errors'!D87, 100) + COUNTIF('MazeSolve Errors'!D87, 100) + COUNTIF('Hamiltonian Errors'!D87, 100)</f>
        <v>0</v>
      </c>
      <c r="E87">
        <f>COUNTIF('PARITY Errors'!E87, 100) + COUNTIF('Pattern_Matching Errors'!E87, 100) + COUNTIF('Reversal Errors'!E87, 100) + COUNTIF('Stack Errors'!E87, 100) + COUNTIF('Vending_Machine Errors'!E87, 100) + COUNTIF('Vending_Machine_Sum Errors'!E87, 100) + COUNTIF('MazeComplete Errors'!E87, 100) + COUNTIF('MazeSolve Errors'!E87, 100) + COUNTIF('Hamiltonian Errors'!E87, 100)</f>
        <v>0</v>
      </c>
      <c r="F87">
        <f>COUNTIF('PARITY Errors'!F87, 100) + COUNTIF('Pattern_Matching Errors'!F87, 100) + COUNTIF('Reversal Errors'!F87, 100) + COUNTIF('Stack Errors'!F87, 100) + COUNTIF('Vending_Machine Errors'!F87, 100) + COUNTIF('Vending_Machine_Sum Errors'!F87, 100) + COUNTIF('MazeComplete Errors'!F87, 100) + COUNTIF('MazeSolve Errors'!F87, 100) + COUNTIF('Hamiltonian Errors'!F87, 100)</f>
        <v>0</v>
      </c>
      <c r="G87">
        <f>COUNTIF('PARITY Errors'!G87, 100) + COUNTIF('Pattern_Matching Errors'!G87, 100) + COUNTIF('Reversal Errors'!G87, 100) + COUNTIF('Stack Errors'!G87, 100) + COUNTIF('Vending_Machine Errors'!G87, 100) + COUNTIF('Vending_Machine_Sum Errors'!G87, 100) + COUNTIF('MazeComplete Errors'!G87, 100) + COUNTIF('MazeSolve Errors'!G87, 100) + COUNTIF('Hamiltonian Errors'!G87, 100)</f>
        <v>0</v>
      </c>
      <c r="H87" t="str">
        <f t="shared" si="2"/>
        <v>10 (δ=0.2)</v>
      </c>
    </row>
    <row r="88" spans="1:8" x14ac:dyDescent="0.45">
      <c r="A88" s="1">
        <v>12</v>
      </c>
      <c r="B88">
        <v>10</v>
      </c>
      <c r="C88">
        <v>0.45</v>
      </c>
      <c r="D88">
        <f>COUNTIF('PARITY Errors'!D88, 100) + COUNTIF('Pattern_Matching Errors'!D88, 100) + COUNTIF('Reversal Errors'!D88, 100) + COUNTIF('Stack Errors'!D88, 100) + COUNTIF('Vending_Machine Errors'!D88, 100) + COUNTIF('Vending_Machine_Sum Errors'!D88, 100) + COUNTIF('MazeComplete Errors'!D88, 100) + COUNTIF('MazeSolve Errors'!D88, 100) + COUNTIF('Hamiltonian Errors'!D88, 100)</f>
        <v>0</v>
      </c>
      <c r="E88">
        <f>COUNTIF('PARITY Errors'!E88, 100) + COUNTIF('Pattern_Matching Errors'!E88, 100) + COUNTIF('Reversal Errors'!E88, 100) + COUNTIF('Stack Errors'!E88, 100) + COUNTIF('Vending_Machine Errors'!E88, 100) + COUNTIF('Vending_Machine_Sum Errors'!E88, 100) + COUNTIF('MazeComplete Errors'!E88, 100) + COUNTIF('MazeSolve Errors'!E88, 100) + COUNTIF('Hamiltonian Errors'!E88, 100)</f>
        <v>0</v>
      </c>
      <c r="F88">
        <f>COUNTIF('PARITY Errors'!F88, 100) + COUNTIF('Pattern_Matching Errors'!F88, 100) + COUNTIF('Reversal Errors'!F88, 100) + COUNTIF('Stack Errors'!F88, 100) + COUNTIF('Vending_Machine Errors'!F88, 100) + COUNTIF('Vending_Machine_Sum Errors'!F88, 100) + COUNTIF('MazeComplete Errors'!F88, 100) + COUNTIF('MazeSolve Errors'!F88, 100) + COUNTIF('Hamiltonian Errors'!F88, 100)</f>
        <v>0</v>
      </c>
      <c r="G88">
        <f>COUNTIF('PARITY Errors'!G88, 100) + COUNTIF('Pattern_Matching Errors'!G88, 100) + COUNTIF('Reversal Errors'!G88, 100) + COUNTIF('Stack Errors'!G88, 100) + COUNTIF('Vending_Machine Errors'!G88, 100) + COUNTIF('Vending_Machine_Sum Errors'!G88, 100) + COUNTIF('MazeComplete Errors'!G88, 100) + COUNTIF('MazeSolve Errors'!G88, 100) + COUNTIF('Hamiltonian Errors'!G88, 100)</f>
        <v>0</v>
      </c>
      <c r="H88" t="str">
        <f t="shared" si="2"/>
        <v>10 (δ=0.45)</v>
      </c>
    </row>
    <row r="89" spans="1:8" x14ac:dyDescent="0.45">
      <c r="A89" s="1">
        <v>13</v>
      </c>
      <c r="B89">
        <v>10</v>
      </c>
      <c r="C89">
        <v>0.65</v>
      </c>
      <c r="D89">
        <f>COUNTIF('PARITY Errors'!D89, 100) + COUNTIF('Pattern_Matching Errors'!D89, 100) + COUNTIF('Reversal Errors'!D89, 100) + COUNTIF('Stack Errors'!D89, 100) + COUNTIF('Vending_Machine Errors'!D89, 100) + COUNTIF('Vending_Machine_Sum Errors'!D89, 100) + COUNTIF('MazeComplete Errors'!D89, 100) + COUNTIF('MazeSolve Errors'!D89, 100) + COUNTIF('Hamiltonian Errors'!D89, 100)</f>
        <v>0</v>
      </c>
      <c r="E89">
        <f>COUNTIF('PARITY Errors'!E89, 100) + COUNTIF('Pattern_Matching Errors'!E89, 100) + COUNTIF('Reversal Errors'!E89, 100) + COUNTIF('Stack Errors'!E89, 100) + COUNTIF('Vending_Machine Errors'!E89, 100) + COUNTIF('Vending_Machine_Sum Errors'!E89, 100) + COUNTIF('MazeComplete Errors'!E89, 100) + COUNTIF('MazeSolve Errors'!E89, 100) + COUNTIF('Hamiltonian Errors'!E89, 100)</f>
        <v>0</v>
      </c>
      <c r="F89">
        <f>COUNTIF('PARITY Errors'!F89, 100) + COUNTIF('Pattern_Matching Errors'!F89, 100) + COUNTIF('Reversal Errors'!F89, 100) + COUNTIF('Stack Errors'!F89, 100) + COUNTIF('Vending_Machine Errors'!F89, 100) + COUNTIF('Vending_Machine_Sum Errors'!F89, 100) + COUNTIF('MazeComplete Errors'!F89, 100) + COUNTIF('MazeSolve Errors'!F89, 100) + COUNTIF('Hamiltonian Errors'!F89, 100)</f>
        <v>0</v>
      </c>
      <c r="G89">
        <f>COUNTIF('PARITY Errors'!G89, 100) + COUNTIF('Pattern_Matching Errors'!G89, 100) + COUNTIF('Reversal Errors'!G89, 100) + COUNTIF('Stack Errors'!G89, 100) + COUNTIF('Vending_Machine Errors'!G89, 100) + COUNTIF('Vending_Machine_Sum Errors'!G89, 100) + COUNTIF('MazeComplete Errors'!G89, 100) + COUNTIF('MazeSolve Errors'!G89, 100) + COUNTIF('Hamiltonian Errors'!G89, 100)</f>
        <v>0</v>
      </c>
      <c r="H89" t="str">
        <f t="shared" si="2"/>
        <v>10 (δ=0.65)</v>
      </c>
    </row>
    <row r="90" spans="1:8" x14ac:dyDescent="0.45">
      <c r="A90" s="1">
        <v>14</v>
      </c>
      <c r="B90">
        <v>10</v>
      </c>
      <c r="C90">
        <v>0.85</v>
      </c>
      <c r="D90">
        <f>COUNTIF('PARITY Errors'!D90, 100) + COUNTIF('Pattern_Matching Errors'!D90, 100) + COUNTIF('Reversal Errors'!D90, 100) + COUNTIF('Stack Errors'!D90, 100) + COUNTIF('Vending_Machine Errors'!D90, 100) + COUNTIF('Vending_Machine_Sum Errors'!D90, 100) + COUNTIF('MazeComplete Errors'!D90, 100) + COUNTIF('MazeSolve Errors'!D90, 100) + COUNTIF('Hamiltonian Errors'!D90, 100)</f>
        <v>0</v>
      </c>
      <c r="E90">
        <f>COUNTIF('PARITY Errors'!E90, 100) + COUNTIF('Pattern_Matching Errors'!E90, 100) + COUNTIF('Reversal Errors'!E90, 100) + COUNTIF('Stack Errors'!E90, 100) + COUNTIF('Vending_Machine Errors'!E90, 100) + COUNTIF('Vending_Machine_Sum Errors'!E90, 100) + COUNTIF('MazeComplete Errors'!E90, 100) + COUNTIF('MazeSolve Errors'!E90, 100) + COUNTIF('Hamiltonian Errors'!E90, 100)</f>
        <v>0</v>
      </c>
      <c r="F90">
        <f>COUNTIF('PARITY Errors'!F90, 100) + COUNTIF('Pattern_Matching Errors'!F90, 100) + COUNTIF('Reversal Errors'!F90, 100) + COUNTIF('Stack Errors'!F90, 100) + COUNTIF('Vending_Machine Errors'!F90, 100) + COUNTIF('Vending_Machine_Sum Errors'!F90, 100) + COUNTIF('MazeComplete Errors'!F90, 100) + COUNTIF('MazeSolve Errors'!F90, 100) + COUNTIF('Hamiltonian Errors'!F90, 100)</f>
        <v>0</v>
      </c>
      <c r="G90">
        <f>COUNTIF('PARITY Errors'!G90, 100) + COUNTIF('Pattern_Matching Errors'!G90, 100) + COUNTIF('Reversal Errors'!G90, 100) + COUNTIF('Stack Errors'!G90, 100) + COUNTIF('Vending_Machine Errors'!G90, 100) + COUNTIF('Vending_Machine_Sum Errors'!G90, 100) + COUNTIF('MazeComplete Errors'!G90, 100) + COUNTIF('MazeSolve Errors'!G90, 100) + COUNTIF('Hamiltonian Errors'!G90, 100)</f>
        <v>0</v>
      </c>
      <c r="H90" t="str">
        <f t="shared" si="2"/>
        <v>10 (δ=0.85)</v>
      </c>
    </row>
    <row r="91" spans="1:8" x14ac:dyDescent="0.45">
      <c r="A91" s="1">
        <v>15</v>
      </c>
      <c r="B91">
        <v>20</v>
      </c>
      <c r="C91">
        <v>0</v>
      </c>
      <c r="D91">
        <f>COUNTIF('PARITY Errors'!D91, 100) + COUNTIF('Pattern_Matching Errors'!D91, 100) + COUNTIF('Reversal Errors'!D91, 100) + COUNTIF('Stack Errors'!D91, 100) + COUNTIF('Vending_Machine Errors'!D91, 100) + COUNTIF('Vending_Machine_Sum Errors'!D91, 100) + COUNTIF('MazeComplete Errors'!D91, 100) + COUNTIF('MazeSolve Errors'!D91, 100) + COUNTIF('Hamiltonian Errors'!D91, 100)</f>
        <v>0</v>
      </c>
      <c r="E91">
        <f>COUNTIF('PARITY Errors'!E91, 100) + COUNTIF('Pattern_Matching Errors'!E91, 100) + COUNTIF('Reversal Errors'!E91, 100) + COUNTIF('Stack Errors'!E91, 100) + COUNTIF('Vending_Machine Errors'!E91, 100) + COUNTIF('Vending_Machine_Sum Errors'!E91, 100) + COUNTIF('MazeComplete Errors'!E91, 100) + COUNTIF('MazeSolve Errors'!E91, 100) + COUNTIF('Hamiltonian Errors'!E91, 100)</f>
        <v>0</v>
      </c>
      <c r="F91">
        <f>COUNTIF('PARITY Errors'!F91, 100) + COUNTIF('Pattern_Matching Errors'!F91, 100) + COUNTIF('Reversal Errors'!F91, 100) + COUNTIF('Stack Errors'!F91, 100) + COUNTIF('Vending_Machine Errors'!F91, 100) + COUNTIF('Vending_Machine_Sum Errors'!F91, 100) + COUNTIF('MazeComplete Errors'!F91, 100) + COUNTIF('MazeSolve Errors'!F91, 100) + COUNTIF('Hamiltonian Errors'!F91, 100)</f>
        <v>0</v>
      </c>
      <c r="G91">
        <f>COUNTIF('PARITY Errors'!G91, 100) + COUNTIF('Pattern_Matching Errors'!G91, 100) + COUNTIF('Reversal Errors'!G91, 100) + COUNTIF('Stack Errors'!G91, 100) + COUNTIF('Vending_Machine Errors'!G91, 100) + COUNTIF('Vending_Machine_Sum Errors'!G91, 100) + COUNTIF('MazeComplete Errors'!G91, 100) + COUNTIF('MazeSolve Errors'!G91, 100) + COUNTIF('Hamiltonian Errors'!G91, 100)</f>
        <v>0</v>
      </c>
      <c r="H91" t="str">
        <f t="shared" si="2"/>
        <v>20 (δ=0)</v>
      </c>
    </row>
    <row r="92" spans="1:8" x14ac:dyDescent="0.45">
      <c r="A92" s="1">
        <v>16</v>
      </c>
      <c r="B92">
        <v>20</v>
      </c>
      <c r="C92">
        <v>0.2</v>
      </c>
      <c r="D92">
        <f>COUNTIF('PARITY Errors'!D92, 100) + COUNTIF('Pattern_Matching Errors'!D92, 100) + COUNTIF('Reversal Errors'!D92, 100) + COUNTIF('Stack Errors'!D92, 100) + COUNTIF('Vending_Machine Errors'!D92, 100) + COUNTIF('Vending_Machine_Sum Errors'!D92, 100) + COUNTIF('MazeComplete Errors'!D92, 100) + COUNTIF('MazeSolve Errors'!D92, 100) + COUNTIF('Hamiltonian Errors'!D92, 100)</f>
        <v>0</v>
      </c>
      <c r="E92">
        <f>COUNTIF('PARITY Errors'!E92, 100) + COUNTIF('Pattern_Matching Errors'!E92, 100) + COUNTIF('Reversal Errors'!E92, 100) + COUNTIF('Stack Errors'!E92, 100) + COUNTIF('Vending_Machine Errors'!E92, 100) + COUNTIF('Vending_Machine_Sum Errors'!E92, 100) + COUNTIF('MazeComplete Errors'!E92, 100) + COUNTIF('MazeSolve Errors'!E92, 100) + COUNTIF('Hamiltonian Errors'!E92, 100)</f>
        <v>0</v>
      </c>
      <c r="F92">
        <f>COUNTIF('PARITY Errors'!F92, 100) + COUNTIF('Pattern_Matching Errors'!F92, 100) + COUNTIF('Reversal Errors'!F92, 100) + COUNTIF('Stack Errors'!F92, 100) + COUNTIF('Vending_Machine Errors'!F92, 100) + COUNTIF('Vending_Machine_Sum Errors'!F92, 100) + COUNTIF('MazeComplete Errors'!F92, 100) + COUNTIF('MazeSolve Errors'!F92, 100) + COUNTIF('Hamiltonian Errors'!F92, 100)</f>
        <v>0</v>
      </c>
      <c r="G92">
        <f>COUNTIF('PARITY Errors'!G92, 100) + COUNTIF('Pattern_Matching Errors'!G92, 100) + COUNTIF('Reversal Errors'!G92, 100) + COUNTIF('Stack Errors'!G92, 100) + COUNTIF('Vending_Machine Errors'!G92, 100) + COUNTIF('Vending_Machine_Sum Errors'!G92, 100) + COUNTIF('MazeComplete Errors'!G92, 100) + COUNTIF('MazeSolve Errors'!G92, 100) + COUNTIF('Hamiltonian Errors'!G92, 100)</f>
        <v>0</v>
      </c>
      <c r="H92" t="str">
        <f t="shared" si="2"/>
        <v>20 (δ=0.2)</v>
      </c>
    </row>
    <row r="93" spans="1:8" x14ac:dyDescent="0.45">
      <c r="A93" s="1">
        <v>17</v>
      </c>
      <c r="B93">
        <v>20</v>
      </c>
      <c r="C93">
        <v>0.45</v>
      </c>
      <c r="D93">
        <f>COUNTIF('PARITY Errors'!D93, 100) + COUNTIF('Pattern_Matching Errors'!D93, 100) + COUNTIF('Reversal Errors'!D93, 100) + COUNTIF('Stack Errors'!D93, 100) + COUNTIF('Vending_Machine Errors'!D93, 100) + COUNTIF('Vending_Machine_Sum Errors'!D93, 100) + COUNTIF('MazeComplete Errors'!D93, 100) + COUNTIF('MazeSolve Errors'!D93, 100) + COUNTIF('Hamiltonian Errors'!D93, 100)</f>
        <v>0</v>
      </c>
      <c r="E93">
        <f>COUNTIF('PARITY Errors'!E93, 100) + COUNTIF('Pattern_Matching Errors'!E93, 100) + COUNTIF('Reversal Errors'!E93, 100) + COUNTIF('Stack Errors'!E93, 100) + COUNTIF('Vending_Machine Errors'!E93, 100) + COUNTIF('Vending_Machine_Sum Errors'!E93, 100) + COUNTIF('MazeComplete Errors'!E93, 100) + COUNTIF('MazeSolve Errors'!E93, 100) + COUNTIF('Hamiltonian Errors'!E93, 100)</f>
        <v>0</v>
      </c>
      <c r="F93">
        <f>COUNTIF('PARITY Errors'!F93, 100) + COUNTIF('Pattern_Matching Errors'!F93, 100) + COUNTIF('Reversal Errors'!F93, 100) + COUNTIF('Stack Errors'!F93, 100) + COUNTIF('Vending_Machine Errors'!F93, 100) + COUNTIF('Vending_Machine_Sum Errors'!F93, 100) + COUNTIF('MazeComplete Errors'!F93, 100) + COUNTIF('MazeSolve Errors'!F93, 100) + COUNTIF('Hamiltonian Errors'!F93, 100)</f>
        <v>0</v>
      </c>
      <c r="G93">
        <f>COUNTIF('PARITY Errors'!G93, 100) + COUNTIF('Pattern_Matching Errors'!G93, 100) + COUNTIF('Reversal Errors'!G93, 100) + COUNTIF('Stack Errors'!G93, 100) + COUNTIF('Vending_Machine Errors'!G93, 100) + COUNTIF('Vending_Machine_Sum Errors'!G93, 100) + COUNTIF('MazeComplete Errors'!G93, 100) + COUNTIF('MazeSolve Errors'!G93, 100) + COUNTIF('Hamiltonian Errors'!G93, 100)</f>
        <v>0</v>
      </c>
      <c r="H93" t="str">
        <f t="shared" si="2"/>
        <v>20 (δ=0.45)</v>
      </c>
    </row>
    <row r="94" spans="1:8" x14ac:dyDescent="0.45">
      <c r="A94" s="1">
        <v>18</v>
      </c>
      <c r="B94">
        <v>20</v>
      </c>
      <c r="C94">
        <v>0.65</v>
      </c>
      <c r="D94">
        <f>COUNTIF('PARITY Errors'!D94, 100) + COUNTIF('Pattern_Matching Errors'!D94, 100) + COUNTIF('Reversal Errors'!D94, 100) + COUNTIF('Stack Errors'!D94, 100) + COUNTIF('Vending_Machine Errors'!D94, 100) + COUNTIF('Vending_Machine_Sum Errors'!D94, 100) + COUNTIF('MazeComplete Errors'!D94, 100) + COUNTIF('MazeSolve Errors'!D94, 100) + COUNTIF('Hamiltonian Errors'!D94, 100)</f>
        <v>0</v>
      </c>
      <c r="E94">
        <f>COUNTIF('PARITY Errors'!E94, 100) + COUNTIF('Pattern_Matching Errors'!E94, 100) + COUNTIF('Reversal Errors'!E94, 100) + COUNTIF('Stack Errors'!E94, 100) + COUNTIF('Vending_Machine Errors'!E94, 100) + COUNTIF('Vending_Machine_Sum Errors'!E94, 100) + COUNTIF('MazeComplete Errors'!E94, 100) + COUNTIF('MazeSolve Errors'!E94, 100) + COUNTIF('Hamiltonian Errors'!E94, 100)</f>
        <v>0</v>
      </c>
      <c r="F94">
        <f>COUNTIF('PARITY Errors'!F94, 100) + COUNTIF('Pattern_Matching Errors'!F94, 100) + COUNTIF('Reversal Errors'!F94, 100) + COUNTIF('Stack Errors'!F94, 100) + COUNTIF('Vending_Machine Errors'!F94, 100) + COUNTIF('Vending_Machine_Sum Errors'!F94, 100) + COUNTIF('MazeComplete Errors'!F94, 100) + COUNTIF('MazeSolve Errors'!F94, 100) + COUNTIF('Hamiltonian Errors'!F94, 100)</f>
        <v>0</v>
      </c>
      <c r="G94">
        <f>COUNTIF('PARITY Errors'!G94, 100) + COUNTIF('Pattern_Matching Errors'!G94, 100) + COUNTIF('Reversal Errors'!G94, 100) + COUNTIF('Stack Errors'!G94, 100) + COUNTIF('Vending_Machine Errors'!G94, 100) + COUNTIF('Vending_Machine_Sum Errors'!G94, 100) + COUNTIF('MazeComplete Errors'!G94, 100) + COUNTIF('MazeSolve Errors'!G94, 100) + COUNTIF('Hamiltonian Errors'!G94, 100)</f>
        <v>0</v>
      </c>
      <c r="H94" t="str">
        <f t="shared" si="2"/>
        <v>20 (δ=0.65)</v>
      </c>
    </row>
    <row r="95" spans="1:8" x14ac:dyDescent="0.45">
      <c r="A95" s="1">
        <v>19</v>
      </c>
      <c r="B95">
        <v>20</v>
      </c>
      <c r="C95">
        <v>0.85</v>
      </c>
      <c r="D95">
        <f>COUNTIF('PARITY Errors'!D95, 100) + COUNTIF('Pattern_Matching Errors'!D95, 100) + COUNTIF('Reversal Errors'!D95, 100) + COUNTIF('Stack Errors'!D95, 100) + COUNTIF('Vending_Machine Errors'!D95, 100) + COUNTIF('Vending_Machine_Sum Errors'!D95, 100) + COUNTIF('MazeComplete Errors'!D95, 100) + COUNTIF('MazeSolve Errors'!D95, 100) + COUNTIF('Hamiltonian Errors'!D95, 100)</f>
        <v>0</v>
      </c>
      <c r="E95">
        <f>COUNTIF('PARITY Errors'!E95, 100) + COUNTIF('Pattern_Matching Errors'!E95, 100) + COUNTIF('Reversal Errors'!E95, 100) + COUNTIF('Stack Errors'!E95, 100) + COUNTIF('Vending_Machine Errors'!E95, 100) + COUNTIF('Vending_Machine_Sum Errors'!E95, 100) + COUNTIF('MazeComplete Errors'!E95, 100) + COUNTIF('MazeSolve Errors'!E95, 100) + COUNTIF('Hamiltonian Errors'!E95, 100)</f>
        <v>0</v>
      </c>
      <c r="F95">
        <f>COUNTIF('PARITY Errors'!F95, 100) + COUNTIF('Pattern_Matching Errors'!F95, 100) + COUNTIF('Reversal Errors'!F95, 100) + COUNTIF('Stack Errors'!F95, 100) + COUNTIF('Vending_Machine Errors'!F95, 100) + COUNTIF('Vending_Machine_Sum Errors'!F95, 100) + COUNTIF('MazeComplete Errors'!F95, 100) + COUNTIF('MazeSolve Errors'!F95, 100) + COUNTIF('Hamiltonian Errors'!F95, 100)</f>
        <v>0</v>
      </c>
      <c r="G95">
        <f>COUNTIF('PARITY Errors'!G95, 100) + COUNTIF('Pattern_Matching Errors'!G95, 100) + COUNTIF('Reversal Errors'!G95, 100) + COUNTIF('Stack Errors'!G95, 100) + COUNTIF('Vending_Machine Errors'!G95, 100) + COUNTIF('Vending_Machine_Sum Errors'!G95, 100) + COUNTIF('MazeComplete Errors'!G95, 100) + COUNTIF('MazeSolve Errors'!G95, 100) + COUNTIF('Hamiltonian Errors'!G95, 100)</f>
        <v>0</v>
      </c>
      <c r="H95" t="str">
        <f t="shared" si="2"/>
        <v>20 (δ=0.85)</v>
      </c>
    </row>
    <row r="96" spans="1:8" x14ac:dyDescent="0.45">
      <c r="A96" s="1">
        <v>20</v>
      </c>
      <c r="B96">
        <v>50</v>
      </c>
      <c r="C96">
        <v>0</v>
      </c>
      <c r="D96">
        <f>COUNTIF('PARITY Errors'!D96, 100) + COUNTIF('Pattern_Matching Errors'!D96, 100) + COUNTIF('Reversal Errors'!D96, 100) + COUNTIF('Stack Errors'!D96, 100) + COUNTIF('Vending_Machine Errors'!D96, 100) + COUNTIF('Vending_Machine_Sum Errors'!D96, 100) + COUNTIF('MazeComplete Errors'!D96, 100) + COUNTIF('MazeSolve Errors'!D96, 100) + COUNTIF('Hamiltonian Errors'!D96, 100)</f>
        <v>0</v>
      </c>
      <c r="E96">
        <f>COUNTIF('PARITY Errors'!E96, 100) + COUNTIF('Pattern_Matching Errors'!E96, 100) + COUNTIF('Reversal Errors'!E96, 100) + COUNTIF('Stack Errors'!E96, 100) + COUNTIF('Vending_Machine Errors'!E96, 100) + COUNTIF('Vending_Machine_Sum Errors'!E96, 100) + COUNTIF('MazeComplete Errors'!E96, 100) + COUNTIF('MazeSolve Errors'!E96, 100) + COUNTIF('Hamiltonian Errors'!E96, 100)</f>
        <v>0</v>
      </c>
      <c r="F96">
        <f>COUNTIF('PARITY Errors'!F96, 100) + COUNTIF('Pattern_Matching Errors'!F96, 100) + COUNTIF('Reversal Errors'!F96, 100) + COUNTIF('Stack Errors'!F96, 100) + COUNTIF('Vending_Machine Errors'!F96, 100) + COUNTIF('Vending_Machine_Sum Errors'!F96, 100) + COUNTIF('MazeComplete Errors'!F96, 100) + COUNTIF('MazeSolve Errors'!F96, 100) + COUNTIF('Hamiltonian Errors'!F96, 100)</f>
        <v>0</v>
      </c>
      <c r="G96">
        <f>COUNTIF('PARITY Errors'!G96, 100) + COUNTIF('Pattern_Matching Errors'!G96, 100) + COUNTIF('Reversal Errors'!G96, 100) + COUNTIF('Stack Errors'!G96, 100) + COUNTIF('Vending_Machine Errors'!G96, 100) + COUNTIF('Vending_Machine_Sum Errors'!G96, 100) + COUNTIF('MazeComplete Errors'!G96, 100) + COUNTIF('MazeSolve Errors'!G96, 100) + COUNTIF('Hamiltonian Errors'!G96, 100)</f>
        <v>0</v>
      </c>
      <c r="H96" t="str">
        <f t="shared" si="2"/>
        <v>50 (δ=0)</v>
      </c>
    </row>
    <row r="97" spans="1:8" x14ac:dyDescent="0.45">
      <c r="A97" s="1">
        <v>21</v>
      </c>
      <c r="B97">
        <v>50</v>
      </c>
      <c r="C97">
        <v>0.2</v>
      </c>
      <c r="D97">
        <f>COUNTIF('PARITY Errors'!D97, 100) + COUNTIF('Pattern_Matching Errors'!D97, 100) + COUNTIF('Reversal Errors'!D97, 100) + COUNTIF('Stack Errors'!D97, 100) + COUNTIF('Vending_Machine Errors'!D97, 100) + COUNTIF('Vending_Machine_Sum Errors'!D97, 100) + COUNTIF('MazeComplete Errors'!D97, 100) + COUNTIF('MazeSolve Errors'!D97, 100) + COUNTIF('Hamiltonian Errors'!D97, 100)</f>
        <v>0</v>
      </c>
      <c r="E97">
        <f>COUNTIF('PARITY Errors'!E97, 100) + COUNTIF('Pattern_Matching Errors'!E97, 100) + COUNTIF('Reversal Errors'!E97, 100) + COUNTIF('Stack Errors'!E97, 100) + COUNTIF('Vending_Machine Errors'!E97, 100) + COUNTIF('Vending_Machine_Sum Errors'!E97, 100) + COUNTIF('MazeComplete Errors'!E97, 100) + COUNTIF('MazeSolve Errors'!E97, 100) + COUNTIF('Hamiltonian Errors'!E97, 100)</f>
        <v>0</v>
      </c>
      <c r="F97">
        <f>COUNTIF('PARITY Errors'!F97, 100) + COUNTIF('Pattern_Matching Errors'!F97, 100) + COUNTIF('Reversal Errors'!F97, 100) + COUNTIF('Stack Errors'!F97, 100) + COUNTIF('Vending_Machine Errors'!F97, 100) + COUNTIF('Vending_Machine_Sum Errors'!F97, 100) + COUNTIF('MazeComplete Errors'!F97, 100) + COUNTIF('MazeSolve Errors'!F97, 100) + COUNTIF('Hamiltonian Errors'!F97, 100)</f>
        <v>0</v>
      </c>
      <c r="G97">
        <f>COUNTIF('PARITY Errors'!G97, 100) + COUNTIF('Pattern_Matching Errors'!G97, 100) + COUNTIF('Reversal Errors'!G97, 100) + COUNTIF('Stack Errors'!G97, 100) + COUNTIF('Vending_Machine Errors'!G97, 100) + COUNTIF('Vending_Machine_Sum Errors'!G97, 100) + COUNTIF('MazeComplete Errors'!G97, 100) + COUNTIF('MazeSolve Errors'!G97, 100) + COUNTIF('Hamiltonian Errors'!G97, 100)</f>
        <v>0</v>
      </c>
      <c r="H97" t="str">
        <f t="shared" si="2"/>
        <v>50 (δ=0.2)</v>
      </c>
    </row>
    <row r="98" spans="1:8" x14ac:dyDescent="0.45">
      <c r="A98" s="1">
        <v>22</v>
      </c>
      <c r="B98">
        <v>50</v>
      </c>
      <c r="C98">
        <v>0.45</v>
      </c>
      <c r="D98">
        <f>COUNTIF('PARITY Errors'!D98, 100) + COUNTIF('Pattern_Matching Errors'!D98, 100) + COUNTIF('Reversal Errors'!D98, 100) + COUNTIF('Stack Errors'!D98, 100) + COUNTIF('Vending_Machine Errors'!D98, 100) + COUNTIF('Vending_Machine_Sum Errors'!D98, 100) + COUNTIF('MazeComplete Errors'!D98, 100) + COUNTIF('MazeSolve Errors'!D98, 100) + COUNTIF('Hamiltonian Errors'!D98, 100)</f>
        <v>0</v>
      </c>
      <c r="E98">
        <f>COUNTIF('PARITY Errors'!E98, 100) + COUNTIF('Pattern_Matching Errors'!E98, 100) + COUNTIF('Reversal Errors'!E98, 100) + COUNTIF('Stack Errors'!E98, 100) + COUNTIF('Vending_Machine Errors'!E98, 100) + COUNTIF('Vending_Machine_Sum Errors'!E98, 100) + COUNTIF('MazeComplete Errors'!E98, 100) + COUNTIF('MazeSolve Errors'!E98, 100) + COUNTIF('Hamiltonian Errors'!E98, 100)</f>
        <v>0</v>
      </c>
      <c r="F98">
        <f>COUNTIF('PARITY Errors'!F98, 100) + COUNTIF('Pattern_Matching Errors'!F98, 100) + COUNTIF('Reversal Errors'!F98, 100) + COUNTIF('Stack Errors'!F98, 100) + COUNTIF('Vending_Machine Errors'!F98, 100) + COUNTIF('Vending_Machine_Sum Errors'!F98, 100) + COUNTIF('MazeComplete Errors'!F98, 100) + COUNTIF('MazeSolve Errors'!F98, 100) + COUNTIF('Hamiltonian Errors'!F98, 100)</f>
        <v>0</v>
      </c>
      <c r="G98">
        <f>COUNTIF('PARITY Errors'!G98, 100) + COUNTIF('Pattern_Matching Errors'!G98, 100) + COUNTIF('Reversal Errors'!G98, 100) + COUNTIF('Stack Errors'!G98, 100) + COUNTIF('Vending_Machine Errors'!G98, 100) + COUNTIF('Vending_Machine_Sum Errors'!G98, 100) + COUNTIF('MazeComplete Errors'!G98, 100) + COUNTIF('MazeSolve Errors'!G98, 100) + COUNTIF('Hamiltonian Errors'!G98, 100)</f>
        <v>0</v>
      </c>
      <c r="H98" t="str">
        <f t="shared" si="2"/>
        <v>50 (δ=0.45)</v>
      </c>
    </row>
    <row r="99" spans="1:8" x14ac:dyDescent="0.45">
      <c r="A99" s="1">
        <v>23</v>
      </c>
      <c r="B99">
        <v>50</v>
      </c>
      <c r="C99">
        <v>0.65</v>
      </c>
      <c r="D99">
        <f>COUNTIF('PARITY Errors'!D99, 100) + COUNTIF('Pattern_Matching Errors'!D99, 100) + COUNTIF('Reversal Errors'!D99, 100) + COUNTIF('Stack Errors'!D99, 100) + COUNTIF('Vending_Machine Errors'!D99, 100) + COUNTIF('Vending_Machine_Sum Errors'!D99, 100) + COUNTIF('MazeComplete Errors'!D99, 100) + COUNTIF('MazeSolve Errors'!D99, 100) + COUNTIF('Hamiltonian Errors'!D99, 100)</f>
        <v>0</v>
      </c>
      <c r="E99">
        <f>COUNTIF('PARITY Errors'!E99, 100) + COUNTIF('Pattern_Matching Errors'!E99, 100) + COUNTIF('Reversal Errors'!E99, 100) + COUNTIF('Stack Errors'!E99, 100) + COUNTIF('Vending_Machine Errors'!E99, 100) + COUNTIF('Vending_Machine_Sum Errors'!E99, 100) + COUNTIF('MazeComplete Errors'!E99, 100) + COUNTIF('MazeSolve Errors'!E99, 100) + COUNTIF('Hamiltonian Errors'!E99, 100)</f>
        <v>0</v>
      </c>
      <c r="F99">
        <f>COUNTIF('PARITY Errors'!F99, 100) + COUNTIF('Pattern_Matching Errors'!F99, 100) + COUNTIF('Reversal Errors'!F99, 100) + COUNTIF('Stack Errors'!F99, 100) + COUNTIF('Vending_Machine Errors'!F99, 100) + COUNTIF('Vending_Machine_Sum Errors'!F99, 100) + COUNTIF('MazeComplete Errors'!F99, 100) + COUNTIF('MazeSolve Errors'!F99, 100) + COUNTIF('Hamiltonian Errors'!F99, 100)</f>
        <v>0</v>
      </c>
      <c r="G99">
        <f>COUNTIF('PARITY Errors'!G99, 100) + COUNTIF('Pattern_Matching Errors'!G99, 100) + COUNTIF('Reversal Errors'!G99, 100) + COUNTIF('Stack Errors'!G99, 100) + COUNTIF('Vending_Machine Errors'!G99, 100) + COUNTIF('Vending_Machine_Sum Errors'!G99, 100) + COUNTIF('MazeComplete Errors'!G99, 100) + COUNTIF('MazeSolve Errors'!G99, 100) + COUNTIF('Hamiltonian Errors'!G99, 100)</f>
        <v>0</v>
      </c>
      <c r="H99" t="str">
        <f t="shared" si="2"/>
        <v>50 (δ=0.65)</v>
      </c>
    </row>
    <row r="100" spans="1:8" x14ac:dyDescent="0.45">
      <c r="A100" s="1">
        <v>24</v>
      </c>
      <c r="B100">
        <v>50</v>
      </c>
      <c r="C100">
        <v>0.85</v>
      </c>
      <c r="D100">
        <f>COUNTIF('PARITY Errors'!D100, 100) + COUNTIF('Pattern_Matching Errors'!D100, 100) + COUNTIF('Reversal Errors'!D100, 100) + COUNTIF('Stack Errors'!D100, 100) + COUNTIF('Vending_Machine Errors'!D100, 100) + COUNTIF('Vending_Machine_Sum Errors'!D100, 100) + COUNTIF('MazeComplete Errors'!D100, 100) + COUNTIF('MazeSolve Errors'!D100, 100) + COUNTIF('Hamiltonian Errors'!D100, 100)</f>
        <v>0</v>
      </c>
      <c r="E100">
        <f>COUNTIF('PARITY Errors'!E100, 100) + COUNTIF('Pattern_Matching Errors'!E100, 100) + COUNTIF('Reversal Errors'!E100, 100) + COUNTIF('Stack Errors'!E100, 100) + COUNTIF('Vending_Machine Errors'!E100, 100) + COUNTIF('Vending_Machine_Sum Errors'!E100, 100) + COUNTIF('MazeComplete Errors'!E100, 100) + COUNTIF('MazeSolve Errors'!E100, 100) + COUNTIF('Hamiltonian Errors'!E100, 100)</f>
        <v>0</v>
      </c>
      <c r="F100">
        <f>COUNTIF('PARITY Errors'!F100, 100) + COUNTIF('Pattern_Matching Errors'!F100, 100) + COUNTIF('Reversal Errors'!F100, 100) + COUNTIF('Stack Errors'!F100, 100) + COUNTIF('Vending_Machine Errors'!F100, 100) + COUNTIF('Vending_Machine_Sum Errors'!F100, 100) + COUNTIF('MazeComplete Errors'!F100, 100) + COUNTIF('MazeSolve Errors'!F100, 100) + COUNTIF('Hamiltonian Errors'!F100, 100)</f>
        <v>0</v>
      </c>
      <c r="G100">
        <f>COUNTIF('PARITY Errors'!G100, 100) + COUNTIF('Pattern_Matching Errors'!G100, 100) + COUNTIF('Reversal Errors'!G100, 100) + COUNTIF('Stack Errors'!G100, 100) + COUNTIF('Vending_Machine Errors'!G100, 100) + COUNTIF('Vending_Machine_Sum Errors'!G100, 100) + COUNTIF('MazeComplete Errors'!G100, 100) + COUNTIF('MazeSolve Errors'!G100, 100) + COUNTIF('Hamiltonian Errors'!G100, 100)</f>
        <v>0</v>
      </c>
      <c r="H100" t="str">
        <f t="shared" si="2"/>
        <v>50 (δ=0.85)</v>
      </c>
    </row>
    <row r="101" spans="1:8" x14ac:dyDescent="0.45">
      <c r="A101" s="1">
        <v>25</v>
      </c>
      <c r="B101">
        <v>100</v>
      </c>
      <c r="C101">
        <v>0</v>
      </c>
      <c r="D101">
        <f>COUNTIF('PARITY Errors'!D101, 100) + COUNTIF('Pattern_Matching Errors'!D101, 100) + COUNTIF('Reversal Errors'!D101, 100) + COUNTIF('Stack Errors'!D101, 100) + COUNTIF('Vending_Machine Errors'!D101, 100) + COUNTIF('Vending_Machine_Sum Errors'!D101, 100) + COUNTIF('MazeComplete Errors'!D101, 100) + COUNTIF('MazeSolve Errors'!D101, 100) + COUNTIF('Hamiltonian Errors'!D101, 100)</f>
        <v>0</v>
      </c>
      <c r="E101">
        <f>COUNTIF('PARITY Errors'!E101, 100) + COUNTIF('Pattern_Matching Errors'!E101, 100) + COUNTIF('Reversal Errors'!E101, 100) + COUNTIF('Stack Errors'!E101, 100) + COUNTIF('Vending_Machine Errors'!E101, 100) + COUNTIF('Vending_Machine_Sum Errors'!E101, 100) + COUNTIF('MazeComplete Errors'!E101, 100) + COUNTIF('MazeSolve Errors'!E101, 100) + COUNTIF('Hamiltonian Errors'!E101, 100)</f>
        <v>0</v>
      </c>
      <c r="F101">
        <f>COUNTIF('PARITY Errors'!F101, 100) + COUNTIF('Pattern_Matching Errors'!F101, 100) + COUNTIF('Reversal Errors'!F101, 100) + COUNTIF('Stack Errors'!F101, 100) + COUNTIF('Vending_Machine Errors'!F101, 100) + COUNTIF('Vending_Machine_Sum Errors'!F101, 100) + COUNTIF('MazeComplete Errors'!F101, 100) + COUNTIF('MazeSolve Errors'!F101, 100) + COUNTIF('Hamiltonian Errors'!F101, 100)</f>
        <v>0</v>
      </c>
      <c r="G101">
        <f>COUNTIF('PARITY Errors'!G101, 100) + COUNTIF('Pattern_Matching Errors'!G101, 100) + COUNTIF('Reversal Errors'!G101, 100) + COUNTIF('Stack Errors'!G101, 100) + COUNTIF('Vending_Machine Errors'!G101, 100) + COUNTIF('Vending_Machine_Sum Errors'!G101, 100) + COUNTIF('MazeComplete Errors'!G101, 100) + COUNTIF('MazeSolve Errors'!G101, 100) + COUNTIF('Hamiltonian Errors'!G101, 100)</f>
        <v>0</v>
      </c>
      <c r="H101" t="str">
        <f t="shared" si="2"/>
        <v>100 (δ=0)</v>
      </c>
    </row>
    <row r="102" spans="1:8" x14ac:dyDescent="0.45">
      <c r="A102" s="1">
        <v>26</v>
      </c>
      <c r="B102">
        <v>100</v>
      </c>
      <c r="C102">
        <v>0.2</v>
      </c>
      <c r="D102">
        <f>COUNTIF('PARITY Errors'!D102, 100) + COUNTIF('Pattern_Matching Errors'!D102, 100) + COUNTIF('Reversal Errors'!D102, 100) + COUNTIF('Stack Errors'!D102, 100) + COUNTIF('Vending_Machine Errors'!D102, 100) + COUNTIF('Vending_Machine_Sum Errors'!D102, 100) + COUNTIF('MazeComplete Errors'!D102, 100) + COUNTIF('MazeSolve Errors'!D102, 100) + COUNTIF('Hamiltonian Errors'!D102, 100)</f>
        <v>0</v>
      </c>
      <c r="E102">
        <f>COUNTIF('PARITY Errors'!E102, 100) + COUNTIF('Pattern_Matching Errors'!E102, 100) + COUNTIF('Reversal Errors'!E102, 100) + COUNTIF('Stack Errors'!E102, 100) + COUNTIF('Vending_Machine Errors'!E102, 100) + COUNTIF('Vending_Machine_Sum Errors'!E102, 100) + COUNTIF('MazeComplete Errors'!E102, 100) + COUNTIF('MazeSolve Errors'!E102, 100) + COUNTIF('Hamiltonian Errors'!E102, 100)</f>
        <v>0</v>
      </c>
      <c r="F102">
        <f>COUNTIF('PARITY Errors'!F102, 100) + COUNTIF('Pattern_Matching Errors'!F102, 100) + COUNTIF('Reversal Errors'!F102, 100) + COUNTIF('Stack Errors'!F102, 100) + COUNTIF('Vending_Machine Errors'!F102, 100) + COUNTIF('Vending_Machine_Sum Errors'!F102, 100) + COUNTIF('MazeComplete Errors'!F102, 100) + COUNTIF('MazeSolve Errors'!F102, 100) + COUNTIF('Hamiltonian Errors'!F102, 100)</f>
        <v>0</v>
      </c>
      <c r="G102">
        <f>COUNTIF('PARITY Errors'!G102, 100) + COUNTIF('Pattern_Matching Errors'!G102, 100) + COUNTIF('Reversal Errors'!G102, 100) + COUNTIF('Stack Errors'!G102, 100) + COUNTIF('Vending_Machine Errors'!G102, 100) + COUNTIF('Vending_Machine_Sum Errors'!G102, 100) + COUNTIF('MazeComplete Errors'!G102, 100) + COUNTIF('MazeSolve Errors'!G102, 100) + COUNTIF('Hamiltonian Errors'!G102, 100)</f>
        <v>0</v>
      </c>
      <c r="H102" t="str">
        <f t="shared" si="2"/>
        <v>100 (δ=0.2)</v>
      </c>
    </row>
    <row r="103" spans="1:8" x14ac:dyDescent="0.45">
      <c r="A103" s="1">
        <v>27</v>
      </c>
      <c r="B103">
        <v>100</v>
      </c>
      <c r="C103">
        <v>0.45</v>
      </c>
      <c r="D103">
        <f>COUNTIF('PARITY Errors'!D103, 100) + COUNTIF('Pattern_Matching Errors'!D103, 100) + COUNTIF('Reversal Errors'!D103, 100) + COUNTIF('Stack Errors'!D103, 100) + COUNTIF('Vending_Machine Errors'!D103, 100) + COUNTIF('Vending_Machine_Sum Errors'!D103, 100) + COUNTIF('MazeComplete Errors'!D103, 100) + COUNTIF('MazeSolve Errors'!D103, 100) + COUNTIF('Hamiltonian Errors'!D103, 100)</f>
        <v>0</v>
      </c>
      <c r="E103">
        <f>COUNTIF('PARITY Errors'!E103, 100) + COUNTIF('Pattern_Matching Errors'!E103, 100) + COUNTIF('Reversal Errors'!E103, 100) + COUNTIF('Stack Errors'!E103, 100) + COUNTIF('Vending_Machine Errors'!E103, 100) + COUNTIF('Vending_Machine_Sum Errors'!E103, 100) + COUNTIF('MazeComplete Errors'!E103, 100) + COUNTIF('MazeSolve Errors'!E103, 100) + COUNTIF('Hamiltonian Errors'!E103, 100)</f>
        <v>0</v>
      </c>
      <c r="F103">
        <f>COUNTIF('PARITY Errors'!F103, 100) + COUNTIF('Pattern_Matching Errors'!F103, 100) + COUNTIF('Reversal Errors'!F103, 100) + COUNTIF('Stack Errors'!F103, 100) + COUNTIF('Vending_Machine Errors'!F103, 100) + COUNTIF('Vending_Machine_Sum Errors'!F103, 100) + COUNTIF('MazeComplete Errors'!F103, 100) + COUNTIF('MazeSolve Errors'!F103, 100) + COUNTIF('Hamiltonian Errors'!F103, 100)</f>
        <v>0</v>
      </c>
      <c r="G103">
        <f>COUNTIF('PARITY Errors'!G103, 100) + COUNTIF('Pattern_Matching Errors'!G103, 100) + COUNTIF('Reversal Errors'!G103, 100) + COUNTIF('Stack Errors'!G103, 100) + COUNTIF('Vending_Machine Errors'!G103, 100) + COUNTIF('Vending_Machine_Sum Errors'!G103, 100) + COUNTIF('MazeComplete Errors'!G103, 100) + COUNTIF('MazeSolve Errors'!G103, 100) + COUNTIF('Hamiltonian Errors'!G103, 100)</f>
        <v>0</v>
      </c>
      <c r="H103" t="str">
        <f t="shared" si="2"/>
        <v>100 (δ=0.45)</v>
      </c>
    </row>
    <row r="104" spans="1:8" x14ac:dyDescent="0.45">
      <c r="A104" s="1">
        <v>28</v>
      </c>
      <c r="B104">
        <v>100</v>
      </c>
      <c r="C104">
        <v>0.65</v>
      </c>
      <c r="D104">
        <f>COUNTIF('PARITY Errors'!D104, 100) + COUNTIF('Pattern_Matching Errors'!D104, 100) + COUNTIF('Reversal Errors'!D104, 100) + COUNTIF('Stack Errors'!D104, 100) + COUNTIF('Vending_Machine Errors'!D104, 100) + COUNTIF('Vending_Machine_Sum Errors'!D104, 100) + COUNTIF('MazeComplete Errors'!D104, 100) + COUNTIF('MazeSolve Errors'!D104, 100) + COUNTIF('Hamiltonian Errors'!D104, 100)</f>
        <v>0</v>
      </c>
      <c r="E104">
        <f>COUNTIF('PARITY Errors'!E104, 100) + COUNTIF('Pattern_Matching Errors'!E104, 100) + COUNTIF('Reversal Errors'!E104, 100) + COUNTIF('Stack Errors'!E104, 100) + COUNTIF('Vending_Machine Errors'!E104, 100) + COUNTIF('Vending_Machine_Sum Errors'!E104, 100) + COUNTIF('MazeComplete Errors'!E104, 100) + COUNTIF('MazeSolve Errors'!E104, 100) + COUNTIF('Hamiltonian Errors'!E104, 100)</f>
        <v>0</v>
      </c>
      <c r="F104">
        <f>COUNTIF('PARITY Errors'!F104, 100) + COUNTIF('Pattern_Matching Errors'!F104, 100) + COUNTIF('Reversal Errors'!F104, 100) + COUNTIF('Stack Errors'!F104, 100) + COUNTIF('Vending_Machine Errors'!F104, 100) + COUNTIF('Vending_Machine_Sum Errors'!F104, 100) + COUNTIF('MazeComplete Errors'!F104, 100) + COUNTIF('MazeSolve Errors'!F104, 100) + COUNTIF('Hamiltonian Errors'!F104, 100)</f>
        <v>0</v>
      </c>
      <c r="G104">
        <f>COUNTIF('PARITY Errors'!G104, 100) + COUNTIF('Pattern_Matching Errors'!G104, 100) + COUNTIF('Reversal Errors'!G104, 100) + COUNTIF('Stack Errors'!G104, 100) + COUNTIF('Vending_Machine Errors'!G104, 100) + COUNTIF('Vending_Machine_Sum Errors'!G104, 100) + COUNTIF('MazeComplete Errors'!G104, 100) + COUNTIF('MazeSolve Errors'!G104, 100) + COUNTIF('Hamiltonian Errors'!G104, 100)</f>
        <v>0</v>
      </c>
      <c r="H104" t="str">
        <f t="shared" si="2"/>
        <v>100 (δ=0.65)</v>
      </c>
    </row>
    <row r="105" spans="1:8" x14ac:dyDescent="0.45">
      <c r="A105" s="1">
        <v>29</v>
      </c>
      <c r="B105">
        <v>100</v>
      </c>
      <c r="C105">
        <v>0.85</v>
      </c>
      <c r="D105">
        <f>COUNTIF('PARITY Errors'!D105, 100) + COUNTIF('Pattern_Matching Errors'!D105, 100) + COUNTIF('Reversal Errors'!D105, 100) + COUNTIF('Stack Errors'!D105, 100) + COUNTIF('Vending_Machine Errors'!D105, 100) + COUNTIF('Vending_Machine_Sum Errors'!D105, 100) + COUNTIF('MazeComplete Errors'!D105, 100) + COUNTIF('MazeSolve Errors'!D105, 100) + COUNTIF('Hamiltonian Errors'!D105, 100)</f>
        <v>0</v>
      </c>
      <c r="E105">
        <f>COUNTIF('PARITY Errors'!E105, 100) + COUNTIF('Pattern_Matching Errors'!E105, 100) + COUNTIF('Reversal Errors'!E105, 100) + COUNTIF('Stack Errors'!E105, 100) + COUNTIF('Vending_Machine Errors'!E105, 100) + COUNTIF('Vending_Machine_Sum Errors'!E105, 100) + COUNTIF('MazeComplete Errors'!E105, 100) + COUNTIF('MazeSolve Errors'!E105, 100) + COUNTIF('Hamiltonian Errors'!E105, 100)</f>
        <v>0</v>
      </c>
      <c r="F105">
        <f>COUNTIF('PARITY Errors'!F105, 100) + COUNTIF('Pattern_Matching Errors'!F105, 100) + COUNTIF('Reversal Errors'!F105, 100) + COUNTIF('Stack Errors'!F105, 100) + COUNTIF('Vending_Machine Errors'!F105, 100) + COUNTIF('Vending_Machine_Sum Errors'!F105, 100) + COUNTIF('MazeComplete Errors'!F105, 100) + COUNTIF('MazeSolve Errors'!F105, 100) + COUNTIF('Hamiltonian Errors'!F105, 100)</f>
        <v>0</v>
      </c>
      <c r="G105">
        <f>COUNTIF('PARITY Errors'!G105, 100) + COUNTIF('Pattern_Matching Errors'!G105, 100) + COUNTIF('Reversal Errors'!G105, 100) + COUNTIF('Stack Errors'!G105, 100) + COUNTIF('Vending_Machine Errors'!G105, 100) + COUNTIF('Vending_Machine_Sum Errors'!G105, 100) + COUNTIF('MazeComplete Errors'!G105, 100) + COUNTIF('MazeSolve Errors'!G105, 100) + COUNTIF('Hamiltonian Errors'!G105, 100)</f>
        <v>0</v>
      </c>
      <c r="H105" t="str">
        <f t="shared" si="2"/>
        <v>100 (δ=0.85)</v>
      </c>
    </row>
    <row r="109" spans="1:8" x14ac:dyDescent="0.45">
      <c r="A109" s="1">
        <v>0</v>
      </c>
      <c r="B109" t="s">
        <v>17</v>
      </c>
      <c r="D109">
        <v>9</v>
      </c>
    </row>
    <row r="111" spans="1:8" x14ac:dyDescent="0.4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  <c r="H111" s="1" t="s">
        <v>14</v>
      </c>
    </row>
    <row r="112" spans="1:8" x14ac:dyDescent="0.45">
      <c r="A112" s="1">
        <v>0</v>
      </c>
      <c r="B112">
        <v>0</v>
      </c>
      <c r="C112">
        <v>0</v>
      </c>
      <c r="D112">
        <f>COUNTIF('PARITY Errors'!D112, 100) + COUNTIF('Pattern_Matching Errors'!D112, 100) + COUNTIF('Reversal Errors'!D112, 100) + COUNTIF('Stack Errors'!D112, 100) + COUNTIF('Vending_Machine Errors'!D112, 100) + COUNTIF('Vending_Machine_Sum Errors'!D112, 100) + COUNTIF('MazeComplete Errors'!D112, 100) + COUNTIF('MazeSolve Errors'!D112, 100) + COUNTIF('Hamiltonian Errors'!D112, 100)</f>
        <v>8</v>
      </c>
      <c r="E112">
        <f>COUNTIF('PARITY Errors'!E112, 100) + COUNTIF('Pattern_Matching Errors'!E112, 100) + COUNTIF('Reversal Errors'!E112, 100) + COUNTIF('Stack Errors'!E112, 100) + COUNTIF('Vending_Machine Errors'!E112, 100) + COUNTIF('Vending_Machine_Sum Errors'!E112, 100) + COUNTIF('MazeComplete Errors'!E112, 100) + COUNTIF('MazeSolve Errors'!E112, 100) + COUNTIF('Hamiltonian Errors'!E112, 100)</f>
        <v>8</v>
      </c>
      <c r="F112">
        <f>COUNTIF('PARITY Errors'!F112, 100) + COUNTIF('Pattern_Matching Errors'!F112, 100) + COUNTIF('Reversal Errors'!F112, 100) + COUNTIF('Stack Errors'!F112, 100) + COUNTIF('Vending_Machine Errors'!F112, 100) + COUNTIF('Vending_Machine_Sum Errors'!F112, 100) + COUNTIF('MazeComplete Errors'!F112, 100) + COUNTIF('MazeSolve Errors'!F112, 100) + COUNTIF('Hamiltonian Errors'!F112, 100)</f>
        <v>9</v>
      </c>
      <c r="G112">
        <f>COUNTIF('PARITY Errors'!G112, 100) + COUNTIF('Pattern_Matching Errors'!G112, 100) + COUNTIF('Reversal Errors'!G112, 100) + COUNTIF('Stack Errors'!G112, 100) + COUNTIF('Vending_Machine Errors'!G112, 100) + COUNTIF('Vending_Machine_Sum Errors'!G112, 100) + COUNTIF('MazeComplete Errors'!G112, 100) + COUNTIF('MazeSolve Errors'!G112, 100) + COUNTIF('Hamiltonian Errors'!G112, 100)</f>
        <v>8</v>
      </c>
      <c r="H112" t="str">
        <f t="shared" ref="H112:H141" si="3">B112&amp;" (δ="&amp;C112&amp;")"</f>
        <v>0 (δ=0)</v>
      </c>
    </row>
    <row r="113" spans="1:8" x14ac:dyDescent="0.45">
      <c r="A113" s="1">
        <v>1</v>
      </c>
      <c r="B113">
        <v>0</v>
      </c>
      <c r="C113">
        <v>0.2</v>
      </c>
      <c r="D113">
        <f>COUNTIF('PARITY Errors'!D113, 100) + COUNTIF('Pattern_Matching Errors'!D113, 100) + COUNTIF('Reversal Errors'!D113, 100) + COUNTIF('Stack Errors'!D113, 100) + COUNTIF('Vending_Machine Errors'!D113, 100) + COUNTIF('Vending_Machine_Sum Errors'!D113, 100) + COUNTIF('MazeComplete Errors'!D113, 100) + COUNTIF('MazeSolve Errors'!D113, 100) + COUNTIF('Hamiltonian Errors'!D113, 100)</f>
        <v>9</v>
      </c>
      <c r="E113">
        <f>COUNTIF('PARITY Errors'!E113, 100) + COUNTIF('Pattern_Matching Errors'!E113, 100) + COUNTIF('Reversal Errors'!E113, 100) + COUNTIF('Stack Errors'!E113, 100) + COUNTIF('Vending_Machine Errors'!E113, 100) + COUNTIF('Vending_Machine_Sum Errors'!E113, 100) + COUNTIF('MazeComplete Errors'!E113, 100) + COUNTIF('MazeSolve Errors'!E113, 100) + COUNTIF('Hamiltonian Errors'!E113, 100)</f>
        <v>9</v>
      </c>
      <c r="F113">
        <f>COUNTIF('PARITY Errors'!F113, 100) + COUNTIF('Pattern_Matching Errors'!F113, 100) + COUNTIF('Reversal Errors'!F113, 100) + COUNTIF('Stack Errors'!F113, 100) + COUNTIF('Vending_Machine Errors'!F113, 100) + COUNTIF('Vending_Machine_Sum Errors'!F113, 100) + COUNTIF('MazeComplete Errors'!F113, 100) + COUNTIF('MazeSolve Errors'!F113, 100) + COUNTIF('Hamiltonian Errors'!F113, 100)</f>
        <v>8</v>
      </c>
      <c r="G113">
        <f>COUNTIF('PARITY Errors'!G113, 100) + COUNTIF('Pattern_Matching Errors'!G113, 100) + COUNTIF('Reversal Errors'!G113, 100) + COUNTIF('Stack Errors'!G113, 100) + COUNTIF('Vending_Machine Errors'!G113, 100) + COUNTIF('Vending_Machine_Sum Errors'!G113, 100) + COUNTIF('MazeComplete Errors'!G113, 100) + COUNTIF('MazeSolve Errors'!G113, 100) + COUNTIF('Hamiltonian Errors'!G113, 100)</f>
        <v>9</v>
      </c>
      <c r="H113" t="str">
        <f t="shared" si="3"/>
        <v>0 (δ=0.2)</v>
      </c>
    </row>
    <row r="114" spans="1:8" x14ac:dyDescent="0.45">
      <c r="A114" s="1">
        <v>2</v>
      </c>
      <c r="B114">
        <v>0</v>
      </c>
      <c r="C114">
        <v>0.45</v>
      </c>
      <c r="D114">
        <f>COUNTIF('PARITY Errors'!D114, 100) + COUNTIF('Pattern_Matching Errors'!D114, 100) + COUNTIF('Reversal Errors'!D114, 100) + COUNTIF('Stack Errors'!D114, 100) + COUNTIF('Vending_Machine Errors'!D114, 100) + COUNTIF('Vending_Machine_Sum Errors'!D114, 100) + COUNTIF('MazeComplete Errors'!D114, 100) + COUNTIF('MazeSolve Errors'!D114, 100) + COUNTIF('Hamiltonian Errors'!D114, 100)</f>
        <v>8</v>
      </c>
      <c r="E114">
        <f>COUNTIF('PARITY Errors'!E114, 100) + COUNTIF('Pattern_Matching Errors'!E114, 100) + COUNTIF('Reversal Errors'!E114, 100) + COUNTIF('Stack Errors'!E114, 100) + COUNTIF('Vending_Machine Errors'!E114, 100) + COUNTIF('Vending_Machine_Sum Errors'!E114, 100) + COUNTIF('MazeComplete Errors'!E114, 100) + COUNTIF('MazeSolve Errors'!E114, 100) + COUNTIF('Hamiltonian Errors'!E114, 100)</f>
        <v>8</v>
      </c>
      <c r="F114">
        <f>COUNTIF('PARITY Errors'!F114, 100) + COUNTIF('Pattern_Matching Errors'!F114, 100) + COUNTIF('Reversal Errors'!F114, 100) + COUNTIF('Stack Errors'!F114, 100) + COUNTIF('Vending_Machine Errors'!F114, 100) + COUNTIF('Vending_Machine_Sum Errors'!F114, 100) + COUNTIF('MazeComplete Errors'!F114, 100) + COUNTIF('MazeSolve Errors'!F114, 100) + COUNTIF('Hamiltonian Errors'!F114, 100)</f>
        <v>9</v>
      </c>
      <c r="G114">
        <f>COUNTIF('PARITY Errors'!G114, 100) + COUNTIF('Pattern_Matching Errors'!G114, 100) + COUNTIF('Reversal Errors'!G114, 100) + COUNTIF('Stack Errors'!G114, 100) + COUNTIF('Vending_Machine Errors'!G114, 100) + COUNTIF('Vending_Machine_Sum Errors'!G114, 100) + COUNTIF('MazeComplete Errors'!G114, 100) + COUNTIF('MazeSolve Errors'!G114, 100) + COUNTIF('Hamiltonian Errors'!G114, 100)</f>
        <v>8</v>
      </c>
      <c r="H114" t="str">
        <f t="shared" si="3"/>
        <v>0 (δ=0.45)</v>
      </c>
    </row>
    <row r="115" spans="1:8" x14ac:dyDescent="0.45">
      <c r="A115" s="1">
        <v>3</v>
      </c>
      <c r="B115">
        <v>0</v>
      </c>
      <c r="C115">
        <v>0.65</v>
      </c>
      <c r="D115">
        <f>COUNTIF('PARITY Errors'!D115, 100) + COUNTIF('Pattern_Matching Errors'!D115, 100) + COUNTIF('Reversal Errors'!D115, 100) + COUNTIF('Stack Errors'!D115, 100) + COUNTIF('Vending_Machine Errors'!D115, 100) + COUNTIF('Vending_Machine_Sum Errors'!D115, 100) + COUNTIF('MazeComplete Errors'!D115, 100) + COUNTIF('MazeSolve Errors'!D115, 100) + COUNTIF('Hamiltonian Errors'!D115, 100)</f>
        <v>8</v>
      </c>
      <c r="E115">
        <f>COUNTIF('PARITY Errors'!E115, 100) + COUNTIF('Pattern_Matching Errors'!E115, 100) + COUNTIF('Reversal Errors'!E115, 100) + COUNTIF('Stack Errors'!E115, 100) + COUNTIF('Vending_Machine Errors'!E115, 100) + COUNTIF('Vending_Machine_Sum Errors'!E115, 100) + COUNTIF('MazeComplete Errors'!E115, 100) + COUNTIF('MazeSolve Errors'!E115, 100) + COUNTIF('Hamiltonian Errors'!E115, 100)</f>
        <v>9</v>
      </c>
      <c r="F115">
        <f>COUNTIF('PARITY Errors'!F115, 100) + COUNTIF('Pattern_Matching Errors'!F115, 100) + COUNTIF('Reversal Errors'!F115, 100) + COUNTIF('Stack Errors'!F115, 100) + COUNTIF('Vending_Machine Errors'!F115, 100) + COUNTIF('Vending_Machine_Sum Errors'!F115, 100) + COUNTIF('MazeComplete Errors'!F115, 100) + COUNTIF('MazeSolve Errors'!F115, 100) + COUNTIF('Hamiltonian Errors'!F115, 100)</f>
        <v>9</v>
      </c>
      <c r="G115">
        <f>COUNTIF('PARITY Errors'!G115, 100) + COUNTIF('Pattern_Matching Errors'!G115, 100) + COUNTIF('Reversal Errors'!G115, 100) + COUNTIF('Stack Errors'!G115, 100) + COUNTIF('Vending_Machine Errors'!G115, 100) + COUNTIF('Vending_Machine_Sum Errors'!G115, 100) + COUNTIF('MazeComplete Errors'!G115, 100) + COUNTIF('MazeSolve Errors'!G115, 100) + COUNTIF('Hamiltonian Errors'!G115, 100)</f>
        <v>9</v>
      </c>
      <c r="H115" t="str">
        <f t="shared" si="3"/>
        <v>0 (δ=0.65)</v>
      </c>
    </row>
    <row r="116" spans="1:8" x14ac:dyDescent="0.45">
      <c r="A116" s="1">
        <v>4</v>
      </c>
      <c r="B116">
        <v>0</v>
      </c>
      <c r="C116">
        <v>0.85</v>
      </c>
      <c r="D116">
        <f>COUNTIF('PARITY Errors'!D116, 100) + COUNTIF('Pattern_Matching Errors'!D116, 100) + COUNTIF('Reversal Errors'!D116, 100) + COUNTIF('Stack Errors'!D116, 100) + COUNTIF('Vending_Machine Errors'!D116, 100) + COUNTIF('Vending_Machine_Sum Errors'!D116, 100) + COUNTIF('MazeComplete Errors'!D116, 100) + COUNTIF('MazeSolve Errors'!D116, 100) + COUNTIF('Hamiltonian Errors'!D116, 100)</f>
        <v>8</v>
      </c>
      <c r="E116">
        <f>COUNTIF('PARITY Errors'!E116, 100) + COUNTIF('Pattern_Matching Errors'!E116, 100) + COUNTIF('Reversal Errors'!E116, 100) + COUNTIF('Stack Errors'!E116, 100) + COUNTIF('Vending_Machine Errors'!E116, 100) + COUNTIF('Vending_Machine_Sum Errors'!E116, 100) + COUNTIF('MazeComplete Errors'!E116, 100) + COUNTIF('MazeSolve Errors'!E116, 100) + COUNTIF('Hamiltonian Errors'!E116, 100)</f>
        <v>9</v>
      </c>
      <c r="F116">
        <f>COUNTIF('PARITY Errors'!F116, 100) + COUNTIF('Pattern_Matching Errors'!F116, 100) + COUNTIF('Reversal Errors'!F116, 100) + COUNTIF('Stack Errors'!F116, 100) + COUNTIF('Vending_Machine Errors'!F116, 100) + COUNTIF('Vending_Machine_Sum Errors'!F116, 100) + COUNTIF('MazeComplete Errors'!F116, 100) + COUNTIF('MazeSolve Errors'!F116, 100) + COUNTIF('Hamiltonian Errors'!F116, 100)</f>
        <v>9</v>
      </c>
      <c r="G116">
        <f>COUNTIF('PARITY Errors'!G116, 100) + COUNTIF('Pattern_Matching Errors'!G116, 100) + COUNTIF('Reversal Errors'!G116, 100) + COUNTIF('Stack Errors'!G116, 100) + COUNTIF('Vending_Machine Errors'!G116, 100) + COUNTIF('Vending_Machine_Sum Errors'!G116, 100) + COUNTIF('MazeComplete Errors'!G116, 100) + COUNTIF('MazeSolve Errors'!G116, 100) + COUNTIF('Hamiltonian Errors'!G116, 100)</f>
        <v>9</v>
      </c>
      <c r="H116" t="str">
        <f t="shared" si="3"/>
        <v>0 (δ=0.85)</v>
      </c>
    </row>
    <row r="117" spans="1:8" x14ac:dyDescent="0.45">
      <c r="A117" s="1">
        <v>5</v>
      </c>
      <c r="B117">
        <v>5</v>
      </c>
      <c r="C117">
        <v>0</v>
      </c>
      <c r="D117">
        <f>COUNTIF('PARITY Errors'!D117, 100) + COUNTIF('Pattern_Matching Errors'!D117, 100) + COUNTIF('Reversal Errors'!D117, 100) + COUNTIF('Stack Errors'!D117, 100) + COUNTIF('Vending_Machine Errors'!D117, 100) + COUNTIF('Vending_Machine_Sum Errors'!D117, 100) + COUNTIF('MazeComplete Errors'!D117, 100) + COUNTIF('MazeSolve Errors'!D117, 100) + COUNTIF('Hamiltonian Errors'!D117, 100)</f>
        <v>0</v>
      </c>
      <c r="E117">
        <f>COUNTIF('PARITY Errors'!E117, 100) + COUNTIF('Pattern_Matching Errors'!E117, 100) + COUNTIF('Reversal Errors'!E117, 100) + COUNTIF('Stack Errors'!E117, 100) + COUNTIF('Vending_Machine Errors'!E117, 100) + COUNTIF('Vending_Machine_Sum Errors'!E117, 100) + COUNTIF('MazeComplete Errors'!E117, 100) + COUNTIF('MazeSolve Errors'!E117, 100) + COUNTIF('Hamiltonian Errors'!E117, 100)</f>
        <v>1</v>
      </c>
      <c r="F117">
        <f>COUNTIF('PARITY Errors'!F117, 100) + COUNTIF('Pattern_Matching Errors'!F117, 100) + COUNTIF('Reversal Errors'!F117, 100) + COUNTIF('Stack Errors'!F117, 100) + COUNTIF('Vending_Machine Errors'!F117, 100) + COUNTIF('Vending_Machine_Sum Errors'!F117, 100) + COUNTIF('MazeComplete Errors'!F117, 100) + COUNTIF('MazeSolve Errors'!F117, 100) + COUNTIF('Hamiltonian Errors'!F117, 100)</f>
        <v>1</v>
      </c>
      <c r="G117">
        <f>COUNTIF('PARITY Errors'!G117, 100) + COUNTIF('Pattern_Matching Errors'!G117, 100) + COUNTIF('Reversal Errors'!G117, 100) + COUNTIF('Stack Errors'!G117, 100) + COUNTIF('Vending_Machine Errors'!G117, 100) + COUNTIF('Vending_Machine_Sum Errors'!G117, 100) + COUNTIF('MazeComplete Errors'!G117, 100) + COUNTIF('MazeSolve Errors'!G117, 100) + COUNTIF('Hamiltonian Errors'!G117, 100)</f>
        <v>0</v>
      </c>
      <c r="H117" t="str">
        <f t="shared" si="3"/>
        <v>5 (δ=0)</v>
      </c>
    </row>
    <row r="118" spans="1:8" x14ac:dyDescent="0.45">
      <c r="A118" s="1">
        <v>6</v>
      </c>
      <c r="B118">
        <v>5</v>
      </c>
      <c r="C118">
        <v>0.2</v>
      </c>
      <c r="D118">
        <f>COUNTIF('PARITY Errors'!D118, 100) + COUNTIF('Pattern_Matching Errors'!D118, 100) + COUNTIF('Reversal Errors'!D118, 100) + COUNTIF('Stack Errors'!D118, 100) + COUNTIF('Vending_Machine Errors'!D118, 100) + COUNTIF('Vending_Machine_Sum Errors'!D118, 100) + COUNTIF('MazeComplete Errors'!D118, 100) + COUNTIF('MazeSolve Errors'!D118, 100) + COUNTIF('Hamiltonian Errors'!D118, 100)</f>
        <v>0</v>
      </c>
      <c r="E118">
        <f>COUNTIF('PARITY Errors'!E118, 100) + COUNTIF('Pattern_Matching Errors'!E118, 100) + COUNTIF('Reversal Errors'!E118, 100) + COUNTIF('Stack Errors'!E118, 100) + COUNTIF('Vending_Machine Errors'!E118, 100) + COUNTIF('Vending_Machine_Sum Errors'!E118, 100) + COUNTIF('MazeComplete Errors'!E118, 100) + COUNTIF('MazeSolve Errors'!E118, 100) + COUNTIF('Hamiltonian Errors'!E118, 100)</f>
        <v>1</v>
      </c>
      <c r="F118">
        <f>COUNTIF('PARITY Errors'!F118, 100) + COUNTIF('Pattern_Matching Errors'!F118, 100) + COUNTIF('Reversal Errors'!F118, 100) + COUNTIF('Stack Errors'!F118, 100) + COUNTIF('Vending_Machine Errors'!F118, 100) + COUNTIF('Vending_Machine_Sum Errors'!F118, 100) + COUNTIF('MazeComplete Errors'!F118, 100) + COUNTIF('MazeSolve Errors'!F118, 100) + COUNTIF('Hamiltonian Errors'!F118, 100)</f>
        <v>0</v>
      </c>
      <c r="G118">
        <f>COUNTIF('PARITY Errors'!G118, 100) + COUNTIF('Pattern_Matching Errors'!G118, 100) + COUNTIF('Reversal Errors'!G118, 100) + COUNTIF('Stack Errors'!G118, 100) + COUNTIF('Vending_Machine Errors'!G118, 100) + COUNTIF('Vending_Machine_Sum Errors'!G118, 100) + COUNTIF('MazeComplete Errors'!G118, 100) + COUNTIF('MazeSolve Errors'!G118, 100) + COUNTIF('Hamiltonian Errors'!G118, 100)</f>
        <v>0</v>
      </c>
      <c r="H118" t="str">
        <f t="shared" si="3"/>
        <v>5 (δ=0.2)</v>
      </c>
    </row>
    <row r="119" spans="1:8" x14ac:dyDescent="0.45">
      <c r="A119" s="1">
        <v>7</v>
      </c>
      <c r="B119">
        <v>5</v>
      </c>
      <c r="C119">
        <v>0.45</v>
      </c>
      <c r="D119">
        <f>COUNTIF('PARITY Errors'!D119, 100) + COUNTIF('Pattern_Matching Errors'!D119, 100) + COUNTIF('Reversal Errors'!D119, 100) + COUNTIF('Stack Errors'!D119, 100) + COUNTIF('Vending_Machine Errors'!D119, 100) + COUNTIF('Vending_Machine_Sum Errors'!D119, 100) + COUNTIF('MazeComplete Errors'!D119, 100) + COUNTIF('MazeSolve Errors'!D119, 100) + COUNTIF('Hamiltonian Errors'!D119, 100)</f>
        <v>0</v>
      </c>
      <c r="E119">
        <f>COUNTIF('PARITY Errors'!E119, 100) + COUNTIF('Pattern_Matching Errors'!E119, 100) + COUNTIF('Reversal Errors'!E119, 100) + COUNTIF('Stack Errors'!E119, 100) + COUNTIF('Vending_Machine Errors'!E119, 100) + COUNTIF('Vending_Machine_Sum Errors'!E119, 100) + COUNTIF('MazeComplete Errors'!E119, 100) + COUNTIF('MazeSolve Errors'!E119, 100) + COUNTIF('Hamiltonian Errors'!E119, 100)</f>
        <v>1</v>
      </c>
      <c r="F119">
        <f>COUNTIF('PARITY Errors'!F119, 100) + COUNTIF('Pattern_Matching Errors'!F119, 100) + COUNTIF('Reversal Errors'!F119, 100) + COUNTIF('Stack Errors'!F119, 100) + COUNTIF('Vending_Machine Errors'!F119, 100) + COUNTIF('Vending_Machine_Sum Errors'!F119, 100) + COUNTIF('MazeComplete Errors'!F119, 100) + COUNTIF('MazeSolve Errors'!F119, 100) + COUNTIF('Hamiltonian Errors'!F119, 100)</f>
        <v>1</v>
      </c>
      <c r="G119">
        <f>COUNTIF('PARITY Errors'!G119, 100) + COUNTIF('Pattern_Matching Errors'!G119, 100) + COUNTIF('Reversal Errors'!G119, 100) + COUNTIF('Stack Errors'!G119, 100) + COUNTIF('Vending_Machine Errors'!G119, 100) + COUNTIF('Vending_Machine_Sum Errors'!G119, 100) + COUNTIF('MazeComplete Errors'!G119, 100) + COUNTIF('MazeSolve Errors'!G119, 100) + COUNTIF('Hamiltonian Errors'!G119, 100)</f>
        <v>0</v>
      </c>
      <c r="H119" t="str">
        <f t="shared" si="3"/>
        <v>5 (δ=0.45)</v>
      </c>
    </row>
    <row r="120" spans="1:8" x14ac:dyDescent="0.45">
      <c r="A120" s="1">
        <v>8</v>
      </c>
      <c r="B120">
        <v>5</v>
      </c>
      <c r="C120">
        <v>0.65</v>
      </c>
      <c r="D120">
        <f>COUNTIF('PARITY Errors'!D120, 100) + COUNTIF('Pattern_Matching Errors'!D120, 100) + COUNTIF('Reversal Errors'!D120, 100) + COUNTIF('Stack Errors'!D120, 100) + COUNTIF('Vending_Machine Errors'!D120, 100) + COUNTIF('Vending_Machine_Sum Errors'!D120, 100) + COUNTIF('MazeComplete Errors'!D120, 100) + COUNTIF('MazeSolve Errors'!D120, 100) + COUNTIF('Hamiltonian Errors'!D120, 100)</f>
        <v>0</v>
      </c>
      <c r="E120">
        <f>COUNTIF('PARITY Errors'!E120, 100) + COUNTIF('Pattern_Matching Errors'!E120, 100) + COUNTIF('Reversal Errors'!E120, 100) + COUNTIF('Stack Errors'!E120, 100) + COUNTIF('Vending_Machine Errors'!E120, 100) + COUNTIF('Vending_Machine_Sum Errors'!E120, 100) + COUNTIF('MazeComplete Errors'!E120, 100) + COUNTIF('MazeSolve Errors'!E120, 100) + COUNTIF('Hamiltonian Errors'!E120, 100)</f>
        <v>1</v>
      </c>
      <c r="F120">
        <f>COUNTIF('PARITY Errors'!F120, 100) + COUNTIF('Pattern_Matching Errors'!F120, 100) + COUNTIF('Reversal Errors'!F120, 100) + COUNTIF('Stack Errors'!F120, 100) + COUNTIF('Vending_Machine Errors'!F120, 100) + COUNTIF('Vending_Machine_Sum Errors'!F120, 100) + COUNTIF('MazeComplete Errors'!F120, 100) + COUNTIF('MazeSolve Errors'!F120, 100) + COUNTIF('Hamiltonian Errors'!F120, 100)</f>
        <v>1</v>
      </c>
      <c r="G120">
        <f>COUNTIF('PARITY Errors'!G120, 100) + COUNTIF('Pattern_Matching Errors'!G120, 100) + COUNTIF('Reversal Errors'!G120, 100) + COUNTIF('Stack Errors'!G120, 100) + COUNTIF('Vending_Machine Errors'!G120, 100) + COUNTIF('Vending_Machine_Sum Errors'!G120, 100) + COUNTIF('MazeComplete Errors'!G120, 100) + COUNTIF('MazeSolve Errors'!G120, 100) + COUNTIF('Hamiltonian Errors'!G120, 100)</f>
        <v>0</v>
      </c>
      <c r="H120" t="str">
        <f t="shared" si="3"/>
        <v>5 (δ=0.65)</v>
      </c>
    </row>
    <row r="121" spans="1:8" x14ac:dyDescent="0.45">
      <c r="A121" s="1">
        <v>9</v>
      </c>
      <c r="B121">
        <v>5</v>
      </c>
      <c r="C121">
        <v>0.85</v>
      </c>
      <c r="D121">
        <f>COUNTIF('PARITY Errors'!D121, 100) + COUNTIF('Pattern_Matching Errors'!D121, 100) + COUNTIF('Reversal Errors'!D121, 100) + COUNTIF('Stack Errors'!D121, 100) + COUNTIF('Vending_Machine Errors'!D121, 100) + COUNTIF('Vending_Machine_Sum Errors'!D121, 100) + COUNTIF('MazeComplete Errors'!D121, 100) + COUNTIF('MazeSolve Errors'!D121, 100) + COUNTIF('Hamiltonian Errors'!D121, 100)</f>
        <v>0</v>
      </c>
      <c r="E121">
        <f>COUNTIF('PARITY Errors'!E121, 100) + COUNTIF('Pattern_Matching Errors'!E121, 100) + COUNTIF('Reversal Errors'!E121, 100) + COUNTIF('Stack Errors'!E121, 100) + COUNTIF('Vending_Machine Errors'!E121, 100) + COUNTIF('Vending_Machine_Sum Errors'!E121, 100) + COUNTIF('MazeComplete Errors'!E121, 100) + COUNTIF('MazeSolve Errors'!E121, 100) + COUNTIF('Hamiltonian Errors'!E121, 100)</f>
        <v>1</v>
      </c>
      <c r="F121">
        <f>COUNTIF('PARITY Errors'!F121, 100) + COUNTIF('Pattern_Matching Errors'!F121, 100) + COUNTIF('Reversal Errors'!F121, 100) + COUNTIF('Stack Errors'!F121, 100) + COUNTIF('Vending_Machine Errors'!F121, 100) + COUNTIF('Vending_Machine_Sum Errors'!F121, 100) + COUNTIF('MazeComplete Errors'!F121, 100) + COUNTIF('MazeSolve Errors'!F121, 100) + COUNTIF('Hamiltonian Errors'!F121, 100)</f>
        <v>1</v>
      </c>
      <c r="G121">
        <f>COUNTIF('PARITY Errors'!G121, 100) + COUNTIF('Pattern_Matching Errors'!G121, 100) + COUNTIF('Reversal Errors'!G121, 100) + COUNTIF('Stack Errors'!G121, 100) + COUNTIF('Vending_Machine Errors'!G121, 100) + COUNTIF('Vending_Machine_Sum Errors'!G121, 100) + COUNTIF('MazeComplete Errors'!G121, 100) + COUNTIF('MazeSolve Errors'!G121, 100) + COUNTIF('Hamiltonian Errors'!G121, 100)</f>
        <v>0</v>
      </c>
      <c r="H121" t="str">
        <f t="shared" si="3"/>
        <v>5 (δ=0.85)</v>
      </c>
    </row>
    <row r="122" spans="1:8" x14ac:dyDescent="0.45">
      <c r="A122" s="1">
        <v>10</v>
      </c>
      <c r="B122">
        <v>10</v>
      </c>
      <c r="C122">
        <v>0</v>
      </c>
      <c r="D122">
        <f>COUNTIF('PARITY Errors'!D122, 100) + COUNTIF('Pattern_Matching Errors'!D122, 100) + COUNTIF('Reversal Errors'!D122, 100) + COUNTIF('Stack Errors'!D122, 100) + COUNTIF('Vending_Machine Errors'!D122, 100) + COUNTIF('Vending_Machine_Sum Errors'!D122, 100) + COUNTIF('MazeComplete Errors'!D122, 100) + COUNTIF('MazeSolve Errors'!D122, 100) + COUNTIF('Hamiltonian Errors'!D122, 100)</f>
        <v>0</v>
      </c>
      <c r="E122">
        <f>COUNTIF('PARITY Errors'!E122, 100) + COUNTIF('Pattern_Matching Errors'!E122, 100) + COUNTIF('Reversal Errors'!E122, 100) + COUNTIF('Stack Errors'!E122, 100) + COUNTIF('Vending_Machine Errors'!E122, 100) + COUNTIF('Vending_Machine_Sum Errors'!E122, 100) + COUNTIF('MazeComplete Errors'!E122, 100) + COUNTIF('MazeSolve Errors'!E122, 100) + COUNTIF('Hamiltonian Errors'!E122, 100)</f>
        <v>1</v>
      </c>
      <c r="F122">
        <f>COUNTIF('PARITY Errors'!F122, 100) + COUNTIF('Pattern_Matching Errors'!F122, 100) + COUNTIF('Reversal Errors'!F122, 100) + COUNTIF('Stack Errors'!F122, 100) + COUNTIF('Vending_Machine Errors'!F122, 100) + COUNTIF('Vending_Machine_Sum Errors'!F122, 100) + COUNTIF('MazeComplete Errors'!F122, 100) + COUNTIF('MazeSolve Errors'!F122, 100) + COUNTIF('Hamiltonian Errors'!F122, 100)</f>
        <v>0</v>
      </c>
      <c r="G122">
        <f>COUNTIF('PARITY Errors'!G122, 100) + COUNTIF('Pattern_Matching Errors'!G122, 100) + COUNTIF('Reversal Errors'!G122, 100) + COUNTIF('Stack Errors'!G122, 100) + COUNTIF('Vending_Machine Errors'!G122, 100) + COUNTIF('Vending_Machine_Sum Errors'!G122, 100) + COUNTIF('MazeComplete Errors'!G122, 100) + COUNTIF('MazeSolve Errors'!G122, 100) + COUNTIF('Hamiltonian Errors'!G122, 100)</f>
        <v>0</v>
      </c>
      <c r="H122" t="str">
        <f t="shared" si="3"/>
        <v>10 (δ=0)</v>
      </c>
    </row>
    <row r="123" spans="1:8" x14ac:dyDescent="0.45">
      <c r="A123" s="1">
        <v>11</v>
      </c>
      <c r="B123">
        <v>10</v>
      </c>
      <c r="C123">
        <v>0.2</v>
      </c>
      <c r="D123">
        <f>COUNTIF('PARITY Errors'!D123, 100) + COUNTIF('Pattern_Matching Errors'!D123, 100) + COUNTIF('Reversal Errors'!D123, 100) + COUNTIF('Stack Errors'!D123, 100) + COUNTIF('Vending_Machine Errors'!D123, 100) + COUNTIF('Vending_Machine_Sum Errors'!D123, 100) + COUNTIF('MazeComplete Errors'!D123, 100) + COUNTIF('MazeSolve Errors'!D123, 100) + COUNTIF('Hamiltonian Errors'!D123, 100)</f>
        <v>0</v>
      </c>
      <c r="E123">
        <f>COUNTIF('PARITY Errors'!E123, 100) + COUNTIF('Pattern_Matching Errors'!E123, 100) + COUNTIF('Reversal Errors'!E123, 100) + COUNTIF('Stack Errors'!E123, 100) + COUNTIF('Vending_Machine Errors'!E123, 100) + COUNTIF('Vending_Machine_Sum Errors'!E123, 100) + COUNTIF('MazeComplete Errors'!E123, 100) + COUNTIF('MazeSolve Errors'!E123, 100) + COUNTIF('Hamiltonian Errors'!E123, 100)</f>
        <v>1</v>
      </c>
      <c r="F123">
        <f>COUNTIF('PARITY Errors'!F123, 100) + COUNTIF('Pattern_Matching Errors'!F123, 100) + COUNTIF('Reversal Errors'!F123, 100) + COUNTIF('Stack Errors'!F123, 100) + COUNTIF('Vending_Machine Errors'!F123, 100) + COUNTIF('Vending_Machine_Sum Errors'!F123, 100) + COUNTIF('MazeComplete Errors'!F123, 100) + COUNTIF('MazeSolve Errors'!F123, 100) + COUNTIF('Hamiltonian Errors'!F123, 100)</f>
        <v>0</v>
      </c>
      <c r="G123">
        <f>COUNTIF('PARITY Errors'!G123, 100) + COUNTIF('Pattern_Matching Errors'!G123, 100) + COUNTIF('Reversal Errors'!G123, 100) + COUNTIF('Stack Errors'!G123, 100) + COUNTIF('Vending_Machine Errors'!G123, 100) + COUNTIF('Vending_Machine_Sum Errors'!G123, 100) + COUNTIF('MazeComplete Errors'!G123, 100) + COUNTIF('MazeSolve Errors'!G123, 100) + COUNTIF('Hamiltonian Errors'!G123, 100)</f>
        <v>0</v>
      </c>
      <c r="H123" t="str">
        <f t="shared" si="3"/>
        <v>10 (δ=0.2)</v>
      </c>
    </row>
    <row r="124" spans="1:8" x14ac:dyDescent="0.45">
      <c r="A124" s="1">
        <v>12</v>
      </c>
      <c r="B124">
        <v>10</v>
      </c>
      <c r="C124">
        <v>0.45</v>
      </c>
      <c r="D124">
        <f>COUNTIF('PARITY Errors'!D124, 100) + COUNTIF('Pattern_Matching Errors'!D124, 100) + COUNTIF('Reversal Errors'!D124, 100) + COUNTIF('Stack Errors'!D124, 100) + COUNTIF('Vending_Machine Errors'!D124, 100) + COUNTIF('Vending_Machine_Sum Errors'!D124, 100) + COUNTIF('MazeComplete Errors'!D124, 100) + COUNTIF('MazeSolve Errors'!D124, 100) + COUNTIF('Hamiltonian Errors'!D124, 100)</f>
        <v>0</v>
      </c>
      <c r="E124">
        <f>COUNTIF('PARITY Errors'!E124, 100) + COUNTIF('Pattern_Matching Errors'!E124, 100) + COUNTIF('Reversal Errors'!E124, 100) + COUNTIF('Stack Errors'!E124, 100) + COUNTIF('Vending_Machine Errors'!E124, 100) + COUNTIF('Vending_Machine_Sum Errors'!E124, 100) + COUNTIF('MazeComplete Errors'!E124, 100) + COUNTIF('MazeSolve Errors'!E124, 100) + COUNTIF('Hamiltonian Errors'!E124, 100)</f>
        <v>1</v>
      </c>
      <c r="F124">
        <f>COUNTIF('PARITY Errors'!F124, 100) + COUNTIF('Pattern_Matching Errors'!F124, 100) + COUNTIF('Reversal Errors'!F124, 100) + COUNTIF('Stack Errors'!F124, 100) + COUNTIF('Vending_Machine Errors'!F124, 100) + COUNTIF('Vending_Machine_Sum Errors'!F124, 100) + COUNTIF('MazeComplete Errors'!F124, 100) + COUNTIF('MazeSolve Errors'!F124, 100) + COUNTIF('Hamiltonian Errors'!F124, 100)</f>
        <v>0</v>
      </c>
      <c r="G124">
        <f>COUNTIF('PARITY Errors'!G124, 100) + COUNTIF('Pattern_Matching Errors'!G124, 100) + COUNTIF('Reversal Errors'!G124, 100) + COUNTIF('Stack Errors'!G124, 100) + COUNTIF('Vending_Machine Errors'!G124, 100) + COUNTIF('Vending_Machine_Sum Errors'!G124, 100) + COUNTIF('MazeComplete Errors'!G124, 100) + COUNTIF('MazeSolve Errors'!G124, 100) + COUNTIF('Hamiltonian Errors'!G124, 100)</f>
        <v>0</v>
      </c>
      <c r="H124" t="str">
        <f t="shared" si="3"/>
        <v>10 (δ=0.45)</v>
      </c>
    </row>
    <row r="125" spans="1:8" x14ac:dyDescent="0.45">
      <c r="A125" s="1">
        <v>13</v>
      </c>
      <c r="B125">
        <v>10</v>
      </c>
      <c r="C125">
        <v>0.65</v>
      </c>
      <c r="D125">
        <f>COUNTIF('PARITY Errors'!D125, 100) + COUNTIF('Pattern_Matching Errors'!D125, 100) + COUNTIF('Reversal Errors'!D125, 100) + COUNTIF('Stack Errors'!D125, 100) + COUNTIF('Vending_Machine Errors'!D125, 100) + COUNTIF('Vending_Machine_Sum Errors'!D125, 100) + COUNTIF('MazeComplete Errors'!D125, 100) + COUNTIF('MazeSolve Errors'!D125, 100) + COUNTIF('Hamiltonian Errors'!D125, 100)</f>
        <v>0</v>
      </c>
      <c r="E125">
        <f>COUNTIF('PARITY Errors'!E125, 100) + COUNTIF('Pattern_Matching Errors'!E125, 100) + COUNTIF('Reversal Errors'!E125, 100) + COUNTIF('Stack Errors'!E125, 100) + COUNTIF('Vending_Machine Errors'!E125, 100) + COUNTIF('Vending_Machine_Sum Errors'!E125, 100) + COUNTIF('MazeComplete Errors'!E125, 100) + COUNTIF('MazeSolve Errors'!E125, 100) + COUNTIF('Hamiltonian Errors'!E125, 100)</f>
        <v>1</v>
      </c>
      <c r="F125">
        <f>COUNTIF('PARITY Errors'!F125, 100) + COUNTIF('Pattern_Matching Errors'!F125, 100) + COUNTIF('Reversal Errors'!F125, 100) + COUNTIF('Stack Errors'!F125, 100) + COUNTIF('Vending_Machine Errors'!F125, 100) + COUNTIF('Vending_Machine_Sum Errors'!F125, 100) + COUNTIF('MazeComplete Errors'!F125, 100) + COUNTIF('MazeSolve Errors'!F125, 100) + COUNTIF('Hamiltonian Errors'!F125, 100)</f>
        <v>0</v>
      </c>
      <c r="G125">
        <f>COUNTIF('PARITY Errors'!G125, 100) + COUNTIF('Pattern_Matching Errors'!G125, 100) + COUNTIF('Reversal Errors'!G125, 100) + COUNTIF('Stack Errors'!G125, 100) + COUNTIF('Vending_Machine Errors'!G125, 100) + COUNTIF('Vending_Machine_Sum Errors'!G125, 100) + COUNTIF('MazeComplete Errors'!G125, 100) + COUNTIF('MazeSolve Errors'!G125, 100) + COUNTIF('Hamiltonian Errors'!G125, 100)</f>
        <v>0</v>
      </c>
      <c r="H125" t="str">
        <f t="shared" si="3"/>
        <v>10 (δ=0.65)</v>
      </c>
    </row>
    <row r="126" spans="1:8" x14ac:dyDescent="0.45">
      <c r="A126" s="1">
        <v>14</v>
      </c>
      <c r="B126">
        <v>10</v>
      </c>
      <c r="C126">
        <v>0.85</v>
      </c>
      <c r="D126">
        <f>COUNTIF('PARITY Errors'!D126, 100) + COUNTIF('Pattern_Matching Errors'!D126, 100) + COUNTIF('Reversal Errors'!D126, 100) + COUNTIF('Stack Errors'!D126, 100) + COUNTIF('Vending_Machine Errors'!D126, 100) + COUNTIF('Vending_Machine_Sum Errors'!D126, 100) + COUNTIF('MazeComplete Errors'!D126, 100) + COUNTIF('MazeSolve Errors'!D126, 100) + COUNTIF('Hamiltonian Errors'!D126, 100)</f>
        <v>0</v>
      </c>
      <c r="E126">
        <f>COUNTIF('PARITY Errors'!E126, 100) + COUNTIF('Pattern_Matching Errors'!E126, 100) + COUNTIF('Reversal Errors'!E126, 100) + COUNTIF('Stack Errors'!E126, 100) + COUNTIF('Vending_Machine Errors'!E126, 100) + COUNTIF('Vending_Machine_Sum Errors'!E126, 100) + COUNTIF('MazeComplete Errors'!E126, 100) + COUNTIF('MazeSolve Errors'!E126, 100) + COUNTIF('Hamiltonian Errors'!E126, 100)</f>
        <v>1</v>
      </c>
      <c r="F126">
        <f>COUNTIF('PARITY Errors'!F126, 100) + COUNTIF('Pattern_Matching Errors'!F126, 100) + COUNTIF('Reversal Errors'!F126, 100) + COUNTIF('Stack Errors'!F126, 100) + COUNTIF('Vending_Machine Errors'!F126, 100) + COUNTIF('Vending_Machine_Sum Errors'!F126, 100) + COUNTIF('MazeComplete Errors'!F126, 100) + COUNTIF('MazeSolve Errors'!F126, 100) + COUNTIF('Hamiltonian Errors'!F126, 100)</f>
        <v>0</v>
      </c>
      <c r="G126">
        <f>COUNTIF('PARITY Errors'!G126, 100) + COUNTIF('Pattern_Matching Errors'!G126, 100) + COUNTIF('Reversal Errors'!G126, 100) + COUNTIF('Stack Errors'!G126, 100) + COUNTIF('Vending_Machine Errors'!G126, 100) + COUNTIF('Vending_Machine_Sum Errors'!G126, 100) + COUNTIF('MazeComplete Errors'!G126, 100) + COUNTIF('MazeSolve Errors'!G126, 100) + COUNTIF('Hamiltonian Errors'!G126, 100)</f>
        <v>0</v>
      </c>
      <c r="H126" t="str">
        <f t="shared" si="3"/>
        <v>10 (δ=0.85)</v>
      </c>
    </row>
    <row r="127" spans="1:8" x14ac:dyDescent="0.45">
      <c r="A127" s="1">
        <v>15</v>
      </c>
      <c r="B127">
        <v>20</v>
      </c>
      <c r="C127">
        <v>0</v>
      </c>
      <c r="D127">
        <f>COUNTIF('PARITY Errors'!D127, 100) + COUNTIF('Pattern_Matching Errors'!D127, 100) + COUNTIF('Reversal Errors'!D127, 100) + COUNTIF('Stack Errors'!D127, 100) + COUNTIF('Vending_Machine Errors'!D127, 100) + COUNTIF('Vending_Machine_Sum Errors'!D127, 100) + COUNTIF('MazeComplete Errors'!D127, 100) + COUNTIF('MazeSolve Errors'!D127, 100) + COUNTIF('Hamiltonian Errors'!D127, 100)</f>
        <v>0</v>
      </c>
      <c r="E127">
        <f>COUNTIF('PARITY Errors'!E127, 100) + COUNTIF('Pattern_Matching Errors'!E127, 100) + COUNTIF('Reversal Errors'!E127, 100) + COUNTIF('Stack Errors'!E127, 100) + COUNTIF('Vending_Machine Errors'!E127, 100) + COUNTIF('Vending_Machine_Sum Errors'!E127, 100) + COUNTIF('MazeComplete Errors'!E127, 100) + COUNTIF('MazeSolve Errors'!E127, 100) + COUNTIF('Hamiltonian Errors'!E127, 100)</f>
        <v>0</v>
      </c>
      <c r="F127">
        <f>COUNTIF('PARITY Errors'!F127, 100) + COUNTIF('Pattern_Matching Errors'!F127, 100) + COUNTIF('Reversal Errors'!F127, 100) + COUNTIF('Stack Errors'!F127, 100) + COUNTIF('Vending_Machine Errors'!F127, 100) + COUNTIF('Vending_Machine_Sum Errors'!F127, 100) + COUNTIF('MazeComplete Errors'!F127, 100) + COUNTIF('MazeSolve Errors'!F127, 100) + COUNTIF('Hamiltonian Errors'!F127, 100)</f>
        <v>0</v>
      </c>
      <c r="G127">
        <f>COUNTIF('PARITY Errors'!G127, 100) + COUNTIF('Pattern_Matching Errors'!G127, 100) + COUNTIF('Reversal Errors'!G127, 100) + COUNTIF('Stack Errors'!G127, 100) + COUNTIF('Vending_Machine Errors'!G127, 100) + COUNTIF('Vending_Machine_Sum Errors'!G127, 100) + COUNTIF('MazeComplete Errors'!G127, 100) + COUNTIF('MazeSolve Errors'!G127, 100) + COUNTIF('Hamiltonian Errors'!G127, 100)</f>
        <v>0</v>
      </c>
      <c r="H127" t="str">
        <f t="shared" si="3"/>
        <v>20 (δ=0)</v>
      </c>
    </row>
    <row r="128" spans="1:8" x14ac:dyDescent="0.45">
      <c r="A128" s="1">
        <v>16</v>
      </c>
      <c r="B128">
        <v>20</v>
      </c>
      <c r="C128">
        <v>0.2</v>
      </c>
      <c r="D128">
        <f>COUNTIF('PARITY Errors'!D128, 100) + COUNTIF('Pattern_Matching Errors'!D128, 100) + COUNTIF('Reversal Errors'!D128, 100) + COUNTIF('Stack Errors'!D128, 100) + COUNTIF('Vending_Machine Errors'!D128, 100) + COUNTIF('Vending_Machine_Sum Errors'!D128, 100) + COUNTIF('MazeComplete Errors'!D128, 100) + COUNTIF('MazeSolve Errors'!D128, 100) + COUNTIF('Hamiltonian Errors'!D128, 100)</f>
        <v>0</v>
      </c>
      <c r="E128">
        <f>COUNTIF('PARITY Errors'!E128, 100) + COUNTIF('Pattern_Matching Errors'!E128, 100) + COUNTIF('Reversal Errors'!E128, 100) + COUNTIF('Stack Errors'!E128, 100) + COUNTIF('Vending_Machine Errors'!E128, 100) + COUNTIF('Vending_Machine_Sum Errors'!E128, 100) + COUNTIF('MazeComplete Errors'!E128, 100) + COUNTIF('MazeSolve Errors'!E128, 100) + COUNTIF('Hamiltonian Errors'!E128, 100)</f>
        <v>0</v>
      </c>
      <c r="F128">
        <f>COUNTIF('PARITY Errors'!F128, 100) + COUNTIF('Pattern_Matching Errors'!F128, 100) + COUNTIF('Reversal Errors'!F128, 100) + COUNTIF('Stack Errors'!F128, 100) + COUNTIF('Vending_Machine Errors'!F128, 100) + COUNTIF('Vending_Machine_Sum Errors'!F128, 100) + COUNTIF('MazeComplete Errors'!F128, 100) + COUNTIF('MazeSolve Errors'!F128, 100) + COUNTIF('Hamiltonian Errors'!F128, 100)</f>
        <v>0</v>
      </c>
      <c r="G128">
        <f>COUNTIF('PARITY Errors'!G128, 100) + COUNTIF('Pattern_Matching Errors'!G128, 100) + COUNTIF('Reversal Errors'!G128, 100) + COUNTIF('Stack Errors'!G128, 100) + COUNTIF('Vending_Machine Errors'!G128, 100) + COUNTIF('Vending_Machine_Sum Errors'!G128, 100) + COUNTIF('MazeComplete Errors'!G128, 100) + COUNTIF('MazeSolve Errors'!G128, 100) + COUNTIF('Hamiltonian Errors'!G128, 100)</f>
        <v>0</v>
      </c>
      <c r="H128" t="str">
        <f t="shared" si="3"/>
        <v>20 (δ=0.2)</v>
      </c>
    </row>
    <row r="129" spans="1:8" x14ac:dyDescent="0.45">
      <c r="A129" s="1">
        <v>17</v>
      </c>
      <c r="B129">
        <v>20</v>
      </c>
      <c r="C129">
        <v>0.45</v>
      </c>
      <c r="D129">
        <f>COUNTIF('PARITY Errors'!D129, 100) + COUNTIF('Pattern_Matching Errors'!D129, 100) + COUNTIF('Reversal Errors'!D129, 100) + COUNTIF('Stack Errors'!D129, 100) + COUNTIF('Vending_Machine Errors'!D129, 100) + COUNTIF('Vending_Machine_Sum Errors'!D129, 100) + COUNTIF('MazeComplete Errors'!D129, 100) + COUNTIF('MazeSolve Errors'!D129, 100) + COUNTIF('Hamiltonian Errors'!D129, 100)</f>
        <v>0</v>
      </c>
      <c r="E129">
        <f>COUNTIF('PARITY Errors'!E129, 100) + COUNTIF('Pattern_Matching Errors'!E129, 100) + COUNTIF('Reversal Errors'!E129, 100) + COUNTIF('Stack Errors'!E129, 100) + COUNTIF('Vending_Machine Errors'!E129, 100) + COUNTIF('Vending_Machine_Sum Errors'!E129, 100) + COUNTIF('MazeComplete Errors'!E129, 100) + COUNTIF('MazeSolve Errors'!E129, 100) + COUNTIF('Hamiltonian Errors'!E129, 100)</f>
        <v>0</v>
      </c>
      <c r="F129">
        <f>COUNTIF('PARITY Errors'!F129, 100) + COUNTIF('Pattern_Matching Errors'!F129, 100) + COUNTIF('Reversal Errors'!F129, 100) + COUNTIF('Stack Errors'!F129, 100) + COUNTIF('Vending_Machine Errors'!F129, 100) + COUNTIF('Vending_Machine_Sum Errors'!F129, 100) + COUNTIF('MazeComplete Errors'!F129, 100) + COUNTIF('MazeSolve Errors'!F129, 100) + COUNTIF('Hamiltonian Errors'!F129, 100)</f>
        <v>0</v>
      </c>
      <c r="G129">
        <f>COUNTIF('PARITY Errors'!G129, 100) + COUNTIF('Pattern_Matching Errors'!G129, 100) + COUNTIF('Reversal Errors'!G129, 100) + COUNTIF('Stack Errors'!G129, 100) + COUNTIF('Vending_Machine Errors'!G129, 100) + COUNTIF('Vending_Machine_Sum Errors'!G129, 100) + COUNTIF('MazeComplete Errors'!G129, 100) + COUNTIF('MazeSolve Errors'!G129, 100) + COUNTIF('Hamiltonian Errors'!G129, 100)</f>
        <v>0</v>
      </c>
      <c r="H129" t="str">
        <f t="shared" si="3"/>
        <v>20 (δ=0.45)</v>
      </c>
    </row>
    <row r="130" spans="1:8" x14ac:dyDescent="0.45">
      <c r="A130" s="1">
        <v>18</v>
      </c>
      <c r="B130">
        <v>20</v>
      </c>
      <c r="C130">
        <v>0.65</v>
      </c>
      <c r="D130">
        <f>COUNTIF('PARITY Errors'!D130, 100) + COUNTIF('Pattern_Matching Errors'!D130, 100) + COUNTIF('Reversal Errors'!D130, 100) + COUNTIF('Stack Errors'!D130, 100) + COUNTIF('Vending_Machine Errors'!D130, 100) + COUNTIF('Vending_Machine_Sum Errors'!D130, 100) + COUNTIF('MazeComplete Errors'!D130, 100) + COUNTIF('MazeSolve Errors'!D130, 100) + COUNTIF('Hamiltonian Errors'!D130, 100)</f>
        <v>0</v>
      </c>
      <c r="E130">
        <f>COUNTIF('PARITY Errors'!E130, 100) + COUNTIF('Pattern_Matching Errors'!E130, 100) + COUNTIF('Reversal Errors'!E130, 100) + COUNTIF('Stack Errors'!E130, 100) + COUNTIF('Vending_Machine Errors'!E130, 100) + COUNTIF('Vending_Machine_Sum Errors'!E130, 100) + COUNTIF('MazeComplete Errors'!E130, 100) + COUNTIF('MazeSolve Errors'!E130, 100) + COUNTIF('Hamiltonian Errors'!E130, 100)</f>
        <v>0</v>
      </c>
      <c r="F130">
        <f>COUNTIF('PARITY Errors'!F130, 100) + COUNTIF('Pattern_Matching Errors'!F130, 100) + COUNTIF('Reversal Errors'!F130, 100) + COUNTIF('Stack Errors'!F130, 100) + COUNTIF('Vending_Machine Errors'!F130, 100) + COUNTIF('Vending_Machine_Sum Errors'!F130, 100) + COUNTIF('MazeComplete Errors'!F130, 100) + COUNTIF('MazeSolve Errors'!F130, 100) + COUNTIF('Hamiltonian Errors'!F130, 100)</f>
        <v>0</v>
      </c>
      <c r="G130">
        <f>COUNTIF('PARITY Errors'!G130, 100) + COUNTIF('Pattern_Matching Errors'!G130, 100) + COUNTIF('Reversal Errors'!G130, 100) + COUNTIF('Stack Errors'!G130, 100) + COUNTIF('Vending_Machine Errors'!G130, 100) + COUNTIF('Vending_Machine_Sum Errors'!G130, 100) + COUNTIF('MazeComplete Errors'!G130, 100) + COUNTIF('MazeSolve Errors'!G130, 100) + COUNTIF('Hamiltonian Errors'!G130, 100)</f>
        <v>0</v>
      </c>
      <c r="H130" t="str">
        <f t="shared" si="3"/>
        <v>20 (δ=0.65)</v>
      </c>
    </row>
    <row r="131" spans="1:8" x14ac:dyDescent="0.45">
      <c r="A131" s="1">
        <v>19</v>
      </c>
      <c r="B131">
        <v>20</v>
      </c>
      <c r="C131">
        <v>0.85</v>
      </c>
      <c r="D131">
        <f>COUNTIF('PARITY Errors'!D131, 100) + COUNTIF('Pattern_Matching Errors'!D131, 100) + COUNTIF('Reversal Errors'!D131, 100) + COUNTIF('Stack Errors'!D131, 100) + COUNTIF('Vending_Machine Errors'!D131, 100) + COUNTIF('Vending_Machine_Sum Errors'!D131, 100) + COUNTIF('MazeComplete Errors'!D131, 100) + COUNTIF('MazeSolve Errors'!D131, 100) + COUNTIF('Hamiltonian Errors'!D131, 100)</f>
        <v>0</v>
      </c>
      <c r="E131">
        <f>COUNTIF('PARITY Errors'!E131, 100) + COUNTIF('Pattern_Matching Errors'!E131, 100) + COUNTIF('Reversal Errors'!E131, 100) + COUNTIF('Stack Errors'!E131, 100) + COUNTIF('Vending_Machine Errors'!E131, 100) + COUNTIF('Vending_Machine_Sum Errors'!E131, 100) + COUNTIF('MazeComplete Errors'!E131, 100) + COUNTIF('MazeSolve Errors'!E131, 100) + COUNTIF('Hamiltonian Errors'!E131, 100)</f>
        <v>0</v>
      </c>
      <c r="F131">
        <f>COUNTIF('PARITY Errors'!F131, 100) + COUNTIF('Pattern_Matching Errors'!F131, 100) + COUNTIF('Reversal Errors'!F131, 100) + COUNTIF('Stack Errors'!F131, 100) + COUNTIF('Vending_Machine Errors'!F131, 100) + COUNTIF('Vending_Machine_Sum Errors'!F131, 100) + COUNTIF('MazeComplete Errors'!F131, 100) + COUNTIF('MazeSolve Errors'!F131, 100) + COUNTIF('Hamiltonian Errors'!F131, 100)</f>
        <v>0</v>
      </c>
      <c r="G131">
        <f>COUNTIF('PARITY Errors'!G131, 100) + COUNTIF('Pattern_Matching Errors'!G131, 100) + COUNTIF('Reversal Errors'!G131, 100) + COUNTIF('Stack Errors'!G131, 100) + COUNTIF('Vending_Machine Errors'!G131, 100) + COUNTIF('Vending_Machine_Sum Errors'!G131, 100) + COUNTIF('MazeComplete Errors'!G131, 100) + COUNTIF('MazeSolve Errors'!G131, 100) + COUNTIF('Hamiltonian Errors'!G131, 100)</f>
        <v>0</v>
      </c>
      <c r="H131" t="str">
        <f t="shared" si="3"/>
        <v>20 (δ=0.85)</v>
      </c>
    </row>
    <row r="132" spans="1:8" x14ac:dyDescent="0.45">
      <c r="A132" s="1">
        <v>20</v>
      </c>
      <c r="B132">
        <v>50</v>
      </c>
      <c r="C132">
        <v>0</v>
      </c>
      <c r="D132">
        <f>COUNTIF('PARITY Errors'!D132, 100) + COUNTIF('Pattern_Matching Errors'!D132, 100) + COUNTIF('Reversal Errors'!D132, 100) + COUNTIF('Stack Errors'!D132, 100) + COUNTIF('Vending_Machine Errors'!D132, 100) + COUNTIF('Vending_Machine_Sum Errors'!D132, 100) + COUNTIF('MazeComplete Errors'!D132, 100) + COUNTIF('MazeSolve Errors'!D132, 100) + COUNTIF('Hamiltonian Errors'!D132, 100)</f>
        <v>0</v>
      </c>
      <c r="E132">
        <f>COUNTIF('PARITY Errors'!E132, 100) + COUNTIF('Pattern_Matching Errors'!E132, 100) + COUNTIF('Reversal Errors'!E132, 100) + COUNTIF('Stack Errors'!E132, 100) + COUNTIF('Vending_Machine Errors'!E132, 100) + COUNTIF('Vending_Machine_Sum Errors'!E132, 100) + COUNTIF('MazeComplete Errors'!E132, 100) + COUNTIF('MazeSolve Errors'!E132, 100) + COUNTIF('Hamiltonian Errors'!E132, 100)</f>
        <v>0</v>
      </c>
      <c r="F132">
        <f>COUNTIF('PARITY Errors'!F132, 100) + COUNTIF('Pattern_Matching Errors'!F132, 100) + COUNTIF('Reversal Errors'!F132, 100) + COUNTIF('Stack Errors'!F132, 100) + COUNTIF('Vending_Machine Errors'!F132, 100) + COUNTIF('Vending_Machine_Sum Errors'!F132, 100) + COUNTIF('MazeComplete Errors'!F132, 100) + COUNTIF('MazeSolve Errors'!F132, 100) + COUNTIF('Hamiltonian Errors'!F132, 100)</f>
        <v>0</v>
      </c>
      <c r="G132">
        <f>COUNTIF('PARITY Errors'!G132, 100) + COUNTIF('Pattern_Matching Errors'!G132, 100) + COUNTIF('Reversal Errors'!G132, 100) + COUNTIF('Stack Errors'!G132, 100) + COUNTIF('Vending_Machine Errors'!G132, 100) + COUNTIF('Vending_Machine_Sum Errors'!G132, 100) + COUNTIF('MazeComplete Errors'!G132, 100) + COUNTIF('MazeSolve Errors'!G132, 100) + COUNTIF('Hamiltonian Errors'!G132, 100)</f>
        <v>0</v>
      </c>
      <c r="H132" t="str">
        <f t="shared" si="3"/>
        <v>50 (δ=0)</v>
      </c>
    </row>
    <row r="133" spans="1:8" x14ac:dyDescent="0.45">
      <c r="A133" s="1">
        <v>21</v>
      </c>
      <c r="B133">
        <v>50</v>
      </c>
      <c r="C133">
        <v>0.2</v>
      </c>
      <c r="D133">
        <f>COUNTIF('PARITY Errors'!D133, 100) + COUNTIF('Pattern_Matching Errors'!D133, 100) + COUNTIF('Reversal Errors'!D133, 100) + COUNTIF('Stack Errors'!D133, 100) + COUNTIF('Vending_Machine Errors'!D133, 100) + COUNTIF('Vending_Machine_Sum Errors'!D133, 100) + COUNTIF('MazeComplete Errors'!D133, 100) + COUNTIF('MazeSolve Errors'!D133, 100) + COUNTIF('Hamiltonian Errors'!D133, 100)</f>
        <v>0</v>
      </c>
      <c r="E133">
        <f>COUNTIF('PARITY Errors'!E133, 100) + COUNTIF('Pattern_Matching Errors'!E133, 100) + COUNTIF('Reversal Errors'!E133, 100) + COUNTIF('Stack Errors'!E133, 100) + COUNTIF('Vending_Machine Errors'!E133, 100) + COUNTIF('Vending_Machine_Sum Errors'!E133, 100) + COUNTIF('MazeComplete Errors'!E133, 100) + COUNTIF('MazeSolve Errors'!E133, 100) + COUNTIF('Hamiltonian Errors'!E133, 100)</f>
        <v>0</v>
      </c>
      <c r="F133">
        <f>COUNTIF('PARITY Errors'!F133, 100) + COUNTIF('Pattern_Matching Errors'!F133, 100) + COUNTIF('Reversal Errors'!F133, 100) + COUNTIF('Stack Errors'!F133, 100) + COUNTIF('Vending_Machine Errors'!F133, 100) + COUNTIF('Vending_Machine_Sum Errors'!F133, 100) + COUNTIF('MazeComplete Errors'!F133, 100) + COUNTIF('MazeSolve Errors'!F133, 100) + COUNTIF('Hamiltonian Errors'!F133, 100)</f>
        <v>0</v>
      </c>
      <c r="G133">
        <f>COUNTIF('PARITY Errors'!G133, 100) + COUNTIF('Pattern_Matching Errors'!G133, 100) + COUNTIF('Reversal Errors'!G133, 100) + COUNTIF('Stack Errors'!G133, 100) + COUNTIF('Vending_Machine Errors'!G133, 100) + COUNTIF('Vending_Machine_Sum Errors'!G133, 100) + COUNTIF('MazeComplete Errors'!G133, 100) + COUNTIF('MazeSolve Errors'!G133, 100) + COUNTIF('Hamiltonian Errors'!G133, 100)</f>
        <v>0</v>
      </c>
      <c r="H133" t="str">
        <f t="shared" si="3"/>
        <v>50 (δ=0.2)</v>
      </c>
    </row>
    <row r="134" spans="1:8" x14ac:dyDescent="0.45">
      <c r="A134" s="1">
        <v>22</v>
      </c>
      <c r="B134">
        <v>50</v>
      </c>
      <c r="C134">
        <v>0.45</v>
      </c>
      <c r="D134">
        <f>COUNTIF('PARITY Errors'!D134, 100) + COUNTIF('Pattern_Matching Errors'!D134, 100) + COUNTIF('Reversal Errors'!D134, 100) + COUNTIF('Stack Errors'!D134, 100) + COUNTIF('Vending_Machine Errors'!D134, 100) + COUNTIF('Vending_Machine_Sum Errors'!D134, 100) + COUNTIF('MazeComplete Errors'!D134, 100) + COUNTIF('MazeSolve Errors'!D134, 100) + COUNTIF('Hamiltonian Errors'!D134, 100)</f>
        <v>0</v>
      </c>
      <c r="E134">
        <f>COUNTIF('PARITY Errors'!E134, 100) + COUNTIF('Pattern_Matching Errors'!E134, 100) + COUNTIF('Reversal Errors'!E134, 100) + COUNTIF('Stack Errors'!E134, 100) + COUNTIF('Vending_Machine Errors'!E134, 100) + COUNTIF('Vending_Machine_Sum Errors'!E134, 100) + COUNTIF('MazeComplete Errors'!E134, 100) + COUNTIF('MazeSolve Errors'!E134, 100) + COUNTIF('Hamiltonian Errors'!E134, 100)</f>
        <v>0</v>
      </c>
      <c r="F134">
        <f>COUNTIF('PARITY Errors'!F134, 100) + COUNTIF('Pattern_Matching Errors'!F134, 100) + COUNTIF('Reversal Errors'!F134, 100) + COUNTIF('Stack Errors'!F134, 100) + COUNTIF('Vending_Machine Errors'!F134, 100) + COUNTIF('Vending_Machine_Sum Errors'!F134, 100) + COUNTIF('MazeComplete Errors'!F134, 100) + COUNTIF('MazeSolve Errors'!F134, 100) + COUNTIF('Hamiltonian Errors'!F134, 100)</f>
        <v>0</v>
      </c>
      <c r="G134">
        <f>COUNTIF('PARITY Errors'!G134, 100) + COUNTIF('Pattern_Matching Errors'!G134, 100) + COUNTIF('Reversal Errors'!G134, 100) + COUNTIF('Stack Errors'!G134, 100) + COUNTIF('Vending_Machine Errors'!G134, 100) + COUNTIF('Vending_Machine_Sum Errors'!G134, 100) + COUNTIF('MazeComplete Errors'!G134, 100) + COUNTIF('MazeSolve Errors'!G134, 100) + COUNTIF('Hamiltonian Errors'!G134, 100)</f>
        <v>0</v>
      </c>
      <c r="H134" t="str">
        <f t="shared" si="3"/>
        <v>50 (δ=0.45)</v>
      </c>
    </row>
    <row r="135" spans="1:8" x14ac:dyDescent="0.45">
      <c r="A135" s="1">
        <v>23</v>
      </c>
      <c r="B135">
        <v>50</v>
      </c>
      <c r="C135">
        <v>0.65</v>
      </c>
      <c r="D135">
        <f>COUNTIF('PARITY Errors'!D135, 100) + COUNTIF('Pattern_Matching Errors'!D135, 100) + COUNTIF('Reversal Errors'!D135, 100) + COUNTIF('Stack Errors'!D135, 100) + COUNTIF('Vending_Machine Errors'!D135, 100) + COUNTIF('Vending_Machine_Sum Errors'!D135, 100) + COUNTIF('MazeComplete Errors'!D135, 100) + COUNTIF('MazeSolve Errors'!D135, 100) + COUNTIF('Hamiltonian Errors'!D135, 100)</f>
        <v>0</v>
      </c>
      <c r="E135">
        <f>COUNTIF('PARITY Errors'!E135, 100) + COUNTIF('Pattern_Matching Errors'!E135, 100) + COUNTIF('Reversal Errors'!E135, 100) + COUNTIF('Stack Errors'!E135, 100) + COUNTIF('Vending_Machine Errors'!E135, 100) + COUNTIF('Vending_Machine_Sum Errors'!E135, 100) + COUNTIF('MazeComplete Errors'!E135, 100) + COUNTIF('MazeSolve Errors'!E135, 100) + COUNTIF('Hamiltonian Errors'!E135, 100)</f>
        <v>0</v>
      </c>
      <c r="F135">
        <f>COUNTIF('PARITY Errors'!F135, 100) + COUNTIF('Pattern_Matching Errors'!F135, 100) + COUNTIF('Reversal Errors'!F135, 100) + COUNTIF('Stack Errors'!F135, 100) + COUNTIF('Vending_Machine Errors'!F135, 100) + COUNTIF('Vending_Machine_Sum Errors'!F135, 100) + COUNTIF('MazeComplete Errors'!F135, 100) + COUNTIF('MazeSolve Errors'!F135, 100) + COUNTIF('Hamiltonian Errors'!F135, 100)</f>
        <v>0</v>
      </c>
      <c r="G135">
        <f>COUNTIF('PARITY Errors'!G135, 100) + COUNTIF('Pattern_Matching Errors'!G135, 100) + COUNTIF('Reversal Errors'!G135, 100) + COUNTIF('Stack Errors'!G135, 100) + COUNTIF('Vending_Machine Errors'!G135, 100) + COUNTIF('Vending_Machine_Sum Errors'!G135, 100) + COUNTIF('MazeComplete Errors'!G135, 100) + COUNTIF('MazeSolve Errors'!G135, 100) + COUNTIF('Hamiltonian Errors'!G135, 100)</f>
        <v>0</v>
      </c>
      <c r="H135" t="str">
        <f t="shared" si="3"/>
        <v>50 (δ=0.65)</v>
      </c>
    </row>
    <row r="136" spans="1:8" x14ac:dyDescent="0.45">
      <c r="A136" s="1">
        <v>24</v>
      </c>
      <c r="B136">
        <v>50</v>
      </c>
      <c r="C136">
        <v>0.85</v>
      </c>
      <c r="D136">
        <f>COUNTIF('PARITY Errors'!D136, 100) + COUNTIF('Pattern_Matching Errors'!D136, 100) + COUNTIF('Reversal Errors'!D136, 100) + COUNTIF('Stack Errors'!D136, 100) + COUNTIF('Vending_Machine Errors'!D136, 100) + COUNTIF('Vending_Machine_Sum Errors'!D136, 100) + COUNTIF('MazeComplete Errors'!D136, 100) + COUNTIF('MazeSolve Errors'!D136, 100) + COUNTIF('Hamiltonian Errors'!D136, 100)</f>
        <v>0</v>
      </c>
      <c r="E136">
        <f>COUNTIF('PARITY Errors'!E136, 100) + COUNTIF('Pattern_Matching Errors'!E136, 100) + COUNTIF('Reversal Errors'!E136, 100) + COUNTIF('Stack Errors'!E136, 100) + COUNTIF('Vending_Machine Errors'!E136, 100) + COUNTIF('Vending_Machine_Sum Errors'!E136, 100) + COUNTIF('MazeComplete Errors'!E136, 100) + COUNTIF('MazeSolve Errors'!E136, 100) + COUNTIF('Hamiltonian Errors'!E136, 100)</f>
        <v>0</v>
      </c>
      <c r="F136">
        <f>COUNTIF('PARITY Errors'!F136, 100) + COUNTIF('Pattern_Matching Errors'!F136, 100) + COUNTIF('Reversal Errors'!F136, 100) + COUNTIF('Stack Errors'!F136, 100) + COUNTIF('Vending_Machine Errors'!F136, 100) + COUNTIF('Vending_Machine_Sum Errors'!F136, 100) + COUNTIF('MazeComplete Errors'!F136, 100) + COUNTIF('MazeSolve Errors'!F136, 100) + COUNTIF('Hamiltonian Errors'!F136, 100)</f>
        <v>0</v>
      </c>
      <c r="G136">
        <f>COUNTIF('PARITY Errors'!G136, 100) + COUNTIF('Pattern_Matching Errors'!G136, 100) + COUNTIF('Reversal Errors'!G136, 100) + COUNTIF('Stack Errors'!G136, 100) + COUNTIF('Vending_Machine Errors'!G136, 100) + COUNTIF('Vending_Machine_Sum Errors'!G136, 100) + COUNTIF('MazeComplete Errors'!G136, 100) + COUNTIF('MazeSolve Errors'!G136, 100) + COUNTIF('Hamiltonian Errors'!G136, 100)</f>
        <v>0</v>
      </c>
      <c r="H136" t="str">
        <f t="shared" si="3"/>
        <v>50 (δ=0.85)</v>
      </c>
    </row>
    <row r="137" spans="1:8" x14ac:dyDescent="0.45">
      <c r="A137" s="1">
        <v>25</v>
      </c>
      <c r="B137">
        <v>100</v>
      </c>
      <c r="C137">
        <v>0</v>
      </c>
      <c r="D137">
        <f>COUNTIF('PARITY Errors'!D137, 100) + COUNTIF('Pattern_Matching Errors'!D137, 100) + COUNTIF('Reversal Errors'!D137, 100) + COUNTIF('Stack Errors'!D137, 100) + COUNTIF('Vending_Machine Errors'!D137, 100) + COUNTIF('Vending_Machine_Sum Errors'!D137, 100) + COUNTIF('MazeComplete Errors'!D137, 100) + COUNTIF('MazeSolve Errors'!D137, 100) + COUNTIF('Hamiltonian Errors'!D137, 100)</f>
        <v>0</v>
      </c>
      <c r="E137">
        <f>COUNTIF('PARITY Errors'!E137, 100) + COUNTIF('Pattern_Matching Errors'!E137, 100) + COUNTIF('Reversal Errors'!E137, 100) + COUNTIF('Stack Errors'!E137, 100) + COUNTIF('Vending_Machine Errors'!E137, 100) + COUNTIF('Vending_Machine_Sum Errors'!E137, 100) + COUNTIF('MazeComplete Errors'!E137, 100) + COUNTIF('MazeSolve Errors'!E137, 100) + COUNTIF('Hamiltonian Errors'!E137, 100)</f>
        <v>0</v>
      </c>
      <c r="F137">
        <f>COUNTIF('PARITY Errors'!F137, 100) + COUNTIF('Pattern_Matching Errors'!F137, 100) + COUNTIF('Reversal Errors'!F137, 100) + COUNTIF('Stack Errors'!F137, 100) + COUNTIF('Vending_Machine Errors'!F137, 100) + COUNTIF('Vending_Machine_Sum Errors'!F137, 100) + COUNTIF('MazeComplete Errors'!F137, 100) + COUNTIF('MazeSolve Errors'!F137, 100) + COUNTIF('Hamiltonian Errors'!F137, 100)</f>
        <v>0</v>
      </c>
      <c r="G137">
        <f>COUNTIF('PARITY Errors'!G137, 100) + COUNTIF('Pattern_Matching Errors'!G137, 100) + COUNTIF('Reversal Errors'!G137, 100) + COUNTIF('Stack Errors'!G137, 100) + COUNTIF('Vending_Machine Errors'!G137, 100) + COUNTIF('Vending_Machine_Sum Errors'!G137, 100) + COUNTIF('MazeComplete Errors'!G137, 100) + COUNTIF('MazeSolve Errors'!G137, 100) + COUNTIF('Hamiltonian Errors'!G137, 100)</f>
        <v>0</v>
      </c>
      <c r="H137" t="str">
        <f t="shared" si="3"/>
        <v>100 (δ=0)</v>
      </c>
    </row>
    <row r="138" spans="1:8" x14ac:dyDescent="0.45">
      <c r="A138" s="1">
        <v>26</v>
      </c>
      <c r="B138">
        <v>100</v>
      </c>
      <c r="C138">
        <v>0.2</v>
      </c>
      <c r="D138">
        <f>COUNTIF('PARITY Errors'!D138, 100) + COUNTIF('Pattern_Matching Errors'!D138, 100) + COUNTIF('Reversal Errors'!D138, 100) + COUNTIF('Stack Errors'!D138, 100) + COUNTIF('Vending_Machine Errors'!D138, 100) + COUNTIF('Vending_Machine_Sum Errors'!D138, 100) + COUNTIF('MazeComplete Errors'!D138, 100) + COUNTIF('MazeSolve Errors'!D138, 100) + COUNTIF('Hamiltonian Errors'!D138, 100)</f>
        <v>0</v>
      </c>
      <c r="E138">
        <f>COUNTIF('PARITY Errors'!E138, 100) + COUNTIF('Pattern_Matching Errors'!E138, 100) + COUNTIF('Reversal Errors'!E138, 100) + COUNTIF('Stack Errors'!E138, 100) + COUNTIF('Vending_Machine Errors'!E138, 100) + COUNTIF('Vending_Machine_Sum Errors'!E138, 100) + COUNTIF('MazeComplete Errors'!E138, 100) + COUNTIF('MazeSolve Errors'!E138, 100) + COUNTIF('Hamiltonian Errors'!E138, 100)</f>
        <v>0</v>
      </c>
      <c r="F138">
        <f>COUNTIF('PARITY Errors'!F138, 100) + COUNTIF('Pattern_Matching Errors'!F138, 100) + COUNTIF('Reversal Errors'!F138, 100) + COUNTIF('Stack Errors'!F138, 100) + COUNTIF('Vending_Machine Errors'!F138, 100) + COUNTIF('Vending_Machine_Sum Errors'!F138, 100) + COUNTIF('MazeComplete Errors'!F138, 100) + COUNTIF('MazeSolve Errors'!F138, 100) + COUNTIF('Hamiltonian Errors'!F138, 100)</f>
        <v>0</v>
      </c>
      <c r="G138">
        <f>COUNTIF('PARITY Errors'!G138, 100) + COUNTIF('Pattern_Matching Errors'!G138, 100) + COUNTIF('Reversal Errors'!G138, 100) + COUNTIF('Stack Errors'!G138, 100) + COUNTIF('Vending_Machine Errors'!G138, 100) + COUNTIF('Vending_Machine_Sum Errors'!G138, 100) + COUNTIF('MazeComplete Errors'!G138, 100) + COUNTIF('MazeSolve Errors'!G138, 100) + COUNTIF('Hamiltonian Errors'!G138, 100)</f>
        <v>0</v>
      </c>
      <c r="H138" t="str">
        <f t="shared" si="3"/>
        <v>100 (δ=0.2)</v>
      </c>
    </row>
    <row r="139" spans="1:8" x14ac:dyDescent="0.45">
      <c r="A139" s="1">
        <v>27</v>
      </c>
      <c r="B139">
        <v>100</v>
      </c>
      <c r="C139">
        <v>0.45</v>
      </c>
      <c r="D139">
        <f>COUNTIF('PARITY Errors'!D139, 100) + COUNTIF('Pattern_Matching Errors'!D139, 100) + COUNTIF('Reversal Errors'!D139, 100) + COUNTIF('Stack Errors'!D139, 100) + COUNTIF('Vending_Machine Errors'!D139, 100) + COUNTIF('Vending_Machine_Sum Errors'!D139, 100) + COUNTIF('MazeComplete Errors'!D139, 100) + COUNTIF('MazeSolve Errors'!D139, 100) + COUNTIF('Hamiltonian Errors'!D139, 100)</f>
        <v>0</v>
      </c>
      <c r="E139">
        <f>COUNTIF('PARITY Errors'!E139, 100) + COUNTIF('Pattern_Matching Errors'!E139, 100) + COUNTIF('Reversal Errors'!E139, 100) + COUNTIF('Stack Errors'!E139, 100) + COUNTIF('Vending_Machine Errors'!E139, 100) + COUNTIF('Vending_Machine_Sum Errors'!E139, 100) + COUNTIF('MazeComplete Errors'!E139, 100) + COUNTIF('MazeSolve Errors'!E139, 100) + COUNTIF('Hamiltonian Errors'!E139, 100)</f>
        <v>0</v>
      </c>
      <c r="F139">
        <f>COUNTIF('PARITY Errors'!F139, 100) + COUNTIF('Pattern_Matching Errors'!F139, 100) + COUNTIF('Reversal Errors'!F139, 100) + COUNTIF('Stack Errors'!F139, 100) + COUNTIF('Vending_Machine Errors'!F139, 100) + COUNTIF('Vending_Machine_Sum Errors'!F139, 100) + COUNTIF('MazeComplete Errors'!F139, 100) + COUNTIF('MazeSolve Errors'!F139, 100) + COUNTIF('Hamiltonian Errors'!F139, 100)</f>
        <v>0</v>
      </c>
      <c r="G139">
        <f>COUNTIF('PARITY Errors'!G139, 100) + COUNTIF('Pattern_Matching Errors'!G139, 100) + COUNTIF('Reversal Errors'!G139, 100) + COUNTIF('Stack Errors'!G139, 100) + COUNTIF('Vending_Machine Errors'!G139, 100) + COUNTIF('Vending_Machine_Sum Errors'!G139, 100) + COUNTIF('MazeComplete Errors'!G139, 100) + COUNTIF('MazeSolve Errors'!G139, 100) + COUNTIF('Hamiltonian Errors'!G139, 100)</f>
        <v>0</v>
      </c>
      <c r="H139" t="str">
        <f t="shared" si="3"/>
        <v>100 (δ=0.45)</v>
      </c>
    </row>
    <row r="140" spans="1:8" x14ac:dyDescent="0.45">
      <c r="A140" s="1">
        <v>28</v>
      </c>
      <c r="B140">
        <v>100</v>
      </c>
      <c r="C140">
        <v>0.65</v>
      </c>
      <c r="D140">
        <f>COUNTIF('PARITY Errors'!D140, 100) + COUNTIF('Pattern_Matching Errors'!D140, 100) + COUNTIF('Reversal Errors'!D140, 100) + COUNTIF('Stack Errors'!D140, 100) + COUNTIF('Vending_Machine Errors'!D140, 100) + COUNTIF('Vending_Machine_Sum Errors'!D140, 100) + COUNTIF('MazeComplete Errors'!D140, 100) + COUNTIF('MazeSolve Errors'!D140, 100) + COUNTIF('Hamiltonian Errors'!D140, 100)</f>
        <v>0</v>
      </c>
      <c r="E140">
        <f>COUNTIF('PARITY Errors'!E140, 100) + COUNTIF('Pattern_Matching Errors'!E140, 100) + COUNTIF('Reversal Errors'!E140, 100) + COUNTIF('Stack Errors'!E140, 100) + COUNTIF('Vending_Machine Errors'!E140, 100) + COUNTIF('Vending_Machine_Sum Errors'!E140, 100) + COUNTIF('MazeComplete Errors'!E140, 100) + COUNTIF('MazeSolve Errors'!E140, 100) + COUNTIF('Hamiltonian Errors'!E140, 100)</f>
        <v>0</v>
      </c>
      <c r="F140">
        <f>COUNTIF('PARITY Errors'!F140, 100) + COUNTIF('Pattern_Matching Errors'!F140, 100) + COUNTIF('Reversal Errors'!F140, 100) + COUNTIF('Stack Errors'!F140, 100) + COUNTIF('Vending_Machine Errors'!F140, 100) + COUNTIF('Vending_Machine_Sum Errors'!F140, 100) + COUNTIF('MazeComplete Errors'!F140, 100) + COUNTIF('MazeSolve Errors'!F140, 100) + COUNTIF('Hamiltonian Errors'!F140, 100)</f>
        <v>0</v>
      </c>
      <c r="G140">
        <f>COUNTIF('PARITY Errors'!G140, 100) + COUNTIF('Pattern_Matching Errors'!G140, 100) + COUNTIF('Reversal Errors'!G140, 100) + COUNTIF('Stack Errors'!G140, 100) + COUNTIF('Vending_Machine Errors'!G140, 100) + COUNTIF('Vending_Machine_Sum Errors'!G140, 100) + COUNTIF('MazeComplete Errors'!G140, 100) + COUNTIF('MazeSolve Errors'!G140, 100) + COUNTIF('Hamiltonian Errors'!G140, 100)</f>
        <v>0</v>
      </c>
      <c r="H140" t="str">
        <f t="shared" si="3"/>
        <v>100 (δ=0.65)</v>
      </c>
    </row>
    <row r="141" spans="1:8" x14ac:dyDescent="0.45">
      <c r="A141" s="1">
        <v>29</v>
      </c>
      <c r="B141">
        <v>100</v>
      </c>
      <c r="C141">
        <v>0.85</v>
      </c>
      <c r="D141">
        <f>COUNTIF('PARITY Errors'!D141, 100) + COUNTIF('Pattern_Matching Errors'!D141, 100) + COUNTIF('Reversal Errors'!D141, 100) + COUNTIF('Stack Errors'!D141, 100) + COUNTIF('Vending_Machine Errors'!D141, 100) + COUNTIF('Vending_Machine_Sum Errors'!D141, 100) + COUNTIF('MazeComplete Errors'!D141, 100) + COUNTIF('MazeSolve Errors'!D141, 100) + COUNTIF('Hamiltonian Errors'!D141, 100)</f>
        <v>0</v>
      </c>
      <c r="E141">
        <f>COUNTIF('PARITY Errors'!E141, 100) + COUNTIF('Pattern_Matching Errors'!E141, 100) + COUNTIF('Reversal Errors'!E141, 100) + COUNTIF('Stack Errors'!E141, 100) + COUNTIF('Vending_Machine Errors'!E141, 100) + COUNTIF('Vending_Machine_Sum Errors'!E141, 100) + COUNTIF('MazeComplete Errors'!E141, 100) + COUNTIF('MazeSolve Errors'!E141, 100) + COUNTIF('Hamiltonian Errors'!E141, 100)</f>
        <v>0</v>
      </c>
      <c r="F141">
        <f>COUNTIF('PARITY Errors'!F141, 100) + COUNTIF('Pattern_Matching Errors'!F141, 100) + COUNTIF('Reversal Errors'!F141, 100) + COUNTIF('Stack Errors'!F141, 100) + COUNTIF('Vending_Machine Errors'!F141, 100) + COUNTIF('Vending_Machine_Sum Errors'!F141, 100) + COUNTIF('MazeComplete Errors'!F141, 100) + COUNTIF('MazeSolve Errors'!F141, 100) + COUNTIF('Hamiltonian Errors'!F141, 100)</f>
        <v>0</v>
      </c>
      <c r="G141">
        <f>COUNTIF('PARITY Errors'!G141, 100) + COUNTIF('Pattern_Matching Errors'!G141, 100) + COUNTIF('Reversal Errors'!G141, 100) + COUNTIF('Stack Errors'!G141, 100) + COUNTIF('Vending_Machine Errors'!G141, 100) + COUNTIF('Vending_Machine_Sum Errors'!G141, 100) + COUNTIF('MazeComplete Errors'!G141, 100) + COUNTIF('MazeSolve Errors'!G141, 100) + COUNTIF('Hamiltonian Errors'!G141, 100)</f>
        <v>0</v>
      </c>
      <c r="H141" t="str">
        <f t="shared" si="3"/>
        <v>100 (δ=0.85)</v>
      </c>
    </row>
    <row r="145" spans="1:8" x14ac:dyDescent="0.45">
      <c r="A145" s="1">
        <v>0</v>
      </c>
      <c r="B145" t="s">
        <v>18</v>
      </c>
      <c r="D145">
        <v>9</v>
      </c>
    </row>
    <row r="147" spans="1:8" x14ac:dyDescent="0.4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  <c r="H147" s="1" t="s">
        <v>14</v>
      </c>
    </row>
    <row r="148" spans="1:8" x14ac:dyDescent="0.45">
      <c r="A148" s="1">
        <v>0</v>
      </c>
      <c r="B148">
        <v>0</v>
      </c>
      <c r="C148">
        <v>0</v>
      </c>
      <c r="D148">
        <f>COUNTIF('PARITY Errors'!D148, 100) + COUNTIF('Pattern_Matching Errors'!D148, 100) + COUNTIF('Reversal Errors'!D148, 100) + COUNTIF('Stack Errors'!D148, 100) + COUNTIF('Vending_Machine Errors'!D148, 100) + COUNTIF('Vending_Machine_Sum Errors'!D148, 100) + COUNTIF('MazeComplete Errors'!D148, 100) + COUNTIF('MazeSolve Errors'!D148, 100) + COUNTIF('Hamiltonian Errors'!D148, 100)</f>
        <v>0</v>
      </c>
      <c r="E148">
        <f>COUNTIF('PARITY Errors'!E148, 100) + COUNTIF('Pattern_Matching Errors'!E148, 100) + COUNTIF('Reversal Errors'!E148, 100) + COUNTIF('Stack Errors'!E148, 100) + COUNTIF('Vending_Machine Errors'!E148, 100) + COUNTIF('Vending_Machine_Sum Errors'!E148, 100) + COUNTIF('MazeComplete Errors'!E148, 100) + COUNTIF('MazeSolve Errors'!E148, 100) + COUNTIF('Hamiltonian Errors'!E148, 100)</f>
        <v>2</v>
      </c>
      <c r="F148">
        <f>COUNTIF('PARITY Errors'!F148, 100) + COUNTIF('Pattern_Matching Errors'!F148, 100) + COUNTIF('Reversal Errors'!F148, 100) + COUNTIF('Stack Errors'!F148, 100) + COUNTIF('Vending_Machine Errors'!F148, 100) + COUNTIF('Vending_Machine_Sum Errors'!F148, 100) + COUNTIF('MazeComplete Errors'!F148, 100) + COUNTIF('MazeSolve Errors'!F148, 100) + COUNTIF('Hamiltonian Errors'!F148, 100)</f>
        <v>0</v>
      </c>
      <c r="G148">
        <f>COUNTIF('PARITY Errors'!G148, 100) + COUNTIF('Pattern_Matching Errors'!G148, 100) + COUNTIF('Reversal Errors'!G148, 100) + COUNTIF('Stack Errors'!G148, 100) + COUNTIF('Vending_Machine Errors'!G148, 100) + COUNTIF('Vending_Machine_Sum Errors'!G148, 100) + COUNTIF('MazeComplete Errors'!G148, 100) + COUNTIF('MazeSolve Errors'!G148, 100) + COUNTIF('Hamiltonian Errors'!G148, 100)</f>
        <v>0</v>
      </c>
      <c r="H148" t="str">
        <f t="shared" ref="H148:H177" si="4">B148&amp;" (δ="&amp;C148&amp;")"</f>
        <v>0 (δ=0)</v>
      </c>
    </row>
    <row r="149" spans="1:8" x14ac:dyDescent="0.45">
      <c r="A149" s="1">
        <v>1</v>
      </c>
      <c r="B149">
        <v>0</v>
      </c>
      <c r="C149">
        <v>0.2</v>
      </c>
      <c r="D149">
        <f>COUNTIF('PARITY Errors'!D149, 100) + COUNTIF('Pattern_Matching Errors'!D149, 100) + COUNTIF('Reversal Errors'!D149, 100) + COUNTIF('Stack Errors'!D149, 100) + COUNTIF('Vending_Machine Errors'!D149, 100) + COUNTIF('Vending_Machine_Sum Errors'!D149, 100) + COUNTIF('MazeComplete Errors'!D149, 100) + COUNTIF('MazeSolve Errors'!D149, 100) + COUNTIF('Hamiltonian Errors'!D149, 100)</f>
        <v>0</v>
      </c>
      <c r="E149">
        <f>COUNTIF('PARITY Errors'!E149, 100) + COUNTIF('Pattern_Matching Errors'!E149, 100) + COUNTIF('Reversal Errors'!E149, 100) + COUNTIF('Stack Errors'!E149, 100) + COUNTIF('Vending_Machine Errors'!E149, 100) + COUNTIF('Vending_Machine_Sum Errors'!E149, 100) + COUNTIF('MazeComplete Errors'!E149, 100) + COUNTIF('MazeSolve Errors'!E149, 100) + COUNTIF('Hamiltonian Errors'!E149, 100)</f>
        <v>2</v>
      </c>
      <c r="F149">
        <f>COUNTIF('PARITY Errors'!F149, 100) + COUNTIF('Pattern_Matching Errors'!F149, 100) + COUNTIF('Reversal Errors'!F149, 100) + COUNTIF('Stack Errors'!F149, 100) + COUNTIF('Vending_Machine Errors'!F149, 100) + COUNTIF('Vending_Machine_Sum Errors'!F149, 100) + COUNTIF('MazeComplete Errors'!F149, 100) + COUNTIF('MazeSolve Errors'!F149, 100) + COUNTIF('Hamiltonian Errors'!F149, 100)</f>
        <v>0</v>
      </c>
      <c r="G149">
        <f>COUNTIF('PARITY Errors'!G149, 100) + COUNTIF('Pattern_Matching Errors'!G149, 100) + COUNTIF('Reversal Errors'!G149, 100) + COUNTIF('Stack Errors'!G149, 100) + COUNTIF('Vending_Machine Errors'!G149, 100) + COUNTIF('Vending_Machine_Sum Errors'!G149, 100) + COUNTIF('MazeComplete Errors'!G149, 100) + COUNTIF('MazeSolve Errors'!G149, 100) + COUNTIF('Hamiltonian Errors'!G149, 100)</f>
        <v>0</v>
      </c>
      <c r="H149" t="str">
        <f t="shared" si="4"/>
        <v>0 (δ=0.2)</v>
      </c>
    </row>
    <row r="150" spans="1:8" x14ac:dyDescent="0.45">
      <c r="A150" s="1">
        <v>2</v>
      </c>
      <c r="B150">
        <v>0</v>
      </c>
      <c r="C150">
        <v>0.45</v>
      </c>
      <c r="D150">
        <f>COUNTIF('PARITY Errors'!D150, 100) + COUNTIF('Pattern_Matching Errors'!D150, 100) + COUNTIF('Reversal Errors'!D150, 100) + COUNTIF('Stack Errors'!D150, 100) + COUNTIF('Vending_Machine Errors'!D150, 100) + COUNTIF('Vending_Machine_Sum Errors'!D150, 100) + COUNTIF('MazeComplete Errors'!D150, 100) + COUNTIF('MazeSolve Errors'!D150, 100) + COUNTIF('Hamiltonian Errors'!D150, 100)</f>
        <v>0</v>
      </c>
      <c r="E150">
        <f>COUNTIF('PARITY Errors'!E150, 100) + COUNTIF('Pattern_Matching Errors'!E150, 100) + COUNTIF('Reversal Errors'!E150, 100) + COUNTIF('Stack Errors'!E150, 100) + COUNTIF('Vending_Machine Errors'!E150, 100) + COUNTIF('Vending_Machine_Sum Errors'!E150, 100) + COUNTIF('MazeComplete Errors'!E150, 100) + COUNTIF('MazeSolve Errors'!E150, 100) + COUNTIF('Hamiltonian Errors'!E150, 100)</f>
        <v>2</v>
      </c>
      <c r="F150">
        <f>COUNTIF('PARITY Errors'!F150, 100) + COUNTIF('Pattern_Matching Errors'!F150, 100) + COUNTIF('Reversal Errors'!F150, 100) + COUNTIF('Stack Errors'!F150, 100) + COUNTIF('Vending_Machine Errors'!F150, 100) + COUNTIF('Vending_Machine_Sum Errors'!F150, 100) + COUNTIF('MazeComplete Errors'!F150, 100) + COUNTIF('MazeSolve Errors'!F150, 100) + COUNTIF('Hamiltonian Errors'!F150, 100)</f>
        <v>0</v>
      </c>
      <c r="G150">
        <f>COUNTIF('PARITY Errors'!G150, 100) + COUNTIF('Pattern_Matching Errors'!G150, 100) + COUNTIF('Reversal Errors'!G150, 100) + COUNTIF('Stack Errors'!G150, 100) + COUNTIF('Vending_Machine Errors'!G150, 100) + COUNTIF('Vending_Machine_Sum Errors'!G150, 100) + COUNTIF('MazeComplete Errors'!G150, 100) + COUNTIF('MazeSolve Errors'!G150, 100) + COUNTIF('Hamiltonian Errors'!G150, 100)</f>
        <v>0</v>
      </c>
      <c r="H150" t="str">
        <f t="shared" si="4"/>
        <v>0 (δ=0.45)</v>
      </c>
    </row>
    <row r="151" spans="1:8" x14ac:dyDescent="0.45">
      <c r="A151" s="1">
        <v>3</v>
      </c>
      <c r="B151">
        <v>0</v>
      </c>
      <c r="C151">
        <v>0.65</v>
      </c>
      <c r="D151">
        <f>COUNTIF('PARITY Errors'!D151, 100) + COUNTIF('Pattern_Matching Errors'!D151, 100) + COUNTIF('Reversal Errors'!D151, 100) + COUNTIF('Stack Errors'!D151, 100) + COUNTIF('Vending_Machine Errors'!D151, 100) + COUNTIF('Vending_Machine_Sum Errors'!D151, 100) + COUNTIF('MazeComplete Errors'!D151, 100) + COUNTIF('MazeSolve Errors'!D151, 100) + COUNTIF('Hamiltonian Errors'!D151, 100)</f>
        <v>0</v>
      </c>
      <c r="E151">
        <f>COUNTIF('PARITY Errors'!E151, 100) + COUNTIF('Pattern_Matching Errors'!E151, 100) + COUNTIF('Reversal Errors'!E151, 100) + COUNTIF('Stack Errors'!E151, 100) + COUNTIF('Vending_Machine Errors'!E151, 100) + COUNTIF('Vending_Machine_Sum Errors'!E151, 100) + COUNTIF('MazeComplete Errors'!E151, 100) + COUNTIF('MazeSolve Errors'!E151, 100) + COUNTIF('Hamiltonian Errors'!E151, 100)</f>
        <v>2</v>
      </c>
      <c r="F151">
        <f>COUNTIF('PARITY Errors'!F151, 100) + COUNTIF('Pattern_Matching Errors'!F151, 100) + COUNTIF('Reversal Errors'!F151, 100) + COUNTIF('Stack Errors'!F151, 100) + COUNTIF('Vending_Machine Errors'!F151, 100) + COUNTIF('Vending_Machine_Sum Errors'!F151, 100) + COUNTIF('MazeComplete Errors'!F151, 100) + COUNTIF('MazeSolve Errors'!F151, 100) + COUNTIF('Hamiltonian Errors'!F151, 100)</f>
        <v>0</v>
      </c>
      <c r="G151">
        <f>COUNTIF('PARITY Errors'!G151, 100) + COUNTIF('Pattern_Matching Errors'!G151, 100) + COUNTIF('Reversal Errors'!G151, 100) + COUNTIF('Stack Errors'!G151, 100) + COUNTIF('Vending_Machine Errors'!G151, 100) + COUNTIF('Vending_Machine_Sum Errors'!G151, 100) + COUNTIF('MazeComplete Errors'!G151, 100) + COUNTIF('MazeSolve Errors'!G151, 100) + COUNTIF('Hamiltonian Errors'!G151, 100)</f>
        <v>0</v>
      </c>
      <c r="H151" t="str">
        <f t="shared" si="4"/>
        <v>0 (δ=0.65)</v>
      </c>
    </row>
    <row r="152" spans="1:8" x14ac:dyDescent="0.45">
      <c r="A152" s="1">
        <v>4</v>
      </c>
      <c r="B152">
        <v>0</v>
      </c>
      <c r="C152">
        <v>0.85</v>
      </c>
      <c r="D152">
        <f>COUNTIF('PARITY Errors'!D152, 100) + COUNTIF('Pattern_Matching Errors'!D152, 100) + COUNTIF('Reversal Errors'!D152, 100) + COUNTIF('Stack Errors'!D152, 100) + COUNTIF('Vending_Machine Errors'!D152, 100) + COUNTIF('Vending_Machine_Sum Errors'!D152, 100) + COUNTIF('MazeComplete Errors'!D152, 100) + COUNTIF('MazeSolve Errors'!D152, 100) + COUNTIF('Hamiltonian Errors'!D152, 100)</f>
        <v>0</v>
      </c>
      <c r="E152">
        <f>COUNTIF('PARITY Errors'!E152, 100) + COUNTIF('Pattern_Matching Errors'!E152, 100) + COUNTIF('Reversal Errors'!E152, 100) + COUNTIF('Stack Errors'!E152, 100) + COUNTIF('Vending_Machine Errors'!E152, 100) + COUNTIF('Vending_Machine_Sum Errors'!E152, 100) + COUNTIF('MazeComplete Errors'!E152, 100) + COUNTIF('MazeSolve Errors'!E152, 100) + COUNTIF('Hamiltonian Errors'!E152, 100)</f>
        <v>2</v>
      </c>
      <c r="F152">
        <f>COUNTIF('PARITY Errors'!F152, 100) + COUNTIF('Pattern_Matching Errors'!F152, 100) + COUNTIF('Reversal Errors'!F152, 100) + COUNTIF('Stack Errors'!F152, 100) + COUNTIF('Vending_Machine Errors'!F152, 100) + COUNTIF('Vending_Machine_Sum Errors'!F152, 100) + COUNTIF('MazeComplete Errors'!F152, 100) + COUNTIF('MazeSolve Errors'!F152, 100) + COUNTIF('Hamiltonian Errors'!F152, 100)</f>
        <v>0</v>
      </c>
      <c r="G152">
        <f>COUNTIF('PARITY Errors'!G152, 100) + COUNTIF('Pattern_Matching Errors'!G152, 100) + COUNTIF('Reversal Errors'!G152, 100) + COUNTIF('Stack Errors'!G152, 100) + COUNTIF('Vending_Machine Errors'!G152, 100) + COUNTIF('Vending_Machine_Sum Errors'!G152, 100) + COUNTIF('MazeComplete Errors'!G152, 100) + COUNTIF('MazeSolve Errors'!G152, 100) + COUNTIF('Hamiltonian Errors'!G152, 100)</f>
        <v>0</v>
      </c>
      <c r="H152" t="str">
        <f t="shared" si="4"/>
        <v>0 (δ=0.85)</v>
      </c>
    </row>
    <row r="153" spans="1:8" x14ac:dyDescent="0.45">
      <c r="A153" s="1">
        <v>5</v>
      </c>
      <c r="B153">
        <v>5</v>
      </c>
      <c r="C153">
        <v>0</v>
      </c>
      <c r="D153">
        <f>COUNTIF('PARITY Errors'!D153, 100) + COUNTIF('Pattern_Matching Errors'!D153, 100) + COUNTIF('Reversal Errors'!D153, 100) + COUNTIF('Stack Errors'!D153, 100) + COUNTIF('Vending_Machine Errors'!D153, 100) + COUNTIF('Vending_Machine_Sum Errors'!D153, 100) + COUNTIF('MazeComplete Errors'!D153, 100) + COUNTIF('MazeSolve Errors'!D153, 100) + COUNTIF('Hamiltonian Errors'!D153, 100)</f>
        <v>0</v>
      </c>
      <c r="E153">
        <f>COUNTIF('PARITY Errors'!E153, 100) + COUNTIF('Pattern_Matching Errors'!E153, 100) + COUNTIF('Reversal Errors'!E153, 100) + COUNTIF('Stack Errors'!E153, 100) + COUNTIF('Vending_Machine Errors'!E153, 100) + COUNTIF('Vending_Machine_Sum Errors'!E153, 100) + COUNTIF('MazeComplete Errors'!E153, 100) + COUNTIF('MazeSolve Errors'!E153, 100) + COUNTIF('Hamiltonian Errors'!E153, 100)</f>
        <v>0</v>
      </c>
      <c r="F153">
        <f>COUNTIF('PARITY Errors'!F153, 100) + COUNTIF('Pattern_Matching Errors'!F153, 100) + COUNTIF('Reversal Errors'!F153, 100) + COUNTIF('Stack Errors'!F153, 100) + COUNTIF('Vending_Machine Errors'!F153, 100) + COUNTIF('Vending_Machine_Sum Errors'!F153, 100) + COUNTIF('MazeComplete Errors'!F153, 100) + COUNTIF('MazeSolve Errors'!F153, 100) + COUNTIF('Hamiltonian Errors'!F153, 100)</f>
        <v>0</v>
      </c>
      <c r="G153">
        <f>COUNTIF('PARITY Errors'!G153, 100) + COUNTIF('Pattern_Matching Errors'!G153, 100) + COUNTIF('Reversal Errors'!G153, 100) + COUNTIF('Stack Errors'!G153, 100) + COUNTIF('Vending_Machine Errors'!G153, 100) + COUNTIF('Vending_Machine_Sum Errors'!G153, 100) + COUNTIF('MazeComplete Errors'!G153, 100) + COUNTIF('MazeSolve Errors'!G153, 100) + COUNTIF('Hamiltonian Errors'!G153, 100)</f>
        <v>0</v>
      </c>
      <c r="H153" t="str">
        <f t="shared" si="4"/>
        <v>5 (δ=0)</v>
      </c>
    </row>
    <row r="154" spans="1:8" x14ac:dyDescent="0.45">
      <c r="A154" s="1">
        <v>6</v>
      </c>
      <c r="B154">
        <v>5</v>
      </c>
      <c r="C154">
        <v>0.2</v>
      </c>
      <c r="D154">
        <f>COUNTIF('PARITY Errors'!D154, 100) + COUNTIF('Pattern_Matching Errors'!D154, 100) + COUNTIF('Reversal Errors'!D154, 100) + COUNTIF('Stack Errors'!D154, 100) + COUNTIF('Vending_Machine Errors'!D154, 100) + COUNTIF('Vending_Machine_Sum Errors'!D154, 100) + COUNTIF('MazeComplete Errors'!D154, 100) + COUNTIF('MazeSolve Errors'!D154, 100) + COUNTIF('Hamiltonian Errors'!D154, 100)</f>
        <v>0</v>
      </c>
      <c r="E154">
        <f>COUNTIF('PARITY Errors'!E154, 100) + COUNTIF('Pattern_Matching Errors'!E154, 100) + COUNTIF('Reversal Errors'!E154, 100) + COUNTIF('Stack Errors'!E154, 100) + COUNTIF('Vending_Machine Errors'!E154, 100) + COUNTIF('Vending_Machine_Sum Errors'!E154, 100) + COUNTIF('MazeComplete Errors'!E154, 100) + COUNTIF('MazeSolve Errors'!E154, 100) + COUNTIF('Hamiltonian Errors'!E154, 100)</f>
        <v>0</v>
      </c>
      <c r="F154">
        <f>COUNTIF('PARITY Errors'!F154, 100) + COUNTIF('Pattern_Matching Errors'!F154, 100) + COUNTIF('Reversal Errors'!F154, 100) + COUNTIF('Stack Errors'!F154, 100) + COUNTIF('Vending_Machine Errors'!F154, 100) + COUNTIF('Vending_Machine_Sum Errors'!F154, 100) + COUNTIF('MazeComplete Errors'!F154, 100) + COUNTIF('MazeSolve Errors'!F154, 100) + COUNTIF('Hamiltonian Errors'!F154, 100)</f>
        <v>0</v>
      </c>
      <c r="G154">
        <f>COUNTIF('PARITY Errors'!G154, 100) + COUNTIF('Pattern_Matching Errors'!G154, 100) + COUNTIF('Reversal Errors'!G154, 100) + COUNTIF('Stack Errors'!G154, 100) + COUNTIF('Vending_Machine Errors'!G154, 100) + COUNTIF('Vending_Machine_Sum Errors'!G154, 100) + COUNTIF('MazeComplete Errors'!G154, 100) + COUNTIF('MazeSolve Errors'!G154, 100) + COUNTIF('Hamiltonian Errors'!G154, 100)</f>
        <v>0</v>
      </c>
      <c r="H154" t="str">
        <f t="shared" si="4"/>
        <v>5 (δ=0.2)</v>
      </c>
    </row>
    <row r="155" spans="1:8" x14ac:dyDescent="0.45">
      <c r="A155" s="1">
        <v>7</v>
      </c>
      <c r="B155">
        <v>5</v>
      </c>
      <c r="C155">
        <v>0.45</v>
      </c>
      <c r="D155">
        <f>COUNTIF('PARITY Errors'!D155, 100) + COUNTIF('Pattern_Matching Errors'!D155, 100) + COUNTIF('Reversal Errors'!D155, 100) + COUNTIF('Stack Errors'!D155, 100) + COUNTIF('Vending_Machine Errors'!D155, 100) + COUNTIF('Vending_Machine_Sum Errors'!D155, 100) + COUNTIF('MazeComplete Errors'!D155, 100) + COUNTIF('MazeSolve Errors'!D155, 100) + COUNTIF('Hamiltonian Errors'!D155, 100)</f>
        <v>0</v>
      </c>
      <c r="E155">
        <f>COUNTIF('PARITY Errors'!E155, 100) + COUNTIF('Pattern_Matching Errors'!E155, 100) + COUNTIF('Reversal Errors'!E155, 100) + COUNTIF('Stack Errors'!E155, 100) + COUNTIF('Vending_Machine Errors'!E155, 100) + COUNTIF('Vending_Machine_Sum Errors'!E155, 100) + COUNTIF('MazeComplete Errors'!E155, 100) + COUNTIF('MazeSolve Errors'!E155, 100) + COUNTIF('Hamiltonian Errors'!E155, 100)</f>
        <v>0</v>
      </c>
      <c r="F155">
        <f>COUNTIF('PARITY Errors'!F155, 100) + COUNTIF('Pattern_Matching Errors'!F155, 100) + COUNTIF('Reversal Errors'!F155, 100) + COUNTIF('Stack Errors'!F155, 100) + COUNTIF('Vending_Machine Errors'!F155, 100) + COUNTIF('Vending_Machine_Sum Errors'!F155, 100) + COUNTIF('MazeComplete Errors'!F155, 100) + COUNTIF('MazeSolve Errors'!F155, 100) + COUNTIF('Hamiltonian Errors'!F155, 100)</f>
        <v>0</v>
      </c>
      <c r="G155">
        <f>COUNTIF('PARITY Errors'!G155, 100) + COUNTIF('Pattern_Matching Errors'!G155, 100) + COUNTIF('Reversal Errors'!G155, 100) + COUNTIF('Stack Errors'!G155, 100) + COUNTIF('Vending_Machine Errors'!G155, 100) + COUNTIF('Vending_Machine_Sum Errors'!G155, 100) + COUNTIF('MazeComplete Errors'!G155, 100) + COUNTIF('MazeSolve Errors'!G155, 100) + COUNTIF('Hamiltonian Errors'!G155, 100)</f>
        <v>0</v>
      </c>
      <c r="H155" t="str">
        <f t="shared" si="4"/>
        <v>5 (δ=0.45)</v>
      </c>
    </row>
    <row r="156" spans="1:8" x14ac:dyDescent="0.45">
      <c r="A156" s="1">
        <v>8</v>
      </c>
      <c r="B156">
        <v>5</v>
      </c>
      <c r="C156">
        <v>0.65</v>
      </c>
      <c r="D156">
        <f>COUNTIF('PARITY Errors'!D156, 100) + COUNTIF('Pattern_Matching Errors'!D156, 100) + COUNTIF('Reversal Errors'!D156, 100) + COUNTIF('Stack Errors'!D156, 100) + COUNTIF('Vending_Machine Errors'!D156, 100) + COUNTIF('Vending_Machine_Sum Errors'!D156, 100) + COUNTIF('MazeComplete Errors'!D156, 100) + COUNTIF('MazeSolve Errors'!D156, 100) + COUNTIF('Hamiltonian Errors'!D156, 100)</f>
        <v>0</v>
      </c>
      <c r="E156">
        <f>COUNTIF('PARITY Errors'!E156, 100) + COUNTIF('Pattern_Matching Errors'!E156, 100) + COUNTIF('Reversal Errors'!E156, 100) + COUNTIF('Stack Errors'!E156, 100) + COUNTIF('Vending_Machine Errors'!E156, 100) + COUNTIF('Vending_Machine_Sum Errors'!E156, 100) + COUNTIF('MazeComplete Errors'!E156, 100) + COUNTIF('MazeSolve Errors'!E156, 100) + COUNTIF('Hamiltonian Errors'!E156, 100)</f>
        <v>0</v>
      </c>
      <c r="F156">
        <f>COUNTIF('PARITY Errors'!F156, 100) + COUNTIF('Pattern_Matching Errors'!F156, 100) + COUNTIF('Reversal Errors'!F156, 100) + COUNTIF('Stack Errors'!F156, 100) + COUNTIF('Vending_Machine Errors'!F156, 100) + COUNTIF('Vending_Machine_Sum Errors'!F156, 100) + COUNTIF('MazeComplete Errors'!F156, 100) + COUNTIF('MazeSolve Errors'!F156, 100) + COUNTIF('Hamiltonian Errors'!F156, 100)</f>
        <v>0</v>
      </c>
      <c r="G156">
        <f>COUNTIF('PARITY Errors'!G156, 100) + COUNTIF('Pattern_Matching Errors'!G156, 100) + COUNTIF('Reversal Errors'!G156, 100) + COUNTIF('Stack Errors'!G156, 100) + COUNTIF('Vending_Machine Errors'!G156, 100) + COUNTIF('Vending_Machine_Sum Errors'!G156, 100) + COUNTIF('MazeComplete Errors'!G156, 100) + COUNTIF('MazeSolve Errors'!G156, 100) + COUNTIF('Hamiltonian Errors'!G156, 100)</f>
        <v>0</v>
      </c>
      <c r="H156" t="str">
        <f t="shared" si="4"/>
        <v>5 (δ=0.65)</v>
      </c>
    </row>
    <row r="157" spans="1:8" x14ac:dyDescent="0.45">
      <c r="A157" s="1">
        <v>9</v>
      </c>
      <c r="B157">
        <v>5</v>
      </c>
      <c r="C157">
        <v>0.85</v>
      </c>
      <c r="D157">
        <f>COUNTIF('PARITY Errors'!D157, 100) + COUNTIF('Pattern_Matching Errors'!D157, 100) + COUNTIF('Reversal Errors'!D157, 100) + COUNTIF('Stack Errors'!D157, 100) + COUNTIF('Vending_Machine Errors'!D157, 100) + COUNTIF('Vending_Machine_Sum Errors'!D157, 100) + COUNTIF('MazeComplete Errors'!D157, 100) + COUNTIF('MazeSolve Errors'!D157, 100) + COUNTIF('Hamiltonian Errors'!D157, 100)</f>
        <v>0</v>
      </c>
      <c r="E157">
        <f>COUNTIF('PARITY Errors'!E157, 100) + COUNTIF('Pattern_Matching Errors'!E157, 100) + COUNTIF('Reversal Errors'!E157, 100) + COUNTIF('Stack Errors'!E157, 100) + COUNTIF('Vending_Machine Errors'!E157, 100) + COUNTIF('Vending_Machine_Sum Errors'!E157, 100) + COUNTIF('MazeComplete Errors'!E157, 100) + COUNTIF('MazeSolve Errors'!E157, 100) + COUNTIF('Hamiltonian Errors'!E157, 100)</f>
        <v>0</v>
      </c>
      <c r="F157">
        <f>COUNTIF('PARITY Errors'!F157, 100) + COUNTIF('Pattern_Matching Errors'!F157, 100) + COUNTIF('Reversal Errors'!F157, 100) + COUNTIF('Stack Errors'!F157, 100) + COUNTIF('Vending_Machine Errors'!F157, 100) + COUNTIF('Vending_Machine_Sum Errors'!F157, 100) + COUNTIF('MazeComplete Errors'!F157, 100) + COUNTIF('MazeSolve Errors'!F157, 100) + COUNTIF('Hamiltonian Errors'!F157, 100)</f>
        <v>0</v>
      </c>
      <c r="G157">
        <f>COUNTIF('PARITY Errors'!G157, 100) + COUNTIF('Pattern_Matching Errors'!G157, 100) + COUNTIF('Reversal Errors'!G157, 100) + COUNTIF('Stack Errors'!G157, 100) + COUNTIF('Vending_Machine Errors'!G157, 100) + COUNTIF('Vending_Machine_Sum Errors'!G157, 100) + COUNTIF('MazeComplete Errors'!G157, 100) + COUNTIF('MazeSolve Errors'!G157, 100) + COUNTIF('Hamiltonian Errors'!G157, 100)</f>
        <v>0</v>
      </c>
      <c r="H157" t="str">
        <f t="shared" si="4"/>
        <v>5 (δ=0.85)</v>
      </c>
    </row>
    <row r="158" spans="1:8" x14ac:dyDescent="0.45">
      <c r="A158" s="1">
        <v>10</v>
      </c>
      <c r="B158">
        <v>10</v>
      </c>
      <c r="C158">
        <v>0</v>
      </c>
      <c r="D158">
        <f>COUNTIF('PARITY Errors'!D158, 100) + COUNTIF('Pattern_Matching Errors'!D158, 100) + COUNTIF('Reversal Errors'!D158, 100) + COUNTIF('Stack Errors'!D158, 100) + COUNTIF('Vending_Machine Errors'!D158, 100) + COUNTIF('Vending_Machine_Sum Errors'!D158, 100) + COUNTIF('MazeComplete Errors'!D158, 100) + COUNTIF('MazeSolve Errors'!D158, 100) + COUNTIF('Hamiltonian Errors'!D158, 100)</f>
        <v>0</v>
      </c>
      <c r="E158">
        <f>COUNTIF('PARITY Errors'!E158, 100) + COUNTIF('Pattern_Matching Errors'!E158, 100) + COUNTIF('Reversal Errors'!E158, 100) + COUNTIF('Stack Errors'!E158, 100) + COUNTIF('Vending_Machine Errors'!E158, 100) + COUNTIF('Vending_Machine_Sum Errors'!E158, 100) + COUNTIF('MazeComplete Errors'!E158, 100) + COUNTIF('MazeSolve Errors'!E158, 100) + COUNTIF('Hamiltonian Errors'!E158, 100)</f>
        <v>0</v>
      </c>
      <c r="F158">
        <f>COUNTIF('PARITY Errors'!F158, 100) + COUNTIF('Pattern_Matching Errors'!F158, 100) + COUNTIF('Reversal Errors'!F158, 100) + COUNTIF('Stack Errors'!F158, 100) + COUNTIF('Vending_Machine Errors'!F158, 100) + COUNTIF('Vending_Machine_Sum Errors'!F158, 100) + COUNTIF('MazeComplete Errors'!F158, 100) + COUNTIF('MazeSolve Errors'!F158, 100) + COUNTIF('Hamiltonian Errors'!F158, 100)</f>
        <v>0</v>
      </c>
      <c r="G158">
        <f>COUNTIF('PARITY Errors'!G158, 100) + COUNTIF('Pattern_Matching Errors'!G158, 100) + COUNTIF('Reversal Errors'!G158, 100) + COUNTIF('Stack Errors'!G158, 100) + COUNTIF('Vending_Machine Errors'!G158, 100) + COUNTIF('Vending_Machine_Sum Errors'!G158, 100) + COUNTIF('MazeComplete Errors'!G158, 100) + COUNTIF('MazeSolve Errors'!G158, 100) + COUNTIF('Hamiltonian Errors'!G158, 100)</f>
        <v>0</v>
      </c>
      <c r="H158" t="str">
        <f t="shared" si="4"/>
        <v>10 (δ=0)</v>
      </c>
    </row>
    <row r="159" spans="1:8" x14ac:dyDescent="0.45">
      <c r="A159" s="1">
        <v>11</v>
      </c>
      <c r="B159">
        <v>10</v>
      </c>
      <c r="C159">
        <v>0.2</v>
      </c>
      <c r="D159">
        <f>COUNTIF('PARITY Errors'!D159, 100) + COUNTIF('Pattern_Matching Errors'!D159, 100) + COUNTIF('Reversal Errors'!D159, 100) + COUNTIF('Stack Errors'!D159, 100) + COUNTIF('Vending_Machine Errors'!D159, 100) + COUNTIF('Vending_Machine_Sum Errors'!D159, 100) + COUNTIF('MazeComplete Errors'!D159, 100) + COUNTIF('MazeSolve Errors'!D159, 100) + COUNTIF('Hamiltonian Errors'!D159, 100)</f>
        <v>0</v>
      </c>
      <c r="E159">
        <f>COUNTIF('PARITY Errors'!E159, 100) + COUNTIF('Pattern_Matching Errors'!E159, 100) + COUNTIF('Reversal Errors'!E159, 100) + COUNTIF('Stack Errors'!E159, 100) + COUNTIF('Vending_Machine Errors'!E159, 100) + COUNTIF('Vending_Machine_Sum Errors'!E159, 100) + COUNTIF('MazeComplete Errors'!E159, 100) + COUNTIF('MazeSolve Errors'!E159, 100) + COUNTIF('Hamiltonian Errors'!E159, 100)</f>
        <v>0</v>
      </c>
      <c r="F159">
        <f>COUNTIF('PARITY Errors'!F159, 100) + COUNTIF('Pattern_Matching Errors'!F159, 100) + COUNTIF('Reversal Errors'!F159, 100) + COUNTIF('Stack Errors'!F159, 100) + COUNTIF('Vending_Machine Errors'!F159, 100) + COUNTIF('Vending_Machine_Sum Errors'!F159, 100) + COUNTIF('MazeComplete Errors'!F159, 100) + COUNTIF('MazeSolve Errors'!F159, 100) + COUNTIF('Hamiltonian Errors'!F159, 100)</f>
        <v>0</v>
      </c>
      <c r="G159">
        <f>COUNTIF('PARITY Errors'!G159, 100) + COUNTIF('Pattern_Matching Errors'!G159, 100) + COUNTIF('Reversal Errors'!G159, 100) + COUNTIF('Stack Errors'!G159, 100) + COUNTIF('Vending_Machine Errors'!G159, 100) + COUNTIF('Vending_Machine_Sum Errors'!G159, 100) + COUNTIF('MazeComplete Errors'!G159, 100) + COUNTIF('MazeSolve Errors'!G159, 100) + COUNTIF('Hamiltonian Errors'!G159, 100)</f>
        <v>0</v>
      </c>
      <c r="H159" t="str">
        <f t="shared" si="4"/>
        <v>10 (δ=0.2)</v>
      </c>
    </row>
    <row r="160" spans="1:8" x14ac:dyDescent="0.45">
      <c r="A160" s="1">
        <v>12</v>
      </c>
      <c r="B160">
        <v>10</v>
      </c>
      <c r="C160">
        <v>0.45</v>
      </c>
      <c r="D160">
        <f>COUNTIF('PARITY Errors'!D160, 100) + COUNTIF('Pattern_Matching Errors'!D160, 100) + COUNTIF('Reversal Errors'!D160, 100) + COUNTIF('Stack Errors'!D160, 100) + COUNTIF('Vending_Machine Errors'!D160, 100) + COUNTIF('Vending_Machine_Sum Errors'!D160, 100) + COUNTIF('MazeComplete Errors'!D160, 100) + COUNTIF('MazeSolve Errors'!D160, 100) + COUNTIF('Hamiltonian Errors'!D160, 100)</f>
        <v>0</v>
      </c>
      <c r="E160">
        <f>COUNTIF('PARITY Errors'!E160, 100) + COUNTIF('Pattern_Matching Errors'!E160, 100) + COUNTIF('Reversal Errors'!E160, 100) + COUNTIF('Stack Errors'!E160, 100) + COUNTIF('Vending_Machine Errors'!E160, 100) + COUNTIF('Vending_Machine_Sum Errors'!E160, 100) + COUNTIF('MazeComplete Errors'!E160, 100) + COUNTIF('MazeSolve Errors'!E160, 100) + COUNTIF('Hamiltonian Errors'!E160, 100)</f>
        <v>0</v>
      </c>
      <c r="F160">
        <f>COUNTIF('PARITY Errors'!F160, 100) + COUNTIF('Pattern_Matching Errors'!F160, 100) + COUNTIF('Reversal Errors'!F160, 100) + COUNTIF('Stack Errors'!F160, 100) + COUNTIF('Vending_Machine Errors'!F160, 100) + COUNTIF('Vending_Machine_Sum Errors'!F160, 100) + COUNTIF('MazeComplete Errors'!F160, 100) + COUNTIF('MazeSolve Errors'!F160, 100) + COUNTIF('Hamiltonian Errors'!F160, 100)</f>
        <v>0</v>
      </c>
      <c r="G160">
        <f>COUNTIF('PARITY Errors'!G160, 100) + COUNTIF('Pattern_Matching Errors'!G160, 100) + COUNTIF('Reversal Errors'!G160, 100) + COUNTIF('Stack Errors'!G160, 100) + COUNTIF('Vending_Machine Errors'!G160, 100) + COUNTIF('Vending_Machine_Sum Errors'!G160, 100) + COUNTIF('MazeComplete Errors'!G160, 100) + COUNTIF('MazeSolve Errors'!G160, 100) + COUNTIF('Hamiltonian Errors'!G160, 100)</f>
        <v>0</v>
      </c>
      <c r="H160" t="str">
        <f t="shared" si="4"/>
        <v>10 (δ=0.45)</v>
      </c>
    </row>
    <row r="161" spans="1:8" x14ac:dyDescent="0.45">
      <c r="A161" s="1">
        <v>13</v>
      </c>
      <c r="B161">
        <v>10</v>
      </c>
      <c r="C161">
        <v>0.65</v>
      </c>
      <c r="D161">
        <f>COUNTIF('PARITY Errors'!D161, 100) + COUNTIF('Pattern_Matching Errors'!D161, 100) + COUNTIF('Reversal Errors'!D161, 100) + COUNTIF('Stack Errors'!D161, 100) + COUNTIF('Vending_Machine Errors'!D161, 100) + COUNTIF('Vending_Machine_Sum Errors'!D161, 100) + COUNTIF('MazeComplete Errors'!D161, 100) + COUNTIF('MazeSolve Errors'!D161, 100) + COUNTIF('Hamiltonian Errors'!D161, 100)</f>
        <v>0</v>
      </c>
      <c r="E161">
        <f>COUNTIF('PARITY Errors'!E161, 100) + COUNTIF('Pattern_Matching Errors'!E161, 100) + COUNTIF('Reversal Errors'!E161, 100) + COUNTIF('Stack Errors'!E161, 100) + COUNTIF('Vending_Machine Errors'!E161, 100) + COUNTIF('Vending_Machine_Sum Errors'!E161, 100) + COUNTIF('MazeComplete Errors'!E161, 100) + COUNTIF('MazeSolve Errors'!E161, 100) + COUNTIF('Hamiltonian Errors'!E161, 100)</f>
        <v>0</v>
      </c>
      <c r="F161">
        <f>COUNTIF('PARITY Errors'!F161, 100) + COUNTIF('Pattern_Matching Errors'!F161, 100) + COUNTIF('Reversal Errors'!F161, 100) + COUNTIF('Stack Errors'!F161, 100) + COUNTIF('Vending_Machine Errors'!F161, 100) + COUNTIF('Vending_Machine_Sum Errors'!F161, 100) + COUNTIF('MazeComplete Errors'!F161, 100) + COUNTIF('MazeSolve Errors'!F161, 100) + COUNTIF('Hamiltonian Errors'!F161, 100)</f>
        <v>0</v>
      </c>
      <c r="G161">
        <f>COUNTIF('PARITY Errors'!G161, 100) + COUNTIF('Pattern_Matching Errors'!G161, 100) + COUNTIF('Reversal Errors'!G161, 100) + COUNTIF('Stack Errors'!G161, 100) + COUNTIF('Vending_Machine Errors'!G161, 100) + COUNTIF('Vending_Machine_Sum Errors'!G161, 100) + COUNTIF('MazeComplete Errors'!G161, 100) + COUNTIF('MazeSolve Errors'!G161, 100) + COUNTIF('Hamiltonian Errors'!G161, 100)</f>
        <v>0</v>
      </c>
      <c r="H161" t="str">
        <f t="shared" si="4"/>
        <v>10 (δ=0.65)</v>
      </c>
    </row>
    <row r="162" spans="1:8" x14ac:dyDescent="0.45">
      <c r="A162" s="1">
        <v>14</v>
      </c>
      <c r="B162">
        <v>10</v>
      </c>
      <c r="C162">
        <v>0.85</v>
      </c>
      <c r="D162">
        <f>COUNTIF('PARITY Errors'!D162, 100) + COUNTIF('Pattern_Matching Errors'!D162, 100) + COUNTIF('Reversal Errors'!D162, 100) + COUNTIF('Stack Errors'!D162, 100) + COUNTIF('Vending_Machine Errors'!D162, 100) + COUNTIF('Vending_Machine_Sum Errors'!D162, 100) + COUNTIF('MazeComplete Errors'!D162, 100) + COUNTIF('MazeSolve Errors'!D162, 100) + COUNTIF('Hamiltonian Errors'!D162, 100)</f>
        <v>0</v>
      </c>
      <c r="E162">
        <f>COUNTIF('PARITY Errors'!E162, 100) + COUNTIF('Pattern_Matching Errors'!E162, 100) + COUNTIF('Reversal Errors'!E162, 100) + COUNTIF('Stack Errors'!E162, 100) + COUNTIF('Vending_Machine Errors'!E162, 100) + COUNTIF('Vending_Machine_Sum Errors'!E162, 100) + COUNTIF('MazeComplete Errors'!E162, 100) + COUNTIF('MazeSolve Errors'!E162, 100) + COUNTIF('Hamiltonian Errors'!E162, 100)</f>
        <v>0</v>
      </c>
      <c r="F162">
        <f>COUNTIF('PARITY Errors'!F162, 100) + COUNTIF('Pattern_Matching Errors'!F162, 100) + COUNTIF('Reversal Errors'!F162, 100) + COUNTIF('Stack Errors'!F162, 100) + COUNTIF('Vending_Machine Errors'!F162, 100) + COUNTIF('Vending_Machine_Sum Errors'!F162, 100) + COUNTIF('MazeComplete Errors'!F162, 100) + COUNTIF('MazeSolve Errors'!F162, 100) + COUNTIF('Hamiltonian Errors'!F162, 100)</f>
        <v>0</v>
      </c>
      <c r="G162">
        <f>COUNTIF('PARITY Errors'!G162, 100) + COUNTIF('Pattern_Matching Errors'!G162, 100) + COUNTIF('Reversal Errors'!G162, 100) + COUNTIF('Stack Errors'!G162, 100) + COUNTIF('Vending_Machine Errors'!G162, 100) + COUNTIF('Vending_Machine_Sum Errors'!G162, 100) + COUNTIF('MazeComplete Errors'!G162, 100) + COUNTIF('MazeSolve Errors'!G162, 100) + COUNTIF('Hamiltonian Errors'!G162, 100)</f>
        <v>0</v>
      </c>
      <c r="H162" t="str">
        <f t="shared" si="4"/>
        <v>10 (δ=0.85)</v>
      </c>
    </row>
    <row r="163" spans="1:8" x14ac:dyDescent="0.45">
      <c r="A163" s="1">
        <v>15</v>
      </c>
      <c r="B163">
        <v>20</v>
      </c>
      <c r="C163">
        <v>0</v>
      </c>
      <c r="D163">
        <f>COUNTIF('PARITY Errors'!D163, 100) + COUNTIF('Pattern_Matching Errors'!D163, 100) + COUNTIF('Reversal Errors'!D163, 100) + COUNTIF('Stack Errors'!D163, 100) + COUNTIF('Vending_Machine Errors'!D163, 100) + COUNTIF('Vending_Machine_Sum Errors'!D163, 100) + COUNTIF('MazeComplete Errors'!D163, 100) + COUNTIF('MazeSolve Errors'!D163, 100) + COUNTIF('Hamiltonian Errors'!D163, 100)</f>
        <v>0</v>
      </c>
      <c r="E163">
        <f>COUNTIF('PARITY Errors'!E163, 100) + COUNTIF('Pattern_Matching Errors'!E163, 100) + COUNTIF('Reversal Errors'!E163, 100) + COUNTIF('Stack Errors'!E163, 100) + COUNTIF('Vending_Machine Errors'!E163, 100) + COUNTIF('Vending_Machine_Sum Errors'!E163, 100) + COUNTIF('MazeComplete Errors'!E163, 100) + COUNTIF('MazeSolve Errors'!E163, 100) + COUNTIF('Hamiltonian Errors'!E163, 100)</f>
        <v>0</v>
      </c>
      <c r="F163">
        <f>COUNTIF('PARITY Errors'!F163, 100) + COUNTIF('Pattern_Matching Errors'!F163, 100) + COUNTIF('Reversal Errors'!F163, 100) + COUNTIF('Stack Errors'!F163, 100) + COUNTIF('Vending_Machine Errors'!F163, 100) + COUNTIF('Vending_Machine_Sum Errors'!F163, 100) + COUNTIF('MazeComplete Errors'!F163, 100) + COUNTIF('MazeSolve Errors'!F163, 100) + COUNTIF('Hamiltonian Errors'!F163, 100)</f>
        <v>0</v>
      </c>
      <c r="G163">
        <f>COUNTIF('PARITY Errors'!G163, 100) + COUNTIF('Pattern_Matching Errors'!G163, 100) + COUNTIF('Reversal Errors'!G163, 100) + COUNTIF('Stack Errors'!G163, 100) + COUNTIF('Vending_Machine Errors'!G163, 100) + COUNTIF('Vending_Machine_Sum Errors'!G163, 100) + COUNTIF('MazeComplete Errors'!G163, 100) + COUNTIF('MazeSolve Errors'!G163, 100) + COUNTIF('Hamiltonian Errors'!G163, 100)</f>
        <v>0</v>
      </c>
      <c r="H163" t="str">
        <f t="shared" si="4"/>
        <v>20 (δ=0)</v>
      </c>
    </row>
    <row r="164" spans="1:8" x14ac:dyDescent="0.45">
      <c r="A164" s="1">
        <v>16</v>
      </c>
      <c r="B164">
        <v>20</v>
      </c>
      <c r="C164">
        <v>0.2</v>
      </c>
      <c r="D164">
        <f>COUNTIF('PARITY Errors'!D164, 100) + COUNTIF('Pattern_Matching Errors'!D164, 100) + COUNTIF('Reversal Errors'!D164, 100) + COUNTIF('Stack Errors'!D164, 100) + COUNTIF('Vending_Machine Errors'!D164, 100) + COUNTIF('Vending_Machine_Sum Errors'!D164, 100) + COUNTIF('MazeComplete Errors'!D164, 100) + COUNTIF('MazeSolve Errors'!D164, 100) + COUNTIF('Hamiltonian Errors'!D164, 100)</f>
        <v>0</v>
      </c>
      <c r="E164">
        <f>COUNTIF('PARITY Errors'!E164, 100) + COUNTIF('Pattern_Matching Errors'!E164, 100) + COUNTIF('Reversal Errors'!E164, 100) + COUNTIF('Stack Errors'!E164, 100) + COUNTIF('Vending_Machine Errors'!E164, 100) + COUNTIF('Vending_Machine_Sum Errors'!E164, 100) + COUNTIF('MazeComplete Errors'!E164, 100) + COUNTIF('MazeSolve Errors'!E164, 100) + COUNTIF('Hamiltonian Errors'!E164, 100)</f>
        <v>0</v>
      </c>
      <c r="F164">
        <f>COUNTIF('PARITY Errors'!F164, 100) + COUNTIF('Pattern_Matching Errors'!F164, 100) + COUNTIF('Reversal Errors'!F164, 100) + COUNTIF('Stack Errors'!F164, 100) + COUNTIF('Vending_Machine Errors'!F164, 100) + COUNTIF('Vending_Machine_Sum Errors'!F164, 100) + COUNTIF('MazeComplete Errors'!F164, 100) + COUNTIF('MazeSolve Errors'!F164, 100) + COUNTIF('Hamiltonian Errors'!F164, 100)</f>
        <v>0</v>
      </c>
      <c r="G164">
        <f>COUNTIF('PARITY Errors'!G164, 100) + COUNTIF('Pattern_Matching Errors'!G164, 100) + COUNTIF('Reversal Errors'!G164, 100) + COUNTIF('Stack Errors'!G164, 100) + COUNTIF('Vending_Machine Errors'!G164, 100) + COUNTIF('Vending_Machine_Sum Errors'!G164, 100) + COUNTIF('MazeComplete Errors'!G164, 100) + COUNTIF('MazeSolve Errors'!G164, 100) + COUNTIF('Hamiltonian Errors'!G164, 100)</f>
        <v>0</v>
      </c>
      <c r="H164" t="str">
        <f t="shared" si="4"/>
        <v>20 (δ=0.2)</v>
      </c>
    </row>
    <row r="165" spans="1:8" x14ac:dyDescent="0.45">
      <c r="A165" s="1">
        <v>17</v>
      </c>
      <c r="B165">
        <v>20</v>
      </c>
      <c r="C165">
        <v>0.45</v>
      </c>
      <c r="D165">
        <f>COUNTIF('PARITY Errors'!D165, 100) + COUNTIF('Pattern_Matching Errors'!D165, 100) + COUNTIF('Reversal Errors'!D165, 100) + COUNTIF('Stack Errors'!D165, 100) + COUNTIF('Vending_Machine Errors'!D165, 100) + COUNTIF('Vending_Machine_Sum Errors'!D165, 100) + COUNTIF('MazeComplete Errors'!D165, 100) + COUNTIF('MazeSolve Errors'!D165, 100) + COUNTIF('Hamiltonian Errors'!D165, 100)</f>
        <v>0</v>
      </c>
      <c r="E165">
        <f>COUNTIF('PARITY Errors'!E165, 100) + COUNTIF('Pattern_Matching Errors'!E165, 100) + COUNTIF('Reversal Errors'!E165, 100) + COUNTIF('Stack Errors'!E165, 100) + COUNTIF('Vending_Machine Errors'!E165, 100) + COUNTIF('Vending_Machine_Sum Errors'!E165, 100) + COUNTIF('MazeComplete Errors'!E165, 100) + COUNTIF('MazeSolve Errors'!E165, 100) + COUNTIF('Hamiltonian Errors'!E165, 100)</f>
        <v>0</v>
      </c>
      <c r="F165">
        <f>COUNTIF('PARITY Errors'!F165, 100) + COUNTIF('Pattern_Matching Errors'!F165, 100) + COUNTIF('Reversal Errors'!F165, 100) + COUNTIF('Stack Errors'!F165, 100) + COUNTIF('Vending_Machine Errors'!F165, 100) + COUNTIF('Vending_Machine_Sum Errors'!F165, 100) + COUNTIF('MazeComplete Errors'!F165, 100) + COUNTIF('MazeSolve Errors'!F165, 100) + COUNTIF('Hamiltonian Errors'!F165, 100)</f>
        <v>0</v>
      </c>
      <c r="G165">
        <f>COUNTIF('PARITY Errors'!G165, 100) + COUNTIF('Pattern_Matching Errors'!G165, 100) + COUNTIF('Reversal Errors'!G165, 100) + COUNTIF('Stack Errors'!G165, 100) + COUNTIF('Vending_Machine Errors'!G165, 100) + COUNTIF('Vending_Machine_Sum Errors'!G165, 100) + COUNTIF('MazeComplete Errors'!G165, 100) + COUNTIF('MazeSolve Errors'!G165, 100) + COUNTIF('Hamiltonian Errors'!G165, 100)</f>
        <v>0</v>
      </c>
      <c r="H165" t="str">
        <f t="shared" si="4"/>
        <v>20 (δ=0.45)</v>
      </c>
    </row>
    <row r="166" spans="1:8" x14ac:dyDescent="0.45">
      <c r="A166" s="1">
        <v>18</v>
      </c>
      <c r="B166">
        <v>20</v>
      </c>
      <c r="C166">
        <v>0.65</v>
      </c>
      <c r="D166">
        <f>COUNTIF('PARITY Errors'!D166, 100) + COUNTIF('Pattern_Matching Errors'!D166, 100) + COUNTIF('Reversal Errors'!D166, 100) + COUNTIF('Stack Errors'!D166, 100) + COUNTIF('Vending_Machine Errors'!D166, 100) + COUNTIF('Vending_Machine_Sum Errors'!D166, 100) + COUNTIF('MazeComplete Errors'!D166, 100) + COUNTIF('MazeSolve Errors'!D166, 100) + COUNTIF('Hamiltonian Errors'!D166, 100)</f>
        <v>0</v>
      </c>
      <c r="E166">
        <f>COUNTIF('PARITY Errors'!E166, 100) + COUNTIF('Pattern_Matching Errors'!E166, 100) + COUNTIF('Reversal Errors'!E166, 100) + COUNTIF('Stack Errors'!E166, 100) + COUNTIF('Vending_Machine Errors'!E166, 100) + COUNTIF('Vending_Machine_Sum Errors'!E166, 100) + COUNTIF('MazeComplete Errors'!E166, 100) + COUNTIF('MazeSolve Errors'!E166, 100) + COUNTIF('Hamiltonian Errors'!E166, 100)</f>
        <v>0</v>
      </c>
      <c r="F166">
        <f>COUNTIF('PARITY Errors'!F166, 100) + COUNTIF('Pattern_Matching Errors'!F166, 100) + COUNTIF('Reversal Errors'!F166, 100) + COUNTIF('Stack Errors'!F166, 100) + COUNTIF('Vending_Machine Errors'!F166, 100) + COUNTIF('Vending_Machine_Sum Errors'!F166, 100) + COUNTIF('MazeComplete Errors'!F166, 100) + COUNTIF('MazeSolve Errors'!F166, 100) + COUNTIF('Hamiltonian Errors'!F166, 100)</f>
        <v>0</v>
      </c>
      <c r="G166">
        <f>COUNTIF('PARITY Errors'!G166, 100) + COUNTIF('Pattern_Matching Errors'!G166, 100) + COUNTIF('Reversal Errors'!G166, 100) + COUNTIF('Stack Errors'!G166, 100) + COUNTIF('Vending_Machine Errors'!G166, 100) + COUNTIF('Vending_Machine_Sum Errors'!G166, 100) + COUNTIF('MazeComplete Errors'!G166, 100) + COUNTIF('MazeSolve Errors'!G166, 100) + COUNTIF('Hamiltonian Errors'!G166, 100)</f>
        <v>0</v>
      </c>
      <c r="H166" t="str">
        <f t="shared" si="4"/>
        <v>20 (δ=0.65)</v>
      </c>
    </row>
    <row r="167" spans="1:8" x14ac:dyDescent="0.45">
      <c r="A167" s="1">
        <v>19</v>
      </c>
      <c r="B167">
        <v>20</v>
      </c>
      <c r="C167">
        <v>0.85</v>
      </c>
      <c r="D167">
        <f>COUNTIF('PARITY Errors'!D167, 100) + COUNTIF('Pattern_Matching Errors'!D167, 100) + COUNTIF('Reversal Errors'!D167, 100) + COUNTIF('Stack Errors'!D167, 100) + COUNTIF('Vending_Machine Errors'!D167, 100) + COUNTIF('Vending_Machine_Sum Errors'!D167, 100) + COUNTIF('MazeComplete Errors'!D167, 100) + COUNTIF('MazeSolve Errors'!D167, 100) + COUNTIF('Hamiltonian Errors'!D167, 100)</f>
        <v>0</v>
      </c>
      <c r="E167">
        <f>COUNTIF('PARITY Errors'!E167, 100) + COUNTIF('Pattern_Matching Errors'!E167, 100) + COUNTIF('Reversal Errors'!E167, 100) + COUNTIF('Stack Errors'!E167, 100) + COUNTIF('Vending_Machine Errors'!E167, 100) + COUNTIF('Vending_Machine_Sum Errors'!E167, 100) + COUNTIF('MazeComplete Errors'!E167, 100) + COUNTIF('MazeSolve Errors'!E167, 100) + COUNTIF('Hamiltonian Errors'!E167, 100)</f>
        <v>0</v>
      </c>
      <c r="F167">
        <f>COUNTIF('PARITY Errors'!F167, 100) + COUNTIF('Pattern_Matching Errors'!F167, 100) + COUNTIF('Reversal Errors'!F167, 100) + COUNTIF('Stack Errors'!F167, 100) + COUNTIF('Vending_Machine Errors'!F167, 100) + COUNTIF('Vending_Machine_Sum Errors'!F167, 100) + COUNTIF('MazeComplete Errors'!F167, 100) + COUNTIF('MazeSolve Errors'!F167, 100) + COUNTIF('Hamiltonian Errors'!F167, 100)</f>
        <v>0</v>
      </c>
      <c r="G167">
        <f>COUNTIF('PARITY Errors'!G167, 100) + COUNTIF('Pattern_Matching Errors'!G167, 100) + COUNTIF('Reversal Errors'!G167, 100) + COUNTIF('Stack Errors'!G167, 100) + COUNTIF('Vending_Machine Errors'!G167, 100) + COUNTIF('Vending_Machine_Sum Errors'!G167, 100) + COUNTIF('MazeComplete Errors'!G167, 100) + COUNTIF('MazeSolve Errors'!G167, 100) + COUNTIF('Hamiltonian Errors'!G167, 100)</f>
        <v>0</v>
      </c>
      <c r="H167" t="str">
        <f t="shared" si="4"/>
        <v>20 (δ=0.85)</v>
      </c>
    </row>
    <row r="168" spans="1:8" x14ac:dyDescent="0.45">
      <c r="A168" s="1">
        <v>20</v>
      </c>
      <c r="B168">
        <v>50</v>
      </c>
      <c r="C168">
        <v>0</v>
      </c>
      <c r="D168">
        <f>COUNTIF('PARITY Errors'!D168, 100) + COUNTIF('Pattern_Matching Errors'!D168, 100) + COUNTIF('Reversal Errors'!D168, 100) + COUNTIF('Stack Errors'!D168, 100) + COUNTIF('Vending_Machine Errors'!D168, 100) + COUNTIF('Vending_Machine_Sum Errors'!D168, 100) + COUNTIF('MazeComplete Errors'!D168, 100) + COUNTIF('MazeSolve Errors'!D168, 100) + COUNTIF('Hamiltonian Errors'!D168, 100)</f>
        <v>0</v>
      </c>
      <c r="E168">
        <f>COUNTIF('PARITY Errors'!E168, 100) + COUNTIF('Pattern_Matching Errors'!E168, 100) + COUNTIF('Reversal Errors'!E168, 100) + COUNTIF('Stack Errors'!E168, 100) + COUNTIF('Vending_Machine Errors'!E168, 100) + COUNTIF('Vending_Machine_Sum Errors'!E168, 100) + COUNTIF('MazeComplete Errors'!E168, 100) + COUNTIF('MazeSolve Errors'!E168, 100) + COUNTIF('Hamiltonian Errors'!E168, 100)</f>
        <v>0</v>
      </c>
      <c r="F168">
        <f>COUNTIF('PARITY Errors'!F168, 100) + COUNTIF('Pattern_Matching Errors'!F168, 100) + COUNTIF('Reversal Errors'!F168, 100) + COUNTIF('Stack Errors'!F168, 100) + COUNTIF('Vending_Machine Errors'!F168, 100) + COUNTIF('Vending_Machine_Sum Errors'!F168, 100) + COUNTIF('MazeComplete Errors'!F168, 100) + COUNTIF('MazeSolve Errors'!F168, 100) + COUNTIF('Hamiltonian Errors'!F168, 100)</f>
        <v>0</v>
      </c>
      <c r="G168">
        <f>COUNTIF('PARITY Errors'!G168, 100) + COUNTIF('Pattern_Matching Errors'!G168, 100) + COUNTIF('Reversal Errors'!G168, 100) + COUNTIF('Stack Errors'!G168, 100) + COUNTIF('Vending_Machine Errors'!G168, 100) + COUNTIF('Vending_Machine_Sum Errors'!G168, 100) + COUNTIF('MazeComplete Errors'!G168, 100) + COUNTIF('MazeSolve Errors'!G168, 100) + COUNTIF('Hamiltonian Errors'!G168, 100)</f>
        <v>0</v>
      </c>
      <c r="H168" t="str">
        <f t="shared" si="4"/>
        <v>50 (δ=0)</v>
      </c>
    </row>
    <row r="169" spans="1:8" x14ac:dyDescent="0.45">
      <c r="A169" s="1">
        <v>21</v>
      </c>
      <c r="B169">
        <v>50</v>
      </c>
      <c r="C169">
        <v>0.2</v>
      </c>
      <c r="D169">
        <f>COUNTIF('PARITY Errors'!D169, 100) + COUNTIF('Pattern_Matching Errors'!D169, 100) + COUNTIF('Reversal Errors'!D169, 100) + COUNTIF('Stack Errors'!D169, 100) + COUNTIF('Vending_Machine Errors'!D169, 100) + COUNTIF('Vending_Machine_Sum Errors'!D169, 100) + COUNTIF('MazeComplete Errors'!D169, 100) + COUNTIF('MazeSolve Errors'!D169, 100) + COUNTIF('Hamiltonian Errors'!D169, 100)</f>
        <v>0</v>
      </c>
      <c r="E169">
        <f>COUNTIF('PARITY Errors'!E169, 100) + COUNTIF('Pattern_Matching Errors'!E169, 100) + COUNTIF('Reversal Errors'!E169, 100) + COUNTIF('Stack Errors'!E169, 100) + COUNTIF('Vending_Machine Errors'!E169, 100) + COUNTIF('Vending_Machine_Sum Errors'!E169, 100) + COUNTIF('MazeComplete Errors'!E169, 100) + COUNTIF('MazeSolve Errors'!E169, 100) + COUNTIF('Hamiltonian Errors'!E169, 100)</f>
        <v>0</v>
      </c>
      <c r="F169">
        <f>COUNTIF('PARITY Errors'!F169, 100) + COUNTIF('Pattern_Matching Errors'!F169, 100) + COUNTIF('Reversal Errors'!F169, 100) + COUNTIF('Stack Errors'!F169, 100) + COUNTIF('Vending_Machine Errors'!F169, 100) + COUNTIF('Vending_Machine_Sum Errors'!F169, 100) + COUNTIF('MazeComplete Errors'!F169, 100) + COUNTIF('MazeSolve Errors'!F169, 100) + COUNTIF('Hamiltonian Errors'!F169, 100)</f>
        <v>0</v>
      </c>
      <c r="G169">
        <f>COUNTIF('PARITY Errors'!G169, 100) + COUNTIF('Pattern_Matching Errors'!G169, 100) + COUNTIF('Reversal Errors'!G169, 100) + COUNTIF('Stack Errors'!G169, 100) + COUNTIF('Vending_Machine Errors'!G169, 100) + COUNTIF('Vending_Machine_Sum Errors'!G169, 100) + COUNTIF('MazeComplete Errors'!G169, 100) + COUNTIF('MazeSolve Errors'!G169, 100) + COUNTIF('Hamiltonian Errors'!G169, 100)</f>
        <v>0</v>
      </c>
      <c r="H169" t="str">
        <f t="shared" si="4"/>
        <v>50 (δ=0.2)</v>
      </c>
    </row>
    <row r="170" spans="1:8" x14ac:dyDescent="0.45">
      <c r="A170" s="1">
        <v>22</v>
      </c>
      <c r="B170">
        <v>50</v>
      </c>
      <c r="C170">
        <v>0.45</v>
      </c>
      <c r="D170">
        <f>COUNTIF('PARITY Errors'!D170, 100) + COUNTIF('Pattern_Matching Errors'!D170, 100) + COUNTIF('Reversal Errors'!D170, 100) + COUNTIF('Stack Errors'!D170, 100) + COUNTIF('Vending_Machine Errors'!D170, 100) + COUNTIF('Vending_Machine_Sum Errors'!D170, 100) + COUNTIF('MazeComplete Errors'!D170, 100) + COUNTIF('MazeSolve Errors'!D170, 100) + COUNTIF('Hamiltonian Errors'!D170, 100)</f>
        <v>0</v>
      </c>
      <c r="E170">
        <f>COUNTIF('PARITY Errors'!E170, 100) + COUNTIF('Pattern_Matching Errors'!E170, 100) + COUNTIF('Reversal Errors'!E170, 100) + COUNTIF('Stack Errors'!E170, 100) + COUNTIF('Vending_Machine Errors'!E170, 100) + COUNTIF('Vending_Machine_Sum Errors'!E170, 100) + COUNTIF('MazeComplete Errors'!E170, 100) + COUNTIF('MazeSolve Errors'!E170, 100) + COUNTIF('Hamiltonian Errors'!E170, 100)</f>
        <v>0</v>
      </c>
      <c r="F170">
        <f>COUNTIF('PARITY Errors'!F170, 100) + COUNTIF('Pattern_Matching Errors'!F170, 100) + COUNTIF('Reversal Errors'!F170, 100) + COUNTIF('Stack Errors'!F170, 100) + COUNTIF('Vending_Machine Errors'!F170, 100) + COUNTIF('Vending_Machine_Sum Errors'!F170, 100) + COUNTIF('MazeComplete Errors'!F170, 100) + COUNTIF('MazeSolve Errors'!F170, 100) + COUNTIF('Hamiltonian Errors'!F170, 100)</f>
        <v>0</v>
      </c>
      <c r="G170">
        <f>COUNTIF('PARITY Errors'!G170, 100) + COUNTIF('Pattern_Matching Errors'!G170, 100) + COUNTIF('Reversal Errors'!G170, 100) + COUNTIF('Stack Errors'!G170, 100) + COUNTIF('Vending_Machine Errors'!G170, 100) + COUNTIF('Vending_Machine_Sum Errors'!G170, 100) + COUNTIF('MazeComplete Errors'!G170, 100) + COUNTIF('MazeSolve Errors'!G170, 100) + COUNTIF('Hamiltonian Errors'!G170, 100)</f>
        <v>0</v>
      </c>
      <c r="H170" t="str">
        <f t="shared" si="4"/>
        <v>50 (δ=0.45)</v>
      </c>
    </row>
    <row r="171" spans="1:8" x14ac:dyDescent="0.45">
      <c r="A171" s="1">
        <v>23</v>
      </c>
      <c r="B171">
        <v>50</v>
      </c>
      <c r="C171">
        <v>0.65</v>
      </c>
      <c r="D171">
        <f>COUNTIF('PARITY Errors'!D171, 100) + COUNTIF('Pattern_Matching Errors'!D171, 100) + COUNTIF('Reversal Errors'!D171, 100) + COUNTIF('Stack Errors'!D171, 100) + COUNTIF('Vending_Machine Errors'!D171, 100) + COUNTIF('Vending_Machine_Sum Errors'!D171, 100) + COUNTIF('MazeComplete Errors'!D171, 100) + COUNTIF('MazeSolve Errors'!D171, 100) + COUNTIF('Hamiltonian Errors'!D171, 100)</f>
        <v>0</v>
      </c>
      <c r="E171">
        <f>COUNTIF('PARITY Errors'!E171, 100) + COUNTIF('Pattern_Matching Errors'!E171, 100) + COUNTIF('Reversal Errors'!E171, 100) + COUNTIF('Stack Errors'!E171, 100) + COUNTIF('Vending_Machine Errors'!E171, 100) + COUNTIF('Vending_Machine_Sum Errors'!E171, 100) + COUNTIF('MazeComplete Errors'!E171, 100) + COUNTIF('MazeSolve Errors'!E171, 100) + COUNTIF('Hamiltonian Errors'!E171, 100)</f>
        <v>0</v>
      </c>
      <c r="F171">
        <f>COUNTIF('PARITY Errors'!F171, 100) + COUNTIF('Pattern_Matching Errors'!F171, 100) + COUNTIF('Reversal Errors'!F171, 100) + COUNTIF('Stack Errors'!F171, 100) + COUNTIF('Vending_Machine Errors'!F171, 100) + COUNTIF('Vending_Machine_Sum Errors'!F171, 100) + COUNTIF('MazeComplete Errors'!F171, 100) + COUNTIF('MazeSolve Errors'!F171, 100) + COUNTIF('Hamiltonian Errors'!F171, 100)</f>
        <v>0</v>
      </c>
      <c r="G171">
        <f>COUNTIF('PARITY Errors'!G171, 100) + COUNTIF('Pattern_Matching Errors'!G171, 100) + COUNTIF('Reversal Errors'!G171, 100) + COUNTIF('Stack Errors'!G171, 100) + COUNTIF('Vending_Machine Errors'!G171, 100) + COUNTIF('Vending_Machine_Sum Errors'!G171, 100) + COUNTIF('MazeComplete Errors'!G171, 100) + COUNTIF('MazeSolve Errors'!G171, 100) + COUNTIF('Hamiltonian Errors'!G171, 100)</f>
        <v>0</v>
      </c>
      <c r="H171" t="str">
        <f t="shared" si="4"/>
        <v>50 (δ=0.65)</v>
      </c>
    </row>
    <row r="172" spans="1:8" x14ac:dyDescent="0.45">
      <c r="A172" s="1">
        <v>24</v>
      </c>
      <c r="B172">
        <v>50</v>
      </c>
      <c r="C172">
        <v>0.85</v>
      </c>
      <c r="D172">
        <f>COUNTIF('PARITY Errors'!D172, 100) + COUNTIF('Pattern_Matching Errors'!D172, 100) + COUNTIF('Reversal Errors'!D172, 100) + COUNTIF('Stack Errors'!D172, 100) + COUNTIF('Vending_Machine Errors'!D172, 100) + COUNTIF('Vending_Machine_Sum Errors'!D172, 100) + COUNTIF('MazeComplete Errors'!D172, 100) + COUNTIF('MazeSolve Errors'!D172, 100) + COUNTIF('Hamiltonian Errors'!D172, 100)</f>
        <v>0</v>
      </c>
      <c r="E172">
        <f>COUNTIF('PARITY Errors'!E172, 100) + COUNTIF('Pattern_Matching Errors'!E172, 100) + COUNTIF('Reversal Errors'!E172, 100) + COUNTIF('Stack Errors'!E172, 100) + COUNTIF('Vending_Machine Errors'!E172, 100) + COUNTIF('Vending_Machine_Sum Errors'!E172, 100) + COUNTIF('MazeComplete Errors'!E172, 100) + COUNTIF('MazeSolve Errors'!E172, 100) + COUNTIF('Hamiltonian Errors'!E172, 100)</f>
        <v>0</v>
      </c>
      <c r="F172">
        <f>COUNTIF('PARITY Errors'!F172, 100) + COUNTIF('Pattern_Matching Errors'!F172, 100) + COUNTIF('Reversal Errors'!F172, 100) + COUNTIF('Stack Errors'!F172, 100) + COUNTIF('Vending_Machine Errors'!F172, 100) + COUNTIF('Vending_Machine_Sum Errors'!F172, 100) + COUNTIF('MazeComplete Errors'!F172, 100) + COUNTIF('MazeSolve Errors'!F172, 100) + COUNTIF('Hamiltonian Errors'!F172, 100)</f>
        <v>0</v>
      </c>
      <c r="G172">
        <f>COUNTIF('PARITY Errors'!G172, 100) + COUNTIF('Pattern_Matching Errors'!G172, 100) + COUNTIF('Reversal Errors'!G172, 100) + COUNTIF('Stack Errors'!G172, 100) + COUNTIF('Vending_Machine Errors'!G172, 100) + COUNTIF('Vending_Machine_Sum Errors'!G172, 100) + COUNTIF('MazeComplete Errors'!G172, 100) + COUNTIF('MazeSolve Errors'!G172, 100) + COUNTIF('Hamiltonian Errors'!G172, 100)</f>
        <v>0</v>
      </c>
      <c r="H172" t="str">
        <f t="shared" si="4"/>
        <v>50 (δ=0.85)</v>
      </c>
    </row>
    <row r="173" spans="1:8" x14ac:dyDescent="0.45">
      <c r="A173" s="1">
        <v>25</v>
      </c>
      <c r="B173">
        <v>100</v>
      </c>
      <c r="C173">
        <v>0</v>
      </c>
      <c r="D173">
        <f>COUNTIF('PARITY Errors'!D173, 100) + COUNTIF('Pattern_Matching Errors'!D173, 100) + COUNTIF('Reversal Errors'!D173, 100) + COUNTIF('Stack Errors'!D173, 100) + COUNTIF('Vending_Machine Errors'!D173, 100) + COUNTIF('Vending_Machine_Sum Errors'!D173, 100) + COUNTIF('MazeComplete Errors'!D173, 100) + COUNTIF('MazeSolve Errors'!D173, 100) + COUNTIF('Hamiltonian Errors'!D173, 100)</f>
        <v>0</v>
      </c>
      <c r="E173">
        <f>COUNTIF('PARITY Errors'!E173, 100) + COUNTIF('Pattern_Matching Errors'!E173, 100) + COUNTIF('Reversal Errors'!E173, 100) + COUNTIF('Stack Errors'!E173, 100) + COUNTIF('Vending_Machine Errors'!E173, 100) + COUNTIF('Vending_Machine_Sum Errors'!E173, 100) + COUNTIF('MazeComplete Errors'!E173, 100) + COUNTIF('MazeSolve Errors'!E173, 100) + COUNTIF('Hamiltonian Errors'!E173, 100)</f>
        <v>0</v>
      </c>
      <c r="F173">
        <f>COUNTIF('PARITY Errors'!F173, 100) + COUNTIF('Pattern_Matching Errors'!F173, 100) + COUNTIF('Reversal Errors'!F173, 100) + COUNTIF('Stack Errors'!F173, 100) + COUNTIF('Vending_Machine Errors'!F173, 100) + COUNTIF('Vending_Machine_Sum Errors'!F173, 100) + COUNTIF('MazeComplete Errors'!F173, 100) + COUNTIF('MazeSolve Errors'!F173, 100) + COUNTIF('Hamiltonian Errors'!F173, 100)</f>
        <v>0</v>
      </c>
      <c r="G173">
        <f>COUNTIF('PARITY Errors'!G173, 100) + COUNTIF('Pattern_Matching Errors'!G173, 100) + COUNTIF('Reversal Errors'!G173, 100) + COUNTIF('Stack Errors'!G173, 100) + COUNTIF('Vending_Machine Errors'!G173, 100) + COUNTIF('Vending_Machine_Sum Errors'!G173, 100) + COUNTIF('MazeComplete Errors'!G173, 100) + COUNTIF('MazeSolve Errors'!G173, 100) + COUNTIF('Hamiltonian Errors'!G173, 100)</f>
        <v>0</v>
      </c>
      <c r="H173" t="str">
        <f t="shared" si="4"/>
        <v>100 (δ=0)</v>
      </c>
    </row>
    <row r="174" spans="1:8" x14ac:dyDescent="0.45">
      <c r="A174" s="1">
        <v>26</v>
      </c>
      <c r="B174">
        <v>100</v>
      </c>
      <c r="C174">
        <v>0.2</v>
      </c>
      <c r="D174">
        <f>COUNTIF('PARITY Errors'!D174, 100) + COUNTIF('Pattern_Matching Errors'!D174, 100) + COUNTIF('Reversal Errors'!D174, 100) + COUNTIF('Stack Errors'!D174, 100) + COUNTIF('Vending_Machine Errors'!D174, 100) + COUNTIF('Vending_Machine_Sum Errors'!D174, 100) + COUNTIF('MazeComplete Errors'!D174, 100) + COUNTIF('MazeSolve Errors'!D174, 100) + COUNTIF('Hamiltonian Errors'!D174, 100)</f>
        <v>0</v>
      </c>
      <c r="E174">
        <f>COUNTIF('PARITY Errors'!E174, 100) + COUNTIF('Pattern_Matching Errors'!E174, 100) + COUNTIF('Reversal Errors'!E174, 100) + COUNTIF('Stack Errors'!E174, 100) + COUNTIF('Vending_Machine Errors'!E174, 100) + COUNTIF('Vending_Machine_Sum Errors'!E174, 100) + COUNTIF('MazeComplete Errors'!E174, 100) + COUNTIF('MazeSolve Errors'!E174, 100) + COUNTIF('Hamiltonian Errors'!E174, 100)</f>
        <v>0</v>
      </c>
      <c r="F174">
        <f>COUNTIF('PARITY Errors'!F174, 100) + COUNTIF('Pattern_Matching Errors'!F174, 100) + COUNTIF('Reversal Errors'!F174, 100) + COUNTIF('Stack Errors'!F174, 100) + COUNTIF('Vending_Machine Errors'!F174, 100) + COUNTIF('Vending_Machine_Sum Errors'!F174, 100) + COUNTIF('MazeComplete Errors'!F174, 100) + COUNTIF('MazeSolve Errors'!F174, 100) + COUNTIF('Hamiltonian Errors'!F174, 100)</f>
        <v>0</v>
      </c>
      <c r="G174">
        <f>COUNTIF('PARITY Errors'!G174, 100) + COUNTIF('Pattern_Matching Errors'!G174, 100) + COUNTIF('Reversal Errors'!G174, 100) + COUNTIF('Stack Errors'!G174, 100) + COUNTIF('Vending_Machine Errors'!G174, 100) + COUNTIF('Vending_Machine_Sum Errors'!G174, 100) + COUNTIF('MazeComplete Errors'!G174, 100) + COUNTIF('MazeSolve Errors'!G174, 100) + COUNTIF('Hamiltonian Errors'!G174, 100)</f>
        <v>0</v>
      </c>
      <c r="H174" t="str">
        <f t="shared" si="4"/>
        <v>100 (δ=0.2)</v>
      </c>
    </row>
    <row r="175" spans="1:8" x14ac:dyDescent="0.45">
      <c r="A175" s="1">
        <v>27</v>
      </c>
      <c r="B175">
        <v>100</v>
      </c>
      <c r="C175">
        <v>0.45</v>
      </c>
      <c r="D175">
        <f>COUNTIF('PARITY Errors'!D175, 100) + COUNTIF('Pattern_Matching Errors'!D175, 100) + COUNTIF('Reversal Errors'!D175, 100) + COUNTIF('Stack Errors'!D175, 100) + COUNTIF('Vending_Machine Errors'!D175, 100) + COUNTIF('Vending_Machine_Sum Errors'!D175, 100) + COUNTIF('MazeComplete Errors'!D175, 100) + COUNTIF('MazeSolve Errors'!D175, 100) + COUNTIF('Hamiltonian Errors'!D175, 100)</f>
        <v>0</v>
      </c>
      <c r="E175">
        <f>COUNTIF('PARITY Errors'!E175, 100) + COUNTIF('Pattern_Matching Errors'!E175, 100) + COUNTIF('Reversal Errors'!E175, 100) + COUNTIF('Stack Errors'!E175, 100) + COUNTIF('Vending_Machine Errors'!E175, 100) + COUNTIF('Vending_Machine_Sum Errors'!E175, 100) + COUNTIF('MazeComplete Errors'!E175, 100) + COUNTIF('MazeSolve Errors'!E175, 100) + COUNTIF('Hamiltonian Errors'!E175, 100)</f>
        <v>0</v>
      </c>
      <c r="F175">
        <f>COUNTIF('PARITY Errors'!F175, 100) + COUNTIF('Pattern_Matching Errors'!F175, 100) + COUNTIF('Reversal Errors'!F175, 100) + COUNTIF('Stack Errors'!F175, 100) + COUNTIF('Vending_Machine Errors'!F175, 100) + COUNTIF('Vending_Machine_Sum Errors'!F175, 100) + COUNTIF('MazeComplete Errors'!F175, 100) + COUNTIF('MazeSolve Errors'!F175, 100) + COUNTIF('Hamiltonian Errors'!F175, 100)</f>
        <v>0</v>
      </c>
      <c r="G175">
        <f>COUNTIF('PARITY Errors'!G175, 100) + COUNTIF('Pattern_Matching Errors'!G175, 100) + COUNTIF('Reversal Errors'!G175, 100) + COUNTIF('Stack Errors'!G175, 100) + COUNTIF('Vending_Machine Errors'!G175, 100) + COUNTIF('Vending_Machine_Sum Errors'!G175, 100) + COUNTIF('MazeComplete Errors'!G175, 100) + COUNTIF('MazeSolve Errors'!G175, 100) + COUNTIF('Hamiltonian Errors'!G175, 100)</f>
        <v>0</v>
      </c>
      <c r="H175" t="str">
        <f t="shared" si="4"/>
        <v>100 (δ=0.45)</v>
      </c>
    </row>
    <row r="176" spans="1:8" x14ac:dyDescent="0.45">
      <c r="A176" s="1">
        <v>28</v>
      </c>
      <c r="B176">
        <v>100</v>
      </c>
      <c r="C176">
        <v>0.65</v>
      </c>
      <c r="D176">
        <f>COUNTIF('PARITY Errors'!D176, 100) + COUNTIF('Pattern_Matching Errors'!D176, 100) + COUNTIF('Reversal Errors'!D176, 100) + COUNTIF('Stack Errors'!D176, 100) + COUNTIF('Vending_Machine Errors'!D176, 100) + COUNTIF('Vending_Machine_Sum Errors'!D176, 100) + COUNTIF('MazeComplete Errors'!D176, 100) + COUNTIF('MazeSolve Errors'!D176, 100) + COUNTIF('Hamiltonian Errors'!D176, 100)</f>
        <v>0</v>
      </c>
      <c r="E176">
        <f>COUNTIF('PARITY Errors'!E176, 100) + COUNTIF('Pattern_Matching Errors'!E176, 100) + COUNTIF('Reversal Errors'!E176, 100) + COUNTIF('Stack Errors'!E176, 100) + COUNTIF('Vending_Machine Errors'!E176, 100) + COUNTIF('Vending_Machine_Sum Errors'!E176, 100) + COUNTIF('MazeComplete Errors'!E176, 100) + COUNTIF('MazeSolve Errors'!E176, 100) + COUNTIF('Hamiltonian Errors'!E176, 100)</f>
        <v>0</v>
      </c>
      <c r="F176">
        <f>COUNTIF('PARITY Errors'!F176, 100) + COUNTIF('Pattern_Matching Errors'!F176, 100) + COUNTIF('Reversal Errors'!F176, 100) + COUNTIF('Stack Errors'!F176, 100) + COUNTIF('Vending_Machine Errors'!F176, 100) + COUNTIF('Vending_Machine_Sum Errors'!F176, 100) + COUNTIF('MazeComplete Errors'!F176, 100) + COUNTIF('MazeSolve Errors'!F176, 100) + COUNTIF('Hamiltonian Errors'!F176, 100)</f>
        <v>0</v>
      </c>
      <c r="G176">
        <f>COUNTIF('PARITY Errors'!G176, 100) + COUNTIF('Pattern_Matching Errors'!G176, 100) + COUNTIF('Reversal Errors'!G176, 100) + COUNTIF('Stack Errors'!G176, 100) + COUNTIF('Vending_Machine Errors'!G176, 100) + COUNTIF('Vending_Machine_Sum Errors'!G176, 100) + COUNTIF('MazeComplete Errors'!G176, 100) + COUNTIF('MazeSolve Errors'!G176, 100) + COUNTIF('Hamiltonian Errors'!G176, 100)</f>
        <v>0</v>
      </c>
      <c r="H176" t="str">
        <f t="shared" si="4"/>
        <v>100 (δ=0.65)</v>
      </c>
    </row>
    <row r="177" spans="1:8" x14ac:dyDescent="0.45">
      <c r="A177" s="1">
        <v>29</v>
      </c>
      <c r="B177">
        <v>100</v>
      </c>
      <c r="C177">
        <v>0.85</v>
      </c>
      <c r="D177">
        <f>COUNTIF('PARITY Errors'!D177, 100) + COUNTIF('Pattern_Matching Errors'!D177, 100) + COUNTIF('Reversal Errors'!D177, 100) + COUNTIF('Stack Errors'!D177, 100) + COUNTIF('Vending_Machine Errors'!D177, 100) + COUNTIF('Vending_Machine_Sum Errors'!D177, 100) + COUNTIF('MazeComplete Errors'!D177, 100) + COUNTIF('MazeSolve Errors'!D177, 100) + COUNTIF('Hamiltonian Errors'!D177, 100)</f>
        <v>0</v>
      </c>
      <c r="E177">
        <f>COUNTIF('PARITY Errors'!E177, 100) + COUNTIF('Pattern_Matching Errors'!E177, 100) + COUNTIF('Reversal Errors'!E177, 100) + COUNTIF('Stack Errors'!E177, 100) + COUNTIF('Vending_Machine Errors'!E177, 100) + COUNTIF('Vending_Machine_Sum Errors'!E177, 100) + COUNTIF('MazeComplete Errors'!E177, 100) + COUNTIF('MazeSolve Errors'!E177, 100) + COUNTIF('Hamiltonian Errors'!E177, 100)</f>
        <v>0</v>
      </c>
      <c r="F177">
        <f>COUNTIF('PARITY Errors'!F177, 100) + COUNTIF('Pattern_Matching Errors'!F177, 100) + COUNTIF('Reversal Errors'!F177, 100) + COUNTIF('Stack Errors'!F177, 100) + COUNTIF('Vending_Machine Errors'!F177, 100) + COUNTIF('Vending_Machine_Sum Errors'!F177, 100) + COUNTIF('MazeComplete Errors'!F177, 100) + COUNTIF('MazeSolve Errors'!F177, 100) + COUNTIF('Hamiltonian Errors'!F177, 100)</f>
        <v>0</v>
      </c>
      <c r="G177">
        <f>COUNTIF('PARITY Errors'!G177, 100) + COUNTIF('Pattern_Matching Errors'!G177, 100) + COUNTIF('Reversal Errors'!G177, 100) + COUNTIF('Stack Errors'!G177, 100) + COUNTIF('Vending_Machine Errors'!G177, 100) + COUNTIF('Vending_Machine_Sum Errors'!G177, 100) + COUNTIF('MazeComplete Errors'!G177, 100) + COUNTIF('MazeSolve Errors'!G177, 100) + COUNTIF('Hamiltonian Errors'!G177, 100)</f>
        <v>0</v>
      </c>
      <c r="H177" t="str">
        <f t="shared" si="4"/>
        <v>100 (δ=0.85)</v>
      </c>
    </row>
    <row r="181" spans="1:8" x14ac:dyDescent="0.45">
      <c r="A181" s="1">
        <v>0</v>
      </c>
      <c r="B181" t="s">
        <v>19</v>
      </c>
      <c r="D181">
        <v>9</v>
      </c>
    </row>
    <row r="183" spans="1:8" x14ac:dyDescent="0.4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  <c r="H183" s="1" t="s">
        <v>14</v>
      </c>
    </row>
    <row r="184" spans="1:8" x14ac:dyDescent="0.45">
      <c r="A184" s="1">
        <v>0</v>
      </c>
      <c r="B184">
        <v>0</v>
      </c>
      <c r="C184">
        <v>0</v>
      </c>
      <c r="D184">
        <f>COUNTIF('PARITY Errors'!D184, 100) + COUNTIF('Pattern_Matching Errors'!D184, 100) + COUNTIF('Reversal Errors'!D184, 100) + COUNTIF('Stack Errors'!D184, 100) + COUNTIF('Vending_Machine Errors'!D184, 100) + COUNTIF('Vending_Machine_Sum Errors'!D184, 100) + COUNTIF('MazeComplete Errors'!D184, 100) + COUNTIF('MazeSolve Errors'!D184, 100) + COUNTIF('Hamiltonian Errors'!D184, 100)</f>
        <v>0</v>
      </c>
      <c r="E184">
        <f>COUNTIF('PARITY Errors'!E184, 100) + COUNTIF('Pattern_Matching Errors'!E184, 100) + COUNTIF('Reversal Errors'!E184, 100) + COUNTIF('Stack Errors'!E184, 100) + COUNTIF('Vending_Machine Errors'!E184, 100) + COUNTIF('Vending_Machine_Sum Errors'!E184, 100) + COUNTIF('MazeComplete Errors'!E184, 100) + COUNTIF('MazeSolve Errors'!E184, 100) + COUNTIF('Hamiltonian Errors'!E184, 100)</f>
        <v>0</v>
      </c>
      <c r="F184">
        <f>COUNTIF('PARITY Errors'!F184, 100) + COUNTIF('Pattern_Matching Errors'!F184, 100) + COUNTIF('Reversal Errors'!F184, 100) + COUNTIF('Stack Errors'!F184, 100) + COUNTIF('Vending_Machine Errors'!F184, 100) + COUNTIF('Vending_Machine_Sum Errors'!F184, 100) + COUNTIF('MazeComplete Errors'!F184, 100) + COUNTIF('MazeSolve Errors'!F184, 100) + COUNTIF('Hamiltonian Errors'!F184, 100)</f>
        <v>0</v>
      </c>
      <c r="G184">
        <f>COUNTIF('PARITY Errors'!G184, 100) + COUNTIF('Pattern_Matching Errors'!G184, 100) + COUNTIF('Reversal Errors'!G184, 100) + COUNTIF('Stack Errors'!G184, 100) + COUNTIF('Vending_Machine Errors'!G184, 100) + COUNTIF('Vending_Machine_Sum Errors'!G184, 100) + COUNTIF('MazeComplete Errors'!G184, 100) + COUNTIF('MazeSolve Errors'!G184, 100) + COUNTIF('Hamiltonian Errors'!G184, 100)</f>
        <v>0</v>
      </c>
      <c r="H184" t="str">
        <f t="shared" ref="H184:H213" si="5">B184&amp;" (δ="&amp;C184&amp;")"</f>
        <v>0 (δ=0)</v>
      </c>
    </row>
    <row r="185" spans="1:8" x14ac:dyDescent="0.45">
      <c r="A185" s="1">
        <v>1</v>
      </c>
      <c r="B185">
        <v>0</v>
      </c>
      <c r="C185">
        <v>0.2</v>
      </c>
      <c r="D185">
        <f>COUNTIF('PARITY Errors'!D185, 100) + COUNTIF('Pattern_Matching Errors'!D185, 100) + COUNTIF('Reversal Errors'!D185, 100) + COUNTIF('Stack Errors'!D185, 100) + COUNTIF('Vending_Machine Errors'!D185, 100) + COUNTIF('Vending_Machine_Sum Errors'!D185, 100) + COUNTIF('MazeComplete Errors'!D185, 100) + COUNTIF('MazeSolve Errors'!D185, 100) + COUNTIF('Hamiltonian Errors'!D185, 100)</f>
        <v>0</v>
      </c>
      <c r="E185">
        <f>COUNTIF('PARITY Errors'!E185, 100) + COUNTIF('Pattern_Matching Errors'!E185, 100) + COUNTIF('Reversal Errors'!E185, 100) + COUNTIF('Stack Errors'!E185, 100) + COUNTIF('Vending_Machine Errors'!E185, 100) + COUNTIF('Vending_Machine_Sum Errors'!E185, 100) + COUNTIF('MazeComplete Errors'!E185, 100) + COUNTIF('MazeSolve Errors'!E185, 100) + COUNTIF('Hamiltonian Errors'!E185, 100)</f>
        <v>0</v>
      </c>
      <c r="F185">
        <f>COUNTIF('PARITY Errors'!F185, 100) + COUNTIF('Pattern_Matching Errors'!F185, 100) + COUNTIF('Reversal Errors'!F185, 100) + COUNTIF('Stack Errors'!F185, 100) + COUNTIF('Vending_Machine Errors'!F185, 100) + COUNTIF('Vending_Machine_Sum Errors'!F185, 100) + COUNTIF('MazeComplete Errors'!F185, 100) + COUNTIF('MazeSolve Errors'!F185, 100) + COUNTIF('Hamiltonian Errors'!F185, 100)</f>
        <v>0</v>
      </c>
      <c r="G185">
        <f>COUNTIF('PARITY Errors'!G185, 100) + COUNTIF('Pattern_Matching Errors'!G185, 100) + COUNTIF('Reversal Errors'!G185, 100) + COUNTIF('Stack Errors'!G185, 100) + COUNTIF('Vending_Machine Errors'!G185, 100) + COUNTIF('Vending_Machine_Sum Errors'!G185, 100) + COUNTIF('MazeComplete Errors'!G185, 100) + COUNTIF('MazeSolve Errors'!G185, 100) + COUNTIF('Hamiltonian Errors'!G185, 100)</f>
        <v>0</v>
      </c>
      <c r="H185" t="str">
        <f t="shared" si="5"/>
        <v>0 (δ=0.2)</v>
      </c>
    </row>
    <row r="186" spans="1:8" x14ac:dyDescent="0.45">
      <c r="A186" s="1">
        <v>2</v>
      </c>
      <c r="B186">
        <v>0</v>
      </c>
      <c r="C186">
        <v>0.45</v>
      </c>
      <c r="D186">
        <f>COUNTIF('PARITY Errors'!D186, 100) + COUNTIF('Pattern_Matching Errors'!D186, 100) + COUNTIF('Reversal Errors'!D186, 100) + COUNTIF('Stack Errors'!D186, 100) + COUNTIF('Vending_Machine Errors'!D186, 100) + COUNTIF('Vending_Machine_Sum Errors'!D186, 100) + COUNTIF('MazeComplete Errors'!D186, 100) + COUNTIF('MazeSolve Errors'!D186, 100) + COUNTIF('Hamiltonian Errors'!D186, 100)</f>
        <v>0</v>
      </c>
      <c r="E186">
        <f>COUNTIF('PARITY Errors'!E186, 100) + COUNTIF('Pattern_Matching Errors'!E186, 100) + COUNTIF('Reversal Errors'!E186, 100) + COUNTIF('Stack Errors'!E186, 100) + COUNTIF('Vending_Machine Errors'!E186, 100) + COUNTIF('Vending_Machine_Sum Errors'!E186, 100) + COUNTIF('MazeComplete Errors'!E186, 100) + COUNTIF('MazeSolve Errors'!E186, 100) + COUNTIF('Hamiltonian Errors'!E186, 100)</f>
        <v>0</v>
      </c>
      <c r="F186">
        <f>COUNTIF('PARITY Errors'!F186, 100) + COUNTIF('Pattern_Matching Errors'!F186, 100) + COUNTIF('Reversal Errors'!F186, 100) + COUNTIF('Stack Errors'!F186, 100) + COUNTIF('Vending_Machine Errors'!F186, 100) + COUNTIF('Vending_Machine_Sum Errors'!F186, 100) + COUNTIF('MazeComplete Errors'!F186, 100) + COUNTIF('MazeSolve Errors'!F186, 100) + COUNTIF('Hamiltonian Errors'!F186, 100)</f>
        <v>0</v>
      </c>
      <c r="G186">
        <f>COUNTIF('PARITY Errors'!G186, 100) + COUNTIF('Pattern_Matching Errors'!G186, 100) + COUNTIF('Reversal Errors'!G186, 100) + COUNTIF('Stack Errors'!G186, 100) + COUNTIF('Vending_Machine Errors'!G186, 100) + COUNTIF('Vending_Machine_Sum Errors'!G186, 100) + COUNTIF('MazeComplete Errors'!G186, 100) + COUNTIF('MazeSolve Errors'!G186, 100) + COUNTIF('Hamiltonian Errors'!G186, 100)</f>
        <v>0</v>
      </c>
      <c r="H186" t="str">
        <f t="shared" si="5"/>
        <v>0 (δ=0.45)</v>
      </c>
    </row>
    <row r="187" spans="1:8" x14ac:dyDescent="0.45">
      <c r="A187" s="1">
        <v>3</v>
      </c>
      <c r="B187">
        <v>0</v>
      </c>
      <c r="C187">
        <v>0.65</v>
      </c>
      <c r="D187">
        <f>COUNTIF('PARITY Errors'!D187, 100) + COUNTIF('Pattern_Matching Errors'!D187, 100) + COUNTIF('Reversal Errors'!D187, 100) + COUNTIF('Stack Errors'!D187, 100) + COUNTIF('Vending_Machine Errors'!D187, 100) + COUNTIF('Vending_Machine_Sum Errors'!D187, 100) + COUNTIF('MazeComplete Errors'!D187, 100) + COUNTIF('MazeSolve Errors'!D187, 100) + COUNTIF('Hamiltonian Errors'!D187, 100)</f>
        <v>0</v>
      </c>
      <c r="E187">
        <f>COUNTIF('PARITY Errors'!E187, 100) + COUNTIF('Pattern_Matching Errors'!E187, 100) + COUNTIF('Reversal Errors'!E187, 100) + COUNTIF('Stack Errors'!E187, 100) + COUNTIF('Vending_Machine Errors'!E187, 100) + COUNTIF('Vending_Machine_Sum Errors'!E187, 100) + COUNTIF('MazeComplete Errors'!E187, 100) + COUNTIF('MazeSolve Errors'!E187, 100) + COUNTIF('Hamiltonian Errors'!E187, 100)</f>
        <v>0</v>
      </c>
      <c r="F187">
        <f>COUNTIF('PARITY Errors'!F187, 100) + COUNTIF('Pattern_Matching Errors'!F187, 100) + COUNTIF('Reversal Errors'!F187, 100) + COUNTIF('Stack Errors'!F187, 100) + COUNTIF('Vending_Machine Errors'!F187, 100) + COUNTIF('Vending_Machine_Sum Errors'!F187, 100) + COUNTIF('MazeComplete Errors'!F187, 100) + COUNTIF('MazeSolve Errors'!F187, 100) + COUNTIF('Hamiltonian Errors'!F187, 100)</f>
        <v>0</v>
      </c>
      <c r="G187">
        <f>COUNTIF('PARITY Errors'!G187, 100) + COUNTIF('Pattern_Matching Errors'!G187, 100) + COUNTIF('Reversal Errors'!G187, 100) + COUNTIF('Stack Errors'!G187, 100) + COUNTIF('Vending_Machine Errors'!G187, 100) + COUNTIF('Vending_Machine_Sum Errors'!G187, 100) + COUNTIF('MazeComplete Errors'!G187, 100) + COUNTIF('MazeSolve Errors'!G187, 100) + COUNTIF('Hamiltonian Errors'!G187, 100)</f>
        <v>0</v>
      </c>
      <c r="H187" t="str">
        <f t="shared" si="5"/>
        <v>0 (δ=0.65)</v>
      </c>
    </row>
    <row r="188" spans="1:8" x14ac:dyDescent="0.45">
      <c r="A188" s="1">
        <v>4</v>
      </c>
      <c r="B188">
        <v>0</v>
      </c>
      <c r="C188">
        <v>0.85</v>
      </c>
      <c r="D188">
        <f>COUNTIF('PARITY Errors'!D188, 100) + COUNTIF('Pattern_Matching Errors'!D188, 100) + COUNTIF('Reversal Errors'!D188, 100) + COUNTIF('Stack Errors'!D188, 100) + COUNTIF('Vending_Machine Errors'!D188, 100) + COUNTIF('Vending_Machine_Sum Errors'!D188, 100) + COUNTIF('MazeComplete Errors'!D188, 100) + COUNTIF('MazeSolve Errors'!D188, 100) + COUNTIF('Hamiltonian Errors'!D188, 100)</f>
        <v>0</v>
      </c>
      <c r="E188">
        <f>COUNTIF('PARITY Errors'!E188, 100) + COUNTIF('Pattern_Matching Errors'!E188, 100) + COUNTIF('Reversal Errors'!E188, 100) + COUNTIF('Stack Errors'!E188, 100) + COUNTIF('Vending_Machine Errors'!E188, 100) + COUNTIF('Vending_Machine_Sum Errors'!E188, 100) + COUNTIF('MazeComplete Errors'!E188, 100) + COUNTIF('MazeSolve Errors'!E188, 100) + COUNTIF('Hamiltonian Errors'!E188, 100)</f>
        <v>0</v>
      </c>
      <c r="F188">
        <f>COUNTIF('PARITY Errors'!F188, 100) + COUNTIF('Pattern_Matching Errors'!F188, 100) + COUNTIF('Reversal Errors'!F188, 100) + COUNTIF('Stack Errors'!F188, 100) + COUNTIF('Vending_Machine Errors'!F188, 100) + COUNTIF('Vending_Machine_Sum Errors'!F188, 100) + COUNTIF('MazeComplete Errors'!F188, 100) + COUNTIF('MazeSolve Errors'!F188, 100) + COUNTIF('Hamiltonian Errors'!F188, 100)</f>
        <v>0</v>
      </c>
      <c r="G188">
        <f>COUNTIF('PARITY Errors'!G188, 100) + COUNTIF('Pattern_Matching Errors'!G188, 100) + COUNTIF('Reversal Errors'!G188, 100) + COUNTIF('Stack Errors'!G188, 100) + COUNTIF('Vending_Machine Errors'!G188, 100) + COUNTIF('Vending_Machine_Sum Errors'!G188, 100) + COUNTIF('MazeComplete Errors'!G188, 100) + COUNTIF('MazeSolve Errors'!G188, 100) + COUNTIF('Hamiltonian Errors'!G188, 100)</f>
        <v>0</v>
      </c>
      <c r="H188" t="str">
        <f t="shared" si="5"/>
        <v>0 (δ=0.85)</v>
      </c>
    </row>
    <row r="189" spans="1:8" x14ac:dyDescent="0.45">
      <c r="A189" s="1">
        <v>5</v>
      </c>
      <c r="B189">
        <v>5</v>
      </c>
      <c r="C189">
        <v>0</v>
      </c>
      <c r="D189">
        <f>COUNTIF('PARITY Errors'!D189, 100) + COUNTIF('Pattern_Matching Errors'!D189, 100) + COUNTIF('Reversal Errors'!D189, 100) + COUNTIF('Stack Errors'!D189, 100) + COUNTIF('Vending_Machine Errors'!D189, 100) + COUNTIF('Vending_Machine_Sum Errors'!D189, 100) + COUNTIF('MazeComplete Errors'!D189, 100) + COUNTIF('MazeSolve Errors'!D189, 100) + COUNTIF('Hamiltonian Errors'!D189, 100)</f>
        <v>0</v>
      </c>
      <c r="E189">
        <f>COUNTIF('PARITY Errors'!E189, 100) + COUNTIF('Pattern_Matching Errors'!E189, 100) + COUNTIF('Reversal Errors'!E189, 100) + COUNTIF('Stack Errors'!E189, 100) + COUNTIF('Vending_Machine Errors'!E189, 100) + COUNTIF('Vending_Machine_Sum Errors'!E189, 100) + COUNTIF('MazeComplete Errors'!E189, 100) + COUNTIF('MazeSolve Errors'!E189, 100) + COUNTIF('Hamiltonian Errors'!E189, 100)</f>
        <v>0</v>
      </c>
      <c r="F189">
        <f>COUNTIF('PARITY Errors'!F189, 100) + COUNTIF('Pattern_Matching Errors'!F189, 100) + COUNTIF('Reversal Errors'!F189, 100) + COUNTIF('Stack Errors'!F189, 100) + COUNTIF('Vending_Machine Errors'!F189, 100) + COUNTIF('Vending_Machine_Sum Errors'!F189, 100) + COUNTIF('MazeComplete Errors'!F189, 100) + COUNTIF('MazeSolve Errors'!F189, 100) + COUNTIF('Hamiltonian Errors'!F189, 100)</f>
        <v>0</v>
      </c>
      <c r="G189">
        <f>COUNTIF('PARITY Errors'!G189, 100) + COUNTIF('Pattern_Matching Errors'!G189, 100) + COUNTIF('Reversal Errors'!G189, 100) + COUNTIF('Stack Errors'!G189, 100) + COUNTIF('Vending_Machine Errors'!G189, 100) + COUNTIF('Vending_Machine_Sum Errors'!G189, 100) + COUNTIF('MazeComplete Errors'!G189, 100) + COUNTIF('MazeSolve Errors'!G189, 100) + COUNTIF('Hamiltonian Errors'!G189, 100)</f>
        <v>0</v>
      </c>
      <c r="H189" t="str">
        <f t="shared" si="5"/>
        <v>5 (δ=0)</v>
      </c>
    </row>
    <row r="190" spans="1:8" x14ac:dyDescent="0.45">
      <c r="A190" s="1">
        <v>6</v>
      </c>
      <c r="B190">
        <v>5</v>
      </c>
      <c r="C190">
        <v>0.2</v>
      </c>
      <c r="D190">
        <f>COUNTIF('PARITY Errors'!D190, 100) + COUNTIF('Pattern_Matching Errors'!D190, 100) + COUNTIF('Reversal Errors'!D190, 100) + COUNTIF('Stack Errors'!D190, 100) + COUNTIF('Vending_Machine Errors'!D190, 100) + COUNTIF('Vending_Machine_Sum Errors'!D190, 100) + COUNTIF('MazeComplete Errors'!D190, 100) + COUNTIF('MazeSolve Errors'!D190, 100) + COUNTIF('Hamiltonian Errors'!D190, 100)</f>
        <v>0</v>
      </c>
      <c r="E190">
        <f>COUNTIF('PARITY Errors'!E190, 100) + COUNTIF('Pattern_Matching Errors'!E190, 100) + COUNTIF('Reversal Errors'!E190, 100) + COUNTIF('Stack Errors'!E190, 100) + COUNTIF('Vending_Machine Errors'!E190, 100) + COUNTIF('Vending_Machine_Sum Errors'!E190, 100) + COUNTIF('MazeComplete Errors'!E190, 100) + COUNTIF('MazeSolve Errors'!E190, 100) + COUNTIF('Hamiltonian Errors'!E190, 100)</f>
        <v>0</v>
      </c>
      <c r="F190">
        <f>COUNTIF('PARITY Errors'!F190, 100) + COUNTIF('Pattern_Matching Errors'!F190, 100) + COUNTIF('Reversal Errors'!F190, 100) + COUNTIF('Stack Errors'!F190, 100) + COUNTIF('Vending_Machine Errors'!F190, 100) + COUNTIF('Vending_Machine_Sum Errors'!F190, 100) + COUNTIF('MazeComplete Errors'!F190, 100) + COUNTIF('MazeSolve Errors'!F190, 100) + COUNTIF('Hamiltonian Errors'!F190, 100)</f>
        <v>0</v>
      </c>
      <c r="G190">
        <f>COUNTIF('PARITY Errors'!G190, 100) + COUNTIF('Pattern_Matching Errors'!G190, 100) + COUNTIF('Reversal Errors'!G190, 100) + COUNTIF('Stack Errors'!G190, 100) + COUNTIF('Vending_Machine Errors'!G190, 100) + COUNTIF('Vending_Machine_Sum Errors'!G190, 100) + COUNTIF('MazeComplete Errors'!G190, 100) + COUNTIF('MazeSolve Errors'!G190, 100) + COUNTIF('Hamiltonian Errors'!G190, 100)</f>
        <v>0</v>
      </c>
      <c r="H190" t="str">
        <f t="shared" si="5"/>
        <v>5 (δ=0.2)</v>
      </c>
    </row>
    <row r="191" spans="1:8" x14ac:dyDescent="0.45">
      <c r="A191" s="1">
        <v>7</v>
      </c>
      <c r="B191">
        <v>5</v>
      </c>
      <c r="C191">
        <v>0.45</v>
      </c>
      <c r="D191">
        <f>COUNTIF('PARITY Errors'!D191, 100) + COUNTIF('Pattern_Matching Errors'!D191, 100) + COUNTIF('Reversal Errors'!D191, 100) + COUNTIF('Stack Errors'!D191, 100) + COUNTIF('Vending_Machine Errors'!D191, 100) + COUNTIF('Vending_Machine_Sum Errors'!D191, 100) + COUNTIF('MazeComplete Errors'!D191, 100) + COUNTIF('MazeSolve Errors'!D191, 100) + COUNTIF('Hamiltonian Errors'!D191, 100)</f>
        <v>0</v>
      </c>
      <c r="E191">
        <f>COUNTIF('PARITY Errors'!E191, 100) + COUNTIF('Pattern_Matching Errors'!E191, 100) + COUNTIF('Reversal Errors'!E191, 100) + COUNTIF('Stack Errors'!E191, 100) + COUNTIF('Vending_Machine Errors'!E191, 100) + COUNTIF('Vending_Machine_Sum Errors'!E191, 100) + COUNTIF('MazeComplete Errors'!E191, 100) + COUNTIF('MazeSolve Errors'!E191, 100) + COUNTIF('Hamiltonian Errors'!E191, 100)</f>
        <v>0</v>
      </c>
      <c r="F191">
        <f>COUNTIF('PARITY Errors'!F191, 100) + COUNTIF('Pattern_Matching Errors'!F191, 100) + COUNTIF('Reversal Errors'!F191, 100) + COUNTIF('Stack Errors'!F191, 100) + COUNTIF('Vending_Machine Errors'!F191, 100) + COUNTIF('Vending_Machine_Sum Errors'!F191, 100) + COUNTIF('MazeComplete Errors'!F191, 100) + COUNTIF('MazeSolve Errors'!F191, 100) + COUNTIF('Hamiltonian Errors'!F191, 100)</f>
        <v>0</v>
      </c>
      <c r="G191">
        <f>COUNTIF('PARITY Errors'!G191, 100) + COUNTIF('Pattern_Matching Errors'!G191, 100) + COUNTIF('Reversal Errors'!G191, 100) + COUNTIF('Stack Errors'!G191, 100) + COUNTIF('Vending_Machine Errors'!G191, 100) + COUNTIF('Vending_Machine_Sum Errors'!G191, 100) + COUNTIF('MazeComplete Errors'!G191, 100) + COUNTIF('MazeSolve Errors'!G191, 100) + COUNTIF('Hamiltonian Errors'!G191, 100)</f>
        <v>0</v>
      </c>
      <c r="H191" t="str">
        <f t="shared" si="5"/>
        <v>5 (δ=0.45)</v>
      </c>
    </row>
    <row r="192" spans="1:8" x14ac:dyDescent="0.45">
      <c r="A192" s="1">
        <v>8</v>
      </c>
      <c r="B192">
        <v>5</v>
      </c>
      <c r="C192">
        <v>0.65</v>
      </c>
      <c r="D192">
        <f>COUNTIF('PARITY Errors'!D192, 100) + COUNTIF('Pattern_Matching Errors'!D192, 100) + COUNTIF('Reversal Errors'!D192, 100) + COUNTIF('Stack Errors'!D192, 100) + COUNTIF('Vending_Machine Errors'!D192, 100) + COUNTIF('Vending_Machine_Sum Errors'!D192, 100) + COUNTIF('MazeComplete Errors'!D192, 100) + COUNTIF('MazeSolve Errors'!D192, 100) + COUNTIF('Hamiltonian Errors'!D192, 100)</f>
        <v>0</v>
      </c>
      <c r="E192">
        <f>COUNTIF('PARITY Errors'!E192, 100) + COUNTIF('Pattern_Matching Errors'!E192, 100) + COUNTIF('Reversal Errors'!E192, 100) + COUNTIF('Stack Errors'!E192, 100) + COUNTIF('Vending_Machine Errors'!E192, 100) + COUNTIF('Vending_Machine_Sum Errors'!E192, 100) + COUNTIF('MazeComplete Errors'!E192, 100) + COUNTIF('MazeSolve Errors'!E192, 100) + COUNTIF('Hamiltonian Errors'!E192, 100)</f>
        <v>0</v>
      </c>
      <c r="F192">
        <f>COUNTIF('PARITY Errors'!F192, 100) + COUNTIF('Pattern_Matching Errors'!F192, 100) + COUNTIF('Reversal Errors'!F192, 100) + COUNTIF('Stack Errors'!F192, 100) + COUNTIF('Vending_Machine Errors'!F192, 100) + COUNTIF('Vending_Machine_Sum Errors'!F192, 100) + COUNTIF('MazeComplete Errors'!F192, 100) + COUNTIF('MazeSolve Errors'!F192, 100) + COUNTIF('Hamiltonian Errors'!F192, 100)</f>
        <v>0</v>
      </c>
      <c r="G192">
        <f>COUNTIF('PARITY Errors'!G192, 100) + COUNTIF('Pattern_Matching Errors'!G192, 100) + COUNTIF('Reversal Errors'!G192, 100) + COUNTIF('Stack Errors'!G192, 100) + COUNTIF('Vending_Machine Errors'!G192, 100) + COUNTIF('Vending_Machine_Sum Errors'!G192, 100) + COUNTIF('MazeComplete Errors'!G192, 100) + COUNTIF('MazeSolve Errors'!G192, 100) + COUNTIF('Hamiltonian Errors'!G192, 100)</f>
        <v>0</v>
      </c>
      <c r="H192" t="str">
        <f t="shared" si="5"/>
        <v>5 (δ=0.65)</v>
      </c>
    </row>
    <row r="193" spans="1:8" x14ac:dyDescent="0.45">
      <c r="A193" s="1">
        <v>9</v>
      </c>
      <c r="B193">
        <v>5</v>
      </c>
      <c r="C193">
        <v>0.85</v>
      </c>
      <c r="D193">
        <f>COUNTIF('PARITY Errors'!D193, 100) + COUNTIF('Pattern_Matching Errors'!D193, 100) + COUNTIF('Reversal Errors'!D193, 100) + COUNTIF('Stack Errors'!D193, 100) + COUNTIF('Vending_Machine Errors'!D193, 100) + COUNTIF('Vending_Machine_Sum Errors'!D193, 100) + COUNTIF('MazeComplete Errors'!D193, 100) + COUNTIF('MazeSolve Errors'!D193, 100) + COUNTIF('Hamiltonian Errors'!D193, 100)</f>
        <v>0</v>
      </c>
      <c r="E193">
        <f>COUNTIF('PARITY Errors'!E193, 100) + COUNTIF('Pattern_Matching Errors'!E193, 100) + COUNTIF('Reversal Errors'!E193, 100) + COUNTIF('Stack Errors'!E193, 100) + COUNTIF('Vending_Machine Errors'!E193, 100) + COUNTIF('Vending_Machine_Sum Errors'!E193, 100) + COUNTIF('MazeComplete Errors'!E193, 100) + COUNTIF('MazeSolve Errors'!E193, 100) + COUNTIF('Hamiltonian Errors'!E193, 100)</f>
        <v>0</v>
      </c>
      <c r="F193">
        <f>COUNTIF('PARITY Errors'!F193, 100) + COUNTIF('Pattern_Matching Errors'!F193, 100) + COUNTIF('Reversal Errors'!F193, 100) + COUNTIF('Stack Errors'!F193, 100) + COUNTIF('Vending_Machine Errors'!F193, 100) + COUNTIF('Vending_Machine_Sum Errors'!F193, 100) + COUNTIF('MazeComplete Errors'!F193, 100) + COUNTIF('MazeSolve Errors'!F193, 100) + COUNTIF('Hamiltonian Errors'!F193, 100)</f>
        <v>0</v>
      </c>
      <c r="G193">
        <f>COUNTIF('PARITY Errors'!G193, 100) + COUNTIF('Pattern_Matching Errors'!G193, 100) + COUNTIF('Reversal Errors'!G193, 100) + COUNTIF('Stack Errors'!G193, 100) + COUNTIF('Vending_Machine Errors'!G193, 100) + COUNTIF('Vending_Machine_Sum Errors'!G193, 100) + COUNTIF('MazeComplete Errors'!G193, 100) + COUNTIF('MazeSolve Errors'!G193, 100) + COUNTIF('Hamiltonian Errors'!G193, 100)</f>
        <v>0</v>
      </c>
      <c r="H193" t="str">
        <f t="shared" si="5"/>
        <v>5 (δ=0.85)</v>
      </c>
    </row>
    <row r="194" spans="1:8" x14ac:dyDescent="0.45">
      <c r="A194" s="1">
        <v>10</v>
      </c>
      <c r="B194">
        <v>10</v>
      </c>
      <c r="C194">
        <v>0</v>
      </c>
      <c r="D194">
        <f>COUNTIF('PARITY Errors'!D194, 100) + COUNTIF('Pattern_Matching Errors'!D194, 100) + COUNTIF('Reversal Errors'!D194, 100) + COUNTIF('Stack Errors'!D194, 100) + COUNTIF('Vending_Machine Errors'!D194, 100) + COUNTIF('Vending_Machine_Sum Errors'!D194, 100) + COUNTIF('MazeComplete Errors'!D194, 100) + COUNTIF('MazeSolve Errors'!D194, 100) + COUNTIF('Hamiltonian Errors'!D194, 100)</f>
        <v>0</v>
      </c>
      <c r="E194">
        <f>COUNTIF('PARITY Errors'!E194, 100) + COUNTIF('Pattern_Matching Errors'!E194, 100) + COUNTIF('Reversal Errors'!E194, 100) + COUNTIF('Stack Errors'!E194, 100) + COUNTIF('Vending_Machine Errors'!E194, 100) + COUNTIF('Vending_Machine_Sum Errors'!E194, 100) + COUNTIF('MazeComplete Errors'!E194, 100) + COUNTIF('MazeSolve Errors'!E194, 100) + COUNTIF('Hamiltonian Errors'!E194, 100)</f>
        <v>0</v>
      </c>
      <c r="F194">
        <f>COUNTIF('PARITY Errors'!F194, 100) + COUNTIF('Pattern_Matching Errors'!F194, 100) + COUNTIF('Reversal Errors'!F194, 100) + COUNTIF('Stack Errors'!F194, 100) + COUNTIF('Vending_Machine Errors'!F194, 100) + COUNTIF('Vending_Machine_Sum Errors'!F194, 100) + COUNTIF('MazeComplete Errors'!F194, 100) + COUNTIF('MazeSolve Errors'!F194, 100) + COUNTIF('Hamiltonian Errors'!F194, 100)</f>
        <v>0</v>
      </c>
      <c r="G194">
        <f>COUNTIF('PARITY Errors'!G194, 100) + COUNTIF('Pattern_Matching Errors'!G194, 100) + COUNTIF('Reversal Errors'!G194, 100) + COUNTIF('Stack Errors'!G194, 100) + COUNTIF('Vending_Machine Errors'!G194, 100) + COUNTIF('Vending_Machine_Sum Errors'!G194, 100) + COUNTIF('MazeComplete Errors'!G194, 100) + COUNTIF('MazeSolve Errors'!G194, 100) + COUNTIF('Hamiltonian Errors'!G194, 100)</f>
        <v>0</v>
      </c>
      <c r="H194" t="str">
        <f t="shared" si="5"/>
        <v>10 (δ=0)</v>
      </c>
    </row>
    <row r="195" spans="1:8" x14ac:dyDescent="0.45">
      <c r="A195" s="1">
        <v>11</v>
      </c>
      <c r="B195">
        <v>10</v>
      </c>
      <c r="C195">
        <v>0.2</v>
      </c>
      <c r="D195">
        <f>COUNTIF('PARITY Errors'!D195, 100) + COUNTIF('Pattern_Matching Errors'!D195, 100) + COUNTIF('Reversal Errors'!D195, 100) + COUNTIF('Stack Errors'!D195, 100) + COUNTIF('Vending_Machine Errors'!D195, 100) + COUNTIF('Vending_Machine_Sum Errors'!D195, 100) + COUNTIF('MazeComplete Errors'!D195, 100) + COUNTIF('MazeSolve Errors'!D195, 100) + COUNTIF('Hamiltonian Errors'!D195, 100)</f>
        <v>0</v>
      </c>
      <c r="E195">
        <f>COUNTIF('PARITY Errors'!E195, 100) + COUNTIF('Pattern_Matching Errors'!E195, 100) + COUNTIF('Reversal Errors'!E195, 100) + COUNTIF('Stack Errors'!E195, 100) + COUNTIF('Vending_Machine Errors'!E195, 100) + COUNTIF('Vending_Machine_Sum Errors'!E195, 100) + COUNTIF('MazeComplete Errors'!E195, 100) + COUNTIF('MazeSolve Errors'!E195, 100) + COUNTIF('Hamiltonian Errors'!E195, 100)</f>
        <v>0</v>
      </c>
      <c r="F195">
        <f>COUNTIF('PARITY Errors'!F195, 100) + COUNTIF('Pattern_Matching Errors'!F195, 100) + COUNTIF('Reversal Errors'!F195, 100) + COUNTIF('Stack Errors'!F195, 100) + COUNTIF('Vending_Machine Errors'!F195, 100) + COUNTIF('Vending_Machine_Sum Errors'!F195, 100) + COUNTIF('MazeComplete Errors'!F195, 100) + COUNTIF('MazeSolve Errors'!F195, 100) + COUNTIF('Hamiltonian Errors'!F195, 100)</f>
        <v>0</v>
      </c>
      <c r="G195">
        <f>COUNTIF('PARITY Errors'!G195, 100) + COUNTIF('Pattern_Matching Errors'!G195, 100) + COUNTIF('Reversal Errors'!G195, 100) + COUNTIF('Stack Errors'!G195, 100) + COUNTIF('Vending_Machine Errors'!G195, 100) + COUNTIF('Vending_Machine_Sum Errors'!G195, 100) + COUNTIF('MazeComplete Errors'!G195, 100) + COUNTIF('MazeSolve Errors'!G195, 100) + COUNTIF('Hamiltonian Errors'!G195, 100)</f>
        <v>0</v>
      </c>
      <c r="H195" t="str">
        <f t="shared" si="5"/>
        <v>10 (δ=0.2)</v>
      </c>
    </row>
    <row r="196" spans="1:8" x14ac:dyDescent="0.45">
      <c r="A196" s="1">
        <v>12</v>
      </c>
      <c r="B196">
        <v>10</v>
      </c>
      <c r="C196">
        <v>0.45</v>
      </c>
      <c r="D196">
        <f>COUNTIF('PARITY Errors'!D196, 100) + COUNTIF('Pattern_Matching Errors'!D196, 100) + COUNTIF('Reversal Errors'!D196, 100) + COUNTIF('Stack Errors'!D196, 100) + COUNTIF('Vending_Machine Errors'!D196, 100) + COUNTIF('Vending_Machine_Sum Errors'!D196, 100) + COUNTIF('MazeComplete Errors'!D196, 100) + COUNTIF('MazeSolve Errors'!D196, 100) + COUNTIF('Hamiltonian Errors'!D196, 100)</f>
        <v>0</v>
      </c>
      <c r="E196">
        <f>COUNTIF('PARITY Errors'!E196, 100) + COUNTIF('Pattern_Matching Errors'!E196, 100) + COUNTIF('Reversal Errors'!E196, 100) + COUNTIF('Stack Errors'!E196, 100) + COUNTIF('Vending_Machine Errors'!E196, 100) + COUNTIF('Vending_Machine_Sum Errors'!E196, 100) + COUNTIF('MazeComplete Errors'!E196, 100) + COUNTIF('MazeSolve Errors'!E196, 100) + COUNTIF('Hamiltonian Errors'!E196, 100)</f>
        <v>0</v>
      </c>
      <c r="F196">
        <f>COUNTIF('PARITY Errors'!F196, 100) + COUNTIF('Pattern_Matching Errors'!F196, 100) + COUNTIF('Reversal Errors'!F196, 100) + COUNTIF('Stack Errors'!F196, 100) + COUNTIF('Vending_Machine Errors'!F196, 100) + COUNTIF('Vending_Machine_Sum Errors'!F196, 100) + COUNTIF('MazeComplete Errors'!F196, 100) + COUNTIF('MazeSolve Errors'!F196, 100) + COUNTIF('Hamiltonian Errors'!F196, 100)</f>
        <v>0</v>
      </c>
      <c r="G196">
        <f>COUNTIF('PARITY Errors'!G196, 100) + COUNTIF('Pattern_Matching Errors'!G196, 100) + COUNTIF('Reversal Errors'!G196, 100) + COUNTIF('Stack Errors'!G196, 100) + COUNTIF('Vending_Machine Errors'!G196, 100) + COUNTIF('Vending_Machine_Sum Errors'!G196, 100) + COUNTIF('MazeComplete Errors'!G196, 100) + COUNTIF('MazeSolve Errors'!G196, 100) + COUNTIF('Hamiltonian Errors'!G196, 100)</f>
        <v>0</v>
      </c>
      <c r="H196" t="str">
        <f t="shared" si="5"/>
        <v>10 (δ=0.45)</v>
      </c>
    </row>
    <row r="197" spans="1:8" x14ac:dyDescent="0.45">
      <c r="A197" s="1">
        <v>13</v>
      </c>
      <c r="B197">
        <v>10</v>
      </c>
      <c r="C197">
        <v>0.65</v>
      </c>
      <c r="D197">
        <f>COUNTIF('PARITY Errors'!D197, 100) + COUNTIF('Pattern_Matching Errors'!D197, 100) + COUNTIF('Reversal Errors'!D197, 100) + COUNTIF('Stack Errors'!D197, 100) + COUNTIF('Vending_Machine Errors'!D197, 100) + COUNTIF('Vending_Machine_Sum Errors'!D197, 100) + COUNTIF('MazeComplete Errors'!D197, 100) + COUNTIF('MazeSolve Errors'!D197, 100) + COUNTIF('Hamiltonian Errors'!D197, 100)</f>
        <v>0</v>
      </c>
      <c r="E197">
        <f>COUNTIF('PARITY Errors'!E197, 100) + COUNTIF('Pattern_Matching Errors'!E197, 100) + COUNTIF('Reversal Errors'!E197, 100) + COUNTIF('Stack Errors'!E197, 100) + COUNTIF('Vending_Machine Errors'!E197, 100) + COUNTIF('Vending_Machine_Sum Errors'!E197, 100) + COUNTIF('MazeComplete Errors'!E197, 100) + COUNTIF('MazeSolve Errors'!E197, 100) + COUNTIF('Hamiltonian Errors'!E197, 100)</f>
        <v>0</v>
      </c>
      <c r="F197">
        <f>COUNTIF('PARITY Errors'!F197, 100) + COUNTIF('Pattern_Matching Errors'!F197, 100) + COUNTIF('Reversal Errors'!F197, 100) + COUNTIF('Stack Errors'!F197, 100) + COUNTIF('Vending_Machine Errors'!F197, 100) + COUNTIF('Vending_Machine_Sum Errors'!F197, 100) + COUNTIF('MazeComplete Errors'!F197, 100) + COUNTIF('MazeSolve Errors'!F197, 100) + COUNTIF('Hamiltonian Errors'!F197, 100)</f>
        <v>0</v>
      </c>
      <c r="G197">
        <f>COUNTIF('PARITY Errors'!G197, 100) + COUNTIF('Pattern_Matching Errors'!G197, 100) + COUNTIF('Reversal Errors'!G197, 100) + COUNTIF('Stack Errors'!G197, 100) + COUNTIF('Vending_Machine Errors'!G197, 100) + COUNTIF('Vending_Machine_Sum Errors'!G197, 100) + COUNTIF('MazeComplete Errors'!G197, 100) + COUNTIF('MazeSolve Errors'!G197, 100) + COUNTIF('Hamiltonian Errors'!G197, 100)</f>
        <v>0</v>
      </c>
      <c r="H197" t="str">
        <f t="shared" si="5"/>
        <v>10 (δ=0.65)</v>
      </c>
    </row>
    <row r="198" spans="1:8" x14ac:dyDescent="0.45">
      <c r="A198" s="1">
        <v>14</v>
      </c>
      <c r="B198">
        <v>10</v>
      </c>
      <c r="C198">
        <v>0.85</v>
      </c>
      <c r="D198">
        <f>COUNTIF('PARITY Errors'!D198, 100) + COUNTIF('Pattern_Matching Errors'!D198, 100) + COUNTIF('Reversal Errors'!D198, 100) + COUNTIF('Stack Errors'!D198, 100) + COUNTIF('Vending_Machine Errors'!D198, 100) + COUNTIF('Vending_Machine_Sum Errors'!D198, 100) + COUNTIF('MazeComplete Errors'!D198, 100) + COUNTIF('MazeSolve Errors'!D198, 100) + COUNTIF('Hamiltonian Errors'!D198, 100)</f>
        <v>0</v>
      </c>
      <c r="E198">
        <f>COUNTIF('PARITY Errors'!E198, 100) + COUNTIF('Pattern_Matching Errors'!E198, 100) + COUNTIF('Reversal Errors'!E198, 100) + COUNTIF('Stack Errors'!E198, 100) + COUNTIF('Vending_Machine Errors'!E198, 100) + COUNTIF('Vending_Machine_Sum Errors'!E198, 100) + COUNTIF('MazeComplete Errors'!E198, 100) + COUNTIF('MazeSolve Errors'!E198, 100) + COUNTIF('Hamiltonian Errors'!E198, 100)</f>
        <v>0</v>
      </c>
      <c r="F198">
        <f>COUNTIF('PARITY Errors'!F198, 100) + COUNTIF('Pattern_Matching Errors'!F198, 100) + COUNTIF('Reversal Errors'!F198, 100) + COUNTIF('Stack Errors'!F198, 100) + COUNTIF('Vending_Machine Errors'!F198, 100) + COUNTIF('Vending_Machine_Sum Errors'!F198, 100) + COUNTIF('MazeComplete Errors'!F198, 100) + COUNTIF('MazeSolve Errors'!F198, 100) + COUNTIF('Hamiltonian Errors'!F198, 100)</f>
        <v>0</v>
      </c>
      <c r="G198">
        <f>COUNTIF('PARITY Errors'!G198, 100) + COUNTIF('Pattern_Matching Errors'!G198, 100) + COUNTIF('Reversal Errors'!G198, 100) + COUNTIF('Stack Errors'!G198, 100) + COUNTIF('Vending_Machine Errors'!G198, 100) + COUNTIF('Vending_Machine_Sum Errors'!G198, 100) + COUNTIF('MazeComplete Errors'!G198, 100) + COUNTIF('MazeSolve Errors'!G198, 100) + COUNTIF('Hamiltonian Errors'!G198, 100)</f>
        <v>0</v>
      </c>
      <c r="H198" t="str">
        <f t="shared" si="5"/>
        <v>10 (δ=0.85)</v>
      </c>
    </row>
    <row r="199" spans="1:8" x14ac:dyDescent="0.45">
      <c r="A199" s="1">
        <v>15</v>
      </c>
      <c r="B199">
        <v>20</v>
      </c>
      <c r="C199">
        <v>0</v>
      </c>
      <c r="D199">
        <f>COUNTIF('PARITY Errors'!D199, 100) + COUNTIF('Pattern_Matching Errors'!D199, 100) + COUNTIF('Reversal Errors'!D199, 100) + COUNTIF('Stack Errors'!D199, 100) + COUNTIF('Vending_Machine Errors'!D199, 100) + COUNTIF('Vending_Machine_Sum Errors'!D199, 100) + COUNTIF('MazeComplete Errors'!D199, 100) + COUNTIF('MazeSolve Errors'!D199, 100) + COUNTIF('Hamiltonian Errors'!D199, 100)</f>
        <v>0</v>
      </c>
      <c r="E199">
        <f>COUNTIF('PARITY Errors'!E199, 100) + COUNTIF('Pattern_Matching Errors'!E199, 100) + COUNTIF('Reversal Errors'!E199, 100) + COUNTIF('Stack Errors'!E199, 100) + COUNTIF('Vending_Machine Errors'!E199, 100) + COUNTIF('Vending_Machine_Sum Errors'!E199, 100) + COUNTIF('MazeComplete Errors'!E199, 100) + COUNTIF('MazeSolve Errors'!E199, 100) + COUNTIF('Hamiltonian Errors'!E199, 100)</f>
        <v>0</v>
      </c>
      <c r="F199">
        <f>COUNTIF('PARITY Errors'!F199, 100) + COUNTIF('Pattern_Matching Errors'!F199, 100) + COUNTIF('Reversal Errors'!F199, 100) + COUNTIF('Stack Errors'!F199, 100) + COUNTIF('Vending_Machine Errors'!F199, 100) + COUNTIF('Vending_Machine_Sum Errors'!F199, 100) + COUNTIF('MazeComplete Errors'!F199, 100) + COUNTIF('MazeSolve Errors'!F199, 100) + COUNTIF('Hamiltonian Errors'!F199, 100)</f>
        <v>0</v>
      </c>
      <c r="G199">
        <f>COUNTIF('PARITY Errors'!G199, 100) + COUNTIF('Pattern_Matching Errors'!G199, 100) + COUNTIF('Reversal Errors'!G199, 100) + COUNTIF('Stack Errors'!G199, 100) + COUNTIF('Vending_Machine Errors'!G199, 100) + COUNTIF('Vending_Machine_Sum Errors'!G199, 100) + COUNTIF('MazeComplete Errors'!G199, 100) + COUNTIF('MazeSolve Errors'!G199, 100) + COUNTIF('Hamiltonian Errors'!G199, 100)</f>
        <v>0</v>
      </c>
      <c r="H199" t="str">
        <f t="shared" si="5"/>
        <v>20 (δ=0)</v>
      </c>
    </row>
    <row r="200" spans="1:8" x14ac:dyDescent="0.45">
      <c r="A200" s="1">
        <v>16</v>
      </c>
      <c r="B200">
        <v>20</v>
      </c>
      <c r="C200">
        <v>0.2</v>
      </c>
      <c r="D200">
        <f>COUNTIF('PARITY Errors'!D200, 100) + COUNTIF('Pattern_Matching Errors'!D200, 100) + COUNTIF('Reversal Errors'!D200, 100) + COUNTIF('Stack Errors'!D200, 100) + COUNTIF('Vending_Machine Errors'!D200, 100) + COUNTIF('Vending_Machine_Sum Errors'!D200, 100) + COUNTIF('MazeComplete Errors'!D200, 100) + COUNTIF('MazeSolve Errors'!D200, 100) + COUNTIF('Hamiltonian Errors'!D200, 100)</f>
        <v>0</v>
      </c>
      <c r="E200">
        <f>COUNTIF('PARITY Errors'!E200, 100) + COUNTIF('Pattern_Matching Errors'!E200, 100) + COUNTIF('Reversal Errors'!E200, 100) + COUNTIF('Stack Errors'!E200, 100) + COUNTIF('Vending_Machine Errors'!E200, 100) + COUNTIF('Vending_Machine_Sum Errors'!E200, 100) + COUNTIF('MazeComplete Errors'!E200, 100) + COUNTIF('MazeSolve Errors'!E200, 100) + COUNTIF('Hamiltonian Errors'!E200, 100)</f>
        <v>0</v>
      </c>
      <c r="F200">
        <f>COUNTIF('PARITY Errors'!F200, 100) + COUNTIF('Pattern_Matching Errors'!F200, 100) + COUNTIF('Reversal Errors'!F200, 100) + COUNTIF('Stack Errors'!F200, 100) + COUNTIF('Vending_Machine Errors'!F200, 100) + COUNTIF('Vending_Machine_Sum Errors'!F200, 100) + COUNTIF('MazeComplete Errors'!F200, 100) + COUNTIF('MazeSolve Errors'!F200, 100) + COUNTIF('Hamiltonian Errors'!F200, 100)</f>
        <v>0</v>
      </c>
      <c r="G200">
        <f>COUNTIF('PARITY Errors'!G200, 100) + COUNTIF('Pattern_Matching Errors'!G200, 100) + COUNTIF('Reversal Errors'!G200, 100) + COUNTIF('Stack Errors'!G200, 100) + COUNTIF('Vending_Machine Errors'!G200, 100) + COUNTIF('Vending_Machine_Sum Errors'!G200, 100) + COUNTIF('MazeComplete Errors'!G200, 100) + COUNTIF('MazeSolve Errors'!G200, 100) + COUNTIF('Hamiltonian Errors'!G200, 100)</f>
        <v>0</v>
      </c>
      <c r="H200" t="str">
        <f t="shared" si="5"/>
        <v>20 (δ=0.2)</v>
      </c>
    </row>
    <row r="201" spans="1:8" x14ac:dyDescent="0.45">
      <c r="A201" s="1">
        <v>17</v>
      </c>
      <c r="B201">
        <v>20</v>
      </c>
      <c r="C201">
        <v>0.45</v>
      </c>
      <c r="D201">
        <f>COUNTIF('PARITY Errors'!D201, 100) + COUNTIF('Pattern_Matching Errors'!D201, 100) + COUNTIF('Reversal Errors'!D201, 100) + COUNTIF('Stack Errors'!D201, 100) + COUNTIF('Vending_Machine Errors'!D201, 100) + COUNTIF('Vending_Machine_Sum Errors'!D201, 100) + COUNTIF('MazeComplete Errors'!D201, 100) + COUNTIF('MazeSolve Errors'!D201, 100) + COUNTIF('Hamiltonian Errors'!D201, 100)</f>
        <v>0</v>
      </c>
      <c r="E201">
        <f>COUNTIF('PARITY Errors'!E201, 100) + COUNTIF('Pattern_Matching Errors'!E201, 100) + COUNTIF('Reversal Errors'!E201, 100) + COUNTIF('Stack Errors'!E201, 100) + COUNTIF('Vending_Machine Errors'!E201, 100) + COUNTIF('Vending_Machine_Sum Errors'!E201, 100) + COUNTIF('MazeComplete Errors'!E201, 100) + COUNTIF('MazeSolve Errors'!E201, 100) + COUNTIF('Hamiltonian Errors'!E201, 100)</f>
        <v>0</v>
      </c>
      <c r="F201">
        <f>COUNTIF('PARITY Errors'!F201, 100) + COUNTIF('Pattern_Matching Errors'!F201, 100) + COUNTIF('Reversal Errors'!F201, 100) + COUNTIF('Stack Errors'!F201, 100) + COUNTIF('Vending_Machine Errors'!F201, 100) + COUNTIF('Vending_Machine_Sum Errors'!F201, 100) + COUNTIF('MazeComplete Errors'!F201, 100) + COUNTIF('MazeSolve Errors'!F201, 100) + COUNTIF('Hamiltonian Errors'!F201, 100)</f>
        <v>0</v>
      </c>
      <c r="G201">
        <f>COUNTIF('PARITY Errors'!G201, 100) + COUNTIF('Pattern_Matching Errors'!G201, 100) + COUNTIF('Reversal Errors'!G201, 100) + COUNTIF('Stack Errors'!G201, 100) + COUNTIF('Vending_Machine Errors'!G201, 100) + COUNTIF('Vending_Machine_Sum Errors'!G201, 100) + COUNTIF('MazeComplete Errors'!G201, 100) + COUNTIF('MazeSolve Errors'!G201, 100) + COUNTIF('Hamiltonian Errors'!G201, 100)</f>
        <v>0</v>
      </c>
      <c r="H201" t="str">
        <f t="shared" si="5"/>
        <v>20 (δ=0.45)</v>
      </c>
    </row>
    <row r="202" spans="1:8" x14ac:dyDescent="0.45">
      <c r="A202" s="1">
        <v>18</v>
      </c>
      <c r="B202">
        <v>20</v>
      </c>
      <c r="C202">
        <v>0.65</v>
      </c>
      <c r="D202">
        <f>COUNTIF('PARITY Errors'!D202, 100) + COUNTIF('Pattern_Matching Errors'!D202, 100) + COUNTIF('Reversal Errors'!D202, 100) + COUNTIF('Stack Errors'!D202, 100) + COUNTIF('Vending_Machine Errors'!D202, 100) + COUNTIF('Vending_Machine_Sum Errors'!D202, 100) + COUNTIF('MazeComplete Errors'!D202, 100) + COUNTIF('MazeSolve Errors'!D202, 100) + COUNTIF('Hamiltonian Errors'!D202, 100)</f>
        <v>0</v>
      </c>
      <c r="E202">
        <f>COUNTIF('PARITY Errors'!E202, 100) + COUNTIF('Pattern_Matching Errors'!E202, 100) + COUNTIF('Reversal Errors'!E202, 100) + COUNTIF('Stack Errors'!E202, 100) + COUNTIF('Vending_Machine Errors'!E202, 100) + COUNTIF('Vending_Machine_Sum Errors'!E202, 100) + COUNTIF('MazeComplete Errors'!E202, 100) + COUNTIF('MazeSolve Errors'!E202, 100) + COUNTIF('Hamiltonian Errors'!E202, 100)</f>
        <v>0</v>
      </c>
      <c r="F202">
        <f>COUNTIF('PARITY Errors'!F202, 100) + COUNTIF('Pattern_Matching Errors'!F202, 100) + COUNTIF('Reversal Errors'!F202, 100) + COUNTIF('Stack Errors'!F202, 100) + COUNTIF('Vending_Machine Errors'!F202, 100) + COUNTIF('Vending_Machine_Sum Errors'!F202, 100) + COUNTIF('MazeComplete Errors'!F202, 100) + COUNTIF('MazeSolve Errors'!F202, 100) + COUNTIF('Hamiltonian Errors'!F202, 100)</f>
        <v>0</v>
      </c>
      <c r="G202">
        <f>COUNTIF('PARITY Errors'!G202, 100) + COUNTIF('Pattern_Matching Errors'!G202, 100) + COUNTIF('Reversal Errors'!G202, 100) + COUNTIF('Stack Errors'!G202, 100) + COUNTIF('Vending_Machine Errors'!G202, 100) + COUNTIF('Vending_Machine_Sum Errors'!G202, 100) + COUNTIF('MazeComplete Errors'!G202, 100) + COUNTIF('MazeSolve Errors'!G202, 100) + COUNTIF('Hamiltonian Errors'!G202, 100)</f>
        <v>0</v>
      </c>
      <c r="H202" t="str">
        <f t="shared" si="5"/>
        <v>20 (δ=0.65)</v>
      </c>
    </row>
    <row r="203" spans="1:8" x14ac:dyDescent="0.45">
      <c r="A203" s="1">
        <v>19</v>
      </c>
      <c r="B203">
        <v>20</v>
      </c>
      <c r="C203">
        <v>0.85</v>
      </c>
      <c r="D203">
        <f>COUNTIF('PARITY Errors'!D203, 100) + COUNTIF('Pattern_Matching Errors'!D203, 100) + COUNTIF('Reversal Errors'!D203, 100) + COUNTIF('Stack Errors'!D203, 100) + COUNTIF('Vending_Machine Errors'!D203, 100) + COUNTIF('Vending_Machine_Sum Errors'!D203, 100) + COUNTIF('MazeComplete Errors'!D203, 100) + COUNTIF('MazeSolve Errors'!D203, 100) + COUNTIF('Hamiltonian Errors'!D203, 100)</f>
        <v>0</v>
      </c>
      <c r="E203">
        <f>COUNTIF('PARITY Errors'!E203, 100) + COUNTIF('Pattern_Matching Errors'!E203, 100) + COUNTIF('Reversal Errors'!E203, 100) + COUNTIF('Stack Errors'!E203, 100) + COUNTIF('Vending_Machine Errors'!E203, 100) + COUNTIF('Vending_Machine_Sum Errors'!E203, 100) + COUNTIF('MazeComplete Errors'!E203, 100) + COUNTIF('MazeSolve Errors'!E203, 100) + COUNTIF('Hamiltonian Errors'!E203, 100)</f>
        <v>0</v>
      </c>
      <c r="F203">
        <f>COUNTIF('PARITY Errors'!F203, 100) + COUNTIF('Pattern_Matching Errors'!F203, 100) + COUNTIF('Reversal Errors'!F203, 100) + COUNTIF('Stack Errors'!F203, 100) + COUNTIF('Vending_Machine Errors'!F203, 100) + COUNTIF('Vending_Machine_Sum Errors'!F203, 100) + COUNTIF('MazeComplete Errors'!F203, 100) + COUNTIF('MazeSolve Errors'!F203, 100) + COUNTIF('Hamiltonian Errors'!F203, 100)</f>
        <v>0</v>
      </c>
      <c r="G203">
        <f>COUNTIF('PARITY Errors'!G203, 100) + COUNTIF('Pattern_Matching Errors'!G203, 100) + COUNTIF('Reversal Errors'!G203, 100) + COUNTIF('Stack Errors'!G203, 100) + COUNTIF('Vending_Machine Errors'!G203, 100) + COUNTIF('Vending_Machine_Sum Errors'!G203, 100) + COUNTIF('MazeComplete Errors'!G203, 100) + COUNTIF('MazeSolve Errors'!G203, 100) + COUNTIF('Hamiltonian Errors'!G203, 100)</f>
        <v>0</v>
      </c>
      <c r="H203" t="str">
        <f t="shared" si="5"/>
        <v>20 (δ=0.85)</v>
      </c>
    </row>
    <row r="204" spans="1:8" x14ac:dyDescent="0.45">
      <c r="A204" s="1">
        <v>20</v>
      </c>
      <c r="B204">
        <v>50</v>
      </c>
      <c r="C204">
        <v>0</v>
      </c>
      <c r="D204">
        <f>COUNTIF('PARITY Errors'!D204, 100) + COUNTIF('Pattern_Matching Errors'!D204, 100) + COUNTIF('Reversal Errors'!D204, 100) + COUNTIF('Stack Errors'!D204, 100) + COUNTIF('Vending_Machine Errors'!D204, 100) + COUNTIF('Vending_Machine_Sum Errors'!D204, 100) + COUNTIF('MazeComplete Errors'!D204, 100) + COUNTIF('MazeSolve Errors'!D204, 100) + COUNTIF('Hamiltonian Errors'!D204, 100)</f>
        <v>1</v>
      </c>
      <c r="E204">
        <f>COUNTIF('PARITY Errors'!E204, 100) + COUNTIF('Pattern_Matching Errors'!E204, 100) + COUNTIF('Reversal Errors'!E204, 100) + COUNTIF('Stack Errors'!E204, 100) + COUNTIF('Vending_Machine Errors'!E204, 100) + COUNTIF('Vending_Machine_Sum Errors'!E204, 100) + COUNTIF('MazeComplete Errors'!E204, 100) + COUNTIF('MazeSolve Errors'!E204, 100) + COUNTIF('Hamiltonian Errors'!E204, 100)</f>
        <v>2</v>
      </c>
      <c r="F204">
        <f>COUNTIF('PARITY Errors'!F204, 100) + COUNTIF('Pattern_Matching Errors'!F204, 100) + COUNTIF('Reversal Errors'!F204, 100) + COUNTIF('Stack Errors'!F204, 100) + COUNTIF('Vending_Machine Errors'!F204, 100) + COUNTIF('Vending_Machine_Sum Errors'!F204, 100) + COUNTIF('MazeComplete Errors'!F204, 100) + COUNTIF('MazeSolve Errors'!F204, 100) + COUNTIF('Hamiltonian Errors'!F204, 100)</f>
        <v>1</v>
      </c>
      <c r="G204">
        <f>COUNTIF('PARITY Errors'!G204, 100) + COUNTIF('Pattern_Matching Errors'!G204, 100) + COUNTIF('Reversal Errors'!G204, 100) + COUNTIF('Stack Errors'!G204, 100) + COUNTIF('Vending_Machine Errors'!G204, 100) + COUNTIF('Vending_Machine_Sum Errors'!G204, 100) + COUNTIF('MazeComplete Errors'!G204, 100) + COUNTIF('MazeSolve Errors'!G204, 100) + COUNTIF('Hamiltonian Errors'!G204, 100)</f>
        <v>1</v>
      </c>
      <c r="H204" t="str">
        <f t="shared" si="5"/>
        <v>50 (δ=0)</v>
      </c>
    </row>
    <row r="205" spans="1:8" x14ac:dyDescent="0.45">
      <c r="A205" s="1">
        <v>21</v>
      </c>
      <c r="B205">
        <v>50</v>
      </c>
      <c r="C205">
        <v>0.2</v>
      </c>
      <c r="D205">
        <f>COUNTIF('PARITY Errors'!D205, 100) + COUNTIF('Pattern_Matching Errors'!D205, 100) + COUNTIF('Reversal Errors'!D205, 100) + COUNTIF('Stack Errors'!D205, 100) + COUNTIF('Vending_Machine Errors'!D205, 100) + COUNTIF('Vending_Machine_Sum Errors'!D205, 100) + COUNTIF('MazeComplete Errors'!D205, 100) + COUNTIF('MazeSolve Errors'!D205, 100) + COUNTIF('Hamiltonian Errors'!D205, 100)</f>
        <v>1</v>
      </c>
      <c r="E205">
        <f>COUNTIF('PARITY Errors'!E205, 100) + COUNTIF('Pattern_Matching Errors'!E205, 100) + COUNTIF('Reversal Errors'!E205, 100) + COUNTIF('Stack Errors'!E205, 100) + COUNTIF('Vending_Machine Errors'!E205, 100) + COUNTIF('Vending_Machine_Sum Errors'!E205, 100) + COUNTIF('MazeComplete Errors'!E205, 100) + COUNTIF('MazeSolve Errors'!E205, 100) + COUNTIF('Hamiltonian Errors'!E205, 100)</f>
        <v>2</v>
      </c>
      <c r="F205">
        <f>COUNTIF('PARITY Errors'!F205, 100) + COUNTIF('Pattern_Matching Errors'!F205, 100) + COUNTIF('Reversal Errors'!F205, 100) + COUNTIF('Stack Errors'!F205, 100) + COUNTIF('Vending_Machine Errors'!F205, 100) + COUNTIF('Vending_Machine_Sum Errors'!F205, 100) + COUNTIF('MazeComplete Errors'!F205, 100) + COUNTIF('MazeSolve Errors'!F205, 100) + COUNTIF('Hamiltonian Errors'!F205, 100)</f>
        <v>1</v>
      </c>
      <c r="G205">
        <f>COUNTIF('PARITY Errors'!G205, 100) + COUNTIF('Pattern_Matching Errors'!G205, 100) + COUNTIF('Reversal Errors'!G205, 100) + COUNTIF('Stack Errors'!G205, 100) + COUNTIF('Vending_Machine Errors'!G205, 100) + COUNTIF('Vending_Machine_Sum Errors'!G205, 100) + COUNTIF('MazeComplete Errors'!G205, 100) + COUNTIF('MazeSolve Errors'!G205, 100) + COUNTIF('Hamiltonian Errors'!G205, 100)</f>
        <v>1</v>
      </c>
      <c r="H205" t="str">
        <f t="shared" si="5"/>
        <v>50 (δ=0.2)</v>
      </c>
    </row>
    <row r="206" spans="1:8" x14ac:dyDescent="0.45">
      <c r="A206" s="1">
        <v>22</v>
      </c>
      <c r="B206">
        <v>50</v>
      </c>
      <c r="C206">
        <v>0.45</v>
      </c>
      <c r="D206">
        <f>COUNTIF('PARITY Errors'!D206, 100) + COUNTIF('Pattern_Matching Errors'!D206, 100) + COUNTIF('Reversal Errors'!D206, 100) + COUNTIF('Stack Errors'!D206, 100) + COUNTIF('Vending_Machine Errors'!D206, 100) + COUNTIF('Vending_Machine_Sum Errors'!D206, 100) + COUNTIF('MazeComplete Errors'!D206, 100) + COUNTIF('MazeSolve Errors'!D206, 100) + COUNTIF('Hamiltonian Errors'!D206, 100)</f>
        <v>1</v>
      </c>
      <c r="E206">
        <f>COUNTIF('PARITY Errors'!E206, 100) + COUNTIF('Pattern_Matching Errors'!E206, 100) + COUNTIF('Reversal Errors'!E206, 100) + COUNTIF('Stack Errors'!E206, 100) + COUNTIF('Vending_Machine Errors'!E206, 100) + COUNTIF('Vending_Machine_Sum Errors'!E206, 100) + COUNTIF('MazeComplete Errors'!E206, 100) + COUNTIF('MazeSolve Errors'!E206, 100) + COUNTIF('Hamiltonian Errors'!E206, 100)</f>
        <v>2</v>
      </c>
      <c r="F206">
        <f>COUNTIF('PARITY Errors'!F206, 100) + COUNTIF('Pattern_Matching Errors'!F206, 100) + COUNTIF('Reversal Errors'!F206, 100) + COUNTIF('Stack Errors'!F206, 100) + COUNTIF('Vending_Machine Errors'!F206, 100) + COUNTIF('Vending_Machine_Sum Errors'!F206, 100) + COUNTIF('MazeComplete Errors'!F206, 100) + COUNTIF('MazeSolve Errors'!F206, 100) + COUNTIF('Hamiltonian Errors'!F206, 100)</f>
        <v>1</v>
      </c>
      <c r="G206">
        <f>COUNTIF('PARITY Errors'!G206, 100) + COUNTIF('Pattern_Matching Errors'!G206, 100) + COUNTIF('Reversal Errors'!G206, 100) + COUNTIF('Stack Errors'!G206, 100) + COUNTIF('Vending_Machine Errors'!G206, 100) + COUNTIF('Vending_Machine_Sum Errors'!G206, 100) + COUNTIF('MazeComplete Errors'!G206, 100) + COUNTIF('MazeSolve Errors'!G206, 100) + COUNTIF('Hamiltonian Errors'!G206, 100)</f>
        <v>1</v>
      </c>
      <c r="H206" t="str">
        <f t="shared" si="5"/>
        <v>50 (δ=0.45)</v>
      </c>
    </row>
    <row r="207" spans="1:8" x14ac:dyDescent="0.45">
      <c r="A207" s="1">
        <v>23</v>
      </c>
      <c r="B207">
        <v>50</v>
      </c>
      <c r="C207">
        <v>0.65</v>
      </c>
      <c r="D207">
        <f>COUNTIF('PARITY Errors'!D207, 100) + COUNTIF('Pattern_Matching Errors'!D207, 100) + COUNTIF('Reversal Errors'!D207, 100) + COUNTIF('Stack Errors'!D207, 100) + COUNTIF('Vending_Machine Errors'!D207, 100) + COUNTIF('Vending_Machine_Sum Errors'!D207, 100) + COUNTIF('MazeComplete Errors'!D207, 100) + COUNTIF('MazeSolve Errors'!D207, 100) + COUNTIF('Hamiltonian Errors'!D207, 100)</f>
        <v>1</v>
      </c>
      <c r="E207">
        <f>COUNTIF('PARITY Errors'!E207, 100) + COUNTIF('Pattern_Matching Errors'!E207, 100) + COUNTIF('Reversal Errors'!E207, 100) + COUNTIF('Stack Errors'!E207, 100) + COUNTIF('Vending_Machine Errors'!E207, 100) + COUNTIF('Vending_Machine_Sum Errors'!E207, 100) + COUNTIF('MazeComplete Errors'!E207, 100) + COUNTIF('MazeSolve Errors'!E207, 100) + COUNTIF('Hamiltonian Errors'!E207, 100)</f>
        <v>2</v>
      </c>
      <c r="F207">
        <f>COUNTIF('PARITY Errors'!F207, 100) + COUNTIF('Pattern_Matching Errors'!F207, 100) + COUNTIF('Reversal Errors'!F207, 100) + COUNTIF('Stack Errors'!F207, 100) + COUNTIF('Vending_Machine Errors'!F207, 100) + COUNTIF('Vending_Machine_Sum Errors'!F207, 100) + COUNTIF('MazeComplete Errors'!F207, 100) + COUNTIF('MazeSolve Errors'!F207, 100) + COUNTIF('Hamiltonian Errors'!F207, 100)</f>
        <v>1</v>
      </c>
      <c r="G207">
        <f>COUNTIF('PARITY Errors'!G207, 100) + COUNTIF('Pattern_Matching Errors'!G207, 100) + COUNTIF('Reversal Errors'!G207, 100) + COUNTIF('Stack Errors'!G207, 100) + COUNTIF('Vending_Machine Errors'!G207, 100) + COUNTIF('Vending_Machine_Sum Errors'!G207, 100) + COUNTIF('MazeComplete Errors'!G207, 100) + COUNTIF('MazeSolve Errors'!G207, 100) + COUNTIF('Hamiltonian Errors'!G207, 100)</f>
        <v>1</v>
      </c>
      <c r="H207" t="str">
        <f t="shared" si="5"/>
        <v>50 (δ=0.65)</v>
      </c>
    </row>
    <row r="208" spans="1:8" x14ac:dyDescent="0.45">
      <c r="A208" s="1">
        <v>24</v>
      </c>
      <c r="B208">
        <v>50</v>
      </c>
      <c r="C208">
        <v>0.85</v>
      </c>
      <c r="D208">
        <f>COUNTIF('PARITY Errors'!D208, 100) + COUNTIF('Pattern_Matching Errors'!D208, 100) + COUNTIF('Reversal Errors'!D208, 100) + COUNTIF('Stack Errors'!D208, 100) + COUNTIF('Vending_Machine Errors'!D208, 100) + COUNTIF('Vending_Machine_Sum Errors'!D208, 100) + COUNTIF('MazeComplete Errors'!D208, 100) + COUNTIF('MazeSolve Errors'!D208, 100) + COUNTIF('Hamiltonian Errors'!D208, 100)</f>
        <v>1</v>
      </c>
      <c r="E208">
        <f>COUNTIF('PARITY Errors'!E208, 100) + COUNTIF('Pattern_Matching Errors'!E208, 100) + COUNTIF('Reversal Errors'!E208, 100) + COUNTIF('Stack Errors'!E208, 100) + COUNTIF('Vending_Machine Errors'!E208, 100) + COUNTIF('Vending_Machine_Sum Errors'!E208, 100) + COUNTIF('MazeComplete Errors'!E208, 100) + COUNTIF('MazeSolve Errors'!E208, 100) + COUNTIF('Hamiltonian Errors'!E208, 100)</f>
        <v>2</v>
      </c>
      <c r="F208">
        <f>COUNTIF('PARITY Errors'!F208, 100) + COUNTIF('Pattern_Matching Errors'!F208, 100) + COUNTIF('Reversal Errors'!F208, 100) + COUNTIF('Stack Errors'!F208, 100) + COUNTIF('Vending_Machine Errors'!F208, 100) + COUNTIF('Vending_Machine_Sum Errors'!F208, 100) + COUNTIF('MazeComplete Errors'!F208, 100) + COUNTIF('MazeSolve Errors'!F208, 100) + COUNTIF('Hamiltonian Errors'!F208, 100)</f>
        <v>1</v>
      </c>
      <c r="G208">
        <f>COUNTIF('PARITY Errors'!G208, 100) + COUNTIF('Pattern_Matching Errors'!G208, 100) + COUNTIF('Reversal Errors'!G208, 100) + COUNTIF('Stack Errors'!G208, 100) + COUNTIF('Vending_Machine Errors'!G208, 100) + COUNTIF('Vending_Machine_Sum Errors'!G208, 100) + COUNTIF('MazeComplete Errors'!G208, 100) + COUNTIF('MazeSolve Errors'!G208, 100) + COUNTIF('Hamiltonian Errors'!G208, 100)</f>
        <v>1</v>
      </c>
      <c r="H208" t="str">
        <f t="shared" si="5"/>
        <v>50 (δ=0.85)</v>
      </c>
    </row>
    <row r="209" spans="1:8" x14ac:dyDescent="0.45">
      <c r="A209" s="1">
        <v>25</v>
      </c>
      <c r="B209">
        <v>100</v>
      </c>
      <c r="C209">
        <v>0</v>
      </c>
      <c r="D209">
        <f>COUNTIF('PARITY Errors'!D209, 100) + COUNTIF('Pattern_Matching Errors'!D209, 100) + COUNTIF('Reversal Errors'!D209, 100) + COUNTIF('Stack Errors'!D209, 100) + COUNTIF('Vending_Machine Errors'!D209, 100) + COUNTIF('Vending_Machine_Sum Errors'!D209, 100) + COUNTIF('MazeComplete Errors'!D209, 100) + COUNTIF('MazeSolve Errors'!D209, 100) + COUNTIF('Hamiltonian Errors'!D209, 100)</f>
        <v>2</v>
      </c>
      <c r="E209">
        <f>COUNTIF('PARITY Errors'!E209, 100) + COUNTIF('Pattern_Matching Errors'!E209, 100) + COUNTIF('Reversal Errors'!E209, 100) + COUNTIF('Stack Errors'!E209, 100) + COUNTIF('Vending_Machine Errors'!E209, 100) + COUNTIF('Vending_Machine_Sum Errors'!E209, 100) + COUNTIF('MazeComplete Errors'!E209, 100) + COUNTIF('MazeSolve Errors'!E209, 100) + COUNTIF('Hamiltonian Errors'!E209, 100)</f>
        <v>2</v>
      </c>
      <c r="F209">
        <f>COUNTIF('PARITY Errors'!F209, 100) + COUNTIF('Pattern_Matching Errors'!F209, 100) + COUNTIF('Reversal Errors'!F209, 100) + COUNTIF('Stack Errors'!F209, 100) + COUNTIF('Vending_Machine Errors'!F209, 100) + COUNTIF('Vending_Machine_Sum Errors'!F209, 100) + COUNTIF('MazeComplete Errors'!F209, 100) + COUNTIF('MazeSolve Errors'!F209, 100) + COUNTIF('Hamiltonian Errors'!F209, 100)</f>
        <v>2</v>
      </c>
      <c r="G209">
        <f>COUNTIF('PARITY Errors'!G209, 100) + COUNTIF('Pattern_Matching Errors'!G209, 100) + COUNTIF('Reversal Errors'!G209, 100) + COUNTIF('Stack Errors'!G209, 100) + COUNTIF('Vending_Machine Errors'!G209, 100) + COUNTIF('Vending_Machine_Sum Errors'!G209, 100) + COUNTIF('MazeComplete Errors'!G209, 100) + COUNTIF('MazeSolve Errors'!G209, 100) + COUNTIF('Hamiltonian Errors'!G209, 100)</f>
        <v>2</v>
      </c>
      <c r="H209" t="str">
        <f t="shared" si="5"/>
        <v>100 (δ=0)</v>
      </c>
    </row>
    <row r="210" spans="1:8" x14ac:dyDescent="0.45">
      <c r="A210" s="1">
        <v>26</v>
      </c>
      <c r="B210">
        <v>100</v>
      </c>
      <c r="C210">
        <v>0.2</v>
      </c>
      <c r="D210">
        <f>COUNTIF('PARITY Errors'!D210, 100) + COUNTIF('Pattern_Matching Errors'!D210, 100) + COUNTIF('Reversal Errors'!D210, 100) + COUNTIF('Stack Errors'!D210, 100) + COUNTIF('Vending_Machine Errors'!D210, 100) + COUNTIF('Vending_Machine_Sum Errors'!D210, 100) + COUNTIF('MazeComplete Errors'!D210, 100) + COUNTIF('MazeSolve Errors'!D210, 100) + COUNTIF('Hamiltonian Errors'!D210, 100)</f>
        <v>2</v>
      </c>
      <c r="E210">
        <f>COUNTIF('PARITY Errors'!E210, 100) + COUNTIF('Pattern_Matching Errors'!E210, 100) + COUNTIF('Reversal Errors'!E210, 100) + COUNTIF('Stack Errors'!E210, 100) + COUNTIF('Vending_Machine Errors'!E210, 100) + COUNTIF('Vending_Machine_Sum Errors'!E210, 100) + COUNTIF('MazeComplete Errors'!E210, 100) + COUNTIF('MazeSolve Errors'!E210, 100) + COUNTIF('Hamiltonian Errors'!E210, 100)</f>
        <v>2</v>
      </c>
      <c r="F210">
        <f>COUNTIF('PARITY Errors'!F210, 100) + COUNTIF('Pattern_Matching Errors'!F210, 100) + COUNTIF('Reversal Errors'!F210, 100) + COUNTIF('Stack Errors'!F210, 100) + COUNTIF('Vending_Machine Errors'!F210, 100) + COUNTIF('Vending_Machine_Sum Errors'!F210, 100) + COUNTIF('MazeComplete Errors'!F210, 100) + COUNTIF('MazeSolve Errors'!F210, 100) + COUNTIF('Hamiltonian Errors'!F210, 100)</f>
        <v>2</v>
      </c>
      <c r="G210">
        <f>COUNTIF('PARITY Errors'!G210, 100) + COUNTIF('Pattern_Matching Errors'!G210, 100) + COUNTIF('Reversal Errors'!G210, 100) + COUNTIF('Stack Errors'!G210, 100) + COUNTIF('Vending_Machine Errors'!G210, 100) + COUNTIF('Vending_Machine_Sum Errors'!G210, 100) + COUNTIF('MazeComplete Errors'!G210, 100) + COUNTIF('MazeSolve Errors'!G210, 100) + COUNTIF('Hamiltonian Errors'!G210, 100)</f>
        <v>2</v>
      </c>
      <c r="H210" t="str">
        <f t="shared" si="5"/>
        <v>100 (δ=0.2)</v>
      </c>
    </row>
    <row r="211" spans="1:8" x14ac:dyDescent="0.45">
      <c r="A211" s="1">
        <v>27</v>
      </c>
      <c r="B211">
        <v>100</v>
      </c>
      <c r="C211">
        <v>0.45</v>
      </c>
      <c r="D211">
        <f>COUNTIF('PARITY Errors'!D211, 100) + COUNTIF('Pattern_Matching Errors'!D211, 100) + COUNTIF('Reversal Errors'!D211, 100) + COUNTIF('Stack Errors'!D211, 100) + COUNTIF('Vending_Machine Errors'!D211, 100) + COUNTIF('Vending_Machine_Sum Errors'!D211, 100) + COUNTIF('MazeComplete Errors'!D211, 100) + COUNTIF('MazeSolve Errors'!D211, 100) + COUNTIF('Hamiltonian Errors'!D211, 100)</f>
        <v>2</v>
      </c>
      <c r="E211">
        <f>COUNTIF('PARITY Errors'!E211, 100) + COUNTIF('Pattern_Matching Errors'!E211, 100) + COUNTIF('Reversal Errors'!E211, 100) + COUNTIF('Stack Errors'!E211, 100) + COUNTIF('Vending_Machine Errors'!E211, 100) + COUNTIF('Vending_Machine_Sum Errors'!E211, 100) + COUNTIF('MazeComplete Errors'!E211, 100) + COUNTIF('MazeSolve Errors'!E211, 100) + COUNTIF('Hamiltonian Errors'!E211, 100)</f>
        <v>2</v>
      </c>
      <c r="F211">
        <f>COUNTIF('PARITY Errors'!F211, 100) + COUNTIF('Pattern_Matching Errors'!F211, 100) + COUNTIF('Reversal Errors'!F211, 100) + COUNTIF('Stack Errors'!F211, 100) + COUNTIF('Vending_Machine Errors'!F211, 100) + COUNTIF('Vending_Machine_Sum Errors'!F211, 100) + COUNTIF('MazeComplete Errors'!F211, 100) + COUNTIF('MazeSolve Errors'!F211, 100) + COUNTIF('Hamiltonian Errors'!F211, 100)</f>
        <v>2</v>
      </c>
      <c r="G211">
        <f>COUNTIF('PARITY Errors'!G211, 100) + COUNTIF('Pattern_Matching Errors'!G211, 100) + COUNTIF('Reversal Errors'!G211, 100) + COUNTIF('Stack Errors'!G211, 100) + COUNTIF('Vending_Machine Errors'!G211, 100) + COUNTIF('Vending_Machine_Sum Errors'!G211, 100) + COUNTIF('MazeComplete Errors'!G211, 100) + COUNTIF('MazeSolve Errors'!G211, 100) + COUNTIF('Hamiltonian Errors'!G211, 100)</f>
        <v>2</v>
      </c>
      <c r="H211" t="str">
        <f t="shared" si="5"/>
        <v>100 (δ=0.45)</v>
      </c>
    </row>
    <row r="212" spans="1:8" x14ac:dyDescent="0.45">
      <c r="A212" s="1">
        <v>28</v>
      </c>
      <c r="B212">
        <v>100</v>
      </c>
      <c r="C212">
        <v>0.65</v>
      </c>
      <c r="D212">
        <f>COUNTIF('PARITY Errors'!D212, 100) + COUNTIF('Pattern_Matching Errors'!D212, 100) + COUNTIF('Reversal Errors'!D212, 100) + COUNTIF('Stack Errors'!D212, 100) + COUNTIF('Vending_Machine Errors'!D212, 100) + COUNTIF('Vending_Machine_Sum Errors'!D212, 100) + COUNTIF('MazeComplete Errors'!D212, 100) + COUNTIF('MazeSolve Errors'!D212, 100) + COUNTIF('Hamiltonian Errors'!D212, 100)</f>
        <v>2</v>
      </c>
      <c r="E212">
        <f>COUNTIF('PARITY Errors'!E212, 100) + COUNTIF('Pattern_Matching Errors'!E212, 100) + COUNTIF('Reversal Errors'!E212, 100) + COUNTIF('Stack Errors'!E212, 100) + COUNTIF('Vending_Machine Errors'!E212, 100) + COUNTIF('Vending_Machine_Sum Errors'!E212, 100) + COUNTIF('MazeComplete Errors'!E212, 100) + COUNTIF('MazeSolve Errors'!E212, 100) + COUNTIF('Hamiltonian Errors'!E212, 100)</f>
        <v>2</v>
      </c>
      <c r="F212">
        <f>COUNTIF('PARITY Errors'!F212, 100) + COUNTIF('Pattern_Matching Errors'!F212, 100) + COUNTIF('Reversal Errors'!F212, 100) + COUNTIF('Stack Errors'!F212, 100) + COUNTIF('Vending_Machine Errors'!F212, 100) + COUNTIF('Vending_Machine_Sum Errors'!F212, 100) + COUNTIF('MazeComplete Errors'!F212, 100) + COUNTIF('MazeSolve Errors'!F212, 100) + COUNTIF('Hamiltonian Errors'!F212, 100)</f>
        <v>2</v>
      </c>
      <c r="G212">
        <f>COUNTIF('PARITY Errors'!G212, 100) + COUNTIF('Pattern_Matching Errors'!G212, 100) + COUNTIF('Reversal Errors'!G212, 100) + COUNTIF('Stack Errors'!G212, 100) + COUNTIF('Vending_Machine Errors'!G212, 100) + COUNTIF('Vending_Machine_Sum Errors'!G212, 100) + COUNTIF('MazeComplete Errors'!G212, 100) + COUNTIF('MazeSolve Errors'!G212, 100) + COUNTIF('Hamiltonian Errors'!G212, 100)</f>
        <v>2</v>
      </c>
      <c r="H212" t="str">
        <f t="shared" si="5"/>
        <v>100 (δ=0.65)</v>
      </c>
    </row>
    <row r="213" spans="1:8" x14ac:dyDescent="0.45">
      <c r="A213" s="1">
        <v>29</v>
      </c>
      <c r="B213">
        <v>100</v>
      </c>
      <c r="C213">
        <v>0.85</v>
      </c>
      <c r="D213">
        <f>COUNTIF('PARITY Errors'!D213, 100) + COUNTIF('Pattern_Matching Errors'!D213, 100) + COUNTIF('Reversal Errors'!D213, 100) + COUNTIF('Stack Errors'!D213, 100) + COUNTIF('Vending_Machine Errors'!D213, 100) + COUNTIF('Vending_Machine_Sum Errors'!D213, 100) + COUNTIF('MazeComplete Errors'!D213, 100) + COUNTIF('MazeSolve Errors'!D213, 100) + COUNTIF('Hamiltonian Errors'!D213, 100)</f>
        <v>2</v>
      </c>
      <c r="E213">
        <f>COUNTIF('PARITY Errors'!E213, 100) + COUNTIF('Pattern_Matching Errors'!E213, 100) + COUNTIF('Reversal Errors'!E213, 100) + COUNTIF('Stack Errors'!E213, 100) + COUNTIF('Vending_Machine Errors'!E213, 100) + COUNTIF('Vending_Machine_Sum Errors'!E213, 100) + COUNTIF('MazeComplete Errors'!E213, 100) + COUNTIF('MazeSolve Errors'!E213, 100) + COUNTIF('Hamiltonian Errors'!E213, 100)</f>
        <v>2</v>
      </c>
      <c r="F213">
        <f>COUNTIF('PARITY Errors'!F213, 100) + COUNTIF('Pattern_Matching Errors'!F213, 100) + COUNTIF('Reversal Errors'!F213, 100) + COUNTIF('Stack Errors'!F213, 100) + COUNTIF('Vending_Machine Errors'!F213, 100) + COUNTIF('Vending_Machine_Sum Errors'!F213, 100) + COUNTIF('MazeComplete Errors'!F213, 100) + COUNTIF('MazeSolve Errors'!F213, 100) + COUNTIF('Hamiltonian Errors'!F213, 100)</f>
        <v>2</v>
      </c>
      <c r="G213">
        <f>COUNTIF('PARITY Errors'!G213, 100) + COUNTIF('Pattern_Matching Errors'!G213, 100) + COUNTIF('Reversal Errors'!G213, 100) + COUNTIF('Stack Errors'!G213, 100) + COUNTIF('Vending_Machine Errors'!G213, 100) + COUNTIF('Vending_Machine_Sum Errors'!G213, 100) + COUNTIF('MazeComplete Errors'!G213, 100) + COUNTIF('MazeSolve Errors'!G213, 100) + COUNTIF('Hamiltonian Errors'!G213, 100)</f>
        <v>2</v>
      </c>
      <c r="H213" t="str">
        <f t="shared" si="5"/>
        <v>100 (δ=0.85)</v>
      </c>
    </row>
    <row r="217" spans="1:8" x14ac:dyDescent="0.45">
      <c r="A217" s="1">
        <v>0</v>
      </c>
      <c r="B217" t="s">
        <v>20</v>
      </c>
      <c r="D217">
        <v>9</v>
      </c>
    </row>
    <row r="219" spans="1:8" x14ac:dyDescent="0.4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  <c r="H219" s="1" t="s">
        <v>14</v>
      </c>
    </row>
    <row r="220" spans="1:8" x14ac:dyDescent="0.45">
      <c r="A220" s="1">
        <v>0</v>
      </c>
      <c r="B220">
        <v>0</v>
      </c>
      <c r="C220">
        <v>0</v>
      </c>
      <c r="D220">
        <f>COUNTIF('PARITY Errors'!D220, 100) + COUNTIF('Pattern_Matching Errors'!D220, 100) + COUNTIF('Reversal Errors'!D220, 100) + COUNTIF('Stack Errors'!D220, 100) + COUNTIF('Vending_Machine Errors'!D220, 100) + COUNTIF('Vending_Machine_Sum Errors'!D220, 100) + COUNTIF('MazeComplete Errors'!D220, 100) + COUNTIF('MazeSolve Errors'!D220, 100) + COUNTIF('Hamiltonian Errors'!D220, 100)</f>
        <v>1</v>
      </c>
      <c r="E220">
        <f>COUNTIF('PARITY Errors'!E220, 100) + COUNTIF('Pattern_Matching Errors'!E220, 100) + COUNTIF('Reversal Errors'!E220, 100) + COUNTIF('Stack Errors'!E220, 100) + COUNTIF('Vending_Machine Errors'!E220, 100) + COUNTIF('Vending_Machine_Sum Errors'!E220, 100) + COUNTIF('MazeComplete Errors'!E220, 100) + COUNTIF('MazeSolve Errors'!E220, 100) + COUNTIF('Hamiltonian Errors'!E220, 100)</f>
        <v>1</v>
      </c>
      <c r="F220">
        <f>COUNTIF('PARITY Errors'!F220, 100) + COUNTIF('Pattern_Matching Errors'!F220, 100) + COUNTIF('Reversal Errors'!F220, 100) + COUNTIF('Stack Errors'!F220, 100) + COUNTIF('Vending_Machine Errors'!F220, 100) + COUNTIF('Vending_Machine_Sum Errors'!F220, 100) + COUNTIF('MazeComplete Errors'!F220, 100) + COUNTIF('MazeSolve Errors'!F220, 100) + COUNTIF('Hamiltonian Errors'!F220, 100)</f>
        <v>1</v>
      </c>
      <c r="G220">
        <f>COUNTIF('PARITY Errors'!G220, 100) + COUNTIF('Pattern_Matching Errors'!G220, 100) + COUNTIF('Reversal Errors'!G220, 100) + COUNTIF('Stack Errors'!G220, 100) + COUNTIF('Vending_Machine Errors'!G220, 100) + COUNTIF('Vending_Machine_Sum Errors'!G220, 100) + COUNTIF('MazeComplete Errors'!G220, 100) + COUNTIF('MazeSolve Errors'!G220, 100) + COUNTIF('Hamiltonian Errors'!G220, 100)</f>
        <v>2</v>
      </c>
      <c r="H220" t="str">
        <f t="shared" ref="H220:H249" si="6">B220&amp;" (δ="&amp;C220&amp;")"</f>
        <v>0 (δ=0)</v>
      </c>
    </row>
    <row r="221" spans="1:8" x14ac:dyDescent="0.45">
      <c r="A221" s="1">
        <v>1</v>
      </c>
      <c r="B221">
        <v>0</v>
      </c>
      <c r="C221">
        <v>0.2</v>
      </c>
      <c r="D221">
        <f>COUNTIF('PARITY Errors'!D221, 100) + COUNTIF('Pattern_Matching Errors'!D221, 100) + COUNTIF('Reversal Errors'!D221, 100) + COUNTIF('Stack Errors'!D221, 100) + COUNTIF('Vending_Machine Errors'!D221, 100) + COUNTIF('Vending_Machine_Sum Errors'!D221, 100) + COUNTIF('MazeComplete Errors'!D221, 100) + COUNTIF('MazeSolve Errors'!D221, 100) + COUNTIF('Hamiltonian Errors'!D221, 100)</f>
        <v>0</v>
      </c>
      <c r="E221">
        <f>COUNTIF('PARITY Errors'!E221, 100) + COUNTIF('Pattern_Matching Errors'!E221, 100) + COUNTIF('Reversal Errors'!E221, 100) + COUNTIF('Stack Errors'!E221, 100) + COUNTIF('Vending_Machine Errors'!E221, 100) + COUNTIF('Vending_Machine_Sum Errors'!E221, 100) + COUNTIF('MazeComplete Errors'!E221, 100) + COUNTIF('MazeSolve Errors'!E221, 100) + COUNTIF('Hamiltonian Errors'!E221, 100)</f>
        <v>2</v>
      </c>
      <c r="F221">
        <f>COUNTIF('PARITY Errors'!F221, 100) + COUNTIF('Pattern_Matching Errors'!F221, 100) + COUNTIF('Reversal Errors'!F221, 100) + COUNTIF('Stack Errors'!F221, 100) + COUNTIF('Vending_Machine Errors'!F221, 100) + COUNTIF('Vending_Machine_Sum Errors'!F221, 100) + COUNTIF('MazeComplete Errors'!F221, 100) + COUNTIF('MazeSolve Errors'!F221, 100) + COUNTIF('Hamiltonian Errors'!F221, 100)</f>
        <v>1</v>
      </c>
      <c r="G221">
        <f>COUNTIF('PARITY Errors'!G221, 100) + COUNTIF('Pattern_Matching Errors'!G221, 100) + COUNTIF('Reversal Errors'!G221, 100) + COUNTIF('Stack Errors'!G221, 100) + COUNTIF('Vending_Machine Errors'!G221, 100) + COUNTIF('Vending_Machine_Sum Errors'!G221, 100) + COUNTIF('MazeComplete Errors'!G221, 100) + COUNTIF('MazeSolve Errors'!G221, 100) + COUNTIF('Hamiltonian Errors'!G221, 100)</f>
        <v>2</v>
      </c>
      <c r="H221" t="str">
        <f t="shared" si="6"/>
        <v>0 (δ=0.2)</v>
      </c>
    </row>
    <row r="222" spans="1:8" x14ac:dyDescent="0.45">
      <c r="A222" s="1">
        <v>2</v>
      </c>
      <c r="B222">
        <v>0</v>
      </c>
      <c r="C222">
        <v>0.45</v>
      </c>
      <c r="D222">
        <f>COUNTIF('PARITY Errors'!D222, 100) + COUNTIF('Pattern_Matching Errors'!D222, 100) + COUNTIF('Reversal Errors'!D222, 100) + COUNTIF('Stack Errors'!D222, 100) + COUNTIF('Vending_Machine Errors'!D222, 100) + COUNTIF('Vending_Machine_Sum Errors'!D222, 100) + COUNTIF('MazeComplete Errors'!D222, 100) + COUNTIF('MazeSolve Errors'!D222, 100) + COUNTIF('Hamiltonian Errors'!D222, 100)</f>
        <v>1</v>
      </c>
      <c r="E222">
        <f>COUNTIF('PARITY Errors'!E222, 100) + COUNTIF('Pattern_Matching Errors'!E222, 100) + COUNTIF('Reversal Errors'!E222, 100) + COUNTIF('Stack Errors'!E222, 100) + COUNTIF('Vending_Machine Errors'!E222, 100) + COUNTIF('Vending_Machine_Sum Errors'!E222, 100) + COUNTIF('MazeComplete Errors'!E222, 100) + COUNTIF('MazeSolve Errors'!E222, 100) + COUNTIF('Hamiltonian Errors'!E222, 100)</f>
        <v>1</v>
      </c>
      <c r="F222">
        <f>COUNTIF('PARITY Errors'!F222, 100) + COUNTIF('Pattern_Matching Errors'!F222, 100) + COUNTIF('Reversal Errors'!F222, 100) + COUNTIF('Stack Errors'!F222, 100) + COUNTIF('Vending_Machine Errors'!F222, 100) + COUNTIF('Vending_Machine_Sum Errors'!F222, 100) + COUNTIF('MazeComplete Errors'!F222, 100) + COUNTIF('MazeSolve Errors'!F222, 100) + COUNTIF('Hamiltonian Errors'!F222, 100)</f>
        <v>2</v>
      </c>
      <c r="G222">
        <f>COUNTIF('PARITY Errors'!G222, 100) + COUNTIF('Pattern_Matching Errors'!G222, 100) + COUNTIF('Reversal Errors'!G222, 100) + COUNTIF('Stack Errors'!G222, 100) + COUNTIF('Vending_Machine Errors'!G222, 100) + COUNTIF('Vending_Machine_Sum Errors'!G222, 100) + COUNTIF('MazeComplete Errors'!G222, 100) + COUNTIF('MazeSolve Errors'!G222, 100) + COUNTIF('Hamiltonian Errors'!G222, 100)</f>
        <v>2</v>
      </c>
      <c r="H222" t="str">
        <f t="shared" si="6"/>
        <v>0 (δ=0.45)</v>
      </c>
    </row>
    <row r="223" spans="1:8" x14ac:dyDescent="0.45">
      <c r="A223" s="1">
        <v>3</v>
      </c>
      <c r="B223">
        <v>0</v>
      </c>
      <c r="C223">
        <v>0.65</v>
      </c>
      <c r="D223">
        <f>COUNTIF('PARITY Errors'!D223, 100) + COUNTIF('Pattern_Matching Errors'!D223, 100) + COUNTIF('Reversal Errors'!D223, 100) + COUNTIF('Stack Errors'!D223, 100) + COUNTIF('Vending_Machine Errors'!D223, 100) + COUNTIF('Vending_Machine_Sum Errors'!D223, 100) + COUNTIF('MazeComplete Errors'!D223, 100) + COUNTIF('MazeSolve Errors'!D223, 100) + COUNTIF('Hamiltonian Errors'!D223, 100)</f>
        <v>2</v>
      </c>
      <c r="E223">
        <f>COUNTIF('PARITY Errors'!E223, 100) + COUNTIF('Pattern_Matching Errors'!E223, 100) + COUNTIF('Reversal Errors'!E223, 100) + COUNTIF('Stack Errors'!E223, 100) + COUNTIF('Vending_Machine Errors'!E223, 100) + COUNTIF('Vending_Machine_Sum Errors'!E223, 100) + COUNTIF('MazeComplete Errors'!E223, 100) + COUNTIF('MazeSolve Errors'!E223, 100) + COUNTIF('Hamiltonian Errors'!E223, 100)</f>
        <v>1</v>
      </c>
      <c r="F223">
        <f>COUNTIF('PARITY Errors'!F223, 100) + COUNTIF('Pattern_Matching Errors'!F223, 100) + COUNTIF('Reversal Errors'!F223, 100) + COUNTIF('Stack Errors'!F223, 100) + COUNTIF('Vending_Machine Errors'!F223, 100) + COUNTIF('Vending_Machine_Sum Errors'!F223, 100) + COUNTIF('MazeComplete Errors'!F223, 100) + COUNTIF('MazeSolve Errors'!F223, 100) + COUNTIF('Hamiltonian Errors'!F223, 100)</f>
        <v>1</v>
      </c>
      <c r="G223">
        <f>COUNTIF('PARITY Errors'!G223, 100) + COUNTIF('Pattern_Matching Errors'!G223, 100) + COUNTIF('Reversal Errors'!G223, 100) + COUNTIF('Stack Errors'!G223, 100) + COUNTIF('Vending_Machine Errors'!G223, 100) + COUNTIF('Vending_Machine_Sum Errors'!G223, 100) + COUNTIF('MazeComplete Errors'!G223, 100) + COUNTIF('MazeSolve Errors'!G223, 100) + COUNTIF('Hamiltonian Errors'!G223, 100)</f>
        <v>2</v>
      </c>
      <c r="H223" t="str">
        <f t="shared" si="6"/>
        <v>0 (δ=0.65)</v>
      </c>
    </row>
    <row r="224" spans="1:8" x14ac:dyDescent="0.45">
      <c r="A224" s="1">
        <v>4</v>
      </c>
      <c r="B224">
        <v>0</v>
      </c>
      <c r="C224">
        <v>0.85</v>
      </c>
      <c r="D224">
        <f>COUNTIF('PARITY Errors'!D224, 100) + COUNTIF('Pattern_Matching Errors'!D224, 100) + COUNTIF('Reversal Errors'!D224, 100) + COUNTIF('Stack Errors'!D224, 100) + COUNTIF('Vending_Machine Errors'!D224, 100) + COUNTIF('Vending_Machine_Sum Errors'!D224, 100) + COUNTIF('MazeComplete Errors'!D224, 100) + COUNTIF('MazeSolve Errors'!D224, 100) + COUNTIF('Hamiltonian Errors'!D224, 100)</f>
        <v>2</v>
      </c>
      <c r="E224">
        <f>COUNTIF('PARITY Errors'!E224, 100) + COUNTIF('Pattern_Matching Errors'!E224, 100) + COUNTIF('Reversal Errors'!E224, 100) + COUNTIF('Stack Errors'!E224, 100) + COUNTIF('Vending_Machine Errors'!E224, 100) + COUNTIF('Vending_Machine_Sum Errors'!E224, 100) + COUNTIF('MazeComplete Errors'!E224, 100) + COUNTIF('MazeSolve Errors'!E224, 100) + COUNTIF('Hamiltonian Errors'!E224, 100)</f>
        <v>2</v>
      </c>
      <c r="F224">
        <f>COUNTIF('PARITY Errors'!F224, 100) + COUNTIF('Pattern_Matching Errors'!F224, 100) + COUNTIF('Reversal Errors'!F224, 100) + COUNTIF('Stack Errors'!F224, 100) + COUNTIF('Vending_Machine Errors'!F224, 100) + COUNTIF('Vending_Machine_Sum Errors'!F224, 100) + COUNTIF('MazeComplete Errors'!F224, 100) + COUNTIF('MazeSolve Errors'!F224, 100) + COUNTIF('Hamiltonian Errors'!F224, 100)</f>
        <v>1</v>
      </c>
      <c r="G224">
        <f>COUNTIF('PARITY Errors'!G224, 100) + COUNTIF('Pattern_Matching Errors'!G224, 100) + COUNTIF('Reversal Errors'!G224, 100) + COUNTIF('Stack Errors'!G224, 100) + COUNTIF('Vending_Machine Errors'!G224, 100) + COUNTIF('Vending_Machine_Sum Errors'!G224, 100) + COUNTIF('MazeComplete Errors'!G224, 100) + COUNTIF('MazeSolve Errors'!G224, 100) + COUNTIF('Hamiltonian Errors'!G224, 100)</f>
        <v>2</v>
      </c>
      <c r="H224" t="str">
        <f t="shared" si="6"/>
        <v>0 (δ=0.85)</v>
      </c>
    </row>
    <row r="225" spans="1:8" x14ac:dyDescent="0.45">
      <c r="A225" s="1">
        <v>5</v>
      </c>
      <c r="B225">
        <v>5</v>
      </c>
      <c r="C225">
        <v>0</v>
      </c>
      <c r="D225">
        <f>COUNTIF('PARITY Errors'!D225, 100) + COUNTIF('Pattern_Matching Errors'!D225, 100) + COUNTIF('Reversal Errors'!D225, 100) + COUNTIF('Stack Errors'!D225, 100) + COUNTIF('Vending_Machine Errors'!D225, 100) + COUNTIF('Vending_Machine_Sum Errors'!D225, 100) + COUNTIF('MazeComplete Errors'!D225, 100) + COUNTIF('MazeSolve Errors'!D225, 100) + COUNTIF('Hamiltonian Errors'!D225, 100)</f>
        <v>0</v>
      </c>
      <c r="E225">
        <f>COUNTIF('PARITY Errors'!E225, 100) + COUNTIF('Pattern_Matching Errors'!E225, 100) + COUNTIF('Reversal Errors'!E225, 100) + COUNTIF('Stack Errors'!E225, 100) + COUNTIF('Vending_Machine Errors'!E225, 100) + COUNTIF('Vending_Machine_Sum Errors'!E225, 100) + COUNTIF('MazeComplete Errors'!E225, 100) + COUNTIF('MazeSolve Errors'!E225, 100) + COUNTIF('Hamiltonian Errors'!E225, 100)</f>
        <v>0</v>
      </c>
      <c r="F225">
        <f>COUNTIF('PARITY Errors'!F225, 100) + COUNTIF('Pattern_Matching Errors'!F225, 100) + COUNTIF('Reversal Errors'!F225, 100) + COUNTIF('Stack Errors'!F225, 100) + COUNTIF('Vending_Machine Errors'!F225, 100) + COUNTIF('Vending_Machine_Sum Errors'!F225, 100) + COUNTIF('MazeComplete Errors'!F225, 100) + COUNTIF('MazeSolve Errors'!F225, 100) + COUNTIF('Hamiltonian Errors'!F225, 100)</f>
        <v>0</v>
      </c>
      <c r="G225">
        <f>COUNTIF('PARITY Errors'!G225, 100) + COUNTIF('Pattern_Matching Errors'!G225, 100) + COUNTIF('Reversal Errors'!G225, 100) + COUNTIF('Stack Errors'!G225, 100) + COUNTIF('Vending_Machine Errors'!G225, 100) + COUNTIF('Vending_Machine_Sum Errors'!G225, 100) + COUNTIF('MazeComplete Errors'!G225, 100) + COUNTIF('MazeSolve Errors'!G225, 100) + COUNTIF('Hamiltonian Errors'!G225, 100)</f>
        <v>0</v>
      </c>
      <c r="H225" t="str">
        <f t="shared" si="6"/>
        <v>5 (δ=0)</v>
      </c>
    </row>
    <row r="226" spans="1:8" x14ac:dyDescent="0.45">
      <c r="A226" s="1">
        <v>6</v>
      </c>
      <c r="B226">
        <v>5</v>
      </c>
      <c r="C226">
        <v>0.2</v>
      </c>
      <c r="D226">
        <f>COUNTIF('PARITY Errors'!D226, 100) + COUNTIF('Pattern_Matching Errors'!D226, 100) + COUNTIF('Reversal Errors'!D226, 100) + COUNTIF('Stack Errors'!D226, 100) + COUNTIF('Vending_Machine Errors'!D226, 100) + COUNTIF('Vending_Machine_Sum Errors'!D226, 100) + COUNTIF('MazeComplete Errors'!D226, 100) + COUNTIF('MazeSolve Errors'!D226, 100) + COUNTIF('Hamiltonian Errors'!D226, 100)</f>
        <v>0</v>
      </c>
      <c r="E226">
        <f>COUNTIF('PARITY Errors'!E226, 100) + COUNTIF('Pattern_Matching Errors'!E226, 100) + COUNTIF('Reversal Errors'!E226, 100) + COUNTIF('Stack Errors'!E226, 100) + COUNTIF('Vending_Machine Errors'!E226, 100) + COUNTIF('Vending_Machine_Sum Errors'!E226, 100) + COUNTIF('MazeComplete Errors'!E226, 100) + COUNTIF('MazeSolve Errors'!E226, 100) + COUNTIF('Hamiltonian Errors'!E226, 100)</f>
        <v>0</v>
      </c>
      <c r="F226">
        <f>COUNTIF('PARITY Errors'!F226, 100) + COUNTIF('Pattern_Matching Errors'!F226, 100) + COUNTIF('Reversal Errors'!F226, 100) + COUNTIF('Stack Errors'!F226, 100) + COUNTIF('Vending_Machine Errors'!F226, 100) + COUNTIF('Vending_Machine_Sum Errors'!F226, 100) + COUNTIF('MazeComplete Errors'!F226, 100) + COUNTIF('MazeSolve Errors'!F226, 100) + COUNTIF('Hamiltonian Errors'!F226, 100)</f>
        <v>0</v>
      </c>
      <c r="G226">
        <f>COUNTIF('PARITY Errors'!G226, 100) + COUNTIF('Pattern_Matching Errors'!G226, 100) + COUNTIF('Reversal Errors'!G226, 100) + COUNTIF('Stack Errors'!G226, 100) + COUNTIF('Vending_Machine Errors'!G226, 100) + COUNTIF('Vending_Machine_Sum Errors'!G226, 100) + COUNTIF('MazeComplete Errors'!G226, 100) + COUNTIF('MazeSolve Errors'!G226, 100) + COUNTIF('Hamiltonian Errors'!G226, 100)</f>
        <v>0</v>
      </c>
      <c r="H226" t="str">
        <f t="shared" si="6"/>
        <v>5 (δ=0.2)</v>
      </c>
    </row>
    <row r="227" spans="1:8" x14ac:dyDescent="0.45">
      <c r="A227" s="1">
        <v>7</v>
      </c>
      <c r="B227">
        <v>5</v>
      </c>
      <c r="C227">
        <v>0.45</v>
      </c>
      <c r="D227">
        <f>COUNTIF('PARITY Errors'!D227, 100) + COUNTIF('Pattern_Matching Errors'!D227, 100) + COUNTIF('Reversal Errors'!D227, 100) + COUNTIF('Stack Errors'!D227, 100) + COUNTIF('Vending_Machine Errors'!D227, 100) + COUNTIF('Vending_Machine_Sum Errors'!D227, 100) + COUNTIF('MazeComplete Errors'!D227, 100) + COUNTIF('MazeSolve Errors'!D227, 100) + COUNTIF('Hamiltonian Errors'!D227, 100)</f>
        <v>0</v>
      </c>
      <c r="E227">
        <f>COUNTIF('PARITY Errors'!E227, 100) + COUNTIF('Pattern_Matching Errors'!E227, 100) + COUNTIF('Reversal Errors'!E227, 100) + COUNTIF('Stack Errors'!E227, 100) + COUNTIF('Vending_Machine Errors'!E227, 100) + COUNTIF('Vending_Machine_Sum Errors'!E227, 100) + COUNTIF('MazeComplete Errors'!E227, 100) + COUNTIF('MazeSolve Errors'!E227, 100) + COUNTIF('Hamiltonian Errors'!E227, 100)</f>
        <v>0</v>
      </c>
      <c r="F227">
        <f>COUNTIF('PARITY Errors'!F227, 100) + COUNTIF('Pattern_Matching Errors'!F227, 100) + COUNTIF('Reversal Errors'!F227, 100) + COUNTIF('Stack Errors'!F227, 100) + COUNTIF('Vending_Machine Errors'!F227, 100) + COUNTIF('Vending_Machine_Sum Errors'!F227, 100) + COUNTIF('MazeComplete Errors'!F227, 100) + COUNTIF('MazeSolve Errors'!F227, 100) + COUNTIF('Hamiltonian Errors'!F227, 100)</f>
        <v>0</v>
      </c>
      <c r="G227">
        <f>COUNTIF('PARITY Errors'!G227, 100) + COUNTIF('Pattern_Matching Errors'!G227, 100) + COUNTIF('Reversal Errors'!G227, 100) + COUNTIF('Stack Errors'!G227, 100) + COUNTIF('Vending_Machine Errors'!G227, 100) + COUNTIF('Vending_Machine_Sum Errors'!G227, 100) + COUNTIF('MazeComplete Errors'!G227, 100) + COUNTIF('MazeSolve Errors'!G227, 100) + COUNTIF('Hamiltonian Errors'!G227, 100)</f>
        <v>0</v>
      </c>
      <c r="H227" t="str">
        <f t="shared" si="6"/>
        <v>5 (δ=0.45)</v>
      </c>
    </row>
    <row r="228" spans="1:8" x14ac:dyDescent="0.45">
      <c r="A228" s="1">
        <v>8</v>
      </c>
      <c r="B228">
        <v>5</v>
      </c>
      <c r="C228">
        <v>0.65</v>
      </c>
      <c r="D228">
        <f>COUNTIF('PARITY Errors'!D228, 100) + COUNTIF('Pattern_Matching Errors'!D228, 100) + COUNTIF('Reversal Errors'!D228, 100) + COUNTIF('Stack Errors'!D228, 100) + COUNTIF('Vending_Machine Errors'!D228, 100) + COUNTIF('Vending_Machine_Sum Errors'!D228, 100) + COUNTIF('MazeComplete Errors'!D228, 100) + COUNTIF('MazeSolve Errors'!D228, 100) + COUNTIF('Hamiltonian Errors'!D228, 100)</f>
        <v>0</v>
      </c>
      <c r="E228">
        <f>COUNTIF('PARITY Errors'!E228, 100) + COUNTIF('Pattern_Matching Errors'!E228, 100) + COUNTIF('Reversal Errors'!E228, 100) + COUNTIF('Stack Errors'!E228, 100) + COUNTIF('Vending_Machine Errors'!E228, 100) + COUNTIF('Vending_Machine_Sum Errors'!E228, 100) + COUNTIF('MazeComplete Errors'!E228, 100) + COUNTIF('MazeSolve Errors'!E228, 100) + COUNTIF('Hamiltonian Errors'!E228, 100)</f>
        <v>0</v>
      </c>
      <c r="F228">
        <f>COUNTIF('PARITY Errors'!F228, 100) + COUNTIF('Pattern_Matching Errors'!F228, 100) + COUNTIF('Reversal Errors'!F228, 100) + COUNTIF('Stack Errors'!F228, 100) + COUNTIF('Vending_Machine Errors'!F228, 100) + COUNTIF('Vending_Machine_Sum Errors'!F228, 100) + COUNTIF('MazeComplete Errors'!F228, 100) + COUNTIF('MazeSolve Errors'!F228, 100) + COUNTIF('Hamiltonian Errors'!F228, 100)</f>
        <v>0</v>
      </c>
      <c r="G228">
        <f>COUNTIF('PARITY Errors'!G228, 100) + COUNTIF('Pattern_Matching Errors'!G228, 100) + COUNTIF('Reversal Errors'!G228, 100) + COUNTIF('Stack Errors'!G228, 100) + COUNTIF('Vending_Machine Errors'!G228, 100) + COUNTIF('Vending_Machine_Sum Errors'!G228, 100) + COUNTIF('MazeComplete Errors'!G228, 100) + COUNTIF('MazeSolve Errors'!G228, 100) + COUNTIF('Hamiltonian Errors'!G228, 100)</f>
        <v>0</v>
      </c>
      <c r="H228" t="str">
        <f t="shared" si="6"/>
        <v>5 (δ=0.65)</v>
      </c>
    </row>
    <row r="229" spans="1:8" x14ac:dyDescent="0.45">
      <c r="A229" s="1">
        <v>9</v>
      </c>
      <c r="B229">
        <v>5</v>
      </c>
      <c r="C229">
        <v>0.85</v>
      </c>
      <c r="D229">
        <f>COUNTIF('PARITY Errors'!D229, 100) + COUNTIF('Pattern_Matching Errors'!D229, 100) + COUNTIF('Reversal Errors'!D229, 100) + COUNTIF('Stack Errors'!D229, 100) + COUNTIF('Vending_Machine Errors'!D229, 100) + COUNTIF('Vending_Machine_Sum Errors'!D229, 100) + COUNTIF('MazeComplete Errors'!D229, 100) + COUNTIF('MazeSolve Errors'!D229, 100) + COUNTIF('Hamiltonian Errors'!D229, 100)</f>
        <v>0</v>
      </c>
      <c r="E229">
        <f>COUNTIF('PARITY Errors'!E229, 100) + COUNTIF('Pattern_Matching Errors'!E229, 100) + COUNTIF('Reversal Errors'!E229, 100) + COUNTIF('Stack Errors'!E229, 100) + COUNTIF('Vending_Machine Errors'!E229, 100) + COUNTIF('Vending_Machine_Sum Errors'!E229, 100) + COUNTIF('MazeComplete Errors'!E229, 100) + COUNTIF('MazeSolve Errors'!E229, 100) + COUNTIF('Hamiltonian Errors'!E229, 100)</f>
        <v>0</v>
      </c>
      <c r="F229">
        <f>COUNTIF('PARITY Errors'!F229, 100) + COUNTIF('Pattern_Matching Errors'!F229, 100) + COUNTIF('Reversal Errors'!F229, 100) + COUNTIF('Stack Errors'!F229, 100) + COUNTIF('Vending_Machine Errors'!F229, 100) + COUNTIF('Vending_Machine_Sum Errors'!F229, 100) + COUNTIF('MazeComplete Errors'!F229, 100) + COUNTIF('MazeSolve Errors'!F229, 100) + COUNTIF('Hamiltonian Errors'!F229, 100)</f>
        <v>0</v>
      </c>
      <c r="G229">
        <f>COUNTIF('PARITY Errors'!G229, 100) + COUNTIF('Pattern_Matching Errors'!G229, 100) + COUNTIF('Reversal Errors'!G229, 100) + COUNTIF('Stack Errors'!G229, 100) + COUNTIF('Vending_Machine Errors'!G229, 100) + COUNTIF('Vending_Machine_Sum Errors'!G229, 100) + COUNTIF('MazeComplete Errors'!G229, 100) + COUNTIF('MazeSolve Errors'!G229, 100) + COUNTIF('Hamiltonian Errors'!G229, 100)</f>
        <v>0</v>
      </c>
      <c r="H229" t="str">
        <f t="shared" si="6"/>
        <v>5 (δ=0.85)</v>
      </c>
    </row>
    <row r="230" spans="1:8" x14ac:dyDescent="0.45">
      <c r="A230" s="1">
        <v>10</v>
      </c>
      <c r="B230">
        <v>10</v>
      </c>
      <c r="C230">
        <v>0</v>
      </c>
      <c r="D230">
        <f>COUNTIF('PARITY Errors'!D230, 100) + COUNTIF('Pattern_Matching Errors'!D230, 100) + COUNTIF('Reversal Errors'!D230, 100) + COUNTIF('Stack Errors'!D230, 100) + COUNTIF('Vending_Machine Errors'!D230, 100) + COUNTIF('Vending_Machine_Sum Errors'!D230, 100) + COUNTIF('MazeComplete Errors'!D230, 100) + COUNTIF('MazeSolve Errors'!D230, 100) + COUNTIF('Hamiltonian Errors'!D230, 100)</f>
        <v>0</v>
      </c>
      <c r="E230">
        <f>COUNTIF('PARITY Errors'!E230, 100) + COUNTIF('Pattern_Matching Errors'!E230, 100) + COUNTIF('Reversal Errors'!E230, 100) + COUNTIF('Stack Errors'!E230, 100) + COUNTIF('Vending_Machine Errors'!E230, 100) + COUNTIF('Vending_Machine_Sum Errors'!E230, 100) + COUNTIF('MazeComplete Errors'!E230, 100) + COUNTIF('MazeSolve Errors'!E230, 100) + COUNTIF('Hamiltonian Errors'!E230, 100)</f>
        <v>0</v>
      </c>
      <c r="F230">
        <f>COUNTIF('PARITY Errors'!F230, 100) + COUNTIF('Pattern_Matching Errors'!F230, 100) + COUNTIF('Reversal Errors'!F230, 100) + COUNTIF('Stack Errors'!F230, 100) + COUNTIF('Vending_Machine Errors'!F230, 100) + COUNTIF('Vending_Machine_Sum Errors'!F230, 100) + COUNTIF('MazeComplete Errors'!F230, 100) + COUNTIF('MazeSolve Errors'!F230, 100) + COUNTIF('Hamiltonian Errors'!F230, 100)</f>
        <v>0</v>
      </c>
      <c r="G230">
        <f>COUNTIF('PARITY Errors'!G230, 100) + COUNTIF('Pattern_Matching Errors'!G230, 100) + COUNTIF('Reversal Errors'!G230, 100) + COUNTIF('Stack Errors'!G230, 100) + COUNTIF('Vending_Machine Errors'!G230, 100) + COUNTIF('Vending_Machine_Sum Errors'!G230, 100) + COUNTIF('MazeComplete Errors'!G230, 100) + COUNTIF('MazeSolve Errors'!G230, 100) + COUNTIF('Hamiltonian Errors'!G230, 100)</f>
        <v>0</v>
      </c>
      <c r="H230" t="str">
        <f t="shared" si="6"/>
        <v>10 (δ=0)</v>
      </c>
    </row>
    <row r="231" spans="1:8" x14ac:dyDescent="0.45">
      <c r="A231" s="1">
        <v>11</v>
      </c>
      <c r="B231">
        <v>10</v>
      </c>
      <c r="C231">
        <v>0.2</v>
      </c>
      <c r="D231">
        <f>COUNTIF('PARITY Errors'!D231, 100) + COUNTIF('Pattern_Matching Errors'!D231, 100) + COUNTIF('Reversal Errors'!D231, 100) + COUNTIF('Stack Errors'!D231, 100) + COUNTIF('Vending_Machine Errors'!D231, 100) + COUNTIF('Vending_Machine_Sum Errors'!D231, 100) + COUNTIF('MazeComplete Errors'!D231, 100) + COUNTIF('MazeSolve Errors'!D231, 100) + COUNTIF('Hamiltonian Errors'!D231, 100)</f>
        <v>0</v>
      </c>
      <c r="E231">
        <f>COUNTIF('PARITY Errors'!E231, 100) + COUNTIF('Pattern_Matching Errors'!E231, 100) + COUNTIF('Reversal Errors'!E231, 100) + COUNTIF('Stack Errors'!E231, 100) + COUNTIF('Vending_Machine Errors'!E231, 100) + COUNTIF('Vending_Machine_Sum Errors'!E231, 100) + COUNTIF('MazeComplete Errors'!E231, 100) + COUNTIF('MazeSolve Errors'!E231, 100) + COUNTIF('Hamiltonian Errors'!E231, 100)</f>
        <v>0</v>
      </c>
      <c r="F231">
        <f>COUNTIF('PARITY Errors'!F231, 100) + COUNTIF('Pattern_Matching Errors'!F231, 100) + COUNTIF('Reversal Errors'!F231, 100) + COUNTIF('Stack Errors'!F231, 100) + COUNTIF('Vending_Machine Errors'!F231, 100) + COUNTIF('Vending_Machine_Sum Errors'!F231, 100) + COUNTIF('MazeComplete Errors'!F231, 100) + COUNTIF('MazeSolve Errors'!F231, 100) + COUNTIF('Hamiltonian Errors'!F231, 100)</f>
        <v>0</v>
      </c>
      <c r="G231">
        <f>COUNTIF('PARITY Errors'!G231, 100) + COUNTIF('Pattern_Matching Errors'!G231, 100) + COUNTIF('Reversal Errors'!G231, 100) + COUNTIF('Stack Errors'!G231, 100) + COUNTIF('Vending_Machine Errors'!G231, 100) + COUNTIF('Vending_Machine_Sum Errors'!G231, 100) + COUNTIF('MazeComplete Errors'!G231, 100) + COUNTIF('MazeSolve Errors'!G231, 100) + COUNTIF('Hamiltonian Errors'!G231, 100)</f>
        <v>0</v>
      </c>
      <c r="H231" t="str">
        <f t="shared" si="6"/>
        <v>10 (δ=0.2)</v>
      </c>
    </row>
    <row r="232" spans="1:8" x14ac:dyDescent="0.45">
      <c r="A232" s="1">
        <v>12</v>
      </c>
      <c r="B232">
        <v>10</v>
      </c>
      <c r="C232">
        <v>0.45</v>
      </c>
      <c r="D232">
        <f>COUNTIF('PARITY Errors'!D232, 100) + COUNTIF('Pattern_Matching Errors'!D232, 100) + COUNTIF('Reversal Errors'!D232, 100) + COUNTIF('Stack Errors'!D232, 100) + COUNTIF('Vending_Machine Errors'!D232, 100) + COUNTIF('Vending_Machine_Sum Errors'!D232, 100) + COUNTIF('MazeComplete Errors'!D232, 100) + COUNTIF('MazeSolve Errors'!D232, 100) + COUNTIF('Hamiltonian Errors'!D232, 100)</f>
        <v>0</v>
      </c>
      <c r="E232">
        <f>COUNTIF('PARITY Errors'!E232, 100) + COUNTIF('Pattern_Matching Errors'!E232, 100) + COUNTIF('Reversal Errors'!E232, 100) + COUNTIF('Stack Errors'!E232, 100) + COUNTIF('Vending_Machine Errors'!E232, 100) + COUNTIF('Vending_Machine_Sum Errors'!E232, 100) + COUNTIF('MazeComplete Errors'!E232, 100) + COUNTIF('MazeSolve Errors'!E232, 100) + COUNTIF('Hamiltonian Errors'!E232, 100)</f>
        <v>0</v>
      </c>
      <c r="F232">
        <f>COUNTIF('PARITY Errors'!F232, 100) + COUNTIF('Pattern_Matching Errors'!F232, 100) + COUNTIF('Reversal Errors'!F232, 100) + COUNTIF('Stack Errors'!F232, 100) + COUNTIF('Vending_Machine Errors'!F232, 100) + COUNTIF('Vending_Machine_Sum Errors'!F232, 100) + COUNTIF('MazeComplete Errors'!F232, 100) + COUNTIF('MazeSolve Errors'!F232, 100) + COUNTIF('Hamiltonian Errors'!F232, 100)</f>
        <v>0</v>
      </c>
      <c r="G232">
        <f>COUNTIF('PARITY Errors'!G232, 100) + COUNTIF('Pattern_Matching Errors'!G232, 100) + COUNTIF('Reversal Errors'!G232, 100) + COUNTIF('Stack Errors'!G232, 100) + COUNTIF('Vending_Machine Errors'!G232, 100) + COUNTIF('Vending_Machine_Sum Errors'!G232, 100) + COUNTIF('MazeComplete Errors'!G232, 100) + COUNTIF('MazeSolve Errors'!G232, 100) + COUNTIF('Hamiltonian Errors'!G232, 100)</f>
        <v>0</v>
      </c>
      <c r="H232" t="str">
        <f t="shared" si="6"/>
        <v>10 (δ=0.45)</v>
      </c>
    </row>
    <row r="233" spans="1:8" x14ac:dyDescent="0.45">
      <c r="A233" s="1">
        <v>13</v>
      </c>
      <c r="B233">
        <v>10</v>
      </c>
      <c r="C233">
        <v>0.65</v>
      </c>
      <c r="D233">
        <f>COUNTIF('PARITY Errors'!D233, 100) + COUNTIF('Pattern_Matching Errors'!D233, 100) + COUNTIF('Reversal Errors'!D233, 100) + COUNTIF('Stack Errors'!D233, 100) + COUNTIF('Vending_Machine Errors'!D233, 100) + COUNTIF('Vending_Machine_Sum Errors'!D233, 100) + COUNTIF('MazeComplete Errors'!D233, 100) + COUNTIF('MazeSolve Errors'!D233, 100) + COUNTIF('Hamiltonian Errors'!D233, 100)</f>
        <v>0</v>
      </c>
      <c r="E233">
        <f>COUNTIF('PARITY Errors'!E233, 100) + COUNTIF('Pattern_Matching Errors'!E233, 100) + COUNTIF('Reversal Errors'!E233, 100) + COUNTIF('Stack Errors'!E233, 100) + COUNTIF('Vending_Machine Errors'!E233, 100) + COUNTIF('Vending_Machine_Sum Errors'!E233, 100) + COUNTIF('MazeComplete Errors'!E233, 100) + COUNTIF('MazeSolve Errors'!E233, 100) + COUNTIF('Hamiltonian Errors'!E233, 100)</f>
        <v>0</v>
      </c>
      <c r="F233">
        <f>COUNTIF('PARITY Errors'!F233, 100) + COUNTIF('Pattern_Matching Errors'!F233, 100) + COUNTIF('Reversal Errors'!F233, 100) + COUNTIF('Stack Errors'!F233, 100) + COUNTIF('Vending_Machine Errors'!F233, 100) + COUNTIF('Vending_Machine_Sum Errors'!F233, 100) + COUNTIF('MazeComplete Errors'!F233, 100) + COUNTIF('MazeSolve Errors'!F233, 100) + COUNTIF('Hamiltonian Errors'!F233, 100)</f>
        <v>0</v>
      </c>
      <c r="G233">
        <f>COUNTIF('PARITY Errors'!G233, 100) + COUNTIF('Pattern_Matching Errors'!G233, 100) + COUNTIF('Reversal Errors'!G233, 100) + COUNTIF('Stack Errors'!G233, 100) + COUNTIF('Vending_Machine Errors'!G233, 100) + COUNTIF('Vending_Machine_Sum Errors'!G233, 100) + COUNTIF('MazeComplete Errors'!G233, 100) + COUNTIF('MazeSolve Errors'!G233, 100) + COUNTIF('Hamiltonian Errors'!G233, 100)</f>
        <v>0</v>
      </c>
      <c r="H233" t="str">
        <f t="shared" si="6"/>
        <v>10 (δ=0.65)</v>
      </c>
    </row>
    <row r="234" spans="1:8" x14ac:dyDescent="0.45">
      <c r="A234" s="1">
        <v>14</v>
      </c>
      <c r="B234">
        <v>10</v>
      </c>
      <c r="C234">
        <v>0.85</v>
      </c>
      <c r="D234">
        <f>COUNTIF('PARITY Errors'!D234, 100) + COUNTIF('Pattern_Matching Errors'!D234, 100) + COUNTIF('Reversal Errors'!D234, 100) + COUNTIF('Stack Errors'!D234, 100) + COUNTIF('Vending_Machine Errors'!D234, 100) + COUNTIF('Vending_Machine_Sum Errors'!D234, 100) + COUNTIF('MazeComplete Errors'!D234, 100) + COUNTIF('MazeSolve Errors'!D234, 100) + COUNTIF('Hamiltonian Errors'!D234, 100)</f>
        <v>0</v>
      </c>
      <c r="E234">
        <f>COUNTIF('PARITY Errors'!E234, 100) + COUNTIF('Pattern_Matching Errors'!E234, 100) + COUNTIF('Reversal Errors'!E234, 100) + COUNTIF('Stack Errors'!E234, 100) + COUNTIF('Vending_Machine Errors'!E234, 100) + COUNTIF('Vending_Machine_Sum Errors'!E234, 100) + COUNTIF('MazeComplete Errors'!E234, 100) + COUNTIF('MazeSolve Errors'!E234, 100) + COUNTIF('Hamiltonian Errors'!E234, 100)</f>
        <v>0</v>
      </c>
      <c r="F234">
        <f>COUNTIF('PARITY Errors'!F234, 100) + COUNTIF('Pattern_Matching Errors'!F234, 100) + COUNTIF('Reversal Errors'!F234, 100) + COUNTIF('Stack Errors'!F234, 100) + COUNTIF('Vending_Machine Errors'!F234, 100) + COUNTIF('Vending_Machine_Sum Errors'!F234, 100) + COUNTIF('MazeComplete Errors'!F234, 100) + COUNTIF('MazeSolve Errors'!F234, 100) + COUNTIF('Hamiltonian Errors'!F234, 100)</f>
        <v>0</v>
      </c>
      <c r="G234">
        <f>COUNTIF('PARITY Errors'!G234, 100) + COUNTIF('Pattern_Matching Errors'!G234, 100) + COUNTIF('Reversal Errors'!G234, 100) + COUNTIF('Stack Errors'!G234, 100) + COUNTIF('Vending_Machine Errors'!G234, 100) + COUNTIF('Vending_Machine_Sum Errors'!G234, 100) + COUNTIF('MazeComplete Errors'!G234, 100) + COUNTIF('MazeSolve Errors'!G234, 100) + COUNTIF('Hamiltonian Errors'!G234, 100)</f>
        <v>0</v>
      </c>
      <c r="H234" t="str">
        <f t="shared" si="6"/>
        <v>10 (δ=0.85)</v>
      </c>
    </row>
    <row r="235" spans="1:8" x14ac:dyDescent="0.45">
      <c r="A235" s="1">
        <v>15</v>
      </c>
      <c r="B235">
        <v>20</v>
      </c>
      <c r="C235">
        <v>0</v>
      </c>
      <c r="D235">
        <f>COUNTIF('PARITY Errors'!D235, 100) + COUNTIF('Pattern_Matching Errors'!D235, 100) + COUNTIF('Reversal Errors'!D235, 100) + COUNTIF('Stack Errors'!D235, 100) + COUNTIF('Vending_Machine Errors'!D235, 100) + COUNTIF('Vending_Machine_Sum Errors'!D235, 100) + COUNTIF('MazeComplete Errors'!D235, 100) + COUNTIF('MazeSolve Errors'!D235, 100) + COUNTIF('Hamiltonian Errors'!D235, 100)</f>
        <v>0</v>
      </c>
      <c r="E235">
        <f>COUNTIF('PARITY Errors'!E235, 100) + COUNTIF('Pattern_Matching Errors'!E235, 100) + COUNTIF('Reversal Errors'!E235, 100) + COUNTIF('Stack Errors'!E235, 100) + COUNTIF('Vending_Machine Errors'!E235, 100) + COUNTIF('Vending_Machine_Sum Errors'!E235, 100) + COUNTIF('MazeComplete Errors'!E235, 100) + COUNTIF('MazeSolve Errors'!E235, 100) + COUNTIF('Hamiltonian Errors'!E235, 100)</f>
        <v>0</v>
      </c>
      <c r="F235">
        <f>COUNTIF('PARITY Errors'!F235, 100) + COUNTIF('Pattern_Matching Errors'!F235, 100) + COUNTIF('Reversal Errors'!F235, 100) + COUNTIF('Stack Errors'!F235, 100) + COUNTIF('Vending_Machine Errors'!F235, 100) + COUNTIF('Vending_Machine_Sum Errors'!F235, 100) + COUNTIF('MazeComplete Errors'!F235, 100) + COUNTIF('MazeSolve Errors'!F235, 100) + COUNTIF('Hamiltonian Errors'!F235, 100)</f>
        <v>0</v>
      </c>
      <c r="G235">
        <f>COUNTIF('PARITY Errors'!G235, 100) + COUNTIF('Pattern_Matching Errors'!G235, 100) + COUNTIF('Reversal Errors'!G235, 100) + COUNTIF('Stack Errors'!G235, 100) + COUNTIF('Vending_Machine Errors'!G235, 100) + COUNTIF('Vending_Machine_Sum Errors'!G235, 100) + COUNTIF('MazeComplete Errors'!G235, 100) + COUNTIF('MazeSolve Errors'!G235, 100) + COUNTIF('Hamiltonian Errors'!G235, 100)</f>
        <v>0</v>
      </c>
      <c r="H235" t="str">
        <f t="shared" si="6"/>
        <v>20 (δ=0)</v>
      </c>
    </row>
    <row r="236" spans="1:8" x14ac:dyDescent="0.45">
      <c r="A236" s="1">
        <v>16</v>
      </c>
      <c r="B236">
        <v>20</v>
      </c>
      <c r="C236">
        <v>0.2</v>
      </c>
      <c r="D236">
        <f>COUNTIF('PARITY Errors'!D236, 100) + COUNTIF('Pattern_Matching Errors'!D236, 100) + COUNTIF('Reversal Errors'!D236, 100) + COUNTIF('Stack Errors'!D236, 100) + COUNTIF('Vending_Machine Errors'!D236, 100) + COUNTIF('Vending_Machine_Sum Errors'!D236, 100) + COUNTIF('MazeComplete Errors'!D236, 100) + COUNTIF('MazeSolve Errors'!D236, 100) + COUNTIF('Hamiltonian Errors'!D236, 100)</f>
        <v>0</v>
      </c>
      <c r="E236">
        <f>COUNTIF('PARITY Errors'!E236, 100) + COUNTIF('Pattern_Matching Errors'!E236, 100) + COUNTIF('Reversal Errors'!E236, 100) + COUNTIF('Stack Errors'!E236, 100) + COUNTIF('Vending_Machine Errors'!E236, 100) + COUNTIF('Vending_Machine_Sum Errors'!E236, 100) + COUNTIF('MazeComplete Errors'!E236, 100) + COUNTIF('MazeSolve Errors'!E236, 100) + COUNTIF('Hamiltonian Errors'!E236, 100)</f>
        <v>0</v>
      </c>
      <c r="F236">
        <f>COUNTIF('PARITY Errors'!F236, 100) + COUNTIF('Pattern_Matching Errors'!F236, 100) + COUNTIF('Reversal Errors'!F236, 100) + COUNTIF('Stack Errors'!F236, 100) + COUNTIF('Vending_Machine Errors'!F236, 100) + COUNTIF('Vending_Machine_Sum Errors'!F236, 100) + COUNTIF('MazeComplete Errors'!F236, 100) + COUNTIF('MazeSolve Errors'!F236, 100) + COUNTIF('Hamiltonian Errors'!F236, 100)</f>
        <v>0</v>
      </c>
      <c r="G236">
        <f>COUNTIF('PARITY Errors'!G236, 100) + COUNTIF('Pattern_Matching Errors'!G236, 100) + COUNTIF('Reversal Errors'!G236, 100) + COUNTIF('Stack Errors'!G236, 100) + COUNTIF('Vending_Machine Errors'!G236, 100) + COUNTIF('Vending_Machine_Sum Errors'!G236, 100) + COUNTIF('MazeComplete Errors'!G236, 100) + COUNTIF('MazeSolve Errors'!G236, 100) + COUNTIF('Hamiltonian Errors'!G236, 100)</f>
        <v>0</v>
      </c>
      <c r="H236" t="str">
        <f t="shared" si="6"/>
        <v>20 (δ=0.2)</v>
      </c>
    </row>
    <row r="237" spans="1:8" x14ac:dyDescent="0.45">
      <c r="A237" s="1">
        <v>17</v>
      </c>
      <c r="B237">
        <v>20</v>
      </c>
      <c r="C237">
        <v>0.45</v>
      </c>
      <c r="D237">
        <f>COUNTIF('PARITY Errors'!D237, 100) + COUNTIF('Pattern_Matching Errors'!D237, 100) + COUNTIF('Reversal Errors'!D237, 100) + COUNTIF('Stack Errors'!D237, 100) + COUNTIF('Vending_Machine Errors'!D237, 100) + COUNTIF('Vending_Machine_Sum Errors'!D237, 100) + COUNTIF('MazeComplete Errors'!D237, 100) + COUNTIF('MazeSolve Errors'!D237, 100) + COUNTIF('Hamiltonian Errors'!D237, 100)</f>
        <v>0</v>
      </c>
      <c r="E237">
        <f>COUNTIF('PARITY Errors'!E237, 100) + COUNTIF('Pattern_Matching Errors'!E237, 100) + COUNTIF('Reversal Errors'!E237, 100) + COUNTIF('Stack Errors'!E237, 100) + COUNTIF('Vending_Machine Errors'!E237, 100) + COUNTIF('Vending_Machine_Sum Errors'!E237, 100) + COUNTIF('MazeComplete Errors'!E237, 100) + COUNTIF('MazeSolve Errors'!E237, 100) + COUNTIF('Hamiltonian Errors'!E237, 100)</f>
        <v>0</v>
      </c>
      <c r="F237">
        <f>COUNTIF('PARITY Errors'!F237, 100) + COUNTIF('Pattern_Matching Errors'!F237, 100) + COUNTIF('Reversal Errors'!F237, 100) + COUNTIF('Stack Errors'!F237, 100) + COUNTIF('Vending_Machine Errors'!F237, 100) + COUNTIF('Vending_Machine_Sum Errors'!F237, 100) + COUNTIF('MazeComplete Errors'!F237, 100) + COUNTIF('MazeSolve Errors'!F237, 100) + COUNTIF('Hamiltonian Errors'!F237, 100)</f>
        <v>0</v>
      </c>
      <c r="G237">
        <f>COUNTIF('PARITY Errors'!G237, 100) + COUNTIF('Pattern_Matching Errors'!G237, 100) + COUNTIF('Reversal Errors'!G237, 100) + COUNTIF('Stack Errors'!G237, 100) + COUNTIF('Vending_Machine Errors'!G237, 100) + COUNTIF('Vending_Machine_Sum Errors'!G237, 100) + COUNTIF('MazeComplete Errors'!G237, 100) + COUNTIF('MazeSolve Errors'!G237, 100) + COUNTIF('Hamiltonian Errors'!G237, 100)</f>
        <v>0</v>
      </c>
      <c r="H237" t="str">
        <f t="shared" si="6"/>
        <v>20 (δ=0.45)</v>
      </c>
    </row>
    <row r="238" spans="1:8" x14ac:dyDescent="0.45">
      <c r="A238" s="1">
        <v>18</v>
      </c>
      <c r="B238">
        <v>20</v>
      </c>
      <c r="C238">
        <v>0.65</v>
      </c>
      <c r="D238">
        <f>COUNTIF('PARITY Errors'!D238, 100) + COUNTIF('Pattern_Matching Errors'!D238, 100) + COUNTIF('Reversal Errors'!D238, 100) + COUNTIF('Stack Errors'!D238, 100) + COUNTIF('Vending_Machine Errors'!D238, 100) + COUNTIF('Vending_Machine_Sum Errors'!D238, 100) + COUNTIF('MazeComplete Errors'!D238, 100) + COUNTIF('MazeSolve Errors'!D238, 100) + COUNTIF('Hamiltonian Errors'!D238, 100)</f>
        <v>0</v>
      </c>
      <c r="E238">
        <f>COUNTIF('PARITY Errors'!E238, 100) + COUNTIF('Pattern_Matching Errors'!E238, 100) + COUNTIF('Reversal Errors'!E238, 100) + COUNTIF('Stack Errors'!E238, 100) + COUNTIF('Vending_Machine Errors'!E238, 100) + COUNTIF('Vending_Machine_Sum Errors'!E238, 100) + COUNTIF('MazeComplete Errors'!E238, 100) + COUNTIF('MazeSolve Errors'!E238, 100) + COUNTIF('Hamiltonian Errors'!E238, 100)</f>
        <v>0</v>
      </c>
      <c r="F238">
        <f>COUNTIF('PARITY Errors'!F238, 100) + COUNTIF('Pattern_Matching Errors'!F238, 100) + COUNTIF('Reversal Errors'!F238, 100) + COUNTIF('Stack Errors'!F238, 100) + COUNTIF('Vending_Machine Errors'!F238, 100) + COUNTIF('Vending_Machine_Sum Errors'!F238, 100) + COUNTIF('MazeComplete Errors'!F238, 100) + COUNTIF('MazeSolve Errors'!F238, 100) + COUNTIF('Hamiltonian Errors'!F238, 100)</f>
        <v>0</v>
      </c>
      <c r="G238">
        <f>COUNTIF('PARITY Errors'!G238, 100) + COUNTIF('Pattern_Matching Errors'!G238, 100) + COUNTIF('Reversal Errors'!G238, 100) + COUNTIF('Stack Errors'!G238, 100) + COUNTIF('Vending_Machine Errors'!G238, 100) + COUNTIF('Vending_Machine_Sum Errors'!G238, 100) + COUNTIF('MazeComplete Errors'!G238, 100) + COUNTIF('MazeSolve Errors'!G238, 100) + COUNTIF('Hamiltonian Errors'!G238, 100)</f>
        <v>0</v>
      </c>
      <c r="H238" t="str">
        <f t="shared" si="6"/>
        <v>20 (δ=0.65)</v>
      </c>
    </row>
    <row r="239" spans="1:8" x14ac:dyDescent="0.45">
      <c r="A239" s="1">
        <v>19</v>
      </c>
      <c r="B239">
        <v>20</v>
      </c>
      <c r="C239">
        <v>0.85</v>
      </c>
      <c r="D239">
        <f>COUNTIF('PARITY Errors'!D239, 100) + COUNTIF('Pattern_Matching Errors'!D239, 100) + COUNTIF('Reversal Errors'!D239, 100) + COUNTIF('Stack Errors'!D239, 100) + COUNTIF('Vending_Machine Errors'!D239, 100) + COUNTIF('Vending_Machine_Sum Errors'!D239, 100) + COUNTIF('MazeComplete Errors'!D239, 100) + COUNTIF('MazeSolve Errors'!D239, 100) + COUNTIF('Hamiltonian Errors'!D239, 100)</f>
        <v>0</v>
      </c>
      <c r="E239">
        <f>COUNTIF('PARITY Errors'!E239, 100) + COUNTIF('Pattern_Matching Errors'!E239, 100) + COUNTIF('Reversal Errors'!E239, 100) + COUNTIF('Stack Errors'!E239, 100) + COUNTIF('Vending_Machine Errors'!E239, 100) + COUNTIF('Vending_Machine_Sum Errors'!E239, 100) + COUNTIF('MazeComplete Errors'!E239, 100) + COUNTIF('MazeSolve Errors'!E239, 100) + COUNTIF('Hamiltonian Errors'!E239, 100)</f>
        <v>0</v>
      </c>
      <c r="F239">
        <f>COUNTIF('PARITY Errors'!F239, 100) + COUNTIF('Pattern_Matching Errors'!F239, 100) + COUNTIF('Reversal Errors'!F239, 100) + COUNTIF('Stack Errors'!F239, 100) + COUNTIF('Vending_Machine Errors'!F239, 100) + COUNTIF('Vending_Machine_Sum Errors'!F239, 100) + COUNTIF('MazeComplete Errors'!F239, 100) + COUNTIF('MazeSolve Errors'!F239, 100) + COUNTIF('Hamiltonian Errors'!F239, 100)</f>
        <v>0</v>
      </c>
      <c r="G239">
        <f>COUNTIF('PARITY Errors'!G239, 100) + COUNTIF('Pattern_Matching Errors'!G239, 100) + COUNTIF('Reversal Errors'!G239, 100) + COUNTIF('Stack Errors'!G239, 100) + COUNTIF('Vending_Machine Errors'!G239, 100) + COUNTIF('Vending_Machine_Sum Errors'!G239, 100) + COUNTIF('MazeComplete Errors'!G239, 100) + COUNTIF('MazeSolve Errors'!G239, 100) + COUNTIF('Hamiltonian Errors'!G239, 100)</f>
        <v>0</v>
      </c>
      <c r="H239" t="str">
        <f t="shared" si="6"/>
        <v>20 (δ=0.85)</v>
      </c>
    </row>
    <row r="240" spans="1:8" x14ac:dyDescent="0.45">
      <c r="A240" s="1">
        <v>20</v>
      </c>
      <c r="B240">
        <v>50</v>
      </c>
      <c r="C240">
        <v>0</v>
      </c>
      <c r="D240">
        <f>COUNTIF('PARITY Errors'!D240, 100) + COUNTIF('Pattern_Matching Errors'!D240, 100) + COUNTIF('Reversal Errors'!D240, 100) + COUNTIF('Stack Errors'!D240, 100) + COUNTIF('Vending_Machine Errors'!D240, 100) + COUNTIF('Vending_Machine_Sum Errors'!D240, 100) + COUNTIF('MazeComplete Errors'!D240, 100) + COUNTIF('MazeSolve Errors'!D240, 100) + COUNTIF('Hamiltonian Errors'!D240, 100)</f>
        <v>3</v>
      </c>
      <c r="E240">
        <f>COUNTIF('PARITY Errors'!E240, 100) + COUNTIF('Pattern_Matching Errors'!E240, 100) + COUNTIF('Reversal Errors'!E240, 100) + COUNTIF('Stack Errors'!E240, 100) + COUNTIF('Vending_Machine Errors'!E240, 100) + COUNTIF('Vending_Machine_Sum Errors'!E240, 100) + COUNTIF('MazeComplete Errors'!E240, 100) + COUNTIF('MazeSolve Errors'!E240, 100) + COUNTIF('Hamiltonian Errors'!E240, 100)</f>
        <v>2</v>
      </c>
      <c r="F240">
        <f>COUNTIF('PARITY Errors'!F240, 100) + COUNTIF('Pattern_Matching Errors'!F240, 100) + COUNTIF('Reversal Errors'!F240, 100) + COUNTIF('Stack Errors'!F240, 100) + COUNTIF('Vending_Machine Errors'!F240, 100) + COUNTIF('Vending_Machine_Sum Errors'!F240, 100) + COUNTIF('MazeComplete Errors'!F240, 100) + COUNTIF('MazeSolve Errors'!F240, 100) + COUNTIF('Hamiltonian Errors'!F240, 100)</f>
        <v>3</v>
      </c>
      <c r="G240">
        <f>COUNTIF('PARITY Errors'!G240, 100) + COUNTIF('Pattern_Matching Errors'!G240, 100) + COUNTIF('Reversal Errors'!G240, 100) + COUNTIF('Stack Errors'!G240, 100) + COUNTIF('Vending_Machine Errors'!G240, 100) + COUNTIF('Vending_Machine_Sum Errors'!G240, 100) + COUNTIF('MazeComplete Errors'!G240, 100) + COUNTIF('MazeSolve Errors'!G240, 100) + COUNTIF('Hamiltonian Errors'!G240, 100)</f>
        <v>3</v>
      </c>
      <c r="H240" t="str">
        <f t="shared" si="6"/>
        <v>50 (δ=0)</v>
      </c>
    </row>
    <row r="241" spans="1:8" x14ac:dyDescent="0.45">
      <c r="A241" s="1">
        <v>21</v>
      </c>
      <c r="B241">
        <v>50</v>
      </c>
      <c r="C241">
        <v>0.2</v>
      </c>
      <c r="D241">
        <f>COUNTIF('PARITY Errors'!D241, 100) + COUNTIF('Pattern_Matching Errors'!D241, 100) + COUNTIF('Reversal Errors'!D241, 100) + COUNTIF('Stack Errors'!D241, 100) + COUNTIF('Vending_Machine Errors'!D241, 100) + COUNTIF('Vending_Machine_Sum Errors'!D241, 100) + COUNTIF('MazeComplete Errors'!D241, 100) + COUNTIF('MazeSolve Errors'!D241, 100) + COUNTIF('Hamiltonian Errors'!D241, 100)</f>
        <v>3</v>
      </c>
      <c r="E241">
        <f>COUNTIF('PARITY Errors'!E241, 100) + COUNTIF('Pattern_Matching Errors'!E241, 100) + COUNTIF('Reversal Errors'!E241, 100) + COUNTIF('Stack Errors'!E241, 100) + COUNTIF('Vending_Machine Errors'!E241, 100) + COUNTIF('Vending_Machine_Sum Errors'!E241, 100) + COUNTIF('MazeComplete Errors'!E241, 100) + COUNTIF('MazeSolve Errors'!E241, 100) + COUNTIF('Hamiltonian Errors'!E241, 100)</f>
        <v>2</v>
      </c>
      <c r="F241">
        <f>COUNTIF('PARITY Errors'!F241, 100) + COUNTIF('Pattern_Matching Errors'!F241, 100) + COUNTIF('Reversal Errors'!F241, 100) + COUNTIF('Stack Errors'!F241, 100) + COUNTIF('Vending_Machine Errors'!F241, 100) + COUNTIF('Vending_Machine_Sum Errors'!F241, 100) + COUNTIF('MazeComplete Errors'!F241, 100) + COUNTIF('MazeSolve Errors'!F241, 100) + COUNTIF('Hamiltonian Errors'!F241, 100)</f>
        <v>3</v>
      </c>
      <c r="G241">
        <f>COUNTIF('PARITY Errors'!G241, 100) + COUNTIF('Pattern_Matching Errors'!G241, 100) + COUNTIF('Reversal Errors'!G241, 100) + COUNTIF('Stack Errors'!G241, 100) + COUNTIF('Vending_Machine Errors'!G241, 100) + COUNTIF('Vending_Machine_Sum Errors'!G241, 100) + COUNTIF('MazeComplete Errors'!G241, 100) + COUNTIF('MazeSolve Errors'!G241, 100) + COUNTIF('Hamiltonian Errors'!G241, 100)</f>
        <v>3</v>
      </c>
      <c r="H241" t="str">
        <f t="shared" si="6"/>
        <v>50 (δ=0.2)</v>
      </c>
    </row>
    <row r="242" spans="1:8" x14ac:dyDescent="0.45">
      <c r="A242" s="1">
        <v>22</v>
      </c>
      <c r="B242">
        <v>50</v>
      </c>
      <c r="C242">
        <v>0.45</v>
      </c>
      <c r="D242">
        <f>COUNTIF('PARITY Errors'!D242, 100) + COUNTIF('Pattern_Matching Errors'!D242, 100) + COUNTIF('Reversal Errors'!D242, 100) + COUNTIF('Stack Errors'!D242, 100) + COUNTIF('Vending_Machine Errors'!D242, 100) + COUNTIF('Vending_Machine_Sum Errors'!D242, 100) + COUNTIF('MazeComplete Errors'!D242, 100) + COUNTIF('MazeSolve Errors'!D242, 100) + COUNTIF('Hamiltonian Errors'!D242, 100)</f>
        <v>3</v>
      </c>
      <c r="E242">
        <f>COUNTIF('PARITY Errors'!E242, 100) + COUNTIF('Pattern_Matching Errors'!E242, 100) + COUNTIF('Reversal Errors'!E242, 100) + COUNTIF('Stack Errors'!E242, 100) + COUNTIF('Vending_Machine Errors'!E242, 100) + COUNTIF('Vending_Machine_Sum Errors'!E242, 100) + COUNTIF('MazeComplete Errors'!E242, 100) + COUNTIF('MazeSolve Errors'!E242, 100) + COUNTIF('Hamiltonian Errors'!E242, 100)</f>
        <v>2</v>
      </c>
      <c r="F242">
        <f>COUNTIF('PARITY Errors'!F242, 100) + COUNTIF('Pattern_Matching Errors'!F242, 100) + COUNTIF('Reversal Errors'!F242, 100) + COUNTIF('Stack Errors'!F242, 100) + COUNTIF('Vending_Machine Errors'!F242, 100) + COUNTIF('Vending_Machine_Sum Errors'!F242, 100) + COUNTIF('MazeComplete Errors'!F242, 100) + COUNTIF('MazeSolve Errors'!F242, 100) + COUNTIF('Hamiltonian Errors'!F242, 100)</f>
        <v>3</v>
      </c>
      <c r="G242">
        <f>COUNTIF('PARITY Errors'!G242, 100) + COUNTIF('Pattern_Matching Errors'!G242, 100) + COUNTIF('Reversal Errors'!G242, 100) + COUNTIF('Stack Errors'!G242, 100) + COUNTIF('Vending_Machine Errors'!G242, 100) + COUNTIF('Vending_Machine_Sum Errors'!G242, 100) + COUNTIF('MazeComplete Errors'!G242, 100) + COUNTIF('MazeSolve Errors'!G242, 100) + COUNTIF('Hamiltonian Errors'!G242, 100)</f>
        <v>3</v>
      </c>
      <c r="H242" t="str">
        <f t="shared" si="6"/>
        <v>50 (δ=0.45)</v>
      </c>
    </row>
    <row r="243" spans="1:8" x14ac:dyDescent="0.45">
      <c r="A243" s="1">
        <v>23</v>
      </c>
      <c r="B243">
        <v>50</v>
      </c>
      <c r="C243">
        <v>0.65</v>
      </c>
      <c r="D243">
        <f>COUNTIF('PARITY Errors'!D243, 100) + COUNTIF('Pattern_Matching Errors'!D243, 100) + COUNTIF('Reversal Errors'!D243, 100) + COUNTIF('Stack Errors'!D243, 100) + COUNTIF('Vending_Machine Errors'!D243, 100) + COUNTIF('Vending_Machine_Sum Errors'!D243, 100) + COUNTIF('MazeComplete Errors'!D243, 100) + COUNTIF('MazeSolve Errors'!D243, 100) + COUNTIF('Hamiltonian Errors'!D243, 100)</f>
        <v>3</v>
      </c>
      <c r="E243">
        <f>COUNTIF('PARITY Errors'!E243, 100) + COUNTIF('Pattern_Matching Errors'!E243, 100) + COUNTIF('Reversal Errors'!E243, 100) + COUNTIF('Stack Errors'!E243, 100) + COUNTIF('Vending_Machine Errors'!E243, 100) + COUNTIF('Vending_Machine_Sum Errors'!E243, 100) + COUNTIF('MazeComplete Errors'!E243, 100) + COUNTIF('MazeSolve Errors'!E243, 100) + COUNTIF('Hamiltonian Errors'!E243, 100)</f>
        <v>2</v>
      </c>
      <c r="F243">
        <f>COUNTIF('PARITY Errors'!F243, 100) + COUNTIF('Pattern_Matching Errors'!F243, 100) + COUNTIF('Reversal Errors'!F243, 100) + COUNTIF('Stack Errors'!F243, 100) + COUNTIF('Vending_Machine Errors'!F243, 100) + COUNTIF('Vending_Machine_Sum Errors'!F243, 100) + COUNTIF('MazeComplete Errors'!F243, 100) + COUNTIF('MazeSolve Errors'!F243, 100) + COUNTIF('Hamiltonian Errors'!F243, 100)</f>
        <v>3</v>
      </c>
      <c r="G243">
        <f>COUNTIF('PARITY Errors'!G243, 100) + COUNTIF('Pattern_Matching Errors'!G243, 100) + COUNTIF('Reversal Errors'!G243, 100) + COUNTIF('Stack Errors'!G243, 100) + COUNTIF('Vending_Machine Errors'!G243, 100) + COUNTIF('Vending_Machine_Sum Errors'!G243, 100) + COUNTIF('MazeComplete Errors'!G243, 100) + COUNTIF('MazeSolve Errors'!G243, 100) + COUNTIF('Hamiltonian Errors'!G243, 100)</f>
        <v>3</v>
      </c>
      <c r="H243" t="str">
        <f t="shared" si="6"/>
        <v>50 (δ=0.65)</v>
      </c>
    </row>
    <row r="244" spans="1:8" x14ac:dyDescent="0.45">
      <c r="A244" s="1">
        <v>24</v>
      </c>
      <c r="B244">
        <v>50</v>
      </c>
      <c r="C244">
        <v>0.85</v>
      </c>
      <c r="D244">
        <f>COUNTIF('PARITY Errors'!D244, 100) + COUNTIF('Pattern_Matching Errors'!D244, 100) + COUNTIF('Reversal Errors'!D244, 100) + COUNTIF('Stack Errors'!D244, 100) + COUNTIF('Vending_Machine Errors'!D244, 100) + COUNTIF('Vending_Machine_Sum Errors'!D244, 100) + COUNTIF('MazeComplete Errors'!D244, 100) + COUNTIF('MazeSolve Errors'!D244, 100) + COUNTIF('Hamiltonian Errors'!D244, 100)</f>
        <v>3</v>
      </c>
      <c r="E244">
        <f>COUNTIF('PARITY Errors'!E244, 100) + COUNTIF('Pattern_Matching Errors'!E244, 100) + COUNTIF('Reversal Errors'!E244, 100) + COUNTIF('Stack Errors'!E244, 100) + COUNTIF('Vending_Machine Errors'!E244, 100) + COUNTIF('Vending_Machine_Sum Errors'!E244, 100) + COUNTIF('MazeComplete Errors'!E244, 100) + COUNTIF('MazeSolve Errors'!E244, 100) + COUNTIF('Hamiltonian Errors'!E244, 100)</f>
        <v>2</v>
      </c>
      <c r="F244">
        <f>COUNTIF('PARITY Errors'!F244, 100) + COUNTIF('Pattern_Matching Errors'!F244, 100) + COUNTIF('Reversal Errors'!F244, 100) + COUNTIF('Stack Errors'!F244, 100) + COUNTIF('Vending_Machine Errors'!F244, 100) + COUNTIF('Vending_Machine_Sum Errors'!F244, 100) + COUNTIF('MazeComplete Errors'!F244, 100) + COUNTIF('MazeSolve Errors'!F244, 100) + COUNTIF('Hamiltonian Errors'!F244, 100)</f>
        <v>3</v>
      </c>
      <c r="G244">
        <f>COUNTIF('PARITY Errors'!G244, 100) + COUNTIF('Pattern_Matching Errors'!G244, 100) + COUNTIF('Reversal Errors'!G244, 100) + COUNTIF('Stack Errors'!G244, 100) + COUNTIF('Vending_Machine Errors'!G244, 100) + COUNTIF('Vending_Machine_Sum Errors'!G244, 100) + COUNTIF('MazeComplete Errors'!G244, 100) + COUNTIF('MazeSolve Errors'!G244, 100) + COUNTIF('Hamiltonian Errors'!G244, 100)</f>
        <v>3</v>
      </c>
      <c r="H244" t="str">
        <f t="shared" si="6"/>
        <v>50 (δ=0.85)</v>
      </c>
    </row>
    <row r="245" spans="1:8" x14ac:dyDescent="0.45">
      <c r="A245" s="1">
        <v>25</v>
      </c>
      <c r="B245">
        <v>100</v>
      </c>
      <c r="C245">
        <v>0</v>
      </c>
      <c r="D245">
        <f>COUNTIF('PARITY Errors'!D245, 100) + COUNTIF('Pattern_Matching Errors'!D245, 100) + COUNTIF('Reversal Errors'!D245, 100) + COUNTIF('Stack Errors'!D245, 100) + COUNTIF('Vending_Machine Errors'!D245, 100) + COUNTIF('Vending_Machine_Sum Errors'!D245, 100) + COUNTIF('MazeComplete Errors'!D245, 100) + COUNTIF('MazeSolve Errors'!D245, 100) + COUNTIF('Hamiltonian Errors'!D245, 100)</f>
        <v>6</v>
      </c>
      <c r="E245">
        <f>COUNTIF('PARITY Errors'!E245, 100) + COUNTIF('Pattern_Matching Errors'!E245, 100) + COUNTIF('Reversal Errors'!E245, 100) + COUNTIF('Stack Errors'!E245, 100) + COUNTIF('Vending_Machine Errors'!E245, 100) + COUNTIF('Vending_Machine_Sum Errors'!E245, 100) + COUNTIF('MazeComplete Errors'!E245, 100) + COUNTIF('MazeSolve Errors'!E245, 100) + COUNTIF('Hamiltonian Errors'!E245, 100)</f>
        <v>4</v>
      </c>
      <c r="F245">
        <f>COUNTIF('PARITY Errors'!F245, 100) + COUNTIF('Pattern_Matching Errors'!F245, 100) + COUNTIF('Reversal Errors'!F245, 100) + COUNTIF('Stack Errors'!F245, 100) + COUNTIF('Vending_Machine Errors'!F245, 100) + COUNTIF('Vending_Machine_Sum Errors'!F245, 100) + COUNTIF('MazeComplete Errors'!F245, 100) + COUNTIF('MazeSolve Errors'!F245, 100) + COUNTIF('Hamiltonian Errors'!F245, 100)</f>
        <v>6</v>
      </c>
      <c r="G245">
        <f>COUNTIF('PARITY Errors'!G245, 100) + COUNTIF('Pattern_Matching Errors'!G245, 100) + COUNTIF('Reversal Errors'!G245, 100) + COUNTIF('Stack Errors'!G245, 100) + COUNTIF('Vending_Machine Errors'!G245, 100) + COUNTIF('Vending_Machine_Sum Errors'!G245, 100) + COUNTIF('MazeComplete Errors'!G245, 100) + COUNTIF('MazeSolve Errors'!G245, 100) + COUNTIF('Hamiltonian Errors'!G245, 100)</f>
        <v>6</v>
      </c>
      <c r="H245" t="str">
        <f t="shared" si="6"/>
        <v>100 (δ=0)</v>
      </c>
    </row>
    <row r="246" spans="1:8" x14ac:dyDescent="0.45">
      <c r="A246" s="1">
        <v>26</v>
      </c>
      <c r="B246">
        <v>100</v>
      </c>
      <c r="C246">
        <v>0.2</v>
      </c>
      <c r="D246">
        <f>COUNTIF('PARITY Errors'!D246, 100) + COUNTIF('Pattern_Matching Errors'!D246, 100) + COUNTIF('Reversal Errors'!D246, 100) + COUNTIF('Stack Errors'!D246, 100) + COUNTIF('Vending_Machine Errors'!D246, 100) + COUNTIF('Vending_Machine_Sum Errors'!D246, 100) + COUNTIF('MazeComplete Errors'!D246, 100) + COUNTIF('MazeSolve Errors'!D246, 100) + COUNTIF('Hamiltonian Errors'!D246, 100)</f>
        <v>6</v>
      </c>
      <c r="E246">
        <f>COUNTIF('PARITY Errors'!E246, 100) + COUNTIF('Pattern_Matching Errors'!E246, 100) + COUNTIF('Reversal Errors'!E246, 100) + COUNTIF('Stack Errors'!E246, 100) + COUNTIF('Vending_Machine Errors'!E246, 100) + COUNTIF('Vending_Machine_Sum Errors'!E246, 100) + COUNTIF('MazeComplete Errors'!E246, 100) + COUNTIF('MazeSolve Errors'!E246, 100) + COUNTIF('Hamiltonian Errors'!E246, 100)</f>
        <v>4</v>
      </c>
      <c r="F246">
        <f>COUNTIF('PARITY Errors'!F246, 100) + COUNTIF('Pattern_Matching Errors'!F246, 100) + COUNTIF('Reversal Errors'!F246, 100) + COUNTIF('Stack Errors'!F246, 100) + COUNTIF('Vending_Machine Errors'!F246, 100) + COUNTIF('Vending_Machine_Sum Errors'!F246, 100) + COUNTIF('MazeComplete Errors'!F246, 100) + COUNTIF('MazeSolve Errors'!F246, 100) + COUNTIF('Hamiltonian Errors'!F246, 100)</f>
        <v>6</v>
      </c>
      <c r="G246">
        <f>COUNTIF('PARITY Errors'!G246, 100) + COUNTIF('Pattern_Matching Errors'!G246, 100) + COUNTIF('Reversal Errors'!G246, 100) + COUNTIF('Stack Errors'!G246, 100) + COUNTIF('Vending_Machine Errors'!G246, 100) + COUNTIF('Vending_Machine_Sum Errors'!G246, 100) + COUNTIF('MazeComplete Errors'!G246, 100) + COUNTIF('MazeSolve Errors'!G246, 100) + COUNTIF('Hamiltonian Errors'!G246, 100)</f>
        <v>6</v>
      </c>
      <c r="H246" t="str">
        <f t="shared" si="6"/>
        <v>100 (δ=0.2)</v>
      </c>
    </row>
    <row r="247" spans="1:8" x14ac:dyDescent="0.45">
      <c r="A247" s="1">
        <v>27</v>
      </c>
      <c r="B247">
        <v>100</v>
      </c>
      <c r="C247">
        <v>0.45</v>
      </c>
      <c r="D247">
        <f>COUNTIF('PARITY Errors'!D247, 100) + COUNTIF('Pattern_Matching Errors'!D247, 100) + COUNTIF('Reversal Errors'!D247, 100) + COUNTIF('Stack Errors'!D247, 100) + COUNTIF('Vending_Machine Errors'!D247, 100) + COUNTIF('Vending_Machine_Sum Errors'!D247, 100) + COUNTIF('MazeComplete Errors'!D247, 100) + COUNTIF('MazeSolve Errors'!D247, 100) + COUNTIF('Hamiltonian Errors'!D247, 100)</f>
        <v>6</v>
      </c>
      <c r="E247">
        <f>COUNTIF('PARITY Errors'!E247, 100) + COUNTIF('Pattern_Matching Errors'!E247, 100) + COUNTIF('Reversal Errors'!E247, 100) + COUNTIF('Stack Errors'!E247, 100) + COUNTIF('Vending_Machine Errors'!E247, 100) + COUNTIF('Vending_Machine_Sum Errors'!E247, 100) + COUNTIF('MazeComplete Errors'!E247, 100) + COUNTIF('MazeSolve Errors'!E247, 100) + COUNTIF('Hamiltonian Errors'!E247, 100)</f>
        <v>4</v>
      </c>
      <c r="F247">
        <f>COUNTIF('PARITY Errors'!F247, 100) + COUNTIF('Pattern_Matching Errors'!F247, 100) + COUNTIF('Reversal Errors'!F247, 100) + COUNTIF('Stack Errors'!F247, 100) + COUNTIF('Vending_Machine Errors'!F247, 100) + COUNTIF('Vending_Machine_Sum Errors'!F247, 100) + COUNTIF('MazeComplete Errors'!F247, 100) + COUNTIF('MazeSolve Errors'!F247, 100) + COUNTIF('Hamiltonian Errors'!F247, 100)</f>
        <v>6</v>
      </c>
      <c r="G247">
        <f>COUNTIF('PARITY Errors'!G247, 100) + COUNTIF('Pattern_Matching Errors'!G247, 100) + COUNTIF('Reversal Errors'!G247, 100) + COUNTIF('Stack Errors'!G247, 100) + COUNTIF('Vending_Machine Errors'!G247, 100) + COUNTIF('Vending_Machine_Sum Errors'!G247, 100) + COUNTIF('MazeComplete Errors'!G247, 100) + COUNTIF('MazeSolve Errors'!G247, 100) + COUNTIF('Hamiltonian Errors'!G247, 100)</f>
        <v>6</v>
      </c>
      <c r="H247" t="str">
        <f t="shared" si="6"/>
        <v>100 (δ=0.45)</v>
      </c>
    </row>
    <row r="248" spans="1:8" x14ac:dyDescent="0.45">
      <c r="A248" s="1">
        <v>28</v>
      </c>
      <c r="B248">
        <v>100</v>
      </c>
      <c r="C248">
        <v>0.65</v>
      </c>
      <c r="D248">
        <f>COUNTIF('PARITY Errors'!D248, 100) + COUNTIF('Pattern_Matching Errors'!D248, 100) + COUNTIF('Reversal Errors'!D248, 100) + COUNTIF('Stack Errors'!D248, 100) + COUNTIF('Vending_Machine Errors'!D248, 100) + COUNTIF('Vending_Machine_Sum Errors'!D248, 100) + COUNTIF('MazeComplete Errors'!D248, 100) + COUNTIF('MazeSolve Errors'!D248, 100) + COUNTIF('Hamiltonian Errors'!D248, 100)</f>
        <v>6</v>
      </c>
      <c r="E248">
        <f>COUNTIF('PARITY Errors'!E248, 100) + COUNTIF('Pattern_Matching Errors'!E248, 100) + COUNTIF('Reversal Errors'!E248, 100) + COUNTIF('Stack Errors'!E248, 100) + COUNTIF('Vending_Machine Errors'!E248, 100) + COUNTIF('Vending_Machine_Sum Errors'!E248, 100) + COUNTIF('MazeComplete Errors'!E248, 100) + COUNTIF('MazeSolve Errors'!E248, 100) + COUNTIF('Hamiltonian Errors'!E248, 100)</f>
        <v>4</v>
      </c>
      <c r="F248">
        <f>COUNTIF('PARITY Errors'!F248, 100) + COUNTIF('Pattern_Matching Errors'!F248, 100) + COUNTIF('Reversal Errors'!F248, 100) + COUNTIF('Stack Errors'!F248, 100) + COUNTIF('Vending_Machine Errors'!F248, 100) + COUNTIF('Vending_Machine_Sum Errors'!F248, 100) + COUNTIF('MazeComplete Errors'!F248, 100) + COUNTIF('MazeSolve Errors'!F248, 100) + COUNTIF('Hamiltonian Errors'!F248, 100)</f>
        <v>6</v>
      </c>
      <c r="G248">
        <f>COUNTIF('PARITY Errors'!G248, 100) + COUNTIF('Pattern_Matching Errors'!G248, 100) + COUNTIF('Reversal Errors'!G248, 100) + COUNTIF('Stack Errors'!G248, 100) + COUNTIF('Vending_Machine Errors'!G248, 100) + COUNTIF('Vending_Machine_Sum Errors'!G248, 100) + COUNTIF('MazeComplete Errors'!G248, 100) + COUNTIF('MazeSolve Errors'!G248, 100) + COUNTIF('Hamiltonian Errors'!G248, 100)</f>
        <v>6</v>
      </c>
      <c r="H248" t="str">
        <f t="shared" si="6"/>
        <v>100 (δ=0.65)</v>
      </c>
    </row>
    <row r="249" spans="1:8" x14ac:dyDescent="0.45">
      <c r="A249" s="1">
        <v>29</v>
      </c>
      <c r="B249">
        <v>100</v>
      </c>
      <c r="C249">
        <v>0.85</v>
      </c>
      <c r="D249">
        <f>COUNTIF('PARITY Errors'!D249, 100) + COUNTIF('Pattern_Matching Errors'!D249, 100) + COUNTIF('Reversal Errors'!D249, 100) + COUNTIF('Stack Errors'!D249, 100) + COUNTIF('Vending_Machine Errors'!D249, 100) + COUNTIF('Vending_Machine_Sum Errors'!D249, 100) + COUNTIF('MazeComplete Errors'!D249, 100) + COUNTIF('MazeSolve Errors'!D249, 100) + COUNTIF('Hamiltonian Errors'!D249, 100)</f>
        <v>6</v>
      </c>
      <c r="E249">
        <f>COUNTIF('PARITY Errors'!E249, 100) + COUNTIF('Pattern_Matching Errors'!E249, 100) + COUNTIF('Reversal Errors'!E249, 100) + COUNTIF('Stack Errors'!E249, 100) + COUNTIF('Vending_Machine Errors'!E249, 100) + COUNTIF('Vending_Machine_Sum Errors'!E249, 100) + COUNTIF('MazeComplete Errors'!E249, 100) + COUNTIF('MazeSolve Errors'!E249, 100) + COUNTIF('Hamiltonian Errors'!E249, 100)</f>
        <v>4</v>
      </c>
      <c r="F249">
        <f>COUNTIF('PARITY Errors'!F249, 100) + COUNTIF('Pattern_Matching Errors'!F249, 100) + COUNTIF('Reversal Errors'!F249, 100) + COUNTIF('Stack Errors'!F249, 100) + COUNTIF('Vending_Machine Errors'!F249, 100) + COUNTIF('Vending_Machine_Sum Errors'!F249, 100) + COUNTIF('MazeComplete Errors'!F249, 100) + COUNTIF('MazeSolve Errors'!F249, 100) + COUNTIF('Hamiltonian Errors'!F249, 100)</f>
        <v>6</v>
      </c>
      <c r="G249">
        <f>COUNTIF('PARITY Errors'!G249, 100) + COUNTIF('Pattern_Matching Errors'!G249, 100) + COUNTIF('Reversal Errors'!G249, 100) + COUNTIF('Stack Errors'!G249, 100) + COUNTIF('Vending_Machine Errors'!G249, 100) + COUNTIF('Vending_Machine_Sum Errors'!G249, 100) + COUNTIF('MazeComplete Errors'!G249, 100) + COUNTIF('MazeSolve Errors'!G249, 100) + COUNTIF('Hamiltonian Errors'!G249, 100)</f>
        <v>6</v>
      </c>
      <c r="H249" t="str">
        <f t="shared" si="6"/>
        <v>100 (δ=0.85)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91676-DC47-4DB7-A849-49982DF27D2C}">
  <dimension ref="A1:H249"/>
  <sheetViews>
    <sheetView workbookViewId="0">
      <selection activeCell="F15" sqref="F15"/>
    </sheetView>
  </sheetViews>
  <sheetFormatPr defaultRowHeight="14.25" x14ac:dyDescent="0.45"/>
  <sheetData>
    <row r="1" spans="1:8" x14ac:dyDescent="0.45">
      <c r="A1" s="1">
        <v>0</v>
      </c>
      <c r="B1" t="s">
        <v>13</v>
      </c>
      <c r="D1">
        <v>9</v>
      </c>
    </row>
    <row r="3" spans="1:8" x14ac:dyDescent="0.4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14</v>
      </c>
    </row>
    <row r="4" spans="1:8" x14ac:dyDescent="0.45">
      <c r="A4" s="1">
        <v>0</v>
      </c>
      <c r="B4">
        <v>2</v>
      </c>
      <c r="C4">
        <v>0</v>
      </c>
      <c r="D4">
        <f>COUNTIF('PARITY Errors'!D4, 100) + COUNTIF('Pattern_Matching Errors'!D4, 100) + COUNTIF('Reversal Errors'!D4, 100) + COUNTIF('Stack Errors'!D4, 100) + COUNTIF('Vending_Machine Errors'!D4, 100) + COUNTIF('Vending_Machine_Sum Errors'!D4, 100) + COUNTIF('MazeComplete Errors'!D4, 100) + COUNTIF('MazeSolve Errors'!D4, 100) + COUNTIF('Hamiltonian Errors'!D4, 100)</f>
        <v>2</v>
      </c>
      <c r="E4">
        <f>COUNTIF('PARITY Errors'!E4, 100) + COUNTIF('Pattern_Matching Errors'!E4, 100) + COUNTIF('Reversal Errors'!E4, 100) + COUNTIF('Stack Errors'!E4, 100) + COUNTIF('Vending_Machine Errors'!E4, 100) + COUNTIF('Vending_Machine_Sum Errors'!E4, 100) + COUNTIF('MazeComplete Errors'!E4, 100) + COUNTIF('MazeSolve Errors'!E4, 100) + COUNTIF('Hamiltonian Errors'!E4, 100)</f>
        <v>3</v>
      </c>
      <c r="F4">
        <f>COUNTIF('PARITY Errors'!F4, 100) + COUNTIF('Pattern_Matching Errors'!F4, 100) + COUNTIF('Reversal Errors'!F4, 100) + COUNTIF('Stack Errors'!F4, 100) + COUNTIF('Vending_Machine Errors'!F4, 100) + COUNTIF('Vending_Machine_Sum Errors'!F4, 100) + COUNTIF('MazeComplete Errors'!F4, 100) + COUNTIF('MazeSolve Errors'!F4, 100) + COUNTIF('Hamiltonian Errors'!F4, 100)</f>
        <v>2</v>
      </c>
      <c r="G4">
        <f>COUNTIF('PARITY Errors'!G4, 100) + COUNTIF('Pattern_Matching Errors'!G4, 100) + COUNTIF('Reversal Errors'!G4, 100) + COUNTIF('Stack Errors'!G4, 100) + COUNTIF('Vending_Machine Errors'!G4, 100) + COUNTIF('Vending_Machine_Sum Errors'!G4, 100) + COUNTIF('MazeComplete Errors'!G4, 100) + COUNTIF('MazeSolve Errors'!G4, 100) + COUNTIF('Hamiltonian Errors'!G4, 100)</f>
        <v>3</v>
      </c>
      <c r="H4" t="str">
        <f t="shared" ref="H4:H33" si="0">B4&amp;" (δ="&amp;C4&amp;")"</f>
        <v>2 (δ=0)</v>
      </c>
    </row>
    <row r="5" spans="1:8" x14ac:dyDescent="0.45">
      <c r="A5" s="1">
        <v>1</v>
      </c>
      <c r="B5">
        <v>2</v>
      </c>
      <c r="C5">
        <v>0.2</v>
      </c>
      <c r="D5">
        <f>COUNTIF('PARITY Errors'!D5, 100) + COUNTIF('Pattern_Matching Errors'!D5, 100) + COUNTIF('Reversal Errors'!D5, 100) + COUNTIF('Stack Errors'!D5, 100) + COUNTIF('Vending_Machine Errors'!D5, 100) + COUNTIF('Vending_Machine_Sum Errors'!D5, 100) + COUNTIF('MazeComplete Errors'!D5, 100) + COUNTIF('MazeSolve Errors'!D5, 100) + COUNTIF('Hamiltonian Errors'!D5, 100)</f>
        <v>1</v>
      </c>
      <c r="E5">
        <f>COUNTIF('PARITY Errors'!E5, 100) + COUNTIF('Pattern_Matching Errors'!E5, 100) + COUNTIF('Reversal Errors'!E5, 100) + COUNTIF('Stack Errors'!E5, 100) + COUNTIF('Vending_Machine Errors'!E5, 100) + COUNTIF('Vending_Machine_Sum Errors'!E5, 100) + COUNTIF('MazeComplete Errors'!E5, 100) + COUNTIF('MazeSolve Errors'!E5, 100) + COUNTIF('Hamiltonian Errors'!E5, 100)</f>
        <v>3</v>
      </c>
      <c r="F5">
        <f>COUNTIF('PARITY Errors'!F5, 100) + COUNTIF('Pattern_Matching Errors'!F5, 100) + COUNTIF('Reversal Errors'!F5, 100) + COUNTIF('Stack Errors'!F5, 100) + COUNTIF('Vending_Machine Errors'!F5, 100) + COUNTIF('Vending_Machine_Sum Errors'!F5, 100) + COUNTIF('MazeComplete Errors'!F5, 100) + COUNTIF('MazeSolve Errors'!F5, 100) + COUNTIF('Hamiltonian Errors'!F5, 100)</f>
        <v>2</v>
      </c>
      <c r="G5">
        <f>COUNTIF('PARITY Errors'!G5, 100) + COUNTIF('Pattern_Matching Errors'!G5, 100) + COUNTIF('Reversal Errors'!G5, 100) + COUNTIF('Stack Errors'!G5, 100) + COUNTIF('Vending_Machine Errors'!G5, 100) + COUNTIF('Vending_Machine_Sum Errors'!G5, 100) + COUNTIF('MazeComplete Errors'!G5, 100) + COUNTIF('MazeSolve Errors'!G5, 100) + COUNTIF('Hamiltonian Errors'!G5, 100)</f>
        <v>3</v>
      </c>
      <c r="H5" t="str">
        <f t="shared" si="0"/>
        <v>2 (δ=0.2)</v>
      </c>
    </row>
    <row r="6" spans="1:8" x14ac:dyDescent="0.45">
      <c r="A6" s="1">
        <v>2</v>
      </c>
      <c r="B6">
        <v>2</v>
      </c>
      <c r="C6">
        <v>0.45</v>
      </c>
      <c r="D6">
        <f>COUNTIF('PARITY Errors'!D6, 100) + COUNTIF('Pattern_Matching Errors'!D6, 100) + COUNTIF('Reversal Errors'!D6, 100) + COUNTIF('Stack Errors'!D6, 100) + COUNTIF('Vending_Machine Errors'!D6, 100) + COUNTIF('Vending_Machine_Sum Errors'!D6, 100) + COUNTIF('MazeComplete Errors'!D6, 100) + COUNTIF('MazeSolve Errors'!D6, 100) + COUNTIF('Hamiltonian Errors'!D6, 100)</f>
        <v>1</v>
      </c>
      <c r="E6">
        <f>COUNTIF('PARITY Errors'!E6, 100) + COUNTIF('Pattern_Matching Errors'!E6, 100) + COUNTIF('Reversal Errors'!E6, 100) + COUNTIF('Stack Errors'!E6, 100) + COUNTIF('Vending_Machine Errors'!E6, 100) + COUNTIF('Vending_Machine_Sum Errors'!E6, 100) + COUNTIF('MazeComplete Errors'!E6, 100) + COUNTIF('MazeSolve Errors'!E6, 100) + COUNTIF('Hamiltonian Errors'!E6, 100)</f>
        <v>3</v>
      </c>
      <c r="F6">
        <f>COUNTIF('PARITY Errors'!F6, 100) + COUNTIF('Pattern_Matching Errors'!F6, 100) + COUNTIF('Reversal Errors'!F6, 100) + COUNTIF('Stack Errors'!F6, 100) + COUNTIF('Vending_Machine Errors'!F6, 100) + COUNTIF('Vending_Machine_Sum Errors'!F6, 100) + COUNTIF('MazeComplete Errors'!F6, 100) + COUNTIF('MazeSolve Errors'!F6, 100) + COUNTIF('Hamiltonian Errors'!F6, 100)</f>
        <v>2</v>
      </c>
      <c r="G6">
        <f>COUNTIF('PARITY Errors'!G6, 100) + COUNTIF('Pattern_Matching Errors'!G6, 100) + COUNTIF('Reversal Errors'!G6, 100) + COUNTIF('Stack Errors'!G6, 100) + COUNTIF('Vending_Machine Errors'!G6, 100) + COUNTIF('Vending_Machine_Sum Errors'!G6, 100) + COUNTIF('MazeComplete Errors'!G6, 100) + COUNTIF('MazeSolve Errors'!G6, 100) + COUNTIF('Hamiltonian Errors'!G6, 100)</f>
        <v>3</v>
      </c>
      <c r="H6" t="str">
        <f t="shared" si="0"/>
        <v>2 (δ=0.45)</v>
      </c>
    </row>
    <row r="7" spans="1:8" x14ac:dyDescent="0.45">
      <c r="A7" s="1">
        <v>3</v>
      </c>
      <c r="B7">
        <v>2</v>
      </c>
      <c r="C7">
        <v>0.65</v>
      </c>
      <c r="D7">
        <f>COUNTIF('PARITY Errors'!D7, 100) + COUNTIF('Pattern_Matching Errors'!D7, 100) + COUNTIF('Reversal Errors'!D7, 100) + COUNTIF('Stack Errors'!D7, 100) + COUNTIF('Vending_Machine Errors'!D7, 100) + COUNTIF('Vending_Machine_Sum Errors'!D7, 100) + COUNTIF('MazeComplete Errors'!D7, 100) + COUNTIF('MazeSolve Errors'!D7, 100) + COUNTIF('Hamiltonian Errors'!D7, 100)</f>
        <v>1</v>
      </c>
      <c r="E7">
        <f>COUNTIF('PARITY Errors'!E7, 100) + COUNTIF('Pattern_Matching Errors'!E7, 100) + COUNTIF('Reversal Errors'!E7, 100) + COUNTIF('Stack Errors'!E7, 100) + COUNTIF('Vending_Machine Errors'!E7, 100) + COUNTIF('Vending_Machine_Sum Errors'!E7, 100) + COUNTIF('MazeComplete Errors'!E7, 100) + COUNTIF('MazeSolve Errors'!E7, 100) + COUNTIF('Hamiltonian Errors'!E7, 100)</f>
        <v>3</v>
      </c>
      <c r="F7">
        <f>COUNTIF('PARITY Errors'!F7, 100) + COUNTIF('Pattern_Matching Errors'!F7, 100) + COUNTIF('Reversal Errors'!F7, 100) + COUNTIF('Stack Errors'!F7, 100) + COUNTIF('Vending_Machine Errors'!F7, 100) + COUNTIF('Vending_Machine_Sum Errors'!F7, 100) + COUNTIF('MazeComplete Errors'!F7, 100) + COUNTIF('MazeSolve Errors'!F7, 100) + COUNTIF('Hamiltonian Errors'!F7, 100)</f>
        <v>2</v>
      </c>
      <c r="G7">
        <f>COUNTIF('PARITY Errors'!G7, 100) + COUNTIF('Pattern_Matching Errors'!G7, 100) + COUNTIF('Reversal Errors'!G7, 100) + COUNTIF('Stack Errors'!G7, 100) + COUNTIF('Vending_Machine Errors'!G7, 100) + COUNTIF('Vending_Machine_Sum Errors'!G7, 100) + COUNTIF('MazeComplete Errors'!G7, 100) + COUNTIF('MazeSolve Errors'!G7, 100) + COUNTIF('Hamiltonian Errors'!G7, 100)</f>
        <v>4</v>
      </c>
      <c r="H7" t="str">
        <f t="shared" si="0"/>
        <v>2 (δ=0.65)</v>
      </c>
    </row>
    <row r="8" spans="1:8" x14ac:dyDescent="0.45">
      <c r="A8" s="1">
        <v>4</v>
      </c>
      <c r="B8">
        <v>2</v>
      </c>
      <c r="C8">
        <v>0.85</v>
      </c>
      <c r="D8">
        <f>COUNTIF('PARITY Errors'!D8, 100) + COUNTIF('Pattern_Matching Errors'!D8, 100) + COUNTIF('Reversal Errors'!D8, 100) + COUNTIF('Stack Errors'!D8, 100) + COUNTIF('Vending_Machine Errors'!D8, 100) + COUNTIF('Vending_Machine_Sum Errors'!D8, 100) + COUNTIF('MazeComplete Errors'!D8, 100) + COUNTIF('MazeSolve Errors'!D8, 100) + COUNTIF('Hamiltonian Errors'!D8, 100)</f>
        <v>1</v>
      </c>
      <c r="E8">
        <f>COUNTIF('PARITY Errors'!E8, 100) + COUNTIF('Pattern_Matching Errors'!E8, 100) + COUNTIF('Reversal Errors'!E8, 100) + COUNTIF('Stack Errors'!E8, 100) + COUNTIF('Vending_Machine Errors'!E8, 100) + COUNTIF('Vending_Machine_Sum Errors'!E8, 100) + COUNTIF('MazeComplete Errors'!E8, 100) + COUNTIF('MazeSolve Errors'!E8, 100) + COUNTIF('Hamiltonian Errors'!E8, 100)</f>
        <v>3</v>
      </c>
      <c r="F8">
        <f>COUNTIF('PARITY Errors'!F8, 100) + COUNTIF('Pattern_Matching Errors'!F8, 100) + COUNTIF('Reversal Errors'!F8, 100) + COUNTIF('Stack Errors'!F8, 100) + COUNTIF('Vending_Machine Errors'!F8, 100) + COUNTIF('Vending_Machine_Sum Errors'!F8, 100) + COUNTIF('MazeComplete Errors'!F8, 100) + COUNTIF('MazeSolve Errors'!F8, 100) + COUNTIF('Hamiltonian Errors'!F8, 100)</f>
        <v>2</v>
      </c>
      <c r="G8">
        <f>COUNTIF('PARITY Errors'!G8, 100) + COUNTIF('Pattern_Matching Errors'!G8, 100) + COUNTIF('Reversal Errors'!G8, 100) + COUNTIF('Stack Errors'!G8, 100) + COUNTIF('Vending_Machine Errors'!G8, 100) + COUNTIF('Vending_Machine_Sum Errors'!G8, 100) + COUNTIF('MazeComplete Errors'!G8, 100) + COUNTIF('MazeSolve Errors'!G8, 100) + COUNTIF('Hamiltonian Errors'!G8, 100)</f>
        <v>4</v>
      </c>
      <c r="H8" t="str">
        <f t="shared" si="0"/>
        <v>2 (δ=0.85)</v>
      </c>
    </row>
    <row r="9" spans="1:8" x14ac:dyDescent="0.45">
      <c r="A9" s="1">
        <v>5</v>
      </c>
      <c r="B9">
        <v>5</v>
      </c>
      <c r="C9">
        <v>0</v>
      </c>
      <c r="D9">
        <f>COUNTIF('PARITY Errors'!D9, 100) + COUNTIF('Pattern_Matching Errors'!D9, 100) + COUNTIF('Reversal Errors'!D9, 100) + COUNTIF('Stack Errors'!D9, 100) + COUNTIF('Vending_Machine Errors'!D9, 100) + COUNTIF('Vending_Machine_Sum Errors'!D9, 100) + COUNTIF('MazeComplete Errors'!D9, 100) + COUNTIF('MazeSolve Errors'!D9, 100) + COUNTIF('Hamiltonian Errors'!D9, 100)</f>
        <v>0</v>
      </c>
      <c r="E9">
        <f>COUNTIF('PARITY Errors'!E9, 100) + COUNTIF('Pattern_Matching Errors'!E9, 100) + COUNTIF('Reversal Errors'!E9, 100) + COUNTIF('Stack Errors'!E9, 100) + COUNTIF('Vending_Machine Errors'!E9, 100) + COUNTIF('Vending_Machine_Sum Errors'!E9, 100) + COUNTIF('MazeComplete Errors'!E9, 100) + COUNTIF('MazeSolve Errors'!E9, 100) + COUNTIF('Hamiltonian Errors'!E9, 100)</f>
        <v>3</v>
      </c>
      <c r="F9">
        <f>COUNTIF('PARITY Errors'!F9, 100) + COUNTIF('Pattern_Matching Errors'!F9, 100) + COUNTIF('Reversal Errors'!F9, 100) + COUNTIF('Stack Errors'!F9, 100) + COUNTIF('Vending_Machine Errors'!F9, 100) + COUNTIF('Vending_Machine_Sum Errors'!F9, 100) + COUNTIF('MazeComplete Errors'!F9, 100) + COUNTIF('MazeSolve Errors'!F9, 100) + COUNTIF('Hamiltonian Errors'!F9, 100)</f>
        <v>1</v>
      </c>
      <c r="G9">
        <f>COUNTIF('PARITY Errors'!G9, 100) + COUNTIF('Pattern_Matching Errors'!G9, 100) + COUNTIF('Reversal Errors'!G9, 100) + COUNTIF('Stack Errors'!G9, 100) + COUNTIF('Vending_Machine Errors'!G9, 100) + COUNTIF('Vending_Machine_Sum Errors'!G9, 100) + COUNTIF('MazeComplete Errors'!G9, 100) + COUNTIF('MazeSolve Errors'!G9, 100) + COUNTIF('Hamiltonian Errors'!G9, 100)</f>
        <v>2</v>
      </c>
      <c r="H9" t="str">
        <f t="shared" si="0"/>
        <v>5 (δ=0)</v>
      </c>
    </row>
    <row r="10" spans="1:8" x14ac:dyDescent="0.45">
      <c r="A10" s="1">
        <v>6</v>
      </c>
      <c r="B10">
        <v>5</v>
      </c>
      <c r="C10">
        <v>0.2</v>
      </c>
      <c r="D10">
        <f>COUNTIF('PARITY Errors'!D10, 100) + COUNTIF('Pattern_Matching Errors'!D10, 100) + COUNTIF('Reversal Errors'!D10, 100) + COUNTIF('Stack Errors'!D10, 100) + COUNTIF('Vending_Machine Errors'!D10, 100) + COUNTIF('Vending_Machine_Sum Errors'!D10, 100) + COUNTIF('MazeComplete Errors'!D10, 100) + COUNTIF('MazeSolve Errors'!D10, 100) + COUNTIF('Hamiltonian Errors'!D10, 100)</f>
        <v>0</v>
      </c>
      <c r="E10">
        <f>COUNTIF('PARITY Errors'!E10, 100) + COUNTIF('Pattern_Matching Errors'!E10, 100) + COUNTIF('Reversal Errors'!E10, 100) + COUNTIF('Stack Errors'!E10, 100) + COUNTIF('Vending_Machine Errors'!E10, 100) + COUNTIF('Vending_Machine_Sum Errors'!E10, 100) + COUNTIF('MazeComplete Errors'!E10, 100) + COUNTIF('MazeSolve Errors'!E10, 100) + COUNTIF('Hamiltonian Errors'!E10, 100)</f>
        <v>3</v>
      </c>
      <c r="F10">
        <f>COUNTIF('PARITY Errors'!F10, 100) + COUNTIF('Pattern_Matching Errors'!F10, 100) + COUNTIF('Reversal Errors'!F10, 100) + COUNTIF('Stack Errors'!F10, 100) + COUNTIF('Vending_Machine Errors'!F10, 100) + COUNTIF('Vending_Machine_Sum Errors'!F10, 100) + COUNTIF('MazeComplete Errors'!F10, 100) + COUNTIF('MazeSolve Errors'!F10, 100) + COUNTIF('Hamiltonian Errors'!F10, 100)</f>
        <v>0</v>
      </c>
      <c r="G10">
        <f>COUNTIF('PARITY Errors'!G10, 100) + COUNTIF('Pattern_Matching Errors'!G10, 100) + COUNTIF('Reversal Errors'!G10, 100) + COUNTIF('Stack Errors'!G10, 100) + COUNTIF('Vending_Machine Errors'!G10, 100) + COUNTIF('Vending_Machine_Sum Errors'!G10, 100) + COUNTIF('MazeComplete Errors'!G10, 100) + COUNTIF('MazeSolve Errors'!G10, 100) + COUNTIF('Hamiltonian Errors'!G10, 100)</f>
        <v>2</v>
      </c>
      <c r="H10" t="str">
        <f t="shared" si="0"/>
        <v>5 (δ=0.2)</v>
      </c>
    </row>
    <row r="11" spans="1:8" x14ac:dyDescent="0.45">
      <c r="A11" s="1">
        <v>7</v>
      </c>
      <c r="B11">
        <v>5</v>
      </c>
      <c r="C11">
        <v>0.45</v>
      </c>
      <c r="D11">
        <f>COUNTIF('PARITY Errors'!D11, 100) + COUNTIF('Pattern_Matching Errors'!D11, 100) + COUNTIF('Reversal Errors'!D11, 100) + COUNTIF('Stack Errors'!D11, 100) + COUNTIF('Vending_Machine Errors'!D11, 100) + COUNTIF('Vending_Machine_Sum Errors'!D11, 100) + COUNTIF('MazeComplete Errors'!D11, 100) + COUNTIF('MazeSolve Errors'!D11, 100) + COUNTIF('Hamiltonian Errors'!D11, 100)</f>
        <v>0</v>
      </c>
      <c r="E11">
        <f>COUNTIF('PARITY Errors'!E11, 100) + COUNTIF('Pattern_Matching Errors'!E11, 100) + COUNTIF('Reversal Errors'!E11, 100) + COUNTIF('Stack Errors'!E11, 100) + COUNTIF('Vending_Machine Errors'!E11, 100) + COUNTIF('Vending_Machine_Sum Errors'!E11, 100) + COUNTIF('MazeComplete Errors'!E11, 100) + COUNTIF('MazeSolve Errors'!E11, 100) + COUNTIF('Hamiltonian Errors'!E11, 100)</f>
        <v>3</v>
      </c>
      <c r="F11">
        <f>COUNTIF('PARITY Errors'!F11, 100) + COUNTIF('Pattern_Matching Errors'!F11, 100) + COUNTIF('Reversal Errors'!F11, 100) + COUNTIF('Stack Errors'!F11, 100) + COUNTIF('Vending_Machine Errors'!F11, 100) + COUNTIF('Vending_Machine_Sum Errors'!F11, 100) + COUNTIF('MazeComplete Errors'!F11, 100) + COUNTIF('MazeSolve Errors'!F11, 100) + COUNTIF('Hamiltonian Errors'!F11, 100)</f>
        <v>1</v>
      </c>
      <c r="G11">
        <f>COUNTIF('PARITY Errors'!G11, 100) + COUNTIF('Pattern_Matching Errors'!G11, 100) + COUNTIF('Reversal Errors'!G11, 100) + COUNTIF('Stack Errors'!G11, 100) + COUNTIF('Vending_Machine Errors'!G11, 100) + COUNTIF('Vending_Machine_Sum Errors'!G11, 100) + COUNTIF('MazeComplete Errors'!G11, 100) + COUNTIF('MazeSolve Errors'!G11, 100) + COUNTIF('Hamiltonian Errors'!G11, 100)</f>
        <v>2</v>
      </c>
      <c r="H11" t="str">
        <f t="shared" si="0"/>
        <v>5 (δ=0.45)</v>
      </c>
    </row>
    <row r="12" spans="1:8" x14ac:dyDescent="0.45">
      <c r="A12" s="1">
        <v>8</v>
      </c>
      <c r="B12">
        <v>5</v>
      </c>
      <c r="C12">
        <v>0.65</v>
      </c>
      <c r="D12">
        <f>COUNTIF('PARITY Errors'!D12, 100) + COUNTIF('Pattern_Matching Errors'!D12, 100) + COUNTIF('Reversal Errors'!D12, 100) + COUNTIF('Stack Errors'!D12, 100) + COUNTIF('Vending_Machine Errors'!D12, 100) + COUNTIF('Vending_Machine_Sum Errors'!D12, 100) + COUNTIF('MazeComplete Errors'!D12, 100) + COUNTIF('MazeSolve Errors'!D12, 100) + COUNTIF('Hamiltonian Errors'!D12, 100)</f>
        <v>0</v>
      </c>
      <c r="E12">
        <f>COUNTIF('PARITY Errors'!E12, 100) + COUNTIF('Pattern_Matching Errors'!E12, 100) + COUNTIF('Reversal Errors'!E12, 100) + COUNTIF('Stack Errors'!E12, 100) + COUNTIF('Vending_Machine Errors'!E12, 100) + COUNTIF('Vending_Machine_Sum Errors'!E12, 100) + COUNTIF('MazeComplete Errors'!E12, 100) + COUNTIF('MazeSolve Errors'!E12, 100) + COUNTIF('Hamiltonian Errors'!E12, 100)</f>
        <v>3</v>
      </c>
      <c r="F12">
        <f>COUNTIF('PARITY Errors'!F12, 100) + COUNTIF('Pattern_Matching Errors'!F12, 100) + COUNTIF('Reversal Errors'!F12, 100) + COUNTIF('Stack Errors'!F12, 100) + COUNTIF('Vending_Machine Errors'!F12, 100) + COUNTIF('Vending_Machine_Sum Errors'!F12, 100) + COUNTIF('MazeComplete Errors'!F12, 100) + COUNTIF('MazeSolve Errors'!F12, 100) + COUNTIF('Hamiltonian Errors'!F12, 100)</f>
        <v>1</v>
      </c>
      <c r="G12">
        <f>COUNTIF('PARITY Errors'!G12, 100) + COUNTIF('Pattern_Matching Errors'!G12, 100) + COUNTIF('Reversal Errors'!G12, 100) + COUNTIF('Stack Errors'!G12, 100) + COUNTIF('Vending_Machine Errors'!G12, 100) + COUNTIF('Vending_Machine_Sum Errors'!G12, 100) + COUNTIF('MazeComplete Errors'!G12, 100) + COUNTIF('MazeSolve Errors'!G12, 100) + COUNTIF('Hamiltonian Errors'!G12, 100)</f>
        <v>2</v>
      </c>
      <c r="H12" t="str">
        <f t="shared" si="0"/>
        <v>5 (δ=0.65)</v>
      </c>
    </row>
    <row r="13" spans="1:8" x14ac:dyDescent="0.45">
      <c r="A13" s="1">
        <v>9</v>
      </c>
      <c r="B13">
        <v>5</v>
      </c>
      <c r="C13">
        <v>0.85</v>
      </c>
      <c r="D13">
        <f>COUNTIF('PARITY Errors'!D13, 100) + COUNTIF('Pattern_Matching Errors'!D13, 100) + COUNTIF('Reversal Errors'!D13, 100) + COUNTIF('Stack Errors'!D13, 100) + COUNTIF('Vending_Machine Errors'!D13, 100) + COUNTIF('Vending_Machine_Sum Errors'!D13, 100) + COUNTIF('MazeComplete Errors'!D13, 100) + COUNTIF('MazeSolve Errors'!D13, 100) + COUNTIF('Hamiltonian Errors'!D13, 100)</f>
        <v>0</v>
      </c>
      <c r="E13">
        <f>COUNTIF('PARITY Errors'!E13, 100) + COUNTIF('Pattern_Matching Errors'!E13, 100) + COUNTIF('Reversal Errors'!E13, 100) + COUNTIF('Stack Errors'!E13, 100) + COUNTIF('Vending_Machine Errors'!E13, 100) + COUNTIF('Vending_Machine_Sum Errors'!E13, 100) + COUNTIF('MazeComplete Errors'!E13, 100) + COUNTIF('MazeSolve Errors'!E13, 100) + COUNTIF('Hamiltonian Errors'!E13, 100)</f>
        <v>3</v>
      </c>
      <c r="F13">
        <f>COUNTIF('PARITY Errors'!F13, 100) + COUNTIF('Pattern_Matching Errors'!F13, 100) + COUNTIF('Reversal Errors'!F13, 100) + COUNTIF('Stack Errors'!F13, 100) + COUNTIF('Vending_Machine Errors'!F13, 100) + COUNTIF('Vending_Machine_Sum Errors'!F13, 100) + COUNTIF('MazeComplete Errors'!F13, 100) + COUNTIF('MazeSolve Errors'!F13, 100) + COUNTIF('Hamiltonian Errors'!F13, 100)</f>
        <v>0</v>
      </c>
      <c r="G13">
        <f>COUNTIF('PARITY Errors'!G13, 100) + COUNTIF('Pattern_Matching Errors'!G13, 100) + COUNTIF('Reversal Errors'!G13, 100) + COUNTIF('Stack Errors'!G13, 100) + COUNTIF('Vending_Machine Errors'!G13, 100) + COUNTIF('Vending_Machine_Sum Errors'!G13, 100) + COUNTIF('MazeComplete Errors'!G13, 100) + COUNTIF('MazeSolve Errors'!G13, 100) + COUNTIF('Hamiltonian Errors'!G13, 100)</f>
        <v>2</v>
      </c>
      <c r="H13" t="str">
        <f t="shared" si="0"/>
        <v>5 (δ=0.85)</v>
      </c>
    </row>
    <row r="14" spans="1:8" x14ac:dyDescent="0.45">
      <c r="A14" s="1">
        <v>10</v>
      </c>
      <c r="B14">
        <v>10</v>
      </c>
      <c r="C14">
        <v>0</v>
      </c>
      <c r="D14">
        <f>COUNTIF('PARITY Errors'!D14, 100) + COUNTIF('Pattern_Matching Errors'!D14, 100) + COUNTIF('Reversal Errors'!D14, 100) + COUNTIF('Stack Errors'!D14, 100) + COUNTIF('Vending_Machine Errors'!D14, 100) + COUNTIF('Vending_Machine_Sum Errors'!D14, 100) + COUNTIF('MazeComplete Errors'!D14, 100) + COUNTIF('MazeSolve Errors'!D14, 100) + COUNTIF('Hamiltonian Errors'!D14, 100)</f>
        <v>0</v>
      </c>
      <c r="E14">
        <f>COUNTIF('PARITY Errors'!E14, 100) + COUNTIF('Pattern_Matching Errors'!E14, 100) + COUNTIF('Reversal Errors'!E14, 100) + COUNTIF('Stack Errors'!E14, 100) + COUNTIF('Vending_Machine Errors'!E14, 100) + COUNTIF('Vending_Machine_Sum Errors'!E14, 100) + COUNTIF('MazeComplete Errors'!E14, 100) + COUNTIF('MazeSolve Errors'!E14, 100) + COUNTIF('Hamiltonian Errors'!E14, 100)</f>
        <v>0</v>
      </c>
      <c r="F14">
        <f>COUNTIF('PARITY Errors'!F14, 100) + COUNTIF('Pattern_Matching Errors'!F14, 100) + COUNTIF('Reversal Errors'!F14, 100) + COUNTIF('Stack Errors'!F14, 100) + COUNTIF('Vending_Machine Errors'!F14, 100) + COUNTIF('Vending_Machine_Sum Errors'!F14, 100) + COUNTIF('MazeComplete Errors'!F14, 100) + COUNTIF('MazeSolve Errors'!F14, 100) + COUNTIF('Hamiltonian Errors'!F14, 100)</f>
        <v>0</v>
      </c>
      <c r="G14">
        <f>COUNTIF('PARITY Errors'!G14, 100) + COUNTIF('Pattern_Matching Errors'!G14, 100) + COUNTIF('Reversal Errors'!G14, 100) + COUNTIF('Stack Errors'!G14, 100) + COUNTIF('Vending_Machine Errors'!G14, 100) + COUNTIF('Vending_Machine_Sum Errors'!G14, 100) + COUNTIF('MazeComplete Errors'!G14, 100) + COUNTIF('MazeSolve Errors'!G14, 100) + COUNTIF('Hamiltonian Errors'!G14, 100)</f>
        <v>0</v>
      </c>
      <c r="H14" t="str">
        <f t="shared" si="0"/>
        <v>10 (δ=0)</v>
      </c>
    </row>
    <row r="15" spans="1:8" x14ac:dyDescent="0.45">
      <c r="A15" s="1">
        <v>11</v>
      </c>
      <c r="B15">
        <v>10</v>
      </c>
      <c r="C15">
        <v>0.2</v>
      </c>
      <c r="D15">
        <f>COUNTIF('PARITY Errors'!D15, 100) + COUNTIF('Pattern_Matching Errors'!D15, 100) + COUNTIF('Reversal Errors'!D15, 100) + COUNTIF('Stack Errors'!D15, 100) + COUNTIF('Vending_Machine Errors'!D15, 100) + COUNTIF('Vending_Machine_Sum Errors'!D15, 100) + COUNTIF('MazeComplete Errors'!D15, 100) + COUNTIF('MazeSolve Errors'!D15, 100) + COUNTIF('Hamiltonian Errors'!D15, 100)</f>
        <v>0</v>
      </c>
      <c r="E15">
        <f>COUNTIF('PARITY Errors'!E15, 100) + COUNTIF('Pattern_Matching Errors'!E15, 100) + COUNTIF('Reversal Errors'!E15, 100) + COUNTIF('Stack Errors'!E15, 100) + COUNTIF('Vending_Machine Errors'!E15, 100) + COUNTIF('Vending_Machine_Sum Errors'!E15, 100) + COUNTIF('MazeComplete Errors'!E15, 100) + COUNTIF('MazeSolve Errors'!E15, 100) + COUNTIF('Hamiltonian Errors'!E15, 100)</f>
        <v>2</v>
      </c>
      <c r="F15">
        <f>COUNTIF('PARITY Errors'!F15, 100) + COUNTIF('Pattern_Matching Errors'!F15, 100) + COUNTIF('Reversal Errors'!F15, 100) + COUNTIF('Stack Errors'!F15, 100) + COUNTIF('Vending_Machine Errors'!F15, 100) + COUNTIF('Vending_Machine_Sum Errors'!F15, 100) + COUNTIF('MazeComplete Errors'!F15, 100) + COUNTIF('MazeSolve Errors'!F15, 100) + COUNTIF('Hamiltonian Errors'!F15, 100)</f>
        <v>0</v>
      </c>
      <c r="G15">
        <f>COUNTIF('PARITY Errors'!G15, 100) + COUNTIF('Pattern_Matching Errors'!G15, 100) + COUNTIF('Reversal Errors'!G15, 100) + COUNTIF('Stack Errors'!G15, 100) + COUNTIF('Vending_Machine Errors'!G15, 100) + COUNTIF('Vending_Machine_Sum Errors'!G15, 100) + COUNTIF('MazeComplete Errors'!G15, 100) + COUNTIF('MazeSolve Errors'!G15, 100) + COUNTIF('Hamiltonian Errors'!G15, 100)</f>
        <v>0</v>
      </c>
      <c r="H15" t="str">
        <f t="shared" si="0"/>
        <v>10 (δ=0.2)</v>
      </c>
    </row>
    <row r="16" spans="1:8" x14ac:dyDescent="0.45">
      <c r="A16" s="1">
        <v>12</v>
      </c>
      <c r="B16">
        <v>10</v>
      </c>
      <c r="C16">
        <v>0.45</v>
      </c>
      <c r="D16">
        <f>COUNTIF('PARITY Errors'!D16, 100) + COUNTIF('Pattern_Matching Errors'!D16, 100) + COUNTIF('Reversal Errors'!D16, 100) + COUNTIF('Stack Errors'!D16, 100) + COUNTIF('Vending_Machine Errors'!D16, 100) + COUNTIF('Vending_Machine_Sum Errors'!D16, 100) + COUNTIF('MazeComplete Errors'!D16, 100) + COUNTIF('MazeSolve Errors'!D16, 100) + COUNTIF('Hamiltonian Errors'!D16, 100)</f>
        <v>0</v>
      </c>
      <c r="E16">
        <f>COUNTIF('PARITY Errors'!E16, 100) + COUNTIF('Pattern_Matching Errors'!E16, 100) + COUNTIF('Reversal Errors'!E16, 100) + COUNTIF('Stack Errors'!E16, 100) + COUNTIF('Vending_Machine Errors'!E16, 100) + COUNTIF('Vending_Machine_Sum Errors'!E16, 100) + COUNTIF('MazeComplete Errors'!E16, 100) + COUNTIF('MazeSolve Errors'!E16, 100) + COUNTIF('Hamiltonian Errors'!E16, 100)</f>
        <v>1</v>
      </c>
      <c r="F16">
        <f>COUNTIF('PARITY Errors'!F16, 100) + COUNTIF('Pattern_Matching Errors'!F16, 100) + COUNTIF('Reversal Errors'!F16, 100) + COUNTIF('Stack Errors'!F16, 100) + COUNTIF('Vending_Machine Errors'!F16, 100) + COUNTIF('Vending_Machine_Sum Errors'!F16, 100) + COUNTIF('MazeComplete Errors'!F16, 100) + COUNTIF('MazeSolve Errors'!F16, 100) + COUNTIF('Hamiltonian Errors'!F16, 100)</f>
        <v>0</v>
      </c>
      <c r="G16">
        <f>COUNTIF('PARITY Errors'!G16, 100) + COUNTIF('Pattern_Matching Errors'!G16, 100) + COUNTIF('Reversal Errors'!G16, 100) + COUNTIF('Stack Errors'!G16, 100) + COUNTIF('Vending_Machine Errors'!G16, 100) + COUNTIF('Vending_Machine_Sum Errors'!G16, 100) + COUNTIF('MazeComplete Errors'!G16, 100) + COUNTIF('MazeSolve Errors'!G16, 100) + COUNTIF('Hamiltonian Errors'!G16, 100)</f>
        <v>0</v>
      </c>
      <c r="H16" t="str">
        <f t="shared" si="0"/>
        <v>10 (δ=0.45)</v>
      </c>
    </row>
    <row r="17" spans="1:8" x14ac:dyDescent="0.45">
      <c r="A17" s="1">
        <v>13</v>
      </c>
      <c r="B17">
        <v>10</v>
      </c>
      <c r="C17">
        <v>0.65</v>
      </c>
      <c r="D17">
        <f>COUNTIF('PARITY Errors'!D17, 100) + COUNTIF('Pattern_Matching Errors'!D17, 100) + COUNTIF('Reversal Errors'!D17, 100) + COUNTIF('Stack Errors'!D17, 100) + COUNTIF('Vending_Machine Errors'!D17, 100) + COUNTIF('Vending_Machine_Sum Errors'!D17, 100) + COUNTIF('MazeComplete Errors'!D17, 100) + COUNTIF('MazeSolve Errors'!D17, 100) + COUNTIF('Hamiltonian Errors'!D17, 100)</f>
        <v>0</v>
      </c>
      <c r="E17">
        <f>COUNTIF('PARITY Errors'!E17, 100) + COUNTIF('Pattern_Matching Errors'!E17, 100) + COUNTIF('Reversal Errors'!E17, 100) + COUNTIF('Stack Errors'!E17, 100) + COUNTIF('Vending_Machine Errors'!E17, 100) + COUNTIF('Vending_Machine_Sum Errors'!E17, 100) + COUNTIF('MazeComplete Errors'!E17, 100) + COUNTIF('MazeSolve Errors'!E17, 100) + COUNTIF('Hamiltonian Errors'!E17, 100)</f>
        <v>1</v>
      </c>
      <c r="F17">
        <f>COUNTIF('PARITY Errors'!F17, 100) + COUNTIF('Pattern_Matching Errors'!F17, 100) + COUNTIF('Reversal Errors'!F17, 100) + COUNTIF('Stack Errors'!F17, 100) + COUNTIF('Vending_Machine Errors'!F17, 100) + COUNTIF('Vending_Machine_Sum Errors'!F17, 100) + COUNTIF('MazeComplete Errors'!F17, 100) + COUNTIF('MazeSolve Errors'!F17, 100) + COUNTIF('Hamiltonian Errors'!F17, 100)</f>
        <v>0</v>
      </c>
      <c r="G17">
        <f>COUNTIF('PARITY Errors'!G17, 100) + COUNTIF('Pattern_Matching Errors'!G17, 100) + COUNTIF('Reversal Errors'!G17, 100) + COUNTIF('Stack Errors'!G17, 100) + COUNTIF('Vending_Machine Errors'!G17, 100) + COUNTIF('Vending_Machine_Sum Errors'!G17, 100) + COUNTIF('MazeComplete Errors'!G17, 100) + COUNTIF('MazeSolve Errors'!G17, 100) + COUNTIF('Hamiltonian Errors'!G17, 100)</f>
        <v>0</v>
      </c>
      <c r="H17" t="str">
        <f t="shared" si="0"/>
        <v>10 (δ=0.65)</v>
      </c>
    </row>
    <row r="18" spans="1:8" x14ac:dyDescent="0.45">
      <c r="A18" s="1">
        <v>14</v>
      </c>
      <c r="B18">
        <v>10</v>
      </c>
      <c r="C18">
        <v>0.85</v>
      </c>
      <c r="D18">
        <f>COUNTIF('PARITY Errors'!D18, 100) + COUNTIF('Pattern_Matching Errors'!D18, 100) + COUNTIF('Reversal Errors'!D18, 100) + COUNTIF('Stack Errors'!D18, 100) + COUNTIF('Vending_Machine Errors'!D18, 100) + COUNTIF('Vending_Machine_Sum Errors'!D18, 100) + COUNTIF('MazeComplete Errors'!D18, 100) + COUNTIF('MazeSolve Errors'!D18, 100) + COUNTIF('Hamiltonian Errors'!D18, 100)</f>
        <v>0</v>
      </c>
      <c r="E18">
        <f>COUNTIF('PARITY Errors'!E18, 100) + COUNTIF('Pattern_Matching Errors'!E18, 100) + COUNTIF('Reversal Errors'!E18, 100) + COUNTIF('Stack Errors'!E18, 100) + COUNTIF('Vending_Machine Errors'!E18, 100) + COUNTIF('Vending_Machine_Sum Errors'!E18, 100) + COUNTIF('MazeComplete Errors'!E18, 100) + COUNTIF('MazeSolve Errors'!E18, 100) + COUNTIF('Hamiltonian Errors'!E18, 100)</f>
        <v>2</v>
      </c>
      <c r="F18">
        <f>COUNTIF('PARITY Errors'!F18, 100) + COUNTIF('Pattern_Matching Errors'!F18, 100) + COUNTIF('Reversal Errors'!F18, 100) + COUNTIF('Stack Errors'!F18, 100) + COUNTIF('Vending_Machine Errors'!F18, 100) + COUNTIF('Vending_Machine_Sum Errors'!F18, 100) + COUNTIF('MazeComplete Errors'!F18, 100) + COUNTIF('MazeSolve Errors'!F18, 100) + COUNTIF('Hamiltonian Errors'!F18, 100)</f>
        <v>0</v>
      </c>
      <c r="G18">
        <f>COUNTIF('PARITY Errors'!G18, 100) + COUNTIF('Pattern_Matching Errors'!G18, 100) + COUNTIF('Reversal Errors'!G18, 100) + COUNTIF('Stack Errors'!G18, 100) + COUNTIF('Vending_Machine Errors'!G18, 100) + COUNTIF('Vending_Machine_Sum Errors'!G18, 100) + COUNTIF('MazeComplete Errors'!G18, 100) + COUNTIF('MazeSolve Errors'!G18, 100) + COUNTIF('Hamiltonian Errors'!G18, 100)</f>
        <v>0</v>
      </c>
      <c r="H18" t="str">
        <f t="shared" si="0"/>
        <v>10 (δ=0.85)</v>
      </c>
    </row>
    <row r="19" spans="1:8" x14ac:dyDescent="0.45">
      <c r="A19" s="1">
        <v>15</v>
      </c>
      <c r="B19">
        <v>20</v>
      </c>
      <c r="C19">
        <v>0</v>
      </c>
      <c r="D19">
        <f>COUNTIF('PARITY Errors'!D19, 100) + COUNTIF('Pattern_Matching Errors'!D19, 100) + COUNTIF('Reversal Errors'!D19, 100) + COUNTIF('Stack Errors'!D19, 100) + COUNTIF('Vending_Machine Errors'!D19, 100) + COUNTIF('Vending_Machine_Sum Errors'!D19, 100) + COUNTIF('MazeComplete Errors'!D19, 100) + COUNTIF('MazeSolve Errors'!D19, 100) + COUNTIF('Hamiltonian Errors'!D19, 100)</f>
        <v>0</v>
      </c>
      <c r="E19">
        <f>COUNTIF('PARITY Errors'!E19, 100) + COUNTIF('Pattern_Matching Errors'!E19, 100) + COUNTIF('Reversal Errors'!E19, 100) + COUNTIF('Stack Errors'!E19, 100) + COUNTIF('Vending_Machine Errors'!E19, 100) + COUNTIF('Vending_Machine_Sum Errors'!E19, 100) + COUNTIF('MazeComplete Errors'!E19, 100) + COUNTIF('MazeSolve Errors'!E19, 100) + COUNTIF('Hamiltonian Errors'!E19, 100)</f>
        <v>0</v>
      </c>
      <c r="F19">
        <f>COUNTIF('PARITY Errors'!F19, 100) + COUNTIF('Pattern_Matching Errors'!F19, 100) + COUNTIF('Reversal Errors'!F19, 100) + COUNTIF('Stack Errors'!F19, 100) + COUNTIF('Vending_Machine Errors'!F19, 100) + COUNTIF('Vending_Machine_Sum Errors'!F19, 100) + COUNTIF('MazeComplete Errors'!F19, 100) + COUNTIF('MazeSolve Errors'!F19, 100) + COUNTIF('Hamiltonian Errors'!F19, 100)</f>
        <v>0</v>
      </c>
      <c r="G19">
        <f>COUNTIF('PARITY Errors'!G19, 100) + COUNTIF('Pattern_Matching Errors'!G19, 100) + COUNTIF('Reversal Errors'!G19, 100) + COUNTIF('Stack Errors'!G19, 100) + COUNTIF('Vending_Machine Errors'!G19, 100) + COUNTIF('Vending_Machine_Sum Errors'!G19, 100) + COUNTIF('MazeComplete Errors'!G19, 100) + COUNTIF('MazeSolve Errors'!G19, 100) + COUNTIF('Hamiltonian Errors'!G19, 100)</f>
        <v>0</v>
      </c>
      <c r="H19" t="str">
        <f t="shared" si="0"/>
        <v>20 (δ=0)</v>
      </c>
    </row>
    <row r="20" spans="1:8" x14ac:dyDescent="0.45">
      <c r="A20" s="1">
        <v>16</v>
      </c>
      <c r="B20">
        <v>20</v>
      </c>
      <c r="C20">
        <v>0.2</v>
      </c>
      <c r="D20">
        <f>COUNTIF('PARITY Errors'!D20, 100) + COUNTIF('Pattern_Matching Errors'!D20, 100) + COUNTIF('Reversal Errors'!D20, 100) + COUNTIF('Stack Errors'!D20, 100) + COUNTIF('Vending_Machine Errors'!D20, 100) + COUNTIF('Vending_Machine_Sum Errors'!D20, 100) + COUNTIF('MazeComplete Errors'!D20, 100) + COUNTIF('MazeSolve Errors'!D20, 100) + COUNTIF('Hamiltonian Errors'!D20, 100)</f>
        <v>0</v>
      </c>
      <c r="E20">
        <f>COUNTIF('PARITY Errors'!E20, 100) + COUNTIF('Pattern_Matching Errors'!E20, 100) + COUNTIF('Reversal Errors'!E20, 100) + COUNTIF('Stack Errors'!E20, 100) + COUNTIF('Vending_Machine Errors'!E20, 100) + COUNTIF('Vending_Machine_Sum Errors'!E20, 100) + COUNTIF('MazeComplete Errors'!E20, 100) + COUNTIF('MazeSolve Errors'!E20, 100) + COUNTIF('Hamiltonian Errors'!E20, 100)</f>
        <v>0</v>
      </c>
      <c r="F20">
        <f>COUNTIF('PARITY Errors'!F20, 100) + COUNTIF('Pattern_Matching Errors'!F20, 100) + COUNTIF('Reversal Errors'!F20, 100) + COUNTIF('Stack Errors'!F20, 100) + COUNTIF('Vending_Machine Errors'!F20, 100) + COUNTIF('Vending_Machine_Sum Errors'!F20, 100) + COUNTIF('MazeComplete Errors'!F20, 100) + COUNTIF('MazeSolve Errors'!F20, 100) + COUNTIF('Hamiltonian Errors'!F20, 100)</f>
        <v>0</v>
      </c>
      <c r="G20">
        <f>COUNTIF('PARITY Errors'!G20, 100) + COUNTIF('Pattern_Matching Errors'!G20, 100) + COUNTIF('Reversal Errors'!G20, 100) + COUNTIF('Stack Errors'!G20, 100) + COUNTIF('Vending_Machine Errors'!G20, 100) + COUNTIF('Vending_Machine_Sum Errors'!G20, 100) + COUNTIF('MazeComplete Errors'!G20, 100) + COUNTIF('MazeSolve Errors'!G20, 100) + COUNTIF('Hamiltonian Errors'!G20, 100)</f>
        <v>0</v>
      </c>
      <c r="H20" t="str">
        <f t="shared" si="0"/>
        <v>20 (δ=0.2)</v>
      </c>
    </row>
    <row r="21" spans="1:8" x14ac:dyDescent="0.45">
      <c r="A21" s="1">
        <v>17</v>
      </c>
      <c r="B21">
        <v>20</v>
      </c>
      <c r="C21">
        <v>0.45</v>
      </c>
      <c r="D21">
        <f>COUNTIF('PARITY Errors'!D21, 100) + COUNTIF('Pattern_Matching Errors'!D21, 100) + COUNTIF('Reversal Errors'!D21, 100) + COUNTIF('Stack Errors'!D21, 100) + COUNTIF('Vending_Machine Errors'!D21, 100) + COUNTIF('Vending_Machine_Sum Errors'!D21, 100) + COUNTIF('MazeComplete Errors'!D21, 100) + COUNTIF('MazeSolve Errors'!D21, 100) + COUNTIF('Hamiltonian Errors'!D21, 100)</f>
        <v>0</v>
      </c>
      <c r="E21">
        <f>COUNTIF('PARITY Errors'!E21, 100) + COUNTIF('Pattern_Matching Errors'!E21, 100) + COUNTIF('Reversal Errors'!E21, 100) + COUNTIF('Stack Errors'!E21, 100) + COUNTIF('Vending_Machine Errors'!E21, 100) + COUNTIF('Vending_Machine_Sum Errors'!E21, 100) + COUNTIF('MazeComplete Errors'!E21, 100) + COUNTIF('MazeSolve Errors'!E21, 100) + COUNTIF('Hamiltonian Errors'!E21, 100)</f>
        <v>0</v>
      </c>
      <c r="F21">
        <f>COUNTIF('PARITY Errors'!F21, 100) + COUNTIF('Pattern_Matching Errors'!F21, 100) + COUNTIF('Reversal Errors'!F21, 100) + COUNTIF('Stack Errors'!F21, 100) + COUNTIF('Vending_Machine Errors'!F21, 100) + COUNTIF('Vending_Machine_Sum Errors'!F21, 100) + COUNTIF('MazeComplete Errors'!F21, 100) + COUNTIF('MazeSolve Errors'!F21, 100) + COUNTIF('Hamiltonian Errors'!F21, 100)</f>
        <v>0</v>
      </c>
      <c r="G21">
        <f>COUNTIF('PARITY Errors'!G21, 100) + COUNTIF('Pattern_Matching Errors'!G21, 100) + COUNTIF('Reversal Errors'!G21, 100) + COUNTIF('Stack Errors'!G21, 100) + COUNTIF('Vending_Machine Errors'!G21, 100) + COUNTIF('Vending_Machine_Sum Errors'!G21, 100) + COUNTIF('MazeComplete Errors'!G21, 100) + COUNTIF('MazeSolve Errors'!G21, 100) + COUNTIF('Hamiltonian Errors'!G21, 100)</f>
        <v>0</v>
      </c>
      <c r="H21" t="str">
        <f t="shared" si="0"/>
        <v>20 (δ=0.45)</v>
      </c>
    </row>
    <row r="22" spans="1:8" x14ac:dyDescent="0.45">
      <c r="A22" s="1">
        <v>18</v>
      </c>
      <c r="B22">
        <v>20</v>
      </c>
      <c r="C22">
        <v>0.65</v>
      </c>
      <c r="D22">
        <f>COUNTIF('PARITY Errors'!D22, 100) + COUNTIF('Pattern_Matching Errors'!D22, 100) + COUNTIF('Reversal Errors'!D22, 100) + COUNTIF('Stack Errors'!D22, 100) + COUNTIF('Vending_Machine Errors'!D22, 100) + COUNTIF('Vending_Machine_Sum Errors'!D22, 100) + COUNTIF('MazeComplete Errors'!D22, 100) + COUNTIF('MazeSolve Errors'!D22, 100) + COUNTIF('Hamiltonian Errors'!D22, 100)</f>
        <v>0</v>
      </c>
      <c r="E22">
        <f>COUNTIF('PARITY Errors'!E22, 100) + COUNTIF('Pattern_Matching Errors'!E22, 100) + COUNTIF('Reversal Errors'!E22, 100) + COUNTIF('Stack Errors'!E22, 100) + COUNTIF('Vending_Machine Errors'!E22, 100) + COUNTIF('Vending_Machine_Sum Errors'!E22, 100) + COUNTIF('MazeComplete Errors'!E22, 100) + COUNTIF('MazeSolve Errors'!E22, 100) + COUNTIF('Hamiltonian Errors'!E22, 100)</f>
        <v>0</v>
      </c>
      <c r="F22">
        <f>COUNTIF('PARITY Errors'!F22, 100) + COUNTIF('Pattern_Matching Errors'!F22, 100) + COUNTIF('Reversal Errors'!F22, 100) + COUNTIF('Stack Errors'!F22, 100) + COUNTIF('Vending_Machine Errors'!F22, 100) + COUNTIF('Vending_Machine_Sum Errors'!F22, 100) + COUNTIF('MazeComplete Errors'!F22, 100) + COUNTIF('MazeSolve Errors'!F22, 100) + COUNTIF('Hamiltonian Errors'!F22, 100)</f>
        <v>0</v>
      </c>
      <c r="G22">
        <f>COUNTIF('PARITY Errors'!G22, 100) + COUNTIF('Pattern_Matching Errors'!G22, 100) + COUNTIF('Reversal Errors'!G22, 100) + COUNTIF('Stack Errors'!G22, 100) + COUNTIF('Vending_Machine Errors'!G22, 100) + COUNTIF('Vending_Machine_Sum Errors'!G22, 100) + COUNTIF('MazeComplete Errors'!G22, 100) + COUNTIF('MazeSolve Errors'!G22, 100) + COUNTIF('Hamiltonian Errors'!G22, 100)</f>
        <v>0</v>
      </c>
      <c r="H22" t="str">
        <f t="shared" si="0"/>
        <v>20 (δ=0.65)</v>
      </c>
    </row>
    <row r="23" spans="1:8" x14ac:dyDescent="0.45">
      <c r="A23" s="1">
        <v>19</v>
      </c>
      <c r="B23">
        <v>20</v>
      </c>
      <c r="C23">
        <v>0.85</v>
      </c>
      <c r="D23">
        <f>COUNTIF('PARITY Errors'!D23, 100) + COUNTIF('Pattern_Matching Errors'!D23, 100) + COUNTIF('Reversal Errors'!D23, 100) + COUNTIF('Stack Errors'!D23, 100) + COUNTIF('Vending_Machine Errors'!D23, 100) + COUNTIF('Vending_Machine_Sum Errors'!D23, 100) + COUNTIF('MazeComplete Errors'!D23, 100) + COUNTIF('MazeSolve Errors'!D23, 100) + COUNTIF('Hamiltonian Errors'!D23, 100)</f>
        <v>0</v>
      </c>
      <c r="E23">
        <f>COUNTIF('PARITY Errors'!E23, 100) + COUNTIF('Pattern_Matching Errors'!E23, 100) + COUNTIF('Reversal Errors'!E23, 100) + COUNTIF('Stack Errors'!E23, 100) + COUNTIF('Vending_Machine Errors'!E23, 100) + COUNTIF('Vending_Machine_Sum Errors'!E23, 100) + COUNTIF('MazeComplete Errors'!E23, 100) + COUNTIF('MazeSolve Errors'!E23, 100) + COUNTIF('Hamiltonian Errors'!E23, 100)</f>
        <v>0</v>
      </c>
      <c r="F23">
        <f>COUNTIF('PARITY Errors'!F23, 100) + COUNTIF('Pattern_Matching Errors'!F23, 100) + COUNTIF('Reversal Errors'!F23, 100) + COUNTIF('Stack Errors'!F23, 100) + COUNTIF('Vending_Machine Errors'!F23, 100) + COUNTIF('Vending_Machine_Sum Errors'!F23, 100) + COUNTIF('MazeComplete Errors'!F23, 100) + COUNTIF('MazeSolve Errors'!F23, 100) + COUNTIF('Hamiltonian Errors'!F23, 100)</f>
        <v>0</v>
      </c>
      <c r="G23">
        <f>COUNTIF('PARITY Errors'!G23, 100) + COUNTIF('Pattern_Matching Errors'!G23, 100) + COUNTIF('Reversal Errors'!G23, 100) + COUNTIF('Stack Errors'!G23, 100) + COUNTIF('Vending_Machine Errors'!G23, 100) + COUNTIF('Vending_Machine_Sum Errors'!G23, 100) + COUNTIF('MazeComplete Errors'!G23, 100) + COUNTIF('MazeSolve Errors'!G23, 100) + COUNTIF('Hamiltonian Errors'!G23, 100)</f>
        <v>0</v>
      </c>
      <c r="H23" t="str">
        <f t="shared" si="0"/>
        <v>20 (δ=0.85)</v>
      </c>
    </row>
    <row r="24" spans="1:8" x14ac:dyDescent="0.45">
      <c r="A24" s="1">
        <v>20</v>
      </c>
      <c r="B24">
        <v>50</v>
      </c>
      <c r="C24">
        <v>0</v>
      </c>
      <c r="D24">
        <f>COUNTIF('PARITY Errors'!D24, 100) + COUNTIF('Pattern_Matching Errors'!D24, 100) + COUNTIF('Reversal Errors'!D24, 100) + COUNTIF('Stack Errors'!D24, 100) + COUNTIF('Vending_Machine Errors'!D24, 100) + COUNTIF('Vending_Machine_Sum Errors'!D24, 100) + COUNTIF('MazeComplete Errors'!D24, 100) + COUNTIF('MazeSolve Errors'!D24, 100) + COUNTIF('Hamiltonian Errors'!D24, 100)</f>
        <v>0</v>
      </c>
      <c r="E24">
        <f>COUNTIF('PARITY Errors'!E24, 100) + COUNTIF('Pattern_Matching Errors'!E24, 100) + COUNTIF('Reversal Errors'!E24, 100) + COUNTIF('Stack Errors'!E24, 100) + COUNTIF('Vending_Machine Errors'!E24, 100) + COUNTIF('Vending_Machine_Sum Errors'!E24, 100) + COUNTIF('MazeComplete Errors'!E24, 100) + COUNTIF('MazeSolve Errors'!E24, 100) + COUNTIF('Hamiltonian Errors'!E24, 100)</f>
        <v>0</v>
      </c>
      <c r="F24">
        <f>COUNTIF('PARITY Errors'!F24, 100) + COUNTIF('Pattern_Matching Errors'!F24, 100) + COUNTIF('Reversal Errors'!F24, 100) + COUNTIF('Stack Errors'!F24, 100) + COUNTIF('Vending_Machine Errors'!F24, 100) + COUNTIF('Vending_Machine_Sum Errors'!F24, 100) + COUNTIF('MazeComplete Errors'!F24, 100) + COUNTIF('MazeSolve Errors'!F24, 100) + COUNTIF('Hamiltonian Errors'!F24, 100)</f>
        <v>0</v>
      </c>
      <c r="G24">
        <f>COUNTIF('PARITY Errors'!G24, 100) + COUNTIF('Pattern_Matching Errors'!G24, 100) + COUNTIF('Reversal Errors'!G24, 100) + COUNTIF('Stack Errors'!G24, 100) + COUNTIF('Vending_Machine Errors'!G24, 100) + COUNTIF('Vending_Machine_Sum Errors'!G24, 100) + COUNTIF('MazeComplete Errors'!G24, 100) + COUNTIF('MazeSolve Errors'!G24, 100) + COUNTIF('Hamiltonian Errors'!G24, 100)</f>
        <v>0</v>
      </c>
      <c r="H24" t="str">
        <f t="shared" si="0"/>
        <v>50 (δ=0)</v>
      </c>
    </row>
    <row r="25" spans="1:8" x14ac:dyDescent="0.45">
      <c r="A25" s="1">
        <v>21</v>
      </c>
      <c r="B25">
        <v>50</v>
      </c>
      <c r="C25">
        <v>0.2</v>
      </c>
      <c r="D25">
        <f>COUNTIF('PARITY Errors'!D25, 100) + COUNTIF('Pattern_Matching Errors'!D25, 100) + COUNTIF('Reversal Errors'!D25, 100) + COUNTIF('Stack Errors'!D25, 100) + COUNTIF('Vending_Machine Errors'!D25, 100) + COUNTIF('Vending_Machine_Sum Errors'!D25, 100) + COUNTIF('MazeComplete Errors'!D25, 100) + COUNTIF('MazeSolve Errors'!D25, 100) + COUNTIF('Hamiltonian Errors'!D25, 100)</f>
        <v>0</v>
      </c>
      <c r="E25">
        <f>COUNTIF('PARITY Errors'!E25, 100) + COUNTIF('Pattern_Matching Errors'!E25, 100) + COUNTIF('Reversal Errors'!E25, 100) + COUNTIF('Stack Errors'!E25, 100) + COUNTIF('Vending_Machine Errors'!E25, 100) + COUNTIF('Vending_Machine_Sum Errors'!E25, 100) + COUNTIF('MazeComplete Errors'!E25, 100) + COUNTIF('MazeSolve Errors'!E25, 100) + COUNTIF('Hamiltonian Errors'!E25, 100)</f>
        <v>0</v>
      </c>
      <c r="F25">
        <f>COUNTIF('PARITY Errors'!F25, 100) + COUNTIF('Pattern_Matching Errors'!F25, 100) + COUNTIF('Reversal Errors'!F25, 100) + COUNTIF('Stack Errors'!F25, 100) + COUNTIF('Vending_Machine Errors'!F25, 100) + COUNTIF('Vending_Machine_Sum Errors'!F25, 100) + COUNTIF('MazeComplete Errors'!F25, 100) + COUNTIF('MazeSolve Errors'!F25, 100) + COUNTIF('Hamiltonian Errors'!F25, 100)</f>
        <v>0</v>
      </c>
      <c r="G25">
        <f>COUNTIF('PARITY Errors'!G25, 100) + COUNTIF('Pattern_Matching Errors'!G25, 100) + COUNTIF('Reversal Errors'!G25, 100) + COUNTIF('Stack Errors'!G25, 100) + COUNTIF('Vending_Machine Errors'!G25, 100) + COUNTIF('Vending_Machine_Sum Errors'!G25, 100) + COUNTIF('MazeComplete Errors'!G25, 100) + COUNTIF('MazeSolve Errors'!G25, 100) + COUNTIF('Hamiltonian Errors'!G25, 100)</f>
        <v>0</v>
      </c>
      <c r="H25" t="str">
        <f t="shared" si="0"/>
        <v>50 (δ=0.2)</v>
      </c>
    </row>
    <row r="26" spans="1:8" x14ac:dyDescent="0.45">
      <c r="A26" s="1">
        <v>22</v>
      </c>
      <c r="B26">
        <v>50</v>
      </c>
      <c r="C26">
        <v>0.45</v>
      </c>
      <c r="D26">
        <f>COUNTIF('PARITY Errors'!D26, 100) + COUNTIF('Pattern_Matching Errors'!D26, 100) + COUNTIF('Reversal Errors'!D26, 100) + COUNTIF('Stack Errors'!D26, 100) + COUNTIF('Vending_Machine Errors'!D26, 100) + COUNTIF('Vending_Machine_Sum Errors'!D26, 100) + COUNTIF('MazeComplete Errors'!D26, 100) + COUNTIF('MazeSolve Errors'!D26, 100) + COUNTIF('Hamiltonian Errors'!D26, 100)</f>
        <v>0</v>
      </c>
      <c r="E26">
        <f>COUNTIF('PARITY Errors'!E26, 100) + COUNTIF('Pattern_Matching Errors'!E26, 100) + COUNTIF('Reversal Errors'!E26, 100) + COUNTIF('Stack Errors'!E26, 100) + COUNTIF('Vending_Machine Errors'!E26, 100) + COUNTIF('Vending_Machine_Sum Errors'!E26, 100) + COUNTIF('MazeComplete Errors'!E26, 100) + COUNTIF('MazeSolve Errors'!E26, 100) + COUNTIF('Hamiltonian Errors'!E26, 100)</f>
        <v>0</v>
      </c>
      <c r="F26">
        <f>COUNTIF('PARITY Errors'!F26, 100) + COUNTIF('Pattern_Matching Errors'!F26, 100) + COUNTIF('Reversal Errors'!F26, 100) + COUNTIF('Stack Errors'!F26, 100) + COUNTIF('Vending_Machine Errors'!F26, 100) + COUNTIF('Vending_Machine_Sum Errors'!F26, 100) + COUNTIF('MazeComplete Errors'!F26, 100) + COUNTIF('MazeSolve Errors'!F26, 100) + COUNTIF('Hamiltonian Errors'!F26, 100)</f>
        <v>0</v>
      </c>
      <c r="G26">
        <f>COUNTIF('PARITY Errors'!G26, 100) + COUNTIF('Pattern_Matching Errors'!G26, 100) + COUNTIF('Reversal Errors'!G26, 100) + COUNTIF('Stack Errors'!G26, 100) + COUNTIF('Vending_Machine Errors'!G26, 100) + COUNTIF('Vending_Machine_Sum Errors'!G26, 100) + COUNTIF('MazeComplete Errors'!G26, 100) + COUNTIF('MazeSolve Errors'!G26, 100) + COUNTIF('Hamiltonian Errors'!G26, 100)</f>
        <v>0</v>
      </c>
      <c r="H26" t="str">
        <f t="shared" si="0"/>
        <v>50 (δ=0.45)</v>
      </c>
    </row>
    <row r="27" spans="1:8" x14ac:dyDescent="0.45">
      <c r="A27" s="1">
        <v>23</v>
      </c>
      <c r="B27">
        <v>50</v>
      </c>
      <c r="C27">
        <v>0.65</v>
      </c>
      <c r="D27">
        <f>COUNTIF('PARITY Errors'!D27, 100) + COUNTIF('Pattern_Matching Errors'!D27, 100) + COUNTIF('Reversal Errors'!D27, 100) + COUNTIF('Stack Errors'!D27, 100) + COUNTIF('Vending_Machine Errors'!D27, 100) + COUNTIF('Vending_Machine_Sum Errors'!D27, 100) + COUNTIF('MazeComplete Errors'!D27, 100) + COUNTIF('MazeSolve Errors'!D27, 100) + COUNTIF('Hamiltonian Errors'!D27, 100)</f>
        <v>0</v>
      </c>
      <c r="E27">
        <f>COUNTIF('PARITY Errors'!E27, 100) + COUNTIF('Pattern_Matching Errors'!E27, 100) + COUNTIF('Reversal Errors'!E27, 100) + COUNTIF('Stack Errors'!E27, 100) + COUNTIF('Vending_Machine Errors'!E27, 100) + COUNTIF('Vending_Machine_Sum Errors'!E27, 100) + COUNTIF('MazeComplete Errors'!E27, 100) + COUNTIF('MazeSolve Errors'!E27, 100) + COUNTIF('Hamiltonian Errors'!E27, 100)</f>
        <v>0</v>
      </c>
      <c r="F27">
        <f>COUNTIF('PARITY Errors'!F27, 100) + COUNTIF('Pattern_Matching Errors'!F27, 100) + COUNTIF('Reversal Errors'!F27, 100) + COUNTIF('Stack Errors'!F27, 100) + COUNTIF('Vending_Machine Errors'!F27, 100) + COUNTIF('Vending_Machine_Sum Errors'!F27, 100) + COUNTIF('MazeComplete Errors'!F27, 100) + COUNTIF('MazeSolve Errors'!F27, 100) + COUNTIF('Hamiltonian Errors'!F27, 100)</f>
        <v>0</v>
      </c>
      <c r="G27">
        <f>COUNTIF('PARITY Errors'!G27, 100) + COUNTIF('Pattern_Matching Errors'!G27, 100) + COUNTIF('Reversal Errors'!G27, 100) + COUNTIF('Stack Errors'!G27, 100) + COUNTIF('Vending_Machine Errors'!G27, 100) + COUNTIF('Vending_Machine_Sum Errors'!G27, 100) + COUNTIF('MazeComplete Errors'!G27, 100) + COUNTIF('MazeSolve Errors'!G27, 100) + COUNTIF('Hamiltonian Errors'!G27, 100)</f>
        <v>0</v>
      </c>
      <c r="H27" t="str">
        <f t="shared" si="0"/>
        <v>50 (δ=0.65)</v>
      </c>
    </row>
    <row r="28" spans="1:8" x14ac:dyDescent="0.45">
      <c r="A28" s="1">
        <v>24</v>
      </c>
      <c r="B28">
        <v>50</v>
      </c>
      <c r="C28">
        <v>0.85</v>
      </c>
      <c r="D28">
        <f>COUNTIF('PARITY Errors'!D28, 100) + COUNTIF('Pattern_Matching Errors'!D28, 100) + COUNTIF('Reversal Errors'!D28, 100) + COUNTIF('Stack Errors'!D28, 100) + COUNTIF('Vending_Machine Errors'!D28, 100) + COUNTIF('Vending_Machine_Sum Errors'!D28, 100) + COUNTIF('MazeComplete Errors'!D28, 100) + COUNTIF('MazeSolve Errors'!D28, 100) + COUNTIF('Hamiltonian Errors'!D28, 100)</f>
        <v>0</v>
      </c>
      <c r="E28">
        <f>COUNTIF('PARITY Errors'!E28, 100) + COUNTIF('Pattern_Matching Errors'!E28, 100) + COUNTIF('Reversal Errors'!E28, 100) + COUNTIF('Stack Errors'!E28, 100) + COUNTIF('Vending_Machine Errors'!E28, 100) + COUNTIF('Vending_Machine_Sum Errors'!E28, 100) + COUNTIF('MazeComplete Errors'!E28, 100) + COUNTIF('MazeSolve Errors'!E28, 100) + COUNTIF('Hamiltonian Errors'!E28, 100)</f>
        <v>0</v>
      </c>
      <c r="F28">
        <f>COUNTIF('PARITY Errors'!F28, 100) + COUNTIF('Pattern_Matching Errors'!F28, 100) + COUNTIF('Reversal Errors'!F28, 100) + COUNTIF('Stack Errors'!F28, 100) + COUNTIF('Vending_Machine Errors'!F28, 100) + COUNTIF('Vending_Machine_Sum Errors'!F28, 100) + COUNTIF('MazeComplete Errors'!F28, 100) + COUNTIF('MazeSolve Errors'!F28, 100) + COUNTIF('Hamiltonian Errors'!F28, 100)</f>
        <v>0</v>
      </c>
      <c r="G28">
        <f>COUNTIF('PARITY Errors'!G28, 100) + COUNTIF('Pattern_Matching Errors'!G28, 100) + COUNTIF('Reversal Errors'!G28, 100) + COUNTIF('Stack Errors'!G28, 100) + COUNTIF('Vending_Machine Errors'!G28, 100) + COUNTIF('Vending_Machine_Sum Errors'!G28, 100) + COUNTIF('MazeComplete Errors'!G28, 100) + COUNTIF('MazeSolve Errors'!G28, 100) + COUNTIF('Hamiltonian Errors'!G28, 100)</f>
        <v>0</v>
      </c>
      <c r="H28" t="str">
        <f t="shared" si="0"/>
        <v>50 (δ=0.85)</v>
      </c>
    </row>
    <row r="29" spans="1:8" x14ac:dyDescent="0.45">
      <c r="A29" s="1">
        <v>25</v>
      </c>
      <c r="B29">
        <v>100</v>
      </c>
      <c r="C29">
        <v>0</v>
      </c>
      <c r="D29">
        <f>COUNTIF('PARITY Errors'!D29, 100) + COUNTIF('Pattern_Matching Errors'!D29, 100) + COUNTIF('Reversal Errors'!D29, 100) + COUNTIF('Stack Errors'!D29, 100) + COUNTIF('Vending_Machine Errors'!D29, 100) + COUNTIF('Vending_Machine_Sum Errors'!D29, 100) + COUNTIF('MazeComplete Errors'!D29, 100) + COUNTIF('MazeSolve Errors'!D29, 100) + COUNTIF('Hamiltonian Errors'!D29, 100)</f>
        <v>0</v>
      </c>
      <c r="E29">
        <f>COUNTIF('PARITY Errors'!E29, 100) + COUNTIF('Pattern_Matching Errors'!E29, 100) + COUNTIF('Reversal Errors'!E29, 100) + COUNTIF('Stack Errors'!E29, 100) + COUNTIF('Vending_Machine Errors'!E29, 100) + COUNTIF('Vending_Machine_Sum Errors'!E29, 100) + COUNTIF('MazeComplete Errors'!E29, 100) + COUNTIF('MazeSolve Errors'!E29, 100) + COUNTIF('Hamiltonian Errors'!E29, 100)</f>
        <v>0</v>
      </c>
      <c r="F29">
        <f>COUNTIF('PARITY Errors'!F29, 100) + COUNTIF('Pattern_Matching Errors'!F29, 100) + COUNTIF('Reversal Errors'!F29, 100) + COUNTIF('Stack Errors'!F29, 100) + COUNTIF('Vending_Machine Errors'!F29, 100) + COUNTIF('Vending_Machine_Sum Errors'!F29, 100) + COUNTIF('MazeComplete Errors'!F29, 100) + COUNTIF('MazeSolve Errors'!F29, 100) + COUNTIF('Hamiltonian Errors'!F29, 100)</f>
        <v>0</v>
      </c>
      <c r="G29">
        <f>COUNTIF('PARITY Errors'!G29, 100) + COUNTIF('Pattern_Matching Errors'!G29, 100) + COUNTIF('Reversal Errors'!G29, 100) + COUNTIF('Stack Errors'!G29, 100) + COUNTIF('Vending_Machine Errors'!G29, 100) + COUNTIF('Vending_Machine_Sum Errors'!G29, 100) + COUNTIF('MazeComplete Errors'!G29, 100) + COUNTIF('MazeSolve Errors'!G29, 100) + COUNTIF('Hamiltonian Errors'!G29, 100)</f>
        <v>0</v>
      </c>
      <c r="H29" t="str">
        <f t="shared" si="0"/>
        <v>100 (δ=0)</v>
      </c>
    </row>
    <row r="30" spans="1:8" x14ac:dyDescent="0.45">
      <c r="A30" s="1">
        <v>26</v>
      </c>
      <c r="B30">
        <v>100</v>
      </c>
      <c r="C30">
        <v>0.2</v>
      </c>
      <c r="D30">
        <f>COUNTIF('PARITY Errors'!D30, 100) + COUNTIF('Pattern_Matching Errors'!D30, 100) + COUNTIF('Reversal Errors'!D30, 100) + COUNTIF('Stack Errors'!D30, 100) + COUNTIF('Vending_Machine Errors'!D30, 100) + COUNTIF('Vending_Machine_Sum Errors'!D30, 100) + COUNTIF('MazeComplete Errors'!D30, 100) + COUNTIF('MazeSolve Errors'!D30, 100) + COUNTIF('Hamiltonian Errors'!D30, 100)</f>
        <v>0</v>
      </c>
      <c r="E30">
        <f>COUNTIF('PARITY Errors'!E30, 100) + COUNTIF('Pattern_Matching Errors'!E30, 100) + COUNTIF('Reversal Errors'!E30, 100) + COUNTIF('Stack Errors'!E30, 100) + COUNTIF('Vending_Machine Errors'!E30, 100) + COUNTIF('Vending_Machine_Sum Errors'!E30, 100) + COUNTIF('MazeComplete Errors'!E30, 100) + COUNTIF('MazeSolve Errors'!E30, 100) + COUNTIF('Hamiltonian Errors'!E30, 100)</f>
        <v>0</v>
      </c>
      <c r="F30">
        <f>COUNTIF('PARITY Errors'!F30, 100) + COUNTIF('Pattern_Matching Errors'!F30, 100) + COUNTIF('Reversal Errors'!F30, 100) + COUNTIF('Stack Errors'!F30, 100) + COUNTIF('Vending_Machine Errors'!F30, 100) + COUNTIF('Vending_Machine_Sum Errors'!F30, 100) + COUNTIF('MazeComplete Errors'!F30, 100) + COUNTIF('MazeSolve Errors'!F30, 100) + COUNTIF('Hamiltonian Errors'!F30, 100)</f>
        <v>0</v>
      </c>
      <c r="G30">
        <f>COUNTIF('PARITY Errors'!G30, 100) + COUNTIF('Pattern_Matching Errors'!G30, 100) + COUNTIF('Reversal Errors'!G30, 100) + COUNTIF('Stack Errors'!G30, 100) + COUNTIF('Vending_Machine Errors'!G30, 100) + COUNTIF('Vending_Machine_Sum Errors'!G30, 100) + COUNTIF('MazeComplete Errors'!G30, 100) + COUNTIF('MazeSolve Errors'!G30, 100) + COUNTIF('Hamiltonian Errors'!G30, 100)</f>
        <v>0</v>
      </c>
      <c r="H30" t="str">
        <f t="shared" si="0"/>
        <v>100 (δ=0.2)</v>
      </c>
    </row>
    <row r="31" spans="1:8" x14ac:dyDescent="0.45">
      <c r="A31" s="1">
        <v>27</v>
      </c>
      <c r="B31">
        <v>100</v>
      </c>
      <c r="C31">
        <v>0.45</v>
      </c>
      <c r="D31">
        <f>COUNTIF('PARITY Errors'!D31, 100) + COUNTIF('Pattern_Matching Errors'!D31, 100) + COUNTIF('Reversal Errors'!D31, 100) + COUNTIF('Stack Errors'!D31, 100) + COUNTIF('Vending_Machine Errors'!D31, 100) + COUNTIF('Vending_Machine_Sum Errors'!D31, 100) + COUNTIF('MazeComplete Errors'!D31, 100) + COUNTIF('MazeSolve Errors'!D31, 100) + COUNTIF('Hamiltonian Errors'!D31, 100)</f>
        <v>0</v>
      </c>
      <c r="E31">
        <f>COUNTIF('PARITY Errors'!E31, 100) + COUNTIF('Pattern_Matching Errors'!E31, 100) + COUNTIF('Reversal Errors'!E31, 100) + COUNTIF('Stack Errors'!E31, 100) + COUNTIF('Vending_Machine Errors'!E31, 100) + COUNTIF('Vending_Machine_Sum Errors'!E31, 100) + COUNTIF('MazeComplete Errors'!E31, 100) + COUNTIF('MazeSolve Errors'!E31, 100) + COUNTIF('Hamiltonian Errors'!E31, 100)</f>
        <v>0</v>
      </c>
      <c r="F31">
        <f>COUNTIF('PARITY Errors'!F31, 100) + COUNTIF('Pattern_Matching Errors'!F31, 100) + COUNTIF('Reversal Errors'!F31, 100) + COUNTIF('Stack Errors'!F31, 100) + COUNTIF('Vending_Machine Errors'!F31, 100) + COUNTIF('Vending_Machine_Sum Errors'!F31, 100) + COUNTIF('MazeComplete Errors'!F31, 100) + COUNTIF('MazeSolve Errors'!F31, 100) + COUNTIF('Hamiltonian Errors'!F31, 100)</f>
        <v>0</v>
      </c>
      <c r="G31">
        <f>COUNTIF('PARITY Errors'!G31, 100) + COUNTIF('Pattern_Matching Errors'!G31, 100) + COUNTIF('Reversal Errors'!G31, 100) + COUNTIF('Stack Errors'!G31, 100) + COUNTIF('Vending_Machine Errors'!G31, 100) + COUNTIF('Vending_Machine_Sum Errors'!G31, 100) + COUNTIF('MazeComplete Errors'!G31, 100) + COUNTIF('MazeSolve Errors'!G31, 100) + COUNTIF('Hamiltonian Errors'!G31, 100)</f>
        <v>0</v>
      </c>
      <c r="H31" t="str">
        <f t="shared" si="0"/>
        <v>100 (δ=0.45)</v>
      </c>
    </row>
    <row r="32" spans="1:8" x14ac:dyDescent="0.45">
      <c r="A32" s="1">
        <v>28</v>
      </c>
      <c r="B32">
        <v>100</v>
      </c>
      <c r="C32">
        <v>0.65</v>
      </c>
      <c r="D32">
        <f>COUNTIF('PARITY Errors'!D32, 100) + COUNTIF('Pattern_Matching Errors'!D32, 100) + COUNTIF('Reversal Errors'!D32, 100) + COUNTIF('Stack Errors'!D32, 100) + COUNTIF('Vending_Machine Errors'!D32, 100) + COUNTIF('Vending_Machine_Sum Errors'!D32, 100) + COUNTIF('MazeComplete Errors'!D32, 100) + COUNTIF('MazeSolve Errors'!D32, 100) + COUNTIF('Hamiltonian Errors'!D32, 100)</f>
        <v>0</v>
      </c>
      <c r="E32">
        <f>COUNTIF('PARITY Errors'!E32, 100) + COUNTIF('Pattern_Matching Errors'!E32, 100) + COUNTIF('Reversal Errors'!E32, 100) + COUNTIF('Stack Errors'!E32, 100) + COUNTIF('Vending_Machine Errors'!E32, 100) + COUNTIF('Vending_Machine_Sum Errors'!E32, 100) + COUNTIF('MazeComplete Errors'!E32, 100) + COUNTIF('MazeSolve Errors'!E32, 100) + COUNTIF('Hamiltonian Errors'!E32, 100)</f>
        <v>0</v>
      </c>
      <c r="F32">
        <f>COUNTIF('PARITY Errors'!F32, 100) + COUNTIF('Pattern_Matching Errors'!F32, 100) + COUNTIF('Reversal Errors'!F32, 100) + COUNTIF('Stack Errors'!F32, 100) + COUNTIF('Vending_Machine Errors'!F32, 100) + COUNTIF('Vending_Machine_Sum Errors'!F32, 100) + COUNTIF('MazeComplete Errors'!F32, 100) + COUNTIF('MazeSolve Errors'!F32, 100) + COUNTIF('Hamiltonian Errors'!F32, 100)</f>
        <v>0</v>
      </c>
      <c r="G32">
        <f>COUNTIF('PARITY Errors'!G32, 100) + COUNTIF('Pattern_Matching Errors'!G32, 100) + COUNTIF('Reversal Errors'!G32, 100) + COUNTIF('Stack Errors'!G32, 100) + COUNTIF('Vending_Machine Errors'!G32, 100) + COUNTIF('Vending_Machine_Sum Errors'!G32, 100) + COUNTIF('MazeComplete Errors'!G32, 100) + COUNTIF('MazeSolve Errors'!G32, 100) + COUNTIF('Hamiltonian Errors'!G32, 100)</f>
        <v>0</v>
      </c>
      <c r="H32" t="str">
        <f t="shared" si="0"/>
        <v>100 (δ=0.65)</v>
      </c>
    </row>
    <row r="33" spans="1:8" x14ac:dyDescent="0.45">
      <c r="A33" s="1">
        <v>29</v>
      </c>
      <c r="B33">
        <v>100</v>
      </c>
      <c r="C33">
        <v>0.85</v>
      </c>
      <c r="D33">
        <f>COUNTIF('PARITY Errors'!D33, 100) + COUNTIF('Pattern_Matching Errors'!D33, 100) + COUNTIF('Reversal Errors'!D33, 100) + COUNTIF('Stack Errors'!D33, 100) + COUNTIF('Vending_Machine Errors'!D33, 100) + COUNTIF('Vending_Machine_Sum Errors'!D33, 100) + COUNTIF('MazeComplete Errors'!D33, 100) + COUNTIF('MazeSolve Errors'!D33, 100) + COUNTIF('Hamiltonian Errors'!D33, 100)</f>
        <v>0</v>
      </c>
      <c r="E33">
        <f>COUNTIF('PARITY Errors'!E33, 100) + COUNTIF('Pattern_Matching Errors'!E33, 100) + COUNTIF('Reversal Errors'!E33, 100) + COUNTIF('Stack Errors'!E33, 100) + COUNTIF('Vending_Machine Errors'!E33, 100) + COUNTIF('Vending_Machine_Sum Errors'!E33, 100) + COUNTIF('MazeComplete Errors'!E33, 100) + COUNTIF('MazeSolve Errors'!E33, 100) + COUNTIF('Hamiltonian Errors'!E33, 100)</f>
        <v>0</v>
      </c>
      <c r="F33">
        <f>COUNTIF('PARITY Errors'!F33, 100) + COUNTIF('Pattern_Matching Errors'!F33, 100) + COUNTIF('Reversal Errors'!F33, 100) + COUNTIF('Stack Errors'!F33, 100) + COUNTIF('Vending_Machine Errors'!F33, 100) + COUNTIF('Vending_Machine_Sum Errors'!F33, 100) + COUNTIF('MazeComplete Errors'!F33, 100) + COUNTIF('MazeSolve Errors'!F33, 100) + COUNTIF('Hamiltonian Errors'!F33, 100)</f>
        <v>0</v>
      </c>
      <c r="G33">
        <f>COUNTIF('PARITY Errors'!G33, 100) + COUNTIF('Pattern_Matching Errors'!G33, 100) + COUNTIF('Reversal Errors'!G33, 100) + COUNTIF('Stack Errors'!G33, 100) + COUNTIF('Vending_Machine Errors'!G33, 100) + COUNTIF('Vending_Machine_Sum Errors'!G33, 100) + COUNTIF('MazeComplete Errors'!G33, 100) + COUNTIF('MazeSolve Errors'!G33, 100) + COUNTIF('Hamiltonian Errors'!G33, 100)</f>
        <v>0</v>
      </c>
      <c r="H33" t="str">
        <f t="shared" si="0"/>
        <v>100 (δ=0.85)</v>
      </c>
    </row>
    <row r="37" spans="1:8" x14ac:dyDescent="0.45">
      <c r="A37" s="1">
        <v>0</v>
      </c>
      <c r="B37" t="s">
        <v>15</v>
      </c>
      <c r="D37">
        <v>9</v>
      </c>
    </row>
    <row r="39" spans="1:8" x14ac:dyDescent="0.4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H39" s="1" t="s">
        <v>14</v>
      </c>
    </row>
    <row r="40" spans="1:8" x14ac:dyDescent="0.45">
      <c r="A40" s="1">
        <v>0</v>
      </c>
      <c r="B40">
        <v>0</v>
      </c>
      <c r="C40">
        <v>0</v>
      </c>
      <c r="D40">
        <f>COUNTIF('PARITY Errors'!D40, 100) + COUNTIF('Pattern_Matching Errors'!D40, 100) + COUNTIF('Reversal Errors'!D40, 100) + COUNTIF('Stack Errors'!D40, 100) + COUNTIF('Vending_Machine Errors'!D40, 100) + COUNTIF('Vending_Machine_Sum Errors'!D40, 100) + COUNTIF('MazeComplete Errors'!D40, 100) + COUNTIF('MazeSolve Errors'!D40, 100) + COUNTIF('Hamiltonian Errors'!D40, 100)</f>
        <v>0</v>
      </c>
      <c r="E40">
        <f>COUNTIF('PARITY Errors'!E40, 100) + COUNTIF('Pattern_Matching Errors'!E40, 100) + COUNTIF('Reversal Errors'!E40, 100) + COUNTIF('Stack Errors'!E40, 100) + COUNTIF('Vending_Machine Errors'!E40, 100) + COUNTIF('Vending_Machine_Sum Errors'!E40, 100) + COUNTIF('MazeComplete Errors'!E40, 100) + COUNTIF('MazeSolve Errors'!E40, 100) + COUNTIF('Hamiltonian Errors'!E40, 100)</f>
        <v>0</v>
      </c>
      <c r="F40">
        <f>COUNTIF('PARITY Errors'!F40, 100) + COUNTIF('Pattern_Matching Errors'!F40, 100) + COUNTIF('Reversal Errors'!F40, 100) + COUNTIF('Stack Errors'!F40, 100) + COUNTIF('Vending_Machine Errors'!F40, 100) + COUNTIF('Vending_Machine_Sum Errors'!F40, 100) + COUNTIF('MazeComplete Errors'!F40, 100) + COUNTIF('MazeSolve Errors'!F40, 100) + COUNTIF('Hamiltonian Errors'!F40, 100)</f>
        <v>0</v>
      </c>
      <c r="G40">
        <f>COUNTIF('PARITY Errors'!G40, 100) + COUNTIF('Pattern_Matching Errors'!G40, 100) + COUNTIF('Reversal Errors'!G40, 100) + COUNTIF('Stack Errors'!G40, 100) + COUNTIF('Vending_Machine Errors'!G40, 100) + COUNTIF('Vending_Machine_Sum Errors'!G40, 100) + COUNTIF('MazeComplete Errors'!G40, 100) + COUNTIF('MazeSolve Errors'!G40, 100) + COUNTIF('Hamiltonian Errors'!G40, 100)</f>
        <v>0</v>
      </c>
      <c r="H40" t="str">
        <f t="shared" ref="H40:H69" si="1">B40&amp;" (δ="&amp;C40&amp;")"</f>
        <v>0 (δ=0)</v>
      </c>
    </row>
    <row r="41" spans="1:8" x14ac:dyDescent="0.45">
      <c r="A41" s="1">
        <v>1</v>
      </c>
      <c r="B41">
        <v>0</v>
      </c>
      <c r="C41">
        <v>0.2</v>
      </c>
      <c r="D41">
        <f>COUNTIF('PARITY Errors'!D41, 100) + COUNTIF('Pattern_Matching Errors'!D41, 100) + COUNTIF('Reversal Errors'!D41, 100) + COUNTIF('Stack Errors'!D41, 100) + COUNTIF('Vending_Machine Errors'!D41, 100) + COUNTIF('Vending_Machine_Sum Errors'!D41, 100) + COUNTIF('MazeComplete Errors'!D41, 100) + COUNTIF('MazeSolve Errors'!D41, 100) + COUNTIF('Hamiltonian Errors'!D41, 100)</f>
        <v>0</v>
      </c>
      <c r="E41">
        <f>COUNTIF('PARITY Errors'!E41, 100) + COUNTIF('Pattern_Matching Errors'!E41, 100) + COUNTIF('Reversal Errors'!E41, 100) + COUNTIF('Stack Errors'!E41, 100) + COUNTIF('Vending_Machine Errors'!E41, 100) + COUNTIF('Vending_Machine_Sum Errors'!E41, 100) + COUNTIF('MazeComplete Errors'!E41, 100) + COUNTIF('MazeSolve Errors'!E41, 100) + COUNTIF('Hamiltonian Errors'!E41, 100)</f>
        <v>0</v>
      </c>
      <c r="F41">
        <f>COUNTIF('PARITY Errors'!F41, 100) + COUNTIF('Pattern_Matching Errors'!F41, 100) + COUNTIF('Reversal Errors'!F41, 100) + COUNTIF('Stack Errors'!F41, 100) + COUNTIF('Vending_Machine Errors'!F41, 100) + COUNTIF('Vending_Machine_Sum Errors'!F41, 100) + COUNTIF('MazeComplete Errors'!F41, 100) + COUNTIF('MazeSolve Errors'!F41, 100) + COUNTIF('Hamiltonian Errors'!F41, 100)</f>
        <v>0</v>
      </c>
      <c r="G41">
        <f>COUNTIF('PARITY Errors'!G41, 100) + COUNTIF('Pattern_Matching Errors'!G41, 100) + COUNTIF('Reversal Errors'!G41, 100) + COUNTIF('Stack Errors'!G41, 100) + COUNTIF('Vending_Machine Errors'!G41, 100) + COUNTIF('Vending_Machine_Sum Errors'!G41, 100) + COUNTIF('MazeComplete Errors'!G41, 100) + COUNTIF('MazeSolve Errors'!G41, 100) + COUNTIF('Hamiltonian Errors'!G41, 100)</f>
        <v>0</v>
      </c>
      <c r="H41" t="str">
        <f t="shared" si="1"/>
        <v>0 (δ=0.2)</v>
      </c>
    </row>
    <row r="42" spans="1:8" x14ac:dyDescent="0.45">
      <c r="A42" s="1">
        <v>2</v>
      </c>
      <c r="B42">
        <v>0</v>
      </c>
      <c r="C42">
        <v>0.45</v>
      </c>
      <c r="D42">
        <f>COUNTIF('PARITY Errors'!D42, 100) + COUNTIF('Pattern_Matching Errors'!D42, 100) + COUNTIF('Reversal Errors'!D42, 100) + COUNTIF('Stack Errors'!D42, 100) + COUNTIF('Vending_Machine Errors'!D42, 100) + COUNTIF('Vending_Machine_Sum Errors'!D42, 100) + COUNTIF('MazeComplete Errors'!D42, 100) + COUNTIF('MazeSolve Errors'!D42, 100) + COUNTIF('Hamiltonian Errors'!D42, 100)</f>
        <v>0</v>
      </c>
      <c r="E42">
        <f>COUNTIF('PARITY Errors'!E42, 100) + COUNTIF('Pattern_Matching Errors'!E42, 100) + COUNTIF('Reversal Errors'!E42, 100) + COUNTIF('Stack Errors'!E42, 100) + COUNTIF('Vending_Machine Errors'!E42, 100) + COUNTIF('Vending_Machine_Sum Errors'!E42, 100) + COUNTIF('MazeComplete Errors'!E42, 100) + COUNTIF('MazeSolve Errors'!E42, 100) + COUNTIF('Hamiltonian Errors'!E42, 100)</f>
        <v>0</v>
      </c>
      <c r="F42">
        <f>COUNTIF('PARITY Errors'!F42, 100) + COUNTIF('Pattern_Matching Errors'!F42, 100) + COUNTIF('Reversal Errors'!F42, 100) + COUNTIF('Stack Errors'!F42, 100) + COUNTIF('Vending_Machine Errors'!F42, 100) + COUNTIF('Vending_Machine_Sum Errors'!F42, 100) + COUNTIF('MazeComplete Errors'!F42, 100) + COUNTIF('MazeSolve Errors'!F42, 100) + COUNTIF('Hamiltonian Errors'!F42, 100)</f>
        <v>0</v>
      </c>
      <c r="G42">
        <f>COUNTIF('PARITY Errors'!G42, 100) + COUNTIF('Pattern_Matching Errors'!G42, 100) + COUNTIF('Reversal Errors'!G42, 100) + COUNTIF('Stack Errors'!G42, 100) + COUNTIF('Vending_Machine Errors'!G42, 100) + COUNTIF('Vending_Machine_Sum Errors'!G42, 100) + COUNTIF('MazeComplete Errors'!G42, 100) + COUNTIF('MazeSolve Errors'!G42, 100) + COUNTIF('Hamiltonian Errors'!G42, 100)</f>
        <v>0</v>
      </c>
      <c r="H42" t="str">
        <f t="shared" si="1"/>
        <v>0 (δ=0.45)</v>
      </c>
    </row>
    <row r="43" spans="1:8" x14ac:dyDescent="0.45">
      <c r="A43" s="1">
        <v>3</v>
      </c>
      <c r="B43">
        <v>0</v>
      </c>
      <c r="C43">
        <v>0.65</v>
      </c>
      <c r="D43">
        <f>COUNTIF('PARITY Errors'!D43, 100) + COUNTIF('Pattern_Matching Errors'!D43, 100) + COUNTIF('Reversal Errors'!D43, 100) + COUNTIF('Stack Errors'!D43, 100) + COUNTIF('Vending_Machine Errors'!D43, 100) + COUNTIF('Vending_Machine_Sum Errors'!D43, 100) + COUNTIF('MazeComplete Errors'!D43, 100) + COUNTIF('MazeSolve Errors'!D43, 100) + COUNTIF('Hamiltonian Errors'!D43, 100)</f>
        <v>0</v>
      </c>
      <c r="E43">
        <f>COUNTIF('PARITY Errors'!E43, 100) + COUNTIF('Pattern_Matching Errors'!E43, 100) + COUNTIF('Reversal Errors'!E43, 100) + COUNTIF('Stack Errors'!E43, 100) + COUNTIF('Vending_Machine Errors'!E43, 100) + COUNTIF('Vending_Machine_Sum Errors'!E43, 100) + COUNTIF('MazeComplete Errors'!E43, 100) + COUNTIF('MazeSolve Errors'!E43, 100) + COUNTIF('Hamiltonian Errors'!E43, 100)</f>
        <v>0</v>
      </c>
      <c r="F43">
        <f>COUNTIF('PARITY Errors'!F43, 100) + COUNTIF('Pattern_Matching Errors'!F43, 100) + COUNTIF('Reversal Errors'!F43, 100) + COUNTIF('Stack Errors'!F43, 100) + COUNTIF('Vending_Machine Errors'!F43, 100) + COUNTIF('Vending_Machine_Sum Errors'!F43, 100) + COUNTIF('MazeComplete Errors'!F43, 100) + COUNTIF('MazeSolve Errors'!F43, 100) + COUNTIF('Hamiltonian Errors'!F43, 100)</f>
        <v>0</v>
      </c>
      <c r="G43">
        <f>COUNTIF('PARITY Errors'!G43, 100) + COUNTIF('Pattern_Matching Errors'!G43, 100) + COUNTIF('Reversal Errors'!G43, 100) + COUNTIF('Stack Errors'!G43, 100) + COUNTIF('Vending_Machine Errors'!G43, 100) + COUNTIF('Vending_Machine_Sum Errors'!G43, 100) + COUNTIF('MazeComplete Errors'!G43, 100) + COUNTIF('MazeSolve Errors'!G43, 100) + COUNTIF('Hamiltonian Errors'!G43, 100)</f>
        <v>0</v>
      </c>
      <c r="H43" t="str">
        <f t="shared" si="1"/>
        <v>0 (δ=0.65)</v>
      </c>
    </row>
    <row r="44" spans="1:8" x14ac:dyDescent="0.45">
      <c r="A44" s="1">
        <v>4</v>
      </c>
      <c r="B44">
        <v>0</v>
      </c>
      <c r="C44">
        <v>0.85</v>
      </c>
      <c r="D44">
        <f>COUNTIF('PARITY Errors'!D44, 100) + COUNTIF('Pattern_Matching Errors'!D44, 100) + COUNTIF('Reversal Errors'!D44, 100) + COUNTIF('Stack Errors'!D44, 100) + COUNTIF('Vending_Machine Errors'!D44, 100) + COUNTIF('Vending_Machine_Sum Errors'!D44, 100) + COUNTIF('MazeComplete Errors'!D44, 100) + COUNTIF('MazeSolve Errors'!D44, 100) + COUNTIF('Hamiltonian Errors'!D44, 100)</f>
        <v>0</v>
      </c>
      <c r="E44">
        <f>COUNTIF('PARITY Errors'!E44, 100) + COUNTIF('Pattern_Matching Errors'!E44, 100) + COUNTIF('Reversal Errors'!E44, 100) + COUNTIF('Stack Errors'!E44, 100) + COUNTIF('Vending_Machine Errors'!E44, 100) + COUNTIF('Vending_Machine_Sum Errors'!E44, 100) + COUNTIF('MazeComplete Errors'!E44, 100) + COUNTIF('MazeSolve Errors'!E44, 100) + COUNTIF('Hamiltonian Errors'!E44, 100)</f>
        <v>0</v>
      </c>
      <c r="F44">
        <f>COUNTIF('PARITY Errors'!F44, 100) + COUNTIF('Pattern_Matching Errors'!F44, 100) + COUNTIF('Reversal Errors'!F44, 100) + COUNTIF('Stack Errors'!F44, 100) + COUNTIF('Vending_Machine Errors'!F44, 100) + COUNTIF('Vending_Machine_Sum Errors'!F44, 100) + COUNTIF('MazeComplete Errors'!F44, 100) + COUNTIF('MazeSolve Errors'!F44, 100) + COUNTIF('Hamiltonian Errors'!F44, 100)</f>
        <v>0</v>
      </c>
      <c r="G44">
        <f>COUNTIF('PARITY Errors'!G44, 100) + COUNTIF('Pattern_Matching Errors'!G44, 100) + COUNTIF('Reversal Errors'!G44, 100) + COUNTIF('Stack Errors'!G44, 100) + COUNTIF('Vending_Machine Errors'!G44, 100) + COUNTIF('Vending_Machine_Sum Errors'!G44, 100) + COUNTIF('MazeComplete Errors'!G44, 100) + COUNTIF('MazeSolve Errors'!G44, 100) + COUNTIF('Hamiltonian Errors'!G44, 100)</f>
        <v>0</v>
      </c>
      <c r="H44" t="str">
        <f t="shared" si="1"/>
        <v>0 (δ=0.85)</v>
      </c>
    </row>
    <row r="45" spans="1:8" x14ac:dyDescent="0.45">
      <c r="A45" s="1">
        <v>5</v>
      </c>
      <c r="B45">
        <v>5</v>
      </c>
      <c r="C45">
        <v>0</v>
      </c>
      <c r="D45">
        <f>COUNTIF('PARITY Errors'!D45, 100) + COUNTIF('Pattern_Matching Errors'!D45, 100) + COUNTIF('Reversal Errors'!D45, 100) + COUNTIF('Stack Errors'!D45, 100) + COUNTIF('Vending_Machine Errors'!D45, 100) + COUNTIF('Vending_Machine_Sum Errors'!D45, 100) + COUNTIF('MazeComplete Errors'!D45, 100) + COUNTIF('MazeSolve Errors'!D45, 100) + COUNTIF('Hamiltonian Errors'!D45, 100)</f>
        <v>0</v>
      </c>
      <c r="E45">
        <f>COUNTIF('PARITY Errors'!E45, 100) + COUNTIF('Pattern_Matching Errors'!E45, 100) + COUNTIF('Reversal Errors'!E45, 100) + COUNTIF('Stack Errors'!E45, 100) + COUNTIF('Vending_Machine Errors'!E45, 100) + COUNTIF('Vending_Machine_Sum Errors'!E45, 100) + COUNTIF('MazeComplete Errors'!E45, 100) + COUNTIF('MazeSolve Errors'!E45, 100) + COUNTIF('Hamiltonian Errors'!E45, 100)</f>
        <v>0</v>
      </c>
      <c r="F45">
        <f>COUNTIF('PARITY Errors'!F45, 100) + COUNTIF('Pattern_Matching Errors'!F45, 100) + COUNTIF('Reversal Errors'!F45, 100) + COUNTIF('Stack Errors'!F45, 100) + COUNTIF('Vending_Machine Errors'!F45, 100) + COUNTIF('Vending_Machine_Sum Errors'!F45, 100) + COUNTIF('MazeComplete Errors'!F45, 100) + COUNTIF('MazeSolve Errors'!F45, 100) + COUNTIF('Hamiltonian Errors'!F45, 100)</f>
        <v>0</v>
      </c>
      <c r="G45">
        <f>COUNTIF('PARITY Errors'!G45, 100) + COUNTIF('Pattern_Matching Errors'!G45, 100) + COUNTIF('Reversal Errors'!G45, 100) + COUNTIF('Stack Errors'!G45, 100) + COUNTIF('Vending_Machine Errors'!G45, 100) + COUNTIF('Vending_Machine_Sum Errors'!G45, 100) + COUNTIF('MazeComplete Errors'!G45, 100) + COUNTIF('MazeSolve Errors'!G45, 100) + COUNTIF('Hamiltonian Errors'!G45, 100)</f>
        <v>0</v>
      </c>
      <c r="H45" t="str">
        <f t="shared" si="1"/>
        <v>5 (δ=0)</v>
      </c>
    </row>
    <row r="46" spans="1:8" x14ac:dyDescent="0.45">
      <c r="A46" s="1">
        <v>6</v>
      </c>
      <c r="B46">
        <v>5</v>
      </c>
      <c r="C46">
        <v>0.2</v>
      </c>
      <c r="D46">
        <f>COUNTIF('PARITY Errors'!D46, 100) + COUNTIF('Pattern_Matching Errors'!D46, 100) + COUNTIF('Reversal Errors'!D46, 100) + COUNTIF('Stack Errors'!D46, 100) + COUNTIF('Vending_Machine Errors'!D46, 100) + COUNTIF('Vending_Machine_Sum Errors'!D46, 100) + COUNTIF('MazeComplete Errors'!D46, 100) + COUNTIF('MazeSolve Errors'!D46, 100) + COUNTIF('Hamiltonian Errors'!D46, 100)</f>
        <v>0</v>
      </c>
      <c r="E46">
        <f>COUNTIF('PARITY Errors'!E46, 100) + COUNTIF('Pattern_Matching Errors'!E46, 100) + COUNTIF('Reversal Errors'!E46, 100) + COUNTIF('Stack Errors'!E46, 100) + COUNTIF('Vending_Machine Errors'!E46, 100) + COUNTIF('Vending_Machine_Sum Errors'!E46, 100) + COUNTIF('MazeComplete Errors'!E46, 100) + COUNTIF('MazeSolve Errors'!E46, 100) + COUNTIF('Hamiltonian Errors'!E46, 100)</f>
        <v>0</v>
      </c>
      <c r="F46">
        <f>COUNTIF('PARITY Errors'!F46, 100) + COUNTIF('Pattern_Matching Errors'!F46, 100) + COUNTIF('Reversal Errors'!F46, 100) + COUNTIF('Stack Errors'!F46, 100) + COUNTIF('Vending_Machine Errors'!F46, 100) + COUNTIF('Vending_Machine_Sum Errors'!F46, 100) + COUNTIF('MazeComplete Errors'!F46, 100) + COUNTIF('MazeSolve Errors'!F46, 100) + COUNTIF('Hamiltonian Errors'!F46, 100)</f>
        <v>0</v>
      </c>
      <c r="G46">
        <f>COUNTIF('PARITY Errors'!G46, 100) + COUNTIF('Pattern_Matching Errors'!G46, 100) + COUNTIF('Reversal Errors'!G46, 100) + COUNTIF('Stack Errors'!G46, 100) + COUNTIF('Vending_Machine Errors'!G46, 100) + COUNTIF('Vending_Machine_Sum Errors'!G46, 100) + COUNTIF('MazeComplete Errors'!G46, 100) + COUNTIF('MazeSolve Errors'!G46, 100) + COUNTIF('Hamiltonian Errors'!G46, 100)</f>
        <v>0</v>
      </c>
      <c r="H46" t="str">
        <f t="shared" si="1"/>
        <v>5 (δ=0.2)</v>
      </c>
    </row>
    <row r="47" spans="1:8" x14ac:dyDescent="0.45">
      <c r="A47" s="1">
        <v>7</v>
      </c>
      <c r="B47">
        <v>5</v>
      </c>
      <c r="C47">
        <v>0.45</v>
      </c>
      <c r="D47">
        <f>COUNTIF('PARITY Errors'!D47, 100) + COUNTIF('Pattern_Matching Errors'!D47, 100) + COUNTIF('Reversal Errors'!D47, 100) + COUNTIF('Stack Errors'!D47, 100) + COUNTIF('Vending_Machine Errors'!D47, 100) + COUNTIF('Vending_Machine_Sum Errors'!D47, 100) + COUNTIF('MazeComplete Errors'!D47, 100) + COUNTIF('MazeSolve Errors'!D47, 100) + COUNTIF('Hamiltonian Errors'!D47, 100)</f>
        <v>0</v>
      </c>
      <c r="E47">
        <f>COUNTIF('PARITY Errors'!E47, 100) + COUNTIF('Pattern_Matching Errors'!E47, 100) + COUNTIF('Reversal Errors'!E47, 100) + COUNTIF('Stack Errors'!E47, 100) + COUNTIF('Vending_Machine Errors'!E47, 100) + COUNTIF('Vending_Machine_Sum Errors'!E47, 100) + COUNTIF('MazeComplete Errors'!E47, 100) + COUNTIF('MazeSolve Errors'!E47, 100) + COUNTIF('Hamiltonian Errors'!E47, 100)</f>
        <v>0</v>
      </c>
      <c r="F47">
        <f>COUNTIF('PARITY Errors'!F47, 100) + COUNTIF('Pattern_Matching Errors'!F47, 100) + COUNTIF('Reversal Errors'!F47, 100) + COUNTIF('Stack Errors'!F47, 100) + COUNTIF('Vending_Machine Errors'!F47, 100) + COUNTIF('Vending_Machine_Sum Errors'!F47, 100) + COUNTIF('MazeComplete Errors'!F47, 100) + COUNTIF('MazeSolve Errors'!F47, 100) + COUNTIF('Hamiltonian Errors'!F47, 100)</f>
        <v>0</v>
      </c>
      <c r="G47">
        <f>COUNTIF('PARITY Errors'!G47, 100) + COUNTIF('Pattern_Matching Errors'!G47, 100) + COUNTIF('Reversal Errors'!G47, 100) + COUNTIF('Stack Errors'!G47, 100) + COUNTIF('Vending_Machine Errors'!G47, 100) + COUNTIF('Vending_Machine_Sum Errors'!G47, 100) + COUNTIF('MazeComplete Errors'!G47, 100) + COUNTIF('MazeSolve Errors'!G47, 100) + COUNTIF('Hamiltonian Errors'!G47, 100)</f>
        <v>0</v>
      </c>
      <c r="H47" t="str">
        <f t="shared" si="1"/>
        <v>5 (δ=0.45)</v>
      </c>
    </row>
    <row r="48" spans="1:8" x14ac:dyDescent="0.45">
      <c r="A48" s="1">
        <v>8</v>
      </c>
      <c r="B48">
        <v>5</v>
      </c>
      <c r="C48">
        <v>0.65</v>
      </c>
      <c r="D48">
        <f>COUNTIF('PARITY Errors'!D48, 100) + COUNTIF('Pattern_Matching Errors'!D48, 100) + COUNTIF('Reversal Errors'!D48, 100) + COUNTIF('Stack Errors'!D48, 100) + COUNTIF('Vending_Machine Errors'!D48, 100) + COUNTIF('Vending_Machine_Sum Errors'!D48, 100) + COUNTIF('MazeComplete Errors'!D48, 100) + COUNTIF('MazeSolve Errors'!D48, 100) + COUNTIF('Hamiltonian Errors'!D48, 100)</f>
        <v>0</v>
      </c>
      <c r="E48">
        <f>COUNTIF('PARITY Errors'!E48, 100) + COUNTIF('Pattern_Matching Errors'!E48, 100) + COUNTIF('Reversal Errors'!E48, 100) + COUNTIF('Stack Errors'!E48, 100) + COUNTIF('Vending_Machine Errors'!E48, 100) + COUNTIF('Vending_Machine_Sum Errors'!E48, 100) + COUNTIF('MazeComplete Errors'!E48, 100) + COUNTIF('MazeSolve Errors'!E48, 100) + COUNTIF('Hamiltonian Errors'!E48, 100)</f>
        <v>0</v>
      </c>
      <c r="F48">
        <f>COUNTIF('PARITY Errors'!F48, 100) + COUNTIF('Pattern_Matching Errors'!F48, 100) + COUNTIF('Reversal Errors'!F48, 100) + COUNTIF('Stack Errors'!F48, 100) + COUNTIF('Vending_Machine Errors'!F48, 100) + COUNTIF('Vending_Machine_Sum Errors'!F48, 100) + COUNTIF('MazeComplete Errors'!F48, 100) + COUNTIF('MazeSolve Errors'!F48, 100) + COUNTIF('Hamiltonian Errors'!F48, 100)</f>
        <v>0</v>
      </c>
      <c r="G48">
        <f>COUNTIF('PARITY Errors'!G48, 100) + COUNTIF('Pattern_Matching Errors'!G48, 100) + COUNTIF('Reversal Errors'!G48, 100) + COUNTIF('Stack Errors'!G48, 100) + COUNTIF('Vending_Machine Errors'!G48, 100) + COUNTIF('Vending_Machine_Sum Errors'!G48, 100) + COUNTIF('MazeComplete Errors'!G48, 100) + COUNTIF('MazeSolve Errors'!G48, 100) + COUNTIF('Hamiltonian Errors'!G48, 100)</f>
        <v>0</v>
      </c>
      <c r="H48" t="str">
        <f t="shared" si="1"/>
        <v>5 (δ=0.65)</v>
      </c>
    </row>
    <row r="49" spans="1:8" x14ac:dyDescent="0.45">
      <c r="A49" s="1">
        <v>9</v>
      </c>
      <c r="B49">
        <v>5</v>
      </c>
      <c r="C49">
        <v>0.85</v>
      </c>
      <c r="D49">
        <f>COUNTIF('PARITY Errors'!D49, 100) + COUNTIF('Pattern_Matching Errors'!D49, 100) + COUNTIF('Reversal Errors'!D49, 100) + COUNTIF('Stack Errors'!D49, 100) + COUNTIF('Vending_Machine Errors'!D49, 100) + COUNTIF('Vending_Machine_Sum Errors'!D49, 100) + COUNTIF('MazeComplete Errors'!D49, 100) + COUNTIF('MazeSolve Errors'!D49, 100) + COUNTIF('Hamiltonian Errors'!D49, 100)</f>
        <v>0</v>
      </c>
      <c r="E49">
        <f>COUNTIF('PARITY Errors'!E49, 100) + COUNTIF('Pattern_Matching Errors'!E49, 100) + COUNTIF('Reversal Errors'!E49, 100) + COUNTIF('Stack Errors'!E49, 100) + COUNTIF('Vending_Machine Errors'!E49, 100) + COUNTIF('Vending_Machine_Sum Errors'!E49, 100) + COUNTIF('MazeComplete Errors'!E49, 100) + COUNTIF('MazeSolve Errors'!E49, 100) + COUNTIF('Hamiltonian Errors'!E49, 100)</f>
        <v>0</v>
      </c>
      <c r="F49">
        <f>COUNTIF('PARITY Errors'!F49, 100) + COUNTIF('Pattern_Matching Errors'!F49, 100) + COUNTIF('Reversal Errors'!F49, 100) + COUNTIF('Stack Errors'!F49, 100) + COUNTIF('Vending_Machine Errors'!F49, 100) + COUNTIF('Vending_Machine_Sum Errors'!F49, 100) + COUNTIF('MazeComplete Errors'!F49, 100) + COUNTIF('MazeSolve Errors'!F49, 100) + COUNTIF('Hamiltonian Errors'!F49, 100)</f>
        <v>0</v>
      </c>
      <c r="G49">
        <f>COUNTIF('PARITY Errors'!G49, 100) + COUNTIF('Pattern_Matching Errors'!G49, 100) + COUNTIF('Reversal Errors'!G49, 100) + COUNTIF('Stack Errors'!G49, 100) + COUNTIF('Vending_Machine Errors'!G49, 100) + COUNTIF('Vending_Machine_Sum Errors'!G49, 100) + COUNTIF('MazeComplete Errors'!G49, 100) + COUNTIF('MazeSolve Errors'!G49, 100) + COUNTIF('Hamiltonian Errors'!G49, 100)</f>
        <v>0</v>
      </c>
      <c r="H49" t="str">
        <f t="shared" si="1"/>
        <v>5 (δ=0.85)</v>
      </c>
    </row>
    <row r="50" spans="1:8" x14ac:dyDescent="0.45">
      <c r="A50" s="1">
        <v>10</v>
      </c>
      <c r="B50">
        <v>10</v>
      </c>
      <c r="C50">
        <v>0</v>
      </c>
      <c r="D50">
        <f>COUNTIF('PARITY Errors'!D50, 100) + COUNTIF('Pattern_Matching Errors'!D50, 100) + COUNTIF('Reversal Errors'!D50, 100) + COUNTIF('Stack Errors'!D50, 100) + COUNTIF('Vending_Machine Errors'!D50, 100) + COUNTIF('Vending_Machine_Sum Errors'!D50, 100) + COUNTIF('MazeComplete Errors'!D50, 100) + COUNTIF('MazeSolve Errors'!D50, 100) + COUNTIF('Hamiltonian Errors'!D50, 100)</f>
        <v>0</v>
      </c>
      <c r="E50">
        <f>COUNTIF('PARITY Errors'!E50, 100) + COUNTIF('Pattern_Matching Errors'!E50, 100) + COUNTIF('Reversal Errors'!E50, 100) + COUNTIF('Stack Errors'!E50, 100) + COUNTIF('Vending_Machine Errors'!E50, 100) + COUNTIF('Vending_Machine_Sum Errors'!E50, 100) + COUNTIF('MazeComplete Errors'!E50, 100) + COUNTIF('MazeSolve Errors'!E50, 100) + COUNTIF('Hamiltonian Errors'!E50, 100)</f>
        <v>0</v>
      </c>
      <c r="F50">
        <f>COUNTIF('PARITY Errors'!F50, 100) + COUNTIF('Pattern_Matching Errors'!F50, 100) + COUNTIF('Reversal Errors'!F50, 100) + COUNTIF('Stack Errors'!F50, 100) + COUNTIF('Vending_Machine Errors'!F50, 100) + COUNTIF('Vending_Machine_Sum Errors'!F50, 100) + COUNTIF('MazeComplete Errors'!F50, 100) + COUNTIF('MazeSolve Errors'!F50, 100) + COUNTIF('Hamiltonian Errors'!F50, 100)</f>
        <v>0</v>
      </c>
      <c r="G50">
        <f>COUNTIF('PARITY Errors'!G50, 100) + COUNTIF('Pattern_Matching Errors'!G50, 100) + COUNTIF('Reversal Errors'!G50, 100) + COUNTIF('Stack Errors'!G50, 100) + COUNTIF('Vending_Machine Errors'!G50, 100) + COUNTIF('Vending_Machine_Sum Errors'!G50, 100) + COUNTIF('MazeComplete Errors'!G50, 100) + COUNTIF('MazeSolve Errors'!G50, 100) + COUNTIF('Hamiltonian Errors'!G50, 100)</f>
        <v>0</v>
      </c>
      <c r="H50" t="str">
        <f t="shared" si="1"/>
        <v>10 (δ=0)</v>
      </c>
    </row>
    <row r="51" spans="1:8" x14ac:dyDescent="0.45">
      <c r="A51" s="1">
        <v>11</v>
      </c>
      <c r="B51">
        <v>10</v>
      </c>
      <c r="C51">
        <v>0.2</v>
      </c>
      <c r="D51">
        <f>COUNTIF('PARITY Errors'!D51, 100) + COUNTIF('Pattern_Matching Errors'!D51, 100) + COUNTIF('Reversal Errors'!D51, 100) + COUNTIF('Stack Errors'!D51, 100) + COUNTIF('Vending_Machine Errors'!D51, 100) + COUNTIF('Vending_Machine_Sum Errors'!D51, 100) + COUNTIF('MazeComplete Errors'!D51, 100) + COUNTIF('MazeSolve Errors'!D51, 100) + COUNTIF('Hamiltonian Errors'!D51, 100)</f>
        <v>0</v>
      </c>
      <c r="E51">
        <f>COUNTIF('PARITY Errors'!E51, 100) + COUNTIF('Pattern_Matching Errors'!E51, 100) + COUNTIF('Reversal Errors'!E51, 100) + COUNTIF('Stack Errors'!E51, 100) + COUNTIF('Vending_Machine Errors'!E51, 100) + COUNTIF('Vending_Machine_Sum Errors'!E51, 100) + COUNTIF('MazeComplete Errors'!E51, 100) + COUNTIF('MazeSolve Errors'!E51, 100) + COUNTIF('Hamiltonian Errors'!E51, 100)</f>
        <v>0</v>
      </c>
      <c r="F51">
        <f>COUNTIF('PARITY Errors'!F51, 100) + COUNTIF('Pattern_Matching Errors'!F51, 100) + COUNTIF('Reversal Errors'!F51, 100) + COUNTIF('Stack Errors'!F51, 100) + COUNTIF('Vending_Machine Errors'!F51, 100) + COUNTIF('Vending_Machine_Sum Errors'!F51, 100) + COUNTIF('MazeComplete Errors'!F51, 100) + COUNTIF('MazeSolve Errors'!F51, 100) + COUNTIF('Hamiltonian Errors'!F51, 100)</f>
        <v>0</v>
      </c>
      <c r="G51">
        <f>COUNTIF('PARITY Errors'!G51, 100) + COUNTIF('Pattern_Matching Errors'!G51, 100) + COUNTIF('Reversal Errors'!G51, 100) + COUNTIF('Stack Errors'!G51, 100) + COUNTIF('Vending_Machine Errors'!G51, 100) + COUNTIF('Vending_Machine_Sum Errors'!G51, 100) + COUNTIF('MazeComplete Errors'!G51, 100) + COUNTIF('MazeSolve Errors'!G51, 100) + COUNTIF('Hamiltonian Errors'!G51, 100)</f>
        <v>0</v>
      </c>
      <c r="H51" t="str">
        <f t="shared" si="1"/>
        <v>10 (δ=0.2)</v>
      </c>
    </row>
    <row r="52" spans="1:8" x14ac:dyDescent="0.45">
      <c r="A52" s="1">
        <v>12</v>
      </c>
      <c r="B52">
        <v>10</v>
      </c>
      <c r="C52">
        <v>0.45</v>
      </c>
      <c r="D52">
        <f>COUNTIF('PARITY Errors'!D52, 100) + COUNTIF('Pattern_Matching Errors'!D52, 100) + COUNTIF('Reversal Errors'!D52, 100) + COUNTIF('Stack Errors'!D52, 100) + COUNTIF('Vending_Machine Errors'!D52, 100) + COUNTIF('Vending_Machine_Sum Errors'!D52, 100) + COUNTIF('MazeComplete Errors'!D52, 100) + COUNTIF('MazeSolve Errors'!D52, 100) + COUNTIF('Hamiltonian Errors'!D52, 100)</f>
        <v>0</v>
      </c>
      <c r="E52">
        <f>COUNTIF('PARITY Errors'!E52, 100) + COUNTIF('Pattern_Matching Errors'!E52, 100) + COUNTIF('Reversal Errors'!E52, 100) + COUNTIF('Stack Errors'!E52, 100) + COUNTIF('Vending_Machine Errors'!E52, 100) + COUNTIF('Vending_Machine_Sum Errors'!E52, 100) + COUNTIF('MazeComplete Errors'!E52, 100) + COUNTIF('MazeSolve Errors'!E52, 100) + COUNTIF('Hamiltonian Errors'!E52, 100)</f>
        <v>0</v>
      </c>
      <c r="F52">
        <f>COUNTIF('PARITY Errors'!F52, 100) + COUNTIF('Pattern_Matching Errors'!F52, 100) + COUNTIF('Reversal Errors'!F52, 100) + COUNTIF('Stack Errors'!F52, 100) + COUNTIF('Vending_Machine Errors'!F52, 100) + COUNTIF('Vending_Machine_Sum Errors'!F52, 100) + COUNTIF('MazeComplete Errors'!F52, 100) + COUNTIF('MazeSolve Errors'!F52, 100) + COUNTIF('Hamiltonian Errors'!F52, 100)</f>
        <v>0</v>
      </c>
      <c r="G52">
        <f>COUNTIF('PARITY Errors'!G52, 100) + COUNTIF('Pattern_Matching Errors'!G52, 100) + COUNTIF('Reversal Errors'!G52, 100) + COUNTIF('Stack Errors'!G52, 100) + COUNTIF('Vending_Machine Errors'!G52, 100) + COUNTIF('Vending_Machine_Sum Errors'!G52, 100) + COUNTIF('MazeComplete Errors'!G52, 100) + COUNTIF('MazeSolve Errors'!G52, 100) + COUNTIF('Hamiltonian Errors'!G52, 100)</f>
        <v>0</v>
      </c>
      <c r="H52" t="str">
        <f t="shared" si="1"/>
        <v>10 (δ=0.45)</v>
      </c>
    </row>
    <row r="53" spans="1:8" x14ac:dyDescent="0.45">
      <c r="A53" s="1">
        <v>13</v>
      </c>
      <c r="B53">
        <v>10</v>
      </c>
      <c r="C53">
        <v>0.65</v>
      </c>
      <c r="D53">
        <f>COUNTIF('PARITY Errors'!D53, 100) + COUNTIF('Pattern_Matching Errors'!D53, 100) + COUNTIF('Reversal Errors'!D53, 100) + COUNTIF('Stack Errors'!D53, 100) + COUNTIF('Vending_Machine Errors'!D53, 100) + COUNTIF('Vending_Machine_Sum Errors'!D53, 100) + COUNTIF('MazeComplete Errors'!D53, 100) + COUNTIF('MazeSolve Errors'!D53, 100) + COUNTIF('Hamiltonian Errors'!D53, 100)</f>
        <v>0</v>
      </c>
      <c r="E53">
        <f>COUNTIF('PARITY Errors'!E53, 100) + COUNTIF('Pattern_Matching Errors'!E53, 100) + COUNTIF('Reversal Errors'!E53, 100) + COUNTIF('Stack Errors'!E53, 100) + COUNTIF('Vending_Machine Errors'!E53, 100) + COUNTIF('Vending_Machine_Sum Errors'!E53, 100) + COUNTIF('MazeComplete Errors'!E53, 100) + COUNTIF('MazeSolve Errors'!E53, 100) + COUNTIF('Hamiltonian Errors'!E53, 100)</f>
        <v>0</v>
      </c>
      <c r="F53">
        <f>COUNTIF('PARITY Errors'!F53, 100) + COUNTIF('Pattern_Matching Errors'!F53, 100) + COUNTIF('Reversal Errors'!F53, 100) + COUNTIF('Stack Errors'!F53, 100) + COUNTIF('Vending_Machine Errors'!F53, 100) + COUNTIF('Vending_Machine_Sum Errors'!F53, 100) + COUNTIF('MazeComplete Errors'!F53, 100) + COUNTIF('MazeSolve Errors'!F53, 100) + COUNTIF('Hamiltonian Errors'!F53, 100)</f>
        <v>0</v>
      </c>
      <c r="G53">
        <f>COUNTIF('PARITY Errors'!G53, 100) + COUNTIF('Pattern_Matching Errors'!G53, 100) + COUNTIF('Reversal Errors'!G53, 100) + COUNTIF('Stack Errors'!G53, 100) + COUNTIF('Vending_Machine Errors'!G53, 100) + COUNTIF('Vending_Machine_Sum Errors'!G53, 100) + COUNTIF('MazeComplete Errors'!G53, 100) + COUNTIF('MazeSolve Errors'!G53, 100) + COUNTIF('Hamiltonian Errors'!G53, 100)</f>
        <v>0</v>
      </c>
      <c r="H53" t="str">
        <f t="shared" si="1"/>
        <v>10 (δ=0.65)</v>
      </c>
    </row>
    <row r="54" spans="1:8" x14ac:dyDescent="0.45">
      <c r="A54" s="1">
        <v>14</v>
      </c>
      <c r="B54">
        <v>10</v>
      </c>
      <c r="C54">
        <v>0.85</v>
      </c>
      <c r="D54">
        <f>COUNTIF('PARITY Errors'!D54, 100) + COUNTIF('Pattern_Matching Errors'!D54, 100) + COUNTIF('Reversal Errors'!D54, 100) + COUNTIF('Stack Errors'!D54, 100) + COUNTIF('Vending_Machine Errors'!D54, 100) + COUNTIF('Vending_Machine_Sum Errors'!D54, 100) + COUNTIF('MazeComplete Errors'!D54, 100) + COUNTIF('MazeSolve Errors'!D54, 100) + COUNTIF('Hamiltonian Errors'!D54, 100)</f>
        <v>0</v>
      </c>
      <c r="E54">
        <f>COUNTIF('PARITY Errors'!E54, 100) + COUNTIF('Pattern_Matching Errors'!E54, 100) + COUNTIF('Reversal Errors'!E54, 100) + COUNTIF('Stack Errors'!E54, 100) + COUNTIF('Vending_Machine Errors'!E54, 100) + COUNTIF('Vending_Machine_Sum Errors'!E54, 100) + COUNTIF('MazeComplete Errors'!E54, 100) + COUNTIF('MazeSolve Errors'!E54, 100) + COUNTIF('Hamiltonian Errors'!E54, 100)</f>
        <v>0</v>
      </c>
      <c r="F54">
        <f>COUNTIF('PARITY Errors'!F54, 100) + COUNTIF('Pattern_Matching Errors'!F54, 100) + COUNTIF('Reversal Errors'!F54, 100) + COUNTIF('Stack Errors'!F54, 100) + COUNTIF('Vending_Machine Errors'!F54, 100) + COUNTIF('Vending_Machine_Sum Errors'!F54, 100) + COUNTIF('MazeComplete Errors'!F54, 100) + COUNTIF('MazeSolve Errors'!F54, 100) + COUNTIF('Hamiltonian Errors'!F54, 100)</f>
        <v>0</v>
      </c>
      <c r="G54">
        <f>COUNTIF('PARITY Errors'!G54, 100) + COUNTIF('Pattern_Matching Errors'!G54, 100) + COUNTIF('Reversal Errors'!G54, 100) + COUNTIF('Stack Errors'!G54, 100) + COUNTIF('Vending_Machine Errors'!G54, 100) + COUNTIF('Vending_Machine_Sum Errors'!G54, 100) + COUNTIF('MazeComplete Errors'!G54, 100) + COUNTIF('MazeSolve Errors'!G54, 100) + COUNTIF('Hamiltonian Errors'!G54, 100)</f>
        <v>0</v>
      </c>
      <c r="H54" t="str">
        <f t="shared" si="1"/>
        <v>10 (δ=0.85)</v>
      </c>
    </row>
    <row r="55" spans="1:8" x14ac:dyDescent="0.45">
      <c r="A55" s="1">
        <v>15</v>
      </c>
      <c r="B55">
        <v>20</v>
      </c>
      <c r="C55">
        <v>0</v>
      </c>
      <c r="D55">
        <f>COUNTIF('PARITY Errors'!D55, 100) + COUNTIF('Pattern_Matching Errors'!D55, 100) + COUNTIF('Reversal Errors'!D55, 100) + COUNTIF('Stack Errors'!D55, 100) + COUNTIF('Vending_Machine Errors'!D55, 100) + COUNTIF('Vending_Machine_Sum Errors'!D55, 100) + COUNTIF('MazeComplete Errors'!D55, 100) + COUNTIF('MazeSolve Errors'!D55, 100) + COUNTIF('Hamiltonian Errors'!D55, 100)</f>
        <v>0</v>
      </c>
      <c r="E55">
        <f>COUNTIF('PARITY Errors'!E55, 100) + COUNTIF('Pattern_Matching Errors'!E55, 100) + COUNTIF('Reversal Errors'!E55, 100) + COUNTIF('Stack Errors'!E55, 100) + COUNTIF('Vending_Machine Errors'!E55, 100) + COUNTIF('Vending_Machine_Sum Errors'!E55, 100) + COUNTIF('MazeComplete Errors'!E55, 100) + COUNTIF('MazeSolve Errors'!E55, 100) + COUNTIF('Hamiltonian Errors'!E55, 100)</f>
        <v>0</v>
      </c>
      <c r="F55">
        <f>COUNTIF('PARITY Errors'!F55, 100) + COUNTIF('Pattern_Matching Errors'!F55, 100) + COUNTIF('Reversal Errors'!F55, 100) + COUNTIF('Stack Errors'!F55, 100) + COUNTIF('Vending_Machine Errors'!F55, 100) + COUNTIF('Vending_Machine_Sum Errors'!F55, 100) + COUNTIF('MazeComplete Errors'!F55, 100) + COUNTIF('MazeSolve Errors'!F55, 100) + COUNTIF('Hamiltonian Errors'!F55, 100)</f>
        <v>0</v>
      </c>
      <c r="G55">
        <f>COUNTIF('PARITY Errors'!G55, 100) + COUNTIF('Pattern_Matching Errors'!G55, 100) + COUNTIF('Reversal Errors'!G55, 100) + COUNTIF('Stack Errors'!G55, 100) + COUNTIF('Vending_Machine Errors'!G55, 100) + COUNTIF('Vending_Machine_Sum Errors'!G55, 100) + COUNTIF('MazeComplete Errors'!G55, 100) + COUNTIF('MazeSolve Errors'!G55, 100) + COUNTIF('Hamiltonian Errors'!G55, 100)</f>
        <v>0</v>
      </c>
      <c r="H55" t="str">
        <f t="shared" si="1"/>
        <v>20 (δ=0)</v>
      </c>
    </row>
    <row r="56" spans="1:8" x14ac:dyDescent="0.45">
      <c r="A56" s="1">
        <v>16</v>
      </c>
      <c r="B56">
        <v>20</v>
      </c>
      <c r="C56">
        <v>0.2</v>
      </c>
      <c r="D56">
        <f>COUNTIF('PARITY Errors'!D56, 100) + COUNTIF('Pattern_Matching Errors'!D56, 100) + COUNTIF('Reversal Errors'!D56, 100) + COUNTIF('Stack Errors'!D56, 100) + COUNTIF('Vending_Machine Errors'!D56, 100) + COUNTIF('Vending_Machine_Sum Errors'!D56, 100) + COUNTIF('MazeComplete Errors'!D56, 100) + COUNTIF('MazeSolve Errors'!D56, 100) + COUNTIF('Hamiltonian Errors'!D56, 100)</f>
        <v>0</v>
      </c>
      <c r="E56">
        <f>COUNTIF('PARITY Errors'!E56, 100) + COUNTIF('Pattern_Matching Errors'!E56, 100) + COUNTIF('Reversal Errors'!E56, 100) + COUNTIF('Stack Errors'!E56, 100) + COUNTIF('Vending_Machine Errors'!E56, 100) + COUNTIF('Vending_Machine_Sum Errors'!E56, 100) + COUNTIF('MazeComplete Errors'!E56, 100) + COUNTIF('MazeSolve Errors'!E56, 100) + COUNTIF('Hamiltonian Errors'!E56, 100)</f>
        <v>0</v>
      </c>
      <c r="F56">
        <f>COUNTIF('PARITY Errors'!F56, 100) + COUNTIF('Pattern_Matching Errors'!F56, 100) + COUNTIF('Reversal Errors'!F56, 100) + COUNTIF('Stack Errors'!F56, 100) + COUNTIF('Vending_Machine Errors'!F56, 100) + COUNTIF('Vending_Machine_Sum Errors'!F56, 100) + COUNTIF('MazeComplete Errors'!F56, 100) + COUNTIF('MazeSolve Errors'!F56, 100) + COUNTIF('Hamiltonian Errors'!F56, 100)</f>
        <v>0</v>
      </c>
      <c r="G56">
        <f>COUNTIF('PARITY Errors'!G56, 100) + COUNTIF('Pattern_Matching Errors'!G56, 100) + COUNTIF('Reversal Errors'!G56, 100) + COUNTIF('Stack Errors'!G56, 100) + COUNTIF('Vending_Machine Errors'!G56, 100) + COUNTIF('Vending_Machine_Sum Errors'!G56, 100) + COUNTIF('MazeComplete Errors'!G56, 100) + COUNTIF('MazeSolve Errors'!G56, 100) + COUNTIF('Hamiltonian Errors'!G56, 100)</f>
        <v>0</v>
      </c>
      <c r="H56" t="str">
        <f t="shared" si="1"/>
        <v>20 (δ=0.2)</v>
      </c>
    </row>
    <row r="57" spans="1:8" x14ac:dyDescent="0.45">
      <c r="A57" s="1">
        <v>17</v>
      </c>
      <c r="B57">
        <v>20</v>
      </c>
      <c r="C57">
        <v>0.45</v>
      </c>
      <c r="D57">
        <f>COUNTIF('PARITY Errors'!D57, 100) + COUNTIF('Pattern_Matching Errors'!D57, 100) + COUNTIF('Reversal Errors'!D57, 100) + COUNTIF('Stack Errors'!D57, 100) + COUNTIF('Vending_Machine Errors'!D57, 100) + COUNTIF('Vending_Machine_Sum Errors'!D57, 100) + COUNTIF('MazeComplete Errors'!D57, 100) + COUNTIF('MazeSolve Errors'!D57, 100) + COUNTIF('Hamiltonian Errors'!D57, 100)</f>
        <v>0</v>
      </c>
      <c r="E57">
        <f>COUNTIF('PARITY Errors'!E57, 100) + COUNTIF('Pattern_Matching Errors'!E57, 100) + COUNTIF('Reversal Errors'!E57, 100) + COUNTIF('Stack Errors'!E57, 100) + COUNTIF('Vending_Machine Errors'!E57, 100) + COUNTIF('Vending_Machine_Sum Errors'!E57, 100) + COUNTIF('MazeComplete Errors'!E57, 100) + COUNTIF('MazeSolve Errors'!E57, 100) + COUNTIF('Hamiltonian Errors'!E57, 100)</f>
        <v>0</v>
      </c>
      <c r="F57">
        <f>COUNTIF('PARITY Errors'!F57, 100) + COUNTIF('Pattern_Matching Errors'!F57, 100) + COUNTIF('Reversal Errors'!F57, 100) + COUNTIF('Stack Errors'!F57, 100) + COUNTIF('Vending_Machine Errors'!F57, 100) + COUNTIF('Vending_Machine_Sum Errors'!F57, 100) + COUNTIF('MazeComplete Errors'!F57, 100) + COUNTIF('MazeSolve Errors'!F57, 100) + COUNTIF('Hamiltonian Errors'!F57, 100)</f>
        <v>0</v>
      </c>
      <c r="G57">
        <f>COUNTIF('PARITY Errors'!G57, 100) + COUNTIF('Pattern_Matching Errors'!G57, 100) + COUNTIF('Reversal Errors'!G57, 100) + COUNTIF('Stack Errors'!G57, 100) + COUNTIF('Vending_Machine Errors'!G57, 100) + COUNTIF('Vending_Machine_Sum Errors'!G57, 100) + COUNTIF('MazeComplete Errors'!G57, 100) + COUNTIF('MazeSolve Errors'!G57, 100) + COUNTIF('Hamiltonian Errors'!G57, 100)</f>
        <v>0</v>
      </c>
      <c r="H57" t="str">
        <f t="shared" si="1"/>
        <v>20 (δ=0.45)</v>
      </c>
    </row>
    <row r="58" spans="1:8" x14ac:dyDescent="0.45">
      <c r="A58" s="1">
        <v>18</v>
      </c>
      <c r="B58">
        <v>20</v>
      </c>
      <c r="C58">
        <v>0.65</v>
      </c>
      <c r="D58">
        <f>COUNTIF('PARITY Errors'!D58, 100) + COUNTIF('Pattern_Matching Errors'!D58, 100) + COUNTIF('Reversal Errors'!D58, 100) + COUNTIF('Stack Errors'!D58, 100) + COUNTIF('Vending_Machine Errors'!D58, 100) + COUNTIF('Vending_Machine_Sum Errors'!D58, 100) + COUNTIF('MazeComplete Errors'!D58, 100) + COUNTIF('MazeSolve Errors'!D58, 100) + COUNTIF('Hamiltonian Errors'!D58, 100)</f>
        <v>0</v>
      </c>
      <c r="E58">
        <f>COUNTIF('PARITY Errors'!E58, 100) + COUNTIF('Pattern_Matching Errors'!E58, 100) + COUNTIF('Reversal Errors'!E58, 100) + COUNTIF('Stack Errors'!E58, 100) + COUNTIF('Vending_Machine Errors'!E58, 100) + COUNTIF('Vending_Machine_Sum Errors'!E58, 100) + COUNTIF('MazeComplete Errors'!E58, 100) + COUNTIF('MazeSolve Errors'!E58, 100) + COUNTIF('Hamiltonian Errors'!E58, 100)</f>
        <v>0</v>
      </c>
      <c r="F58">
        <f>COUNTIF('PARITY Errors'!F58, 100) + COUNTIF('Pattern_Matching Errors'!F58, 100) + COUNTIF('Reversal Errors'!F58, 100) + COUNTIF('Stack Errors'!F58, 100) + COUNTIF('Vending_Machine Errors'!F58, 100) + COUNTIF('Vending_Machine_Sum Errors'!F58, 100) + COUNTIF('MazeComplete Errors'!F58, 100) + COUNTIF('MazeSolve Errors'!F58, 100) + COUNTIF('Hamiltonian Errors'!F58, 100)</f>
        <v>0</v>
      </c>
      <c r="G58">
        <f>COUNTIF('PARITY Errors'!G58, 100) + COUNTIF('Pattern_Matching Errors'!G58, 100) + COUNTIF('Reversal Errors'!G58, 100) + COUNTIF('Stack Errors'!G58, 100) + COUNTIF('Vending_Machine Errors'!G58, 100) + COUNTIF('Vending_Machine_Sum Errors'!G58, 100) + COUNTIF('MazeComplete Errors'!G58, 100) + COUNTIF('MazeSolve Errors'!G58, 100) + COUNTIF('Hamiltonian Errors'!G58, 100)</f>
        <v>0</v>
      </c>
      <c r="H58" t="str">
        <f t="shared" si="1"/>
        <v>20 (δ=0.65)</v>
      </c>
    </row>
    <row r="59" spans="1:8" x14ac:dyDescent="0.45">
      <c r="A59" s="1">
        <v>19</v>
      </c>
      <c r="B59">
        <v>20</v>
      </c>
      <c r="C59">
        <v>0.85</v>
      </c>
      <c r="D59">
        <f>COUNTIF('PARITY Errors'!D59, 100) + COUNTIF('Pattern_Matching Errors'!D59, 100) + COUNTIF('Reversal Errors'!D59, 100) + COUNTIF('Stack Errors'!D59, 100) + COUNTIF('Vending_Machine Errors'!D59, 100) + COUNTIF('Vending_Machine_Sum Errors'!D59, 100) + COUNTIF('MazeComplete Errors'!D59, 100) + COUNTIF('MazeSolve Errors'!D59, 100) + COUNTIF('Hamiltonian Errors'!D59, 100)</f>
        <v>0</v>
      </c>
      <c r="E59">
        <f>COUNTIF('PARITY Errors'!E59, 100) + COUNTIF('Pattern_Matching Errors'!E59, 100) + COUNTIF('Reversal Errors'!E59, 100) + COUNTIF('Stack Errors'!E59, 100) + COUNTIF('Vending_Machine Errors'!E59, 100) + COUNTIF('Vending_Machine_Sum Errors'!E59, 100) + COUNTIF('MazeComplete Errors'!E59, 100) + COUNTIF('MazeSolve Errors'!E59, 100) + COUNTIF('Hamiltonian Errors'!E59, 100)</f>
        <v>0</v>
      </c>
      <c r="F59">
        <f>COUNTIF('PARITY Errors'!F59, 100) + COUNTIF('Pattern_Matching Errors'!F59, 100) + COUNTIF('Reversal Errors'!F59, 100) + COUNTIF('Stack Errors'!F59, 100) + COUNTIF('Vending_Machine Errors'!F59, 100) + COUNTIF('Vending_Machine_Sum Errors'!F59, 100) + COUNTIF('MazeComplete Errors'!F59, 100) + COUNTIF('MazeSolve Errors'!F59, 100) + COUNTIF('Hamiltonian Errors'!F59, 100)</f>
        <v>0</v>
      </c>
      <c r="G59">
        <f>COUNTIF('PARITY Errors'!G59, 100) + COUNTIF('Pattern_Matching Errors'!G59, 100) + COUNTIF('Reversal Errors'!G59, 100) + COUNTIF('Stack Errors'!G59, 100) + COUNTIF('Vending_Machine Errors'!G59, 100) + COUNTIF('Vending_Machine_Sum Errors'!G59, 100) + COUNTIF('MazeComplete Errors'!G59, 100) + COUNTIF('MazeSolve Errors'!G59, 100) + COUNTIF('Hamiltonian Errors'!G59, 100)</f>
        <v>0</v>
      </c>
      <c r="H59" t="str">
        <f t="shared" si="1"/>
        <v>20 (δ=0.85)</v>
      </c>
    </row>
    <row r="60" spans="1:8" x14ac:dyDescent="0.45">
      <c r="A60" s="1">
        <v>20</v>
      </c>
      <c r="B60">
        <v>50</v>
      </c>
      <c r="C60">
        <v>0</v>
      </c>
      <c r="D60">
        <f>COUNTIF('PARITY Errors'!D60, 100) + COUNTIF('Pattern_Matching Errors'!D60, 100) + COUNTIF('Reversal Errors'!D60, 100) + COUNTIF('Stack Errors'!D60, 100) + COUNTIF('Vending_Machine Errors'!D60, 100) + COUNTIF('Vending_Machine_Sum Errors'!D60, 100) + COUNTIF('MazeComplete Errors'!D60, 100) + COUNTIF('MazeSolve Errors'!D60, 100) + COUNTIF('Hamiltonian Errors'!D60, 100)</f>
        <v>0</v>
      </c>
      <c r="E60">
        <f>COUNTIF('PARITY Errors'!E60, 100) + COUNTIF('Pattern_Matching Errors'!E60, 100) + COUNTIF('Reversal Errors'!E60, 100) + COUNTIF('Stack Errors'!E60, 100) + COUNTIF('Vending_Machine Errors'!E60, 100) + COUNTIF('Vending_Machine_Sum Errors'!E60, 100) + COUNTIF('MazeComplete Errors'!E60, 100) + COUNTIF('MazeSolve Errors'!E60, 100) + COUNTIF('Hamiltonian Errors'!E60, 100)</f>
        <v>0</v>
      </c>
      <c r="F60">
        <f>COUNTIF('PARITY Errors'!F60, 100) + COUNTIF('Pattern_Matching Errors'!F60, 100) + COUNTIF('Reversal Errors'!F60, 100) + COUNTIF('Stack Errors'!F60, 100) + COUNTIF('Vending_Machine Errors'!F60, 100) + COUNTIF('Vending_Machine_Sum Errors'!F60, 100) + COUNTIF('MazeComplete Errors'!F60, 100) + COUNTIF('MazeSolve Errors'!F60, 100) + COUNTIF('Hamiltonian Errors'!F60, 100)</f>
        <v>0</v>
      </c>
      <c r="G60">
        <f>COUNTIF('PARITY Errors'!G60, 100) + COUNTIF('Pattern_Matching Errors'!G60, 100) + COUNTIF('Reversal Errors'!G60, 100) + COUNTIF('Stack Errors'!G60, 100) + COUNTIF('Vending_Machine Errors'!G60, 100) + COUNTIF('Vending_Machine_Sum Errors'!G60, 100) + COUNTIF('MazeComplete Errors'!G60, 100) + COUNTIF('MazeSolve Errors'!G60, 100) + COUNTIF('Hamiltonian Errors'!G60, 100)</f>
        <v>0</v>
      </c>
      <c r="H60" t="str">
        <f t="shared" si="1"/>
        <v>50 (δ=0)</v>
      </c>
    </row>
    <row r="61" spans="1:8" x14ac:dyDescent="0.45">
      <c r="A61" s="1">
        <v>21</v>
      </c>
      <c r="B61">
        <v>50</v>
      </c>
      <c r="C61">
        <v>0.2</v>
      </c>
      <c r="D61">
        <f>COUNTIF('PARITY Errors'!D61, 100) + COUNTIF('Pattern_Matching Errors'!D61, 100) + COUNTIF('Reversal Errors'!D61, 100) + COUNTIF('Stack Errors'!D61, 100) + COUNTIF('Vending_Machine Errors'!D61, 100) + COUNTIF('Vending_Machine_Sum Errors'!D61, 100) + COUNTIF('MazeComplete Errors'!D61, 100) + COUNTIF('MazeSolve Errors'!D61, 100) + COUNTIF('Hamiltonian Errors'!D61, 100)</f>
        <v>0</v>
      </c>
      <c r="E61">
        <f>COUNTIF('PARITY Errors'!E61, 100) + COUNTIF('Pattern_Matching Errors'!E61, 100) + COUNTIF('Reversal Errors'!E61, 100) + COUNTIF('Stack Errors'!E61, 100) + COUNTIF('Vending_Machine Errors'!E61, 100) + COUNTIF('Vending_Machine_Sum Errors'!E61, 100) + COUNTIF('MazeComplete Errors'!E61, 100) + COUNTIF('MazeSolve Errors'!E61, 100) + COUNTIF('Hamiltonian Errors'!E61, 100)</f>
        <v>0</v>
      </c>
      <c r="F61">
        <f>COUNTIF('PARITY Errors'!F61, 100) + COUNTIF('Pattern_Matching Errors'!F61, 100) + COUNTIF('Reversal Errors'!F61, 100) + COUNTIF('Stack Errors'!F61, 100) + COUNTIF('Vending_Machine Errors'!F61, 100) + COUNTIF('Vending_Machine_Sum Errors'!F61, 100) + COUNTIF('MazeComplete Errors'!F61, 100) + COUNTIF('MazeSolve Errors'!F61, 100) + COUNTIF('Hamiltonian Errors'!F61, 100)</f>
        <v>0</v>
      </c>
      <c r="G61">
        <f>COUNTIF('PARITY Errors'!G61, 100) + COUNTIF('Pattern_Matching Errors'!G61, 100) + COUNTIF('Reversal Errors'!G61, 100) + COUNTIF('Stack Errors'!G61, 100) + COUNTIF('Vending_Machine Errors'!G61, 100) + COUNTIF('Vending_Machine_Sum Errors'!G61, 100) + COUNTIF('MazeComplete Errors'!G61, 100) + COUNTIF('MazeSolve Errors'!G61, 100) + COUNTIF('Hamiltonian Errors'!G61, 100)</f>
        <v>0</v>
      </c>
      <c r="H61" t="str">
        <f t="shared" si="1"/>
        <v>50 (δ=0.2)</v>
      </c>
    </row>
    <row r="62" spans="1:8" x14ac:dyDescent="0.45">
      <c r="A62" s="1">
        <v>22</v>
      </c>
      <c r="B62">
        <v>50</v>
      </c>
      <c r="C62">
        <v>0.45</v>
      </c>
      <c r="D62">
        <f>COUNTIF('PARITY Errors'!D62, 100) + COUNTIF('Pattern_Matching Errors'!D62, 100) + COUNTIF('Reversal Errors'!D62, 100) + COUNTIF('Stack Errors'!D62, 100) + COUNTIF('Vending_Machine Errors'!D62, 100) + COUNTIF('Vending_Machine_Sum Errors'!D62, 100) + COUNTIF('MazeComplete Errors'!D62, 100) + COUNTIF('MazeSolve Errors'!D62, 100) + COUNTIF('Hamiltonian Errors'!D62, 100)</f>
        <v>0</v>
      </c>
      <c r="E62">
        <f>COUNTIF('PARITY Errors'!E62, 100) + COUNTIF('Pattern_Matching Errors'!E62, 100) + COUNTIF('Reversal Errors'!E62, 100) + COUNTIF('Stack Errors'!E62, 100) + COUNTIF('Vending_Machine Errors'!E62, 100) + COUNTIF('Vending_Machine_Sum Errors'!E62, 100) + COUNTIF('MazeComplete Errors'!E62, 100) + COUNTIF('MazeSolve Errors'!E62, 100) + COUNTIF('Hamiltonian Errors'!E62, 100)</f>
        <v>0</v>
      </c>
      <c r="F62">
        <f>COUNTIF('PARITY Errors'!F62, 100) + COUNTIF('Pattern_Matching Errors'!F62, 100) + COUNTIF('Reversal Errors'!F62, 100) + COUNTIF('Stack Errors'!F62, 100) + COUNTIF('Vending_Machine Errors'!F62, 100) + COUNTIF('Vending_Machine_Sum Errors'!F62, 100) + COUNTIF('MazeComplete Errors'!F62, 100) + COUNTIF('MazeSolve Errors'!F62, 100) + COUNTIF('Hamiltonian Errors'!F62, 100)</f>
        <v>0</v>
      </c>
      <c r="G62">
        <f>COUNTIF('PARITY Errors'!G62, 100) + COUNTIF('Pattern_Matching Errors'!G62, 100) + COUNTIF('Reversal Errors'!G62, 100) + COUNTIF('Stack Errors'!G62, 100) + COUNTIF('Vending_Machine Errors'!G62, 100) + COUNTIF('Vending_Machine_Sum Errors'!G62, 100) + COUNTIF('MazeComplete Errors'!G62, 100) + COUNTIF('MazeSolve Errors'!G62, 100) + COUNTIF('Hamiltonian Errors'!G62, 100)</f>
        <v>0</v>
      </c>
      <c r="H62" t="str">
        <f t="shared" si="1"/>
        <v>50 (δ=0.45)</v>
      </c>
    </row>
    <row r="63" spans="1:8" x14ac:dyDescent="0.45">
      <c r="A63" s="1">
        <v>23</v>
      </c>
      <c r="B63">
        <v>50</v>
      </c>
      <c r="C63">
        <v>0.65</v>
      </c>
      <c r="D63">
        <f>COUNTIF('PARITY Errors'!D63, 100) + COUNTIF('Pattern_Matching Errors'!D63, 100) + COUNTIF('Reversal Errors'!D63, 100) + COUNTIF('Stack Errors'!D63, 100) + COUNTIF('Vending_Machine Errors'!D63, 100) + COUNTIF('Vending_Machine_Sum Errors'!D63, 100) + COUNTIF('MazeComplete Errors'!D63, 100) + COUNTIF('MazeSolve Errors'!D63, 100) + COUNTIF('Hamiltonian Errors'!D63, 100)</f>
        <v>0</v>
      </c>
      <c r="E63">
        <f>COUNTIF('PARITY Errors'!E63, 100) + COUNTIF('Pattern_Matching Errors'!E63, 100) + COUNTIF('Reversal Errors'!E63, 100) + COUNTIF('Stack Errors'!E63, 100) + COUNTIF('Vending_Machine Errors'!E63, 100) + COUNTIF('Vending_Machine_Sum Errors'!E63, 100) + COUNTIF('MazeComplete Errors'!E63, 100) + COUNTIF('MazeSolve Errors'!E63, 100) + COUNTIF('Hamiltonian Errors'!E63, 100)</f>
        <v>0</v>
      </c>
      <c r="F63">
        <f>COUNTIF('PARITY Errors'!F63, 100) + COUNTIF('Pattern_Matching Errors'!F63, 100) + COUNTIF('Reversal Errors'!F63, 100) + COUNTIF('Stack Errors'!F63, 100) + COUNTIF('Vending_Machine Errors'!F63, 100) + COUNTIF('Vending_Machine_Sum Errors'!F63, 100) + COUNTIF('MazeComplete Errors'!F63, 100) + COUNTIF('MazeSolve Errors'!F63, 100) + COUNTIF('Hamiltonian Errors'!F63, 100)</f>
        <v>0</v>
      </c>
      <c r="G63">
        <f>COUNTIF('PARITY Errors'!G63, 100) + COUNTIF('Pattern_Matching Errors'!G63, 100) + COUNTIF('Reversal Errors'!G63, 100) + COUNTIF('Stack Errors'!G63, 100) + COUNTIF('Vending_Machine Errors'!G63, 100) + COUNTIF('Vending_Machine_Sum Errors'!G63, 100) + COUNTIF('MazeComplete Errors'!G63, 100) + COUNTIF('MazeSolve Errors'!G63, 100) + COUNTIF('Hamiltonian Errors'!G63, 100)</f>
        <v>0</v>
      </c>
      <c r="H63" t="str">
        <f t="shared" si="1"/>
        <v>50 (δ=0.65)</v>
      </c>
    </row>
    <row r="64" spans="1:8" x14ac:dyDescent="0.45">
      <c r="A64" s="1">
        <v>24</v>
      </c>
      <c r="B64">
        <v>50</v>
      </c>
      <c r="C64">
        <v>0.85</v>
      </c>
      <c r="D64">
        <f>COUNTIF('PARITY Errors'!D64, 100) + COUNTIF('Pattern_Matching Errors'!D64, 100) + COUNTIF('Reversal Errors'!D64, 100) + COUNTIF('Stack Errors'!D64, 100) + COUNTIF('Vending_Machine Errors'!D64, 100) + COUNTIF('Vending_Machine_Sum Errors'!D64, 100) + COUNTIF('MazeComplete Errors'!D64, 100) + COUNTIF('MazeSolve Errors'!D64, 100) + COUNTIF('Hamiltonian Errors'!D64, 100)</f>
        <v>0</v>
      </c>
      <c r="E64">
        <f>COUNTIF('PARITY Errors'!E64, 100) + COUNTIF('Pattern_Matching Errors'!E64, 100) + COUNTIF('Reversal Errors'!E64, 100) + COUNTIF('Stack Errors'!E64, 100) + COUNTIF('Vending_Machine Errors'!E64, 100) + COUNTIF('Vending_Machine_Sum Errors'!E64, 100) + COUNTIF('MazeComplete Errors'!E64, 100) + COUNTIF('MazeSolve Errors'!E64, 100) + COUNTIF('Hamiltonian Errors'!E64, 100)</f>
        <v>0</v>
      </c>
      <c r="F64">
        <f>COUNTIF('PARITY Errors'!F64, 100) + COUNTIF('Pattern_Matching Errors'!F64, 100) + COUNTIF('Reversal Errors'!F64, 100) + COUNTIF('Stack Errors'!F64, 100) + COUNTIF('Vending_Machine Errors'!F64, 100) + COUNTIF('Vending_Machine_Sum Errors'!F64, 100) + COUNTIF('MazeComplete Errors'!F64, 100) + COUNTIF('MazeSolve Errors'!F64, 100) + COUNTIF('Hamiltonian Errors'!F64, 100)</f>
        <v>0</v>
      </c>
      <c r="G64">
        <f>COUNTIF('PARITY Errors'!G64, 100) + COUNTIF('Pattern_Matching Errors'!G64, 100) + COUNTIF('Reversal Errors'!G64, 100) + COUNTIF('Stack Errors'!G64, 100) + COUNTIF('Vending_Machine Errors'!G64, 100) + COUNTIF('Vending_Machine_Sum Errors'!G64, 100) + COUNTIF('MazeComplete Errors'!G64, 100) + COUNTIF('MazeSolve Errors'!G64, 100) + COUNTIF('Hamiltonian Errors'!G64, 100)</f>
        <v>0</v>
      </c>
      <c r="H64" t="str">
        <f t="shared" si="1"/>
        <v>50 (δ=0.85)</v>
      </c>
    </row>
    <row r="65" spans="1:8" x14ac:dyDescent="0.45">
      <c r="A65" s="1">
        <v>25</v>
      </c>
      <c r="B65">
        <v>100</v>
      </c>
      <c r="C65">
        <v>0</v>
      </c>
      <c r="D65">
        <f>COUNTIF('PARITY Errors'!D65, 100) + COUNTIF('Pattern_Matching Errors'!D65, 100) + COUNTIF('Reversal Errors'!D65, 100) + COUNTIF('Stack Errors'!D65, 100) + COUNTIF('Vending_Machine Errors'!D65, 100) + COUNTIF('Vending_Machine_Sum Errors'!D65, 100) + COUNTIF('MazeComplete Errors'!D65, 100) + COUNTIF('MazeSolve Errors'!D65, 100) + COUNTIF('Hamiltonian Errors'!D65, 100)</f>
        <v>0</v>
      </c>
      <c r="E65">
        <f>COUNTIF('PARITY Errors'!E65, 100) + COUNTIF('Pattern_Matching Errors'!E65, 100) + COUNTIF('Reversal Errors'!E65, 100) + COUNTIF('Stack Errors'!E65, 100) + COUNTIF('Vending_Machine Errors'!E65, 100) + COUNTIF('Vending_Machine_Sum Errors'!E65, 100) + COUNTIF('MazeComplete Errors'!E65, 100) + COUNTIF('MazeSolve Errors'!E65, 100) + COUNTIF('Hamiltonian Errors'!E65, 100)</f>
        <v>0</v>
      </c>
      <c r="F65">
        <f>COUNTIF('PARITY Errors'!F65, 100) + COUNTIF('Pattern_Matching Errors'!F65, 100) + COUNTIF('Reversal Errors'!F65, 100) + COUNTIF('Stack Errors'!F65, 100) + COUNTIF('Vending_Machine Errors'!F65, 100) + COUNTIF('Vending_Machine_Sum Errors'!F65, 100) + COUNTIF('MazeComplete Errors'!F65, 100) + COUNTIF('MazeSolve Errors'!F65, 100) + COUNTIF('Hamiltonian Errors'!F65, 100)</f>
        <v>0</v>
      </c>
      <c r="G65">
        <f>COUNTIF('PARITY Errors'!G65, 100) + COUNTIF('Pattern_Matching Errors'!G65, 100) + COUNTIF('Reversal Errors'!G65, 100) + COUNTIF('Stack Errors'!G65, 100) + COUNTIF('Vending_Machine Errors'!G65, 100) + COUNTIF('Vending_Machine_Sum Errors'!G65, 100) + COUNTIF('MazeComplete Errors'!G65, 100) + COUNTIF('MazeSolve Errors'!G65, 100) + COUNTIF('Hamiltonian Errors'!G65, 100)</f>
        <v>0</v>
      </c>
      <c r="H65" t="str">
        <f t="shared" si="1"/>
        <v>100 (δ=0)</v>
      </c>
    </row>
    <row r="66" spans="1:8" x14ac:dyDescent="0.45">
      <c r="A66" s="1">
        <v>26</v>
      </c>
      <c r="B66">
        <v>100</v>
      </c>
      <c r="C66">
        <v>0.2</v>
      </c>
      <c r="D66">
        <f>COUNTIF('PARITY Errors'!D66, 100) + COUNTIF('Pattern_Matching Errors'!D66, 100) + COUNTIF('Reversal Errors'!D66, 100) + COUNTIF('Stack Errors'!D66, 100) + COUNTIF('Vending_Machine Errors'!D66, 100) + COUNTIF('Vending_Machine_Sum Errors'!D66, 100) + COUNTIF('MazeComplete Errors'!D66, 100) + COUNTIF('MazeSolve Errors'!D66, 100) + COUNTIF('Hamiltonian Errors'!D66, 100)</f>
        <v>0</v>
      </c>
      <c r="E66">
        <f>COUNTIF('PARITY Errors'!E66, 100) + COUNTIF('Pattern_Matching Errors'!E66, 100) + COUNTIF('Reversal Errors'!E66, 100) + COUNTIF('Stack Errors'!E66, 100) + COUNTIF('Vending_Machine Errors'!E66, 100) + COUNTIF('Vending_Machine_Sum Errors'!E66, 100) + COUNTIF('MazeComplete Errors'!E66, 100) + COUNTIF('MazeSolve Errors'!E66, 100) + COUNTIF('Hamiltonian Errors'!E66, 100)</f>
        <v>0</v>
      </c>
      <c r="F66">
        <f>COUNTIF('PARITY Errors'!F66, 100) + COUNTIF('Pattern_Matching Errors'!F66, 100) + COUNTIF('Reversal Errors'!F66, 100) + COUNTIF('Stack Errors'!F66, 100) + COUNTIF('Vending_Machine Errors'!F66, 100) + COUNTIF('Vending_Machine_Sum Errors'!F66, 100) + COUNTIF('MazeComplete Errors'!F66, 100) + COUNTIF('MazeSolve Errors'!F66, 100) + COUNTIF('Hamiltonian Errors'!F66, 100)</f>
        <v>0</v>
      </c>
      <c r="G66">
        <f>COUNTIF('PARITY Errors'!G66, 100) + COUNTIF('Pattern_Matching Errors'!G66, 100) + COUNTIF('Reversal Errors'!G66, 100) + COUNTIF('Stack Errors'!G66, 100) + COUNTIF('Vending_Machine Errors'!G66, 100) + COUNTIF('Vending_Machine_Sum Errors'!G66, 100) + COUNTIF('MazeComplete Errors'!G66, 100) + COUNTIF('MazeSolve Errors'!G66, 100) + COUNTIF('Hamiltonian Errors'!G66, 100)</f>
        <v>0</v>
      </c>
      <c r="H66" t="str">
        <f t="shared" si="1"/>
        <v>100 (δ=0.2)</v>
      </c>
    </row>
    <row r="67" spans="1:8" x14ac:dyDescent="0.45">
      <c r="A67" s="1">
        <v>27</v>
      </c>
      <c r="B67">
        <v>100</v>
      </c>
      <c r="C67">
        <v>0.45</v>
      </c>
      <c r="D67">
        <f>COUNTIF('PARITY Errors'!D67, 100) + COUNTIF('Pattern_Matching Errors'!D67, 100) + COUNTIF('Reversal Errors'!D67, 100) + COUNTIF('Stack Errors'!D67, 100) + COUNTIF('Vending_Machine Errors'!D67, 100) + COUNTIF('Vending_Machine_Sum Errors'!D67, 100) + COUNTIF('MazeComplete Errors'!D67, 100) + COUNTIF('MazeSolve Errors'!D67, 100) + COUNTIF('Hamiltonian Errors'!D67, 100)</f>
        <v>0</v>
      </c>
      <c r="E67">
        <f>COUNTIF('PARITY Errors'!E67, 100) + COUNTIF('Pattern_Matching Errors'!E67, 100) + COUNTIF('Reversal Errors'!E67, 100) + COUNTIF('Stack Errors'!E67, 100) + COUNTIF('Vending_Machine Errors'!E67, 100) + COUNTIF('Vending_Machine_Sum Errors'!E67, 100) + COUNTIF('MazeComplete Errors'!E67, 100) + COUNTIF('MazeSolve Errors'!E67, 100) + COUNTIF('Hamiltonian Errors'!E67, 100)</f>
        <v>0</v>
      </c>
      <c r="F67">
        <f>COUNTIF('PARITY Errors'!F67, 100) + COUNTIF('Pattern_Matching Errors'!F67, 100) + COUNTIF('Reversal Errors'!F67, 100) + COUNTIF('Stack Errors'!F67, 100) + COUNTIF('Vending_Machine Errors'!F67, 100) + COUNTIF('Vending_Machine_Sum Errors'!F67, 100) + COUNTIF('MazeComplete Errors'!F67, 100) + COUNTIF('MazeSolve Errors'!F67, 100) + COUNTIF('Hamiltonian Errors'!F67, 100)</f>
        <v>0</v>
      </c>
      <c r="G67">
        <f>COUNTIF('PARITY Errors'!G67, 100) + COUNTIF('Pattern_Matching Errors'!G67, 100) + COUNTIF('Reversal Errors'!G67, 100) + COUNTIF('Stack Errors'!G67, 100) + COUNTIF('Vending_Machine Errors'!G67, 100) + COUNTIF('Vending_Machine_Sum Errors'!G67, 100) + COUNTIF('MazeComplete Errors'!G67, 100) + COUNTIF('MazeSolve Errors'!G67, 100) + COUNTIF('Hamiltonian Errors'!G67, 100)</f>
        <v>0</v>
      </c>
      <c r="H67" t="str">
        <f t="shared" si="1"/>
        <v>100 (δ=0.45)</v>
      </c>
    </row>
    <row r="68" spans="1:8" x14ac:dyDescent="0.45">
      <c r="A68" s="1">
        <v>28</v>
      </c>
      <c r="B68">
        <v>100</v>
      </c>
      <c r="C68">
        <v>0.65</v>
      </c>
      <c r="D68">
        <f>COUNTIF('PARITY Errors'!D68, 100) + COUNTIF('Pattern_Matching Errors'!D68, 100) + COUNTIF('Reversal Errors'!D68, 100) + COUNTIF('Stack Errors'!D68, 100) + COUNTIF('Vending_Machine Errors'!D68, 100) + COUNTIF('Vending_Machine_Sum Errors'!D68, 100) + COUNTIF('MazeComplete Errors'!D68, 100) + COUNTIF('MazeSolve Errors'!D68, 100) + COUNTIF('Hamiltonian Errors'!D68, 100)</f>
        <v>0</v>
      </c>
      <c r="E68">
        <f>COUNTIF('PARITY Errors'!E68, 100) + COUNTIF('Pattern_Matching Errors'!E68, 100) + COUNTIF('Reversal Errors'!E68, 100) + COUNTIF('Stack Errors'!E68, 100) + COUNTIF('Vending_Machine Errors'!E68, 100) + COUNTIF('Vending_Machine_Sum Errors'!E68, 100) + COUNTIF('MazeComplete Errors'!E68, 100) + COUNTIF('MazeSolve Errors'!E68, 100) + COUNTIF('Hamiltonian Errors'!E68, 100)</f>
        <v>0</v>
      </c>
      <c r="F68">
        <f>COUNTIF('PARITY Errors'!F68, 100) + COUNTIF('Pattern_Matching Errors'!F68, 100) + COUNTIF('Reversal Errors'!F68, 100) + COUNTIF('Stack Errors'!F68, 100) + COUNTIF('Vending_Machine Errors'!F68, 100) + COUNTIF('Vending_Machine_Sum Errors'!F68, 100) + COUNTIF('MazeComplete Errors'!F68, 100) + COUNTIF('MazeSolve Errors'!F68, 100) + COUNTIF('Hamiltonian Errors'!F68, 100)</f>
        <v>0</v>
      </c>
      <c r="G68">
        <f>COUNTIF('PARITY Errors'!G68, 100) + COUNTIF('Pattern_Matching Errors'!G68, 100) + COUNTIF('Reversal Errors'!G68, 100) + COUNTIF('Stack Errors'!G68, 100) + COUNTIF('Vending_Machine Errors'!G68, 100) + COUNTIF('Vending_Machine_Sum Errors'!G68, 100) + COUNTIF('MazeComplete Errors'!G68, 100) + COUNTIF('MazeSolve Errors'!G68, 100) + COUNTIF('Hamiltonian Errors'!G68, 100)</f>
        <v>0</v>
      </c>
      <c r="H68" t="str">
        <f t="shared" si="1"/>
        <v>100 (δ=0.65)</v>
      </c>
    </row>
    <row r="69" spans="1:8" x14ac:dyDescent="0.45">
      <c r="A69" s="1">
        <v>29</v>
      </c>
      <c r="B69">
        <v>100</v>
      </c>
      <c r="C69">
        <v>0.85</v>
      </c>
      <c r="D69">
        <f>COUNTIF('PARITY Errors'!D69, 100) + COUNTIF('Pattern_Matching Errors'!D69, 100) + COUNTIF('Reversal Errors'!D69, 100) + COUNTIF('Stack Errors'!D69, 100) + COUNTIF('Vending_Machine Errors'!D69, 100) + COUNTIF('Vending_Machine_Sum Errors'!D69, 100) + COUNTIF('MazeComplete Errors'!D69, 100) + COUNTIF('MazeSolve Errors'!D69, 100) + COUNTIF('Hamiltonian Errors'!D69, 100)</f>
        <v>0</v>
      </c>
      <c r="E69">
        <f>COUNTIF('PARITY Errors'!E69, 100) + COUNTIF('Pattern_Matching Errors'!E69, 100) + COUNTIF('Reversal Errors'!E69, 100) + COUNTIF('Stack Errors'!E69, 100) + COUNTIF('Vending_Machine Errors'!E69, 100) + COUNTIF('Vending_Machine_Sum Errors'!E69, 100) + COUNTIF('MazeComplete Errors'!E69, 100) + COUNTIF('MazeSolve Errors'!E69, 100) + COUNTIF('Hamiltonian Errors'!E69, 100)</f>
        <v>0</v>
      </c>
      <c r="F69">
        <f>COUNTIF('PARITY Errors'!F69, 100) + COUNTIF('Pattern_Matching Errors'!F69, 100) + COUNTIF('Reversal Errors'!F69, 100) + COUNTIF('Stack Errors'!F69, 100) + COUNTIF('Vending_Machine Errors'!F69, 100) + COUNTIF('Vending_Machine_Sum Errors'!F69, 100) + COUNTIF('MazeComplete Errors'!F69, 100) + COUNTIF('MazeSolve Errors'!F69, 100) + COUNTIF('Hamiltonian Errors'!F69, 100)</f>
        <v>0</v>
      </c>
      <c r="G69">
        <f>COUNTIF('PARITY Errors'!G69, 100) + COUNTIF('Pattern_Matching Errors'!G69, 100) + COUNTIF('Reversal Errors'!G69, 100) + COUNTIF('Stack Errors'!G69, 100) + COUNTIF('Vending_Machine Errors'!G69, 100) + COUNTIF('Vending_Machine_Sum Errors'!G69, 100) + COUNTIF('MazeComplete Errors'!G69, 100) + COUNTIF('MazeSolve Errors'!G69, 100) + COUNTIF('Hamiltonian Errors'!G69, 100)</f>
        <v>0</v>
      </c>
      <c r="H69" t="str">
        <f t="shared" si="1"/>
        <v>100 (δ=0.85)</v>
      </c>
    </row>
    <row r="73" spans="1:8" x14ac:dyDescent="0.45">
      <c r="A73" s="1">
        <v>0</v>
      </c>
      <c r="B73" t="s">
        <v>16</v>
      </c>
      <c r="D73">
        <v>9</v>
      </c>
    </row>
    <row r="75" spans="1:8" x14ac:dyDescent="0.4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H75" s="1" t="s">
        <v>14</v>
      </c>
    </row>
    <row r="76" spans="1:8" x14ac:dyDescent="0.45">
      <c r="A76" s="1">
        <v>0</v>
      </c>
      <c r="B76">
        <v>0</v>
      </c>
      <c r="C76">
        <v>0</v>
      </c>
      <c r="D76">
        <f>COUNTIF('PARITY Errors'!D76, 100) + COUNTIF('Pattern_Matching Errors'!D76, 100) + COUNTIF('Reversal Errors'!D76, 100) + COUNTIF('Stack Errors'!D76, 100) + COUNTIF('Vending_Machine Errors'!D76, 100) + COUNTIF('Vending_Machine_Sum Errors'!D76, 100) + COUNTIF('MazeComplete Errors'!D76, 100) + COUNTIF('MazeSolve Errors'!D76, 100) + COUNTIF('Hamiltonian Errors'!D76, 100)</f>
        <v>0</v>
      </c>
      <c r="E76">
        <f>COUNTIF('PARITY Errors'!E76, 100) + COUNTIF('Pattern_Matching Errors'!E76, 100) + COUNTIF('Reversal Errors'!E76, 100) + COUNTIF('Stack Errors'!E76, 100) + COUNTIF('Vending_Machine Errors'!E76, 100) + COUNTIF('Vending_Machine_Sum Errors'!E76, 100) + COUNTIF('MazeComplete Errors'!E76, 100) + COUNTIF('MazeSolve Errors'!E76, 100) + COUNTIF('Hamiltonian Errors'!E76, 100)</f>
        <v>0</v>
      </c>
      <c r="F76">
        <f>COUNTIF('PARITY Errors'!F76, 100) + COUNTIF('Pattern_Matching Errors'!F76, 100) + COUNTIF('Reversal Errors'!F76, 100) + COUNTIF('Stack Errors'!F76, 100) + COUNTIF('Vending_Machine Errors'!F76, 100) + COUNTIF('Vending_Machine_Sum Errors'!F76, 100) + COUNTIF('MazeComplete Errors'!F76, 100) + COUNTIF('MazeSolve Errors'!F76, 100) + COUNTIF('Hamiltonian Errors'!F76, 100)</f>
        <v>1</v>
      </c>
      <c r="G76">
        <f>COUNTIF('PARITY Errors'!G76, 100) + COUNTIF('Pattern_Matching Errors'!G76, 100) + COUNTIF('Reversal Errors'!G76, 100) + COUNTIF('Stack Errors'!G76, 100) + COUNTIF('Vending_Machine Errors'!G76, 100) + COUNTIF('Vending_Machine_Sum Errors'!G76, 100) + COUNTIF('MazeComplete Errors'!G76, 100) + COUNTIF('MazeSolve Errors'!G76, 100) + COUNTIF('Hamiltonian Errors'!G76, 100)</f>
        <v>1</v>
      </c>
      <c r="H76" t="str">
        <f t="shared" ref="H76:H105" si="2">B76&amp;" (δ="&amp;C76&amp;")"</f>
        <v>0 (δ=0)</v>
      </c>
    </row>
    <row r="77" spans="1:8" x14ac:dyDescent="0.45">
      <c r="A77" s="1">
        <v>1</v>
      </c>
      <c r="B77">
        <v>0</v>
      </c>
      <c r="C77">
        <v>0.2</v>
      </c>
      <c r="D77">
        <f>COUNTIF('PARITY Errors'!D77, 100) + COUNTIF('Pattern_Matching Errors'!D77, 100) + COUNTIF('Reversal Errors'!D77, 100) + COUNTIF('Stack Errors'!D77, 100) + COUNTIF('Vending_Machine Errors'!D77, 100) + COUNTIF('Vending_Machine_Sum Errors'!D77, 100) + COUNTIF('MazeComplete Errors'!D77, 100) + COUNTIF('MazeSolve Errors'!D77, 100) + COUNTIF('Hamiltonian Errors'!D77, 100)</f>
        <v>0</v>
      </c>
      <c r="E77">
        <f>COUNTIF('PARITY Errors'!E77, 100) + COUNTIF('Pattern_Matching Errors'!E77, 100) + COUNTIF('Reversal Errors'!E77, 100) + COUNTIF('Stack Errors'!E77, 100) + COUNTIF('Vending_Machine Errors'!E77, 100) + COUNTIF('Vending_Machine_Sum Errors'!E77, 100) + COUNTIF('MazeComplete Errors'!E77, 100) + COUNTIF('MazeSolve Errors'!E77, 100) + COUNTIF('Hamiltonian Errors'!E77, 100)</f>
        <v>1</v>
      </c>
      <c r="F77">
        <f>COUNTIF('PARITY Errors'!F77, 100) + COUNTIF('Pattern_Matching Errors'!F77, 100) + COUNTIF('Reversal Errors'!F77, 100) + COUNTIF('Stack Errors'!F77, 100) + COUNTIF('Vending_Machine Errors'!F77, 100) + COUNTIF('Vending_Machine_Sum Errors'!F77, 100) + COUNTIF('MazeComplete Errors'!F77, 100) + COUNTIF('MazeSolve Errors'!F77, 100) + COUNTIF('Hamiltonian Errors'!F77, 100)</f>
        <v>0</v>
      </c>
      <c r="G77">
        <f>COUNTIF('PARITY Errors'!G77, 100) + COUNTIF('Pattern_Matching Errors'!G77, 100) + COUNTIF('Reversal Errors'!G77, 100) + COUNTIF('Stack Errors'!G77, 100) + COUNTIF('Vending_Machine Errors'!G77, 100) + COUNTIF('Vending_Machine_Sum Errors'!G77, 100) + COUNTIF('MazeComplete Errors'!G77, 100) + COUNTIF('MazeSolve Errors'!G77, 100) + COUNTIF('Hamiltonian Errors'!G77, 100)</f>
        <v>1</v>
      </c>
      <c r="H77" t="str">
        <f t="shared" si="2"/>
        <v>0 (δ=0.2)</v>
      </c>
    </row>
    <row r="78" spans="1:8" x14ac:dyDescent="0.45">
      <c r="A78" s="1">
        <v>2</v>
      </c>
      <c r="B78">
        <v>0</v>
      </c>
      <c r="C78">
        <v>0.45</v>
      </c>
      <c r="D78">
        <f>COUNTIF('PARITY Errors'!D78, 100) + COUNTIF('Pattern_Matching Errors'!D78, 100) + COUNTIF('Reversal Errors'!D78, 100) + COUNTIF('Stack Errors'!D78, 100) + COUNTIF('Vending_Machine Errors'!D78, 100) + COUNTIF('Vending_Machine_Sum Errors'!D78, 100) + COUNTIF('MazeComplete Errors'!D78, 100) + COUNTIF('MazeSolve Errors'!D78, 100) + COUNTIF('Hamiltonian Errors'!D78, 100)</f>
        <v>0</v>
      </c>
      <c r="E78">
        <f>COUNTIF('PARITY Errors'!E78, 100) + COUNTIF('Pattern_Matching Errors'!E78, 100) + COUNTIF('Reversal Errors'!E78, 100) + COUNTIF('Stack Errors'!E78, 100) + COUNTIF('Vending_Machine Errors'!E78, 100) + COUNTIF('Vending_Machine_Sum Errors'!E78, 100) + COUNTIF('MazeComplete Errors'!E78, 100) + COUNTIF('MazeSolve Errors'!E78, 100) + COUNTIF('Hamiltonian Errors'!E78, 100)</f>
        <v>0</v>
      </c>
      <c r="F78">
        <f>COUNTIF('PARITY Errors'!F78, 100) + COUNTIF('Pattern_Matching Errors'!F78, 100) + COUNTIF('Reversal Errors'!F78, 100) + COUNTIF('Stack Errors'!F78, 100) + COUNTIF('Vending_Machine Errors'!F78, 100) + COUNTIF('Vending_Machine_Sum Errors'!F78, 100) + COUNTIF('MazeComplete Errors'!F78, 100) + COUNTIF('MazeSolve Errors'!F78, 100) + COUNTIF('Hamiltonian Errors'!F78, 100)</f>
        <v>1</v>
      </c>
      <c r="G78">
        <f>COUNTIF('PARITY Errors'!G78, 100) + COUNTIF('Pattern_Matching Errors'!G78, 100) + COUNTIF('Reversal Errors'!G78, 100) + COUNTIF('Stack Errors'!G78, 100) + COUNTIF('Vending_Machine Errors'!G78, 100) + COUNTIF('Vending_Machine_Sum Errors'!G78, 100) + COUNTIF('MazeComplete Errors'!G78, 100) + COUNTIF('MazeSolve Errors'!G78, 100) + COUNTIF('Hamiltonian Errors'!G78, 100)</f>
        <v>0</v>
      </c>
      <c r="H78" t="str">
        <f t="shared" si="2"/>
        <v>0 (δ=0.45)</v>
      </c>
    </row>
    <row r="79" spans="1:8" x14ac:dyDescent="0.45">
      <c r="A79" s="1">
        <v>3</v>
      </c>
      <c r="B79">
        <v>0</v>
      </c>
      <c r="C79">
        <v>0.65</v>
      </c>
      <c r="D79">
        <f>COUNTIF('PARITY Errors'!D79, 100) + COUNTIF('Pattern_Matching Errors'!D79, 100) + COUNTIF('Reversal Errors'!D79, 100) + COUNTIF('Stack Errors'!D79, 100) + COUNTIF('Vending_Machine Errors'!D79, 100) + COUNTIF('Vending_Machine_Sum Errors'!D79, 100) + COUNTIF('MazeComplete Errors'!D79, 100) + COUNTIF('MazeSolve Errors'!D79, 100) + COUNTIF('Hamiltonian Errors'!D79, 100)</f>
        <v>1</v>
      </c>
      <c r="E79">
        <f>COUNTIF('PARITY Errors'!E79, 100) + COUNTIF('Pattern_Matching Errors'!E79, 100) + COUNTIF('Reversal Errors'!E79, 100) + COUNTIF('Stack Errors'!E79, 100) + COUNTIF('Vending_Machine Errors'!E79, 100) + COUNTIF('Vending_Machine_Sum Errors'!E79, 100) + COUNTIF('MazeComplete Errors'!E79, 100) + COUNTIF('MazeSolve Errors'!E79, 100) + COUNTIF('Hamiltonian Errors'!E79, 100)</f>
        <v>1</v>
      </c>
      <c r="F79">
        <f>COUNTIF('PARITY Errors'!F79, 100) + COUNTIF('Pattern_Matching Errors'!F79, 100) + COUNTIF('Reversal Errors'!F79, 100) + COUNTIF('Stack Errors'!F79, 100) + COUNTIF('Vending_Machine Errors'!F79, 100) + COUNTIF('Vending_Machine_Sum Errors'!F79, 100) + COUNTIF('MazeComplete Errors'!F79, 100) + COUNTIF('MazeSolve Errors'!F79, 100) + COUNTIF('Hamiltonian Errors'!F79, 100)</f>
        <v>1</v>
      </c>
      <c r="G79">
        <f>COUNTIF('PARITY Errors'!G79, 100) + COUNTIF('Pattern_Matching Errors'!G79, 100) + COUNTIF('Reversal Errors'!G79, 100) + COUNTIF('Stack Errors'!G79, 100) + COUNTIF('Vending_Machine Errors'!G79, 100) + COUNTIF('Vending_Machine_Sum Errors'!G79, 100) + COUNTIF('MazeComplete Errors'!G79, 100) + COUNTIF('MazeSolve Errors'!G79, 100) + COUNTIF('Hamiltonian Errors'!G79, 100)</f>
        <v>1</v>
      </c>
      <c r="H79" t="str">
        <f t="shared" si="2"/>
        <v>0 (δ=0.65)</v>
      </c>
    </row>
    <row r="80" spans="1:8" x14ac:dyDescent="0.45">
      <c r="A80" s="1">
        <v>4</v>
      </c>
      <c r="B80">
        <v>0</v>
      </c>
      <c r="C80">
        <v>0.85</v>
      </c>
      <c r="D80">
        <f>COUNTIF('PARITY Errors'!D80, 100) + COUNTIF('Pattern_Matching Errors'!D80, 100) + COUNTIF('Reversal Errors'!D80, 100) + COUNTIF('Stack Errors'!D80, 100) + COUNTIF('Vending_Machine Errors'!D80, 100) + COUNTIF('Vending_Machine_Sum Errors'!D80, 100) + COUNTIF('MazeComplete Errors'!D80, 100) + COUNTIF('MazeSolve Errors'!D80, 100) + COUNTIF('Hamiltonian Errors'!D80, 100)</f>
        <v>0</v>
      </c>
      <c r="E80">
        <f>COUNTIF('PARITY Errors'!E80, 100) + COUNTIF('Pattern_Matching Errors'!E80, 100) + COUNTIF('Reversal Errors'!E80, 100) + COUNTIF('Stack Errors'!E80, 100) + COUNTIF('Vending_Machine Errors'!E80, 100) + COUNTIF('Vending_Machine_Sum Errors'!E80, 100) + COUNTIF('MazeComplete Errors'!E80, 100) + COUNTIF('MazeSolve Errors'!E80, 100) + COUNTIF('Hamiltonian Errors'!E80, 100)</f>
        <v>1</v>
      </c>
      <c r="F80">
        <f>COUNTIF('PARITY Errors'!F80, 100) + COUNTIF('Pattern_Matching Errors'!F80, 100) + COUNTIF('Reversal Errors'!F80, 100) + COUNTIF('Stack Errors'!F80, 100) + COUNTIF('Vending_Machine Errors'!F80, 100) + COUNTIF('Vending_Machine_Sum Errors'!F80, 100) + COUNTIF('MazeComplete Errors'!F80, 100) + COUNTIF('MazeSolve Errors'!F80, 100) + COUNTIF('Hamiltonian Errors'!F80, 100)</f>
        <v>1</v>
      </c>
      <c r="G80">
        <f>COUNTIF('PARITY Errors'!G80, 100) + COUNTIF('Pattern_Matching Errors'!G80, 100) + COUNTIF('Reversal Errors'!G80, 100) + COUNTIF('Stack Errors'!G80, 100) + COUNTIF('Vending_Machine Errors'!G80, 100) + COUNTIF('Vending_Machine_Sum Errors'!G80, 100) + COUNTIF('MazeComplete Errors'!G80, 100) + COUNTIF('MazeSolve Errors'!G80, 100) + COUNTIF('Hamiltonian Errors'!G80, 100)</f>
        <v>1</v>
      </c>
      <c r="H80" t="str">
        <f t="shared" si="2"/>
        <v>0 (δ=0.85)</v>
      </c>
    </row>
    <row r="81" spans="1:8" x14ac:dyDescent="0.45">
      <c r="A81" s="1">
        <v>5</v>
      </c>
      <c r="B81">
        <v>5</v>
      </c>
      <c r="C81">
        <v>0</v>
      </c>
      <c r="D81">
        <f>COUNTIF('PARITY Errors'!D81, 100) + COUNTIF('Pattern_Matching Errors'!D81, 100) + COUNTIF('Reversal Errors'!D81, 100) + COUNTIF('Stack Errors'!D81, 100) + COUNTIF('Vending_Machine Errors'!D81, 100) + COUNTIF('Vending_Machine_Sum Errors'!D81, 100) + COUNTIF('MazeComplete Errors'!D81, 100) + COUNTIF('MazeSolve Errors'!D81, 100) + COUNTIF('Hamiltonian Errors'!D81, 100)</f>
        <v>0</v>
      </c>
      <c r="E81">
        <f>COUNTIF('PARITY Errors'!E81, 100) + COUNTIF('Pattern_Matching Errors'!E81, 100) + COUNTIF('Reversal Errors'!E81, 100) + COUNTIF('Stack Errors'!E81, 100) + COUNTIF('Vending_Machine Errors'!E81, 100) + COUNTIF('Vending_Machine_Sum Errors'!E81, 100) + COUNTIF('MazeComplete Errors'!E81, 100) + COUNTIF('MazeSolve Errors'!E81, 100) + COUNTIF('Hamiltonian Errors'!E81, 100)</f>
        <v>0</v>
      </c>
      <c r="F81">
        <f>COUNTIF('PARITY Errors'!F81, 100) + COUNTIF('Pattern_Matching Errors'!F81, 100) + COUNTIF('Reversal Errors'!F81, 100) + COUNTIF('Stack Errors'!F81, 100) + COUNTIF('Vending_Machine Errors'!F81, 100) + COUNTIF('Vending_Machine_Sum Errors'!F81, 100) + COUNTIF('MazeComplete Errors'!F81, 100) + COUNTIF('MazeSolve Errors'!F81, 100) + COUNTIF('Hamiltonian Errors'!F81, 100)</f>
        <v>0</v>
      </c>
      <c r="G81">
        <f>COUNTIF('PARITY Errors'!G81, 100) + COUNTIF('Pattern_Matching Errors'!G81, 100) + COUNTIF('Reversal Errors'!G81, 100) + COUNTIF('Stack Errors'!G81, 100) + COUNTIF('Vending_Machine Errors'!G81, 100) + COUNTIF('Vending_Machine_Sum Errors'!G81, 100) + COUNTIF('MazeComplete Errors'!G81, 100) + COUNTIF('MazeSolve Errors'!G81, 100) + COUNTIF('Hamiltonian Errors'!G81, 100)</f>
        <v>0</v>
      </c>
      <c r="H81" t="str">
        <f t="shared" si="2"/>
        <v>5 (δ=0)</v>
      </c>
    </row>
    <row r="82" spans="1:8" x14ac:dyDescent="0.45">
      <c r="A82" s="1">
        <v>6</v>
      </c>
      <c r="B82">
        <v>5</v>
      </c>
      <c r="C82">
        <v>0.2</v>
      </c>
      <c r="D82">
        <f>COUNTIF('PARITY Errors'!D82, 100) + COUNTIF('Pattern_Matching Errors'!D82, 100) + COUNTIF('Reversal Errors'!D82, 100) + COUNTIF('Stack Errors'!D82, 100) + COUNTIF('Vending_Machine Errors'!D82, 100) + COUNTIF('Vending_Machine_Sum Errors'!D82, 100) + COUNTIF('MazeComplete Errors'!D82, 100) + COUNTIF('MazeSolve Errors'!D82, 100) + COUNTIF('Hamiltonian Errors'!D82, 100)</f>
        <v>0</v>
      </c>
      <c r="E82">
        <f>COUNTIF('PARITY Errors'!E82, 100) + COUNTIF('Pattern_Matching Errors'!E82, 100) + COUNTIF('Reversal Errors'!E82, 100) + COUNTIF('Stack Errors'!E82, 100) + COUNTIF('Vending_Machine Errors'!E82, 100) + COUNTIF('Vending_Machine_Sum Errors'!E82, 100) + COUNTIF('MazeComplete Errors'!E82, 100) + COUNTIF('MazeSolve Errors'!E82, 100) + COUNTIF('Hamiltonian Errors'!E82, 100)</f>
        <v>0</v>
      </c>
      <c r="F82">
        <f>COUNTIF('PARITY Errors'!F82, 100) + COUNTIF('Pattern_Matching Errors'!F82, 100) + COUNTIF('Reversal Errors'!F82, 100) + COUNTIF('Stack Errors'!F82, 100) + COUNTIF('Vending_Machine Errors'!F82, 100) + COUNTIF('Vending_Machine_Sum Errors'!F82, 100) + COUNTIF('MazeComplete Errors'!F82, 100) + COUNTIF('MazeSolve Errors'!F82, 100) + COUNTIF('Hamiltonian Errors'!F82, 100)</f>
        <v>0</v>
      </c>
      <c r="G82">
        <f>COUNTIF('PARITY Errors'!G82, 100) + COUNTIF('Pattern_Matching Errors'!G82, 100) + COUNTIF('Reversal Errors'!G82, 100) + COUNTIF('Stack Errors'!G82, 100) + COUNTIF('Vending_Machine Errors'!G82, 100) + COUNTIF('Vending_Machine_Sum Errors'!G82, 100) + COUNTIF('MazeComplete Errors'!G82, 100) + COUNTIF('MazeSolve Errors'!G82, 100) + COUNTIF('Hamiltonian Errors'!G82, 100)</f>
        <v>0</v>
      </c>
      <c r="H82" t="str">
        <f t="shared" si="2"/>
        <v>5 (δ=0.2)</v>
      </c>
    </row>
    <row r="83" spans="1:8" x14ac:dyDescent="0.45">
      <c r="A83" s="1">
        <v>7</v>
      </c>
      <c r="B83">
        <v>5</v>
      </c>
      <c r="C83">
        <v>0.45</v>
      </c>
      <c r="D83">
        <f>COUNTIF('PARITY Errors'!D83, 100) + COUNTIF('Pattern_Matching Errors'!D83, 100) + COUNTIF('Reversal Errors'!D83, 100) + COUNTIF('Stack Errors'!D83, 100) + COUNTIF('Vending_Machine Errors'!D83, 100) + COUNTIF('Vending_Machine_Sum Errors'!D83, 100) + COUNTIF('MazeComplete Errors'!D83, 100) + COUNTIF('MazeSolve Errors'!D83, 100) + COUNTIF('Hamiltonian Errors'!D83, 100)</f>
        <v>0</v>
      </c>
      <c r="E83">
        <f>COUNTIF('PARITY Errors'!E83, 100) + COUNTIF('Pattern_Matching Errors'!E83, 100) + COUNTIF('Reversal Errors'!E83, 100) + COUNTIF('Stack Errors'!E83, 100) + COUNTIF('Vending_Machine Errors'!E83, 100) + COUNTIF('Vending_Machine_Sum Errors'!E83, 100) + COUNTIF('MazeComplete Errors'!E83, 100) + COUNTIF('MazeSolve Errors'!E83, 100) + COUNTIF('Hamiltonian Errors'!E83, 100)</f>
        <v>0</v>
      </c>
      <c r="F83">
        <f>COUNTIF('PARITY Errors'!F83, 100) + COUNTIF('Pattern_Matching Errors'!F83, 100) + COUNTIF('Reversal Errors'!F83, 100) + COUNTIF('Stack Errors'!F83, 100) + COUNTIF('Vending_Machine Errors'!F83, 100) + COUNTIF('Vending_Machine_Sum Errors'!F83, 100) + COUNTIF('MazeComplete Errors'!F83, 100) + COUNTIF('MazeSolve Errors'!F83, 100) + COUNTIF('Hamiltonian Errors'!F83, 100)</f>
        <v>0</v>
      </c>
      <c r="G83">
        <f>COUNTIF('PARITY Errors'!G83, 100) + COUNTIF('Pattern_Matching Errors'!G83, 100) + COUNTIF('Reversal Errors'!G83, 100) + COUNTIF('Stack Errors'!G83, 100) + COUNTIF('Vending_Machine Errors'!G83, 100) + COUNTIF('Vending_Machine_Sum Errors'!G83, 100) + COUNTIF('MazeComplete Errors'!G83, 100) + COUNTIF('MazeSolve Errors'!G83, 100) + COUNTIF('Hamiltonian Errors'!G83, 100)</f>
        <v>0</v>
      </c>
      <c r="H83" t="str">
        <f t="shared" si="2"/>
        <v>5 (δ=0.45)</v>
      </c>
    </row>
    <row r="84" spans="1:8" x14ac:dyDescent="0.45">
      <c r="A84" s="1">
        <v>8</v>
      </c>
      <c r="B84">
        <v>5</v>
      </c>
      <c r="C84">
        <v>0.65</v>
      </c>
      <c r="D84">
        <f>COUNTIF('PARITY Errors'!D84, 100) + COUNTIF('Pattern_Matching Errors'!D84, 100) + COUNTIF('Reversal Errors'!D84, 100) + COUNTIF('Stack Errors'!D84, 100) + COUNTIF('Vending_Machine Errors'!D84, 100) + COUNTIF('Vending_Machine_Sum Errors'!D84, 100) + COUNTIF('MazeComplete Errors'!D84, 100) + COUNTIF('MazeSolve Errors'!D84, 100) + COUNTIF('Hamiltonian Errors'!D84, 100)</f>
        <v>0</v>
      </c>
      <c r="E84">
        <f>COUNTIF('PARITY Errors'!E84, 100) + COUNTIF('Pattern_Matching Errors'!E84, 100) + COUNTIF('Reversal Errors'!E84, 100) + COUNTIF('Stack Errors'!E84, 100) + COUNTIF('Vending_Machine Errors'!E84, 100) + COUNTIF('Vending_Machine_Sum Errors'!E84, 100) + COUNTIF('MazeComplete Errors'!E84, 100) + COUNTIF('MazeSolve Errors'!E84, 100) + COUNTIF('Hamiltonian Errors'!E84, 100)</f>
        <v>0</v>
      </c>
      <c r="F84">
        <f>COUNTIF('PARITY Errors'!F84, 100) + COUNTIF('Pattern_Matching Errors'!F84, 100) + COUNTIF('Reversal Errors'!F84, 100) + COUNTIF('Stack Errors'!F84, 100) + COUNTIF('Vending_Machine Errors'!F84, 100) + COUNTIF('Vending_Machine_Sum Errors'!F84, 100) + COUNTIF('MazeComplete Errors'!F84, 100) + COUNTIF('MazeSolve Errors'!F84, 100) + COUNTIF('Hamiltonian Errors'!F84, 100)</f>
        <v>0</v>
      </c>
      <c r="G84">
        <f>COUNTIF('PARITY Errors'!G84, 100) + COUNTIF('Pattern_Matching Errors'!G84, 100) + COUNTIF('Reversal Errors'!G84, 100) + COUNTIF('Stack Errors'!G84, 100) + COUNTIF('Vending_Machine Errors'!G84, 100) + COUNTIF('Vending_Machine_Sum Errors'!G84, 100) + COUNTIF('MazeComplete Errors'!G84, 100) + COUNTIF('MazeSolve Errors'!G84, 100) + COUNTIF('Hamiltonian Errors'!G84, 100)</f>
        <v>0</v>
      </c>
      <c r="H84" t="str">
        <f t="shared" si="2"/>
        <v>5 (δ=0.65)</v>
      </c>
    </row>
    <row r="85" spans="1:8" x14ac:dyDescent="0.45">
      <c r="A85" s="1">
        <v>9</v>
      </c>
      <c r="B85">
        <v>5</v>
      </c>
      <c r="C85">
        <v>0.85</v>
      </c>
      <c r="D85">
        <f>COUNTIF('PARITY Errors'!D85, 100) + COUNTIF('Pattern_Matching Errors'!D85, 100) + COUNTIF('Reversal Errors'!D85, 100) + COUNTIF('Stack Errors'!D85, 100) + COUNTIF('Vending_Machine Errors'!D85, 100) + COUNTIF('Vending_Machine_Sum Errors'!D85, 100) + COUNTIF('MazeComplete Errors'!D85, 100) + COUNTIF('MazeSolve Errors'!D85, 100) + COUNTIF('Hamiltonian Errors'!D85, 100)</f>
        <v>0</v>
      </c>
      <c r="E85">
        <f>COUNTIF('PARITY Errors'!E85, 100) + COUNTIF('Pattern_Matching Errors'!E85, 100) + COUNTIF('Reversal Errors'!E85, 100) + COUNTIF('Stack Errors'!E85, 100) + COUNTIF('Vending_Machine Errors'!E85, 100) + COUNTIF('Vending_Machine_Sum Errors'!E85, 100) + COUNTIF('MazeComplete Errors'!E85, 100) + COUNTIF('MazeSolve Errors'!E85, 100) + COUNTIF('Hamiltonian Errors'!E85, 100)</f>
        <v>0</v>
      </c>
      <c r="F85">
        <f>COUNTIF('PARITY Errors'!F85, 100) + COUNTIF('Pattern_Matching Errors'!F85, 100) + COUNTIF('Reversal Errors'!F85, 100) + COUNTIF('Stack Errors'!F85, 100) + COUNTIF('Vending_Machine Errors'!F85, 100) + COUNTIF('Vending_Machine_Sum Errors'!F85, 100) + COUNTIF('MazeComplete Errors'!F85, 100) + COUNTIF('MazeSolve Errors'!F85, 100) + COUNTIF('Hamiltonian Errors'!F85, 100)</f>
        <v>0</v>
      </c>
      <c r="G85">
        <f>COUNTIF('PARITY Errors'!G85, 100) + COUNTIF('Pattern_Matching Errors'!G85, 100) + COUNTIF('Reversal Errors'!G85, 100) + COUNTIF('Stack Errors'!G85, 100) + COUNTIF('Vending_Machine Errors'!G85, 100) + COUNTIF('Vending_Machine_Sum Errors'!G85, 100) + COUNTIF('MazeComplete Errors'!G85, 100) + COUNTIF('MazeSolve Errors'!G85, 100) + COUNTIF('Hamiltonian Errors'!G85, 100)</f>
        <v>0</v>
      </c>
      <c r="H85" t="str">
        <f t="shared" si="2"/>
        <v>5 (δ=0.85)</v>
      </c>
    </row>
    <row r="86" spans="1:8" x14ac:dyDescent="0.45">
      <c r="A86" s="1">
        <v>10</v>
      </c>
      <c r="B86">
        <v>10</v>
      </c>
      <c r="C86">
        <v>0</v>
      </c>
      <c r="D86">
        <f>COUNTIF('PARITY Errors'!D86, 100) + COUNTIF('Pattern_Matching Errors'!D86, 100) + COUNTIF('Reversal Errors'!D86, 100) + COUNTIF('Stack Errors'!D86, 100) + COUNTIF('Vending_Machine Errors'!D86, 100) + COUNTIF('Vending_Machine_Sum Errors'!D86, 100) + COUNTIF('MazeComplete Errors'!D86, 100) + COUNTIF('MazeSolve Errors'!D86, 100) + COUNTIF('Hamiltonian Errors'!D86, 100)</f>
        <v>0</v>
      </c>
      <c r="E86">
        <f>COUNTIF('PARITY Errors'!E86, 100) + COUNTIF('Pattern_Matching Errors'!E86, 100) + COUNTIF('Reversal Errors'!E86, 100) + COUNTIF('Stack Errors'!E86, 100) + COUNTIF('Vending_Machine Errors'!E86, 100) + COUNTIF('Vending_Machine_Sum Errors'!E86, 100) + COUNTIF('MazeComplete Errors'!E86, 100) + COUNTIF('MazeSolve Errors'!E86, 100) + COUNTIF('Hamiltonian Errors'!E86, 100)</f>
        <v>0</v>
      </c>
      <c r="F86">
        <f>COUNTIF('PARITY Errors'!F86, 100) + COUNTIF('Pattern_Matching Errors'!F86, 100) + COUNTIF('Reversal Errors'!F86, 100) + COUNTIF('Stack Errors'!F86, 100) + COUNTIF('Vending_Machine Errors'!F86, 100) + COUNTIF('Vending_Machine_Sum Errors'!F86, 100) + COUNTIF('MazeComplete Errors'!F86, 100) + COUNTIF('MazeSolve Errors'!F86, 100) + COUNTIF('Hamiltonian Errors'!F86, 100)</f>
        <v>0</v>
      </c>
      <c r="G86">
        <f>COUNTIF('PARITY Errors'!G86, 100) + COUNTIF('Pattern_Matching Errors'!G86, 100) + COUNTIF('Reversal Errors'!G86, 100) + COUNTIF('Stack Errors'!G86, 100) + COUNTIF('Vending_Machine Errors'!G86, 100) + COUNTIF('Vending_Machine_Sum Errors'!G86, 100) + COUNTIF('MazeComplete Errors'!G86, 100) + COUNTIF('MazeSolve Errors'!G86, 100) + COUNTIF('Hamiltonian Errors'!G86, 100)</f>
        <v>0</v>
      </c>
      <c r="H86" t="str">
        <f t="shared" si="2"/>
        <v>10 (δ=0)</v>
      </c>
    </row>
    <row r="87" spans="1:8" x14ac:dyDescent="0.45">
      <c r="A87" s="1">
        <v>11</v>
      </c>
      <c r="B87">
        <v>10</v>
      </c>
      <c r="C87">
        <v>0.2</v>
      </c>
      <c r="D87">
        <f>COUNTIF('PARITY Errors'!D87, 100) + COUNTIF('Pattern_Matching Errors'!D87, 100) + COUNTIF('Reversal Errors'!D87, 100) + COUNTIF('Stack Errors'!D87, 100) + COUNTIF('Vending_Machine Errors'!D87, 100) + COUNTIF('Vending_Machine_Sum Errors'!D87, 100) + COUNTIF('MazeComplete Errors'!D87, 100) + COUNTIF('MazeSolve Errors'!D87, 100) + COUNTIF('Hamiltonian Errors'!D87, 100)</f>
        <v>0</v>
      </c>
      <c r="E87">
        <f>COUNTIF('PARITY Errors'!E87, 100) + COUNTIF('Pattern_Matching Errors'!E87, 100) + COUNTIF('Reversal Errors'!E87, 100) + COUNTIF('Stack Errors'!E87, 100) + COUNTIF('Vending_Machine Errors'!E87, 100) + COUNTIF('Vending_Machine_Sum Errors'!E87, 100) + COUNTIF('MazeComplete Errors'!E87, 100) + COUNTIF('MazeSolve Errors'!E87, 100) + COUNTIF('Hamiltonian Errors'!E87, 100)</f>
        <v>0</v>
      </c>
      <c r="F87">
        <f>COUNTIF('PARITY Errors'!F87, 100) + COUNTIF('Pattern_Matching Errors'!F87, 100) + COUNTIF('Reversal Errors'!F87, 100) + COUNTIF('Stack Errors'!F87, 100) + COUNTIF('Vending_Machine Errors'!F87, 100) + COUNTIF('Vending_Machine_Sum Errors'!F87, 100) + COUNTIF('MazeComplete Errors'!F87, 100) + COUNTIF('MazeSolve Errors'!F87, 100) + COUNTIF('Hamiltonian Errors'!F87, 100)</f>
        <v>0</v>
      </c>
      <c r="G87">
        <f>COUNTIF('PARITY Errors'!G87, 100) + COUNTIF('Pattern_Matching Errors'!G87, 100) + COUNTIF('Reversal Errors'!G87, 100) + COUNTIF('Stack Errors'!G87, 100) + COUNTIF('Vending_Machine Errors'!G87, 100) + COUNTIF('Vending_Machine_Sum Errors'!G87, 100) + COUNTIF('MazeComplete Errors'!G87, 100) + COUNTIF('MazeSolve Errors'!G87, 100) + COUNTIF('Hamiltonian Errors'!G87, 100)</f>
        <v>0</v>
      </c>
      <c r="H87" t="str">
        <f t="shared" si="2"/>
        <v>10 (δ=0.2)</v>
      </c>
    </row>
    <row r="88" spans="1:8" x14ac:dyDescent="0.45">
      <c r="A88" s="1">
        <v>12</v>
      </c>
      <c r="B88">
        <v>10</v>
      </c>
      <c r="C88">
        <v>0.45</v>
      </c>
      <c r="D88">
        <f>COUNTIF('PARITY Errors'!D88, 100) + COUNTIF('Pattern_Matching Errors'!D88, 100) + COUNTIF('Reversal Errors'!D88, 100) + COUNTIF('Stack Errors'!D88, 100) + COUNTIF('Vending_Machine Errors'!D88, 100) + COUNTIF('Vending_Machine_Sum Errors'!D88, 100) + COUNTIF('MazeComplete Errors'!D88, 100) + COUNTIF('MazeSolve Errors'!D88, 100) + COUNTIF('Hamiltonian Errors'!D88, 100)</f>
        <v>0</v>
      </c>
      <c r="E88">
        <f>COUNTIF('PARITY Errors'!E88, 100) + COUNTIF('Pattern_Matching Errors'!E88, 100) + COUNTIF('Reversal Errors'!E88, 100) + COUNTIF('Stack Errors'!E88, 100) + COUNTIF('Vending_Machine Errors'!E88, 100) + COUNTIF('Vending_Machine_Sum Errors'!E88, 100) + COUNTIF('MazeComplete Errors'!E88, 100) + COUNTIF('MazeSolve Errors'!E88, 100) + COUNTIF('Hamiltonian Errors'!E88, 100)</f>
        <v>0</v>
      </c>
      <c r="F88">
        <f>COUNTIF('PARITY Errors'!F88, 100) + COUNTIF('Pattern_Matching Errors'!F88, 100) + COUNTIF('Reversal Errors'!F88, 100) + COUNTIF('Stack Errors'!F88, 100) + COUNTIF('Vending_Machine Errors'!F88, 100) + COUNTIF('Vending_Machine_Sum Errors'!F88, 100) + COUNTIF('MazeComplete Errors'!F88, 100) + COUNTIF('MazeSolve Errors'!F88, 100) + COUNTIF('Hamiltonian Errors'!F88, 100)</f>
        <v>0</v>
      </c>
      <c r="G88">
        <f>COUNTIF('PARITY Errors'!G88, 100) + COUNTIF('Pattern_Matching Errors'!G88, 100) + COUNTIF('Reversal Errors'!G88, 100) + COUNTIF('Stack Errors'!G88, 100) + COUNTIF('Vending_Machine Errors'!G88, 100) + COUNTIF('Vending_Machine_Sum Errors'!G88, 100) + COUNTIF('MazeComplete Errors'!G88, 100) + COUNTIF('MazeSolve Errors'!G88, 100) + COUNTIF('Hamiltonian Errors'!G88, 100)</f>
        <v>0</v>
      </c>
      <c r="H88" t="str">
        <f t="shared" si="2"/>
        <v>10 (δ=0.45)</v>
      </c>
    </row>
    <row r="89" spans="1:8" x14ac:dyDescent="0.45">
      <c r="A89" s="1">
        <v>13</v>
      </c>
      <c r="B89">
        <v>10</v>
      </c>
      <c r="C89">
        <v>0.65</v>
      </c>
      <c r="D89">
        <f>COUNTIF('PARITY Errors'!D89, 100) + COUNTIF('Pattern_Matching Errors'!D89, 100) + COUNTIF('Reversal Errors'!D89, 100) + COUNTIF('Stack Errors'!D89, 100) + COUNTIF('Vending_Machine Errors'!D89, 100) + COUNTIF('Vending_Machine_Sum Errors'!D89, 100) + COUNTIF('MazeComplete Errors'!D89, 100) + COUNTIF('MazeSolve Errors'!D89, 100) + COUNTIF('Hamiltonian Errors'!D89, 100)</f>
        <v>0</v>
      </c>
      <c r="E89">
        <f>COUNTIF('PARITY Errors'!E89, 100) + COUNTIF('Pattern_Matching Errors'!E89, 100) + COUNTIF('Reversal Errors'!E89, 100) + COUNTIF('Stack Errors'!E89, 100) + COUNTIF('Vending_Machine Errors'!E89, 100) + COUNTIF('Vending_Machine_Sum Errors'!E89, 100) + COUNTIF('MazeComplete Errors'!E89, 100) + COUNTIF('MazeSolve Errors'!E89, 100) + COUNTIF('Hamiltonian Errors'!E89, 100)</f>
        <v>0</v>
      </c>
      <c r="F89">
        <f>COUNTIF('PARITY Errors'!F89, 100) + COUNTIF('Pattern_Matching Errors'!F89, 100) + COUNTIF('Reversal Errors'!F89, 100) + COUNTIF('Stack Errors'!F89, 100) + COUNTIF('Vending_Machine Errors'!F89, 100) + COUNTIF('Vending_Machine_Sum Errors'!F89, 100) + COUNTIF('MazeComplete Errors'!F89, 100) + COUNTIF('MazeSolve Errors'!F89, 100) + COUNTIF('Hamiltonian Errors'!F89, 100)</f>
        <v>0</v>
      </c>
      <c r="G89">
        <f>COUNTIF('PARITY Errors'!G89, 100) + COUNTIF('Pattern_Matching Errors'!G89, 100) + COUNTIF('Reversal Errors'!G89, 100) + COUNTIF('Stack Errors'!G89, 100) + COUNTIF('Vending_Machine Errors'!G89, 100) + COUNTIF('Vending_Machine_Sum Errors'!G89, 100) + COUNTIF('MazeComplete Errors'!G89, 100) + COUNTIF('MazeSolve Errors'!G89, 100) + COUNTIF('Hamiltonian Errors'!G89, 100)</f>
        <v>0</v>
      </c>
      <c r="H89" t="str">
        <f t="shared" si="2"/>
        <v>10 (δ=0.65)</v>
      </c>
    </row>
    <row r="90" spans="1:8" x14ac:dyDescent="0.45">
      <c r="A90" s="1">
        <v>14</v>
      </c>
      <c r="B90">
        <v>10</v>
      </c>
      <c r="C90">
        <v>0.85</v>
      </c>
      <c r="D90">
        <f>COUNTIF('PARITY Errors'!D90, 100) + COUNTIF('Pattern_Matching Errors'!D90, 100) + COUNTIF('Reversal Errors'!D90, 100) + COUNTIF('Stack Errors'!D90, 100) + COUNTIF('Vending_Machine Errors'!D90, 100) + COUNTIF('Vending_Machine_Sum Errors'!D90, 100) + COUNTIF('MazeComplete Errors'!D90, 100) + COUNTIF('MazeSolve Errors'!D90, 100) + COUNTIF('Hamiltonian Errors'!D90, 100)</f>
        <v>0</v>
      </c>
      <c r="E90">
        <f>COUNTIF('PARITY Errors'!E90, 100) + COUNTIF('Pattern_Matching Errors'!E90, 100) + COUNTIF('Reversal Errors'!E90, 100) + COUNTIF('Stack Errors'!E90, 100) + COUNTIF('Vending_Machine Errors'!E90, 100) + COUNTIF('Vending_Machine_Sum Errors'!E90, 100) + COUNTIF('MazeComplete Errors'!E90, 100) + COUNTIF('MazeSolve Errors'!E90, 100) + COUNTIF('Hamiltonian Errors'!E90, 100)</f>
        <v>0</v>
      </c>
      <c r="F90">
        <f>COUNTIF('PARITY Errors'!F90, 100) + COUNTIF('Pattern_Matching Errors'!F90, 100) + COUNTIF('Reversal Errors'!F90, 100) + COUNTIF('Stack Errors'!F90, 100) + COUNTIF('Vending_Machine Errors'!F90, 100) + COUNTIF('Vending_Machine_Sum Errors'!F90, 100) + COUNTIF('MazeComplete Errors'!F90, 100) + COUNTIF('MazeSolve Errors'!F90, 100) + COUNTIF('Hamiltonian Errors'!F90, 100)</f>
        <v>0</v>
      </c>
      <c r="G90">
        <f>COUNTIF('PARITY Errors'!G90, 100) + COUNTIF('Pattern_Matching Errors'!G90, 100) + COUNTIF('Reversal Errors'!G90, 100) + COUNTIF('Stack Errors'!G90, 100) + COUNTIF('Vending_Machine Errors'!G90, 100) + COUNTIF('Vending_Machine_Sum Errors'!G90, 100) + COUNTIF('MazeComplete Errors'!G90, 100) + COUNTIF('MazeSolve Errors'!G90, 100) + COUNTIF('Hamiltonian Errors'!G90, 100)</f>
        <v>0</v>
      </c>
      <c r="H90" t="str">
        <f t="shared" si="2"/>
        <v>10 (δ=0.85)</v>
      </c>
    </row>
    <row r="91" spans="1:8" x14ac:dyDescent="0.45">
      <c r="A91" s="1">
        <v>15</v>
      </c>
      <c r="B91">
        <v>20</v>
      </c>
      <c r="C91">
        <v>0</v>
      </c>
      <c r="D91">
        <f>COUNTIF('PARITY Errors'!D91, 100) + COUNTIF('Pattern_Matching Errors'!D91, 100) + COUNTIF('Reversal Errors'!D91, 100) + COUNTIF('Stack Errors'!D91, 100) + COUNTIF('Vending_Machine Errors'!D91, 100) + COUNTIF('Vending_Machine_Sum Errors'!D91, 100) + COUNTIF('MazeComplete Errors'!D91, 100) + COUNTIF('MazeSolve Errors'!D91, 100) + COUNTIF('Hamiltonian Errors'!D91, 100)</f>
        <v>0</v>
      </c>
      <c r="E91">
        <f>COUNTIF('PARITY Errors'!E91, 100) + COUNTIF('Pattern_Matching Errors'!E91, 100) + COUNTIF('Reversal Errors'!E91, 100) + COUNTIF('Stack Errors'!E91, 100) + COUNTIF('Vending_Machine Errors'!E91, 100) + COUNTIF('Vending_Machine_Sum Errors'!E91, 100) + COUNTIF('MazeComplete Errors'!E91, 100) + COUNTIF('MazeSolve Errors'!E91, 100) + COUNTIF('Hamiltonian Errors'!E91, 100)</f>
        <v>0</v>
      </c>
      <c r="F91">
        <f>COUNTIF('PARITY Errors'!F91, 100) + COUNTIF('Pattern_Matching Errors'!F91, 100) + COUNTIF('Reversal Errors'!F91, 100) + COUNTIF('Stack Errors'!F91, 100) + COUNTIF('Vending_Machine Errors'!F91, 100) + COUNTIF('Vending_Machine_Sum Errors'!F91, 100) + COUNTIF('MazeComplete Errors'!F91, 100) + COUNTIF('MazeSolve Errors'!F91, 100) + COUNTIF('Hamiltonian Errors'!F91, 100)</f>
        <v>0</v>
      </c>
      <c r="G91">
        <f>COUNTIF('PARITY Errors'!G91, 100) + COUNTIF('Pattern_Matching Errors'!G91, 100) + COUNTIF('Reversal Errors'!G91, 100) + COUNTIF('Stack Errors'!G91, 100) + COUNTIF('Vending_Machine Errors'!G91, 100) + COUNTIF('Vending_Machine_Sum Errors'!G91, 100) + COUNTIF('MazeComplete Errors'!G91, 100) + COUNTIF('MazeSolve Errors'!G91, 100) + COUNTIF('Hamiltonian Errors'!G91, 100)</f>
        <v>0</v>
      </c>
      <c r="H91" t="str">
        <f t="shared" si="2"/>
        <v>20 (δ=0)</v>
      </c>
    </row>
    <row r="92" spans="1:8" x14ac:dyDescent="0.45">
      <c r="A92" s="1">
        <v>16</v>
      </c>
      <c r="B92">
        <v>20</v>
      </c>
      <c r="C92">
        <v>0.2</v>
      </c>
      <c r="D92">
        <f>COUNTIF('PARITY Errors'!D92, 100) + COUNTIF('Pattern_Matching Errors'!D92, 100) + COUNTIF('Reversal Errors'!D92, 100) + COUNTIF('Stack Errors'!D92, 100) + COUNTIF('Vending_Machine Errors'!D92, 100) + COUNTIF('Vending_Machine_Sum Errors'!D92, 100) + COUNTIF('MazeComplete Errors'!D92, 100) + COUNTIF('MazeSolve Errors'!D92, 100) + COUNTIF('Hamiltonian Errors'!D92, 100)</f>
        <v>0</v>
      </c>
      <c r="E92">
        <f>COUNTIF('PARITY Errors'!E92, 100) + COUNTIF('Pattern_Matching Errors'!E92, 100) + COUNTIF('Reversal Errors'!E92, 100) + COUNTIF('Stack Errors'!E92, 100) + COUNTIF('Vending_Machine Errors'!E92, 100) + COUNTIF('Vending_Machine_Sum Errors'!E92, 100) + COUNTIF('MazeComplete Errors'!E92, 100) + COUNTIF('MazeSolve Errors'!E92, 100) + COUNTIF('Hamiltonian Errors'!E92, 100)</f>
        <v>0</v>
      </c>
      <c r="F92">
        <f>COUNTIF('PARITY Errors'!F92, 100) + COUNTIF('Pattern_Matching Errors'!F92, 100) + COUNTIF('Reversal Errors'!F92, 100) + COUNTIF('Stack Errors'!F92, 100) + COUNTIF('Vending_Machine Errors'!F92, 100) + COUNTIF('Vending_Machine_Sum Errors'!F92, 100) + COUNTIF('MazeComplete Errors'!F92, 100) + COUNTIF('MazeSolve Errors'!F92, 100) + COUNTIF('Hamiltonian Errors'!F92, 100)</f>
        <v>0</v>
      </c>
      <c r="G92">
        <f>COUNTIF('PARITY Errors'!G92, 100) + COUNTIF('Pattern_Matching Errors'!G92, 100) + COUNTIF('Reversal Errors'!G92, 100) + COUNTIF('Stack Errors'!G92, 100) + COUNTIF('Vending_Machine Errors'!G92, 100) + COUNTIF('Vending_Machine_Sum Errors'!G92, 100) + COUNTIF('MazeComplete Errors'!G92, 100) + COUNTIF('MazeSolve Errors'!G92, 100) + COUNTIF('Hamiltonian Errors'!G92, 100)</f>
        <v>0</v>
      </c>
      <c r="H92" t="str">
        <f t="shared" si="2"/>
        <v>20 (δ=0.2)</v>
      </c>
    </row>
    <row r="93" spans="1:8" x14ac:dyDescent="0.45">
      <c r="A93" s="1">
        <v>17</v>
      </c>
      <c r="B93">
        <v>20</v>
      </c>
      <c r="C93">
        <v>0.45</v>
      </c>
      <c r="D93">
        <f>COUNTIF('PARITY Errors'!D93, 100) + COUNTIF('Pattern_Matching Errors'!D93, 100) + COUNTIF('Reversal Errors'!D93, 100) + COUNTIF('Stack Errors'!D93, 100) + COUNTIF('Vending_Machine Errors'!D93, 100) + COUNTIF('Vending_Machine_Sum Errors'!D93, 100) + COUNTIF('MazeComplete Errors'!D93, 100) + COUNTIF('MazeSolve Errors'!D93, 100) + COUNTIF('Hamiltonian Errors'!D93, 100)</f>
        <v>0</v>
      </c>
      <c r="E93">
        <f>COUNTIF('PARITY Errors'!E93, 100) + COUNTIF('Pattern_Matching Errors'!E93, 100) + COUNTIF('Reversal Errors'!E93, 100) + COUNTIF('Stack Errors'!E93, 100) + COUNTIF('Vending_Machine Errors'!E93, 100) + COUNTIF('Vending_Machine_Sum Errors'!E93, 100) + COUNTIF('MazeComplete Errors'!E93, 100) + COUNTIF('MazeSolve Errors'!E93, 100) + COUNTIF('Hamiltonian Errors'!E93, 100)</f>
        <v>0</v>
      </c>
      <c r="F93">
        <f>COUNTIF('PARITY Errors'!F93, 100) + COUNTIF('Pattern_Matching Errors'!F93, 100) + COUNTIF('Reversal Errors'!F93, 100) + COUNTIF('Stack Errors'!F93, 100) + COUNTIF('Vending_Machine Errors'!F93, 100) + COUNTIF('Vending_Machine_Sum Errors'!F93, 100) + COUNTIF('MazeComplete Errors'!F93, 100) + COUNTIF('MazeSolve Errors'!F93, 100) + COUNTIF('Hamiltonian Errors'!F93, 100)</f>
        <v>0</v>
      </c>
      <c r="G93">
        <f>COUNTIF('PARITY Errors'!G93, 100) + COUNTIF('Pattern_Matching Errors'!G93, 100) + COUNTIF('Reversal Errors'!G93, 100) + COUNTIF('Stack Errors'!G93, 100) + COUNTIF('Vending_Machine Errors'!G93, 100) + COUNTIF('Vending_Machine_Sum Errors'!G93, 100) + COUNTIF('MazeComplete Errors'!G93, 100) + COUNTIF('MazeSolve Errors'!G93, 100) + COUNTIF('Hamiltonian Errors'!G93, 100)</f>
        <v>0</v>
      </c>
      <c r="H93" t="str">
        <f t="shared" si="2"/>
        <v>20 (δ=0.45)</v>
      </c>
    </row>
    <row r="94" spans="1:8" x14ac:dyDescent="0.45">
      <c r="A94" s="1">
        <v>18</v>
      </c>
      <c r="B94">
        <v>20</v>
      </c>
      <c r="C94">
        <v>0.65</v>
      </c>
      <c r="D94">
        <f>COUNTIF('PARITY Errors'!D94, 100) + COUNTIF('Pattern_Matching Errors'!D94, 100) + COUNTIF('Reversal Errors'!D94, 100) + COUNTIF('Stack Errors'!D94, 100) + COUNTIF('Vending_Machine Errors'!D94, 100) + COUNTIF('Vending_Machine_Sum Errors'!D94, 100) + COUNTIF('MazeComplete Errors'!D94, 100) + COUNTIF('MazeSolve Errors'!D94, 100) + COUNTIF('Hamiltonian Errors'!D94, 100)</f>
        <v>0</v>
      </c>
      <c r="E94">
        <f>COUNTIF('PARITY Errors'!E94, 100) + COUNTIF('Pattern_Matching Errors'!E94, 100) + COUNTIF('Reversal Errors'!E94, 100) + COUNTIF('Stack Errors'!E94, 100) + COUNTIF('Vending_Machine Errors'!E94, 100) + COUNTIF('Vending_Machine_Sum Errors'!E94, 100) + COUNTIF('MazeComplete Errors'!E94, 100) + COUNTIF('MazeSolve Errors'!E94, 100) + COUNTIF('Hamiltonian Errors'!E94, 100)</f>
        <v>0</v>
      </c>
      <c r="F94">
        <f>COUNTIF('PARITY Errors'!F94, 100) + COUNTIF('Pattern_Matching Errors'!F94, 100) + COUNTIF('Reversal Errors'!F94, 100) + COUNTIF('Stack Errors'!F94, 100) + COUNTIF('Vending_Machine Errors'!F94, 100) + COUNTIF('Vending_Machine_Sum Errors'!F94, 100) + COUNTIF('MazeComplete Errors'!F94, 100) + COUNTIF('MazeSolve Errors'!F94, 100) + COUNTIF('Hamiltonian Errors'!F94, 100)</f>
        <v>0</v>
      </c>
      <c r="G94">
        <f>COUNTIF('PARITY Errors'!G94, 100) + COUNTIF('Pattern_Matching Errors'!G94, 100) + COUNTIF('Reversal Errors'!G94, 100) + COUNTIF('Stack Errors'!G94, 100) + COUNTIF('Vending_Machine Errors'!G94, 100) + COUNTIF('Vending_Machine_Sum Errors'!G94, 100) + COUNTIF('MazeComplete Errors'!G94, 100) + COUNTIF('MazeSolve Errors'!G94, 100) + COUNTIF('Hamiltonian Errors'!G94, 100)</f>
        <v>0</v>
      </c>
      <c r="H94" t="str">
        <f t="shared" si="2"/>
        <v>20 (δ=0.65)</v>
      </c>
    </row>
    <row r="95" spans="1:8" x14ac:dyDescent="0.45">
      <c r="A95" s="1">
        <v>19</v>
      </c>
      <c r="B95">
        <v>20</v>
      </c>
      <c r="C95">
        <v>0.85</v>
      </c>
      <c r="D95">
        <f>COUNTIF('PARITY Errors'!D95, 100) + COUNTIF('Pattern_Matching Errors'!D95, 100) + COUNTIF('Reversal Errors'!D95, 100) + COUNTIF('Stack Errors'!D95, 100) + COUNTIF('Vending_Machine Errors'!D95, 100) + COUNTIF('Vending_Machine_Sum Errors'!D95, 100) + COUNTIF('MazeComplete Errors'!D95, 100) + COUNTIF('MazeSolve Errors'!D95, 100) + COUNTIF('Hamiltonian Errors'!D95, 100)</f>
        <v>0</v>
      </c>
      <c r="E95">
        <f>COUNTIF('PARITY Errors'!E95, 100) + COUNTIF('Pattern_Matching Errors'!E95, 100) + COUNTIF('Reversal Errors'!E95, 100) + COUNTIF('Stack Errors'!E95, 100) + COUNTIF('Vending_Machine Errors'!E95, 100) + COUNTIF('Vending_Machine_Sum Errors'!E95, 100) + COUNTIF('MazeComplete Errors'!E95, 100) + COUNTIF('MazeSolve Errors'!E95, 100) + COUNTIF('Hamiltonian Errors'!E95, 100)</f>
        <v>0</v>
      </c>
      <c r="F95">
        <f>COUNTIF('PARITY Errors'!F95, 100) + COUNTIF('Pattern_Matching Errors'!F95, 100) + COUNTIF('Reversal Errors'!F95, 100) + COUNTIF('Stack Errors'!F95, 100) + COUNTIF('Vending_Machine Errors'!F95, 100) + COUNTIF('Vending_Machine_Sum Errors'!F95, 100) + COUNTIF('MazeComplete Errors'!F95, 100) + COUNTIF('MazeSolve Errors'!F95, 100) + COUNTIF('Hamiltonian Errors'!F95, 100)</f>
        <v>0</v>
      </c>
      <c r="G95">
        <f>COUNTIF('PARITY Errors'!G95, 100) + COUNTIF('Pattern_Matching Errors'!G95, 100) + COUNTIF('Reversal Errors'!G95, 100) + COUNTIF('Stack Errors'!G95, 100) + COUNTIF('Vending_Machine Errors'!G95, 100) + COUNTIF('Vending_Machine_Sum Errors'!G95, 100) + COUNTIF('MazeComplete Errors'!G95, 100) + COUNTIF('MazeSolve Errors'!G95, 100) + COUNTIF('Hamiltonian Errors'!G95, 100)</f>
        <v>0</v>
      </c>
      <c r="H95" t="str">
        <f t="shared" si="2"/>
        <v>20 (δ=0.85)</v>
      </c>
    </row>
    <row r="96" spans="1:8" x14ac:dyDescent="0.45">
      <c r="A96" s="1">
        <v>20</v>
      </c>
      <c r="B96">
        <v>50</v>
      </c>
      <c r="C96">
        <v>0</v>
      </c>
      <c r="D96">
        <f>COUNTIF('PARITY Errors'!D96, 100) + COUNTIF('Pattern_Matching Errors'!D96, 100) + COUNTIF('Reversal Errors'!D96, 100) + COUNTIF('Stack Errors'!D96, 100) + COUNTIF('Vending_Machine Errors'!D96, 100) + COUNTIF('Vending_Machine_Sum Errors'!D96, 100) + COUNTIF('MazeComplete Errors'!D96, 100) + COUNTIF('MazeSolve Errors'!D96, 100) + COUNTIF('Hamiltonian Errors'!D96, 100)</f>
        <v>0</v>
      </c>
      <c r="E96">
        <f>COUNTIF('PARITY Errors'!E96, 100) + COUNTIF('Pattern_Matching Errors'!E96, 100) + COUNTIF('Reversal Errors'!E96, 100) + COUNTIF('Stack Errors'!E96, 100) + COUNTIF('Vending_Machine Errors'!E96, 100) + COUNTIF('Vending_Machine_Sum Errors'!E96, 100) + COUNTIF('MazeComplete Errors'!E96, 100) + COUNTIF('MazeSolve Errors'!E96, 100) + COUNTIF('Hamiltonian Errors'!E96, 100)</f>
        <v>0</v>
      </c>
      <c r="F96">
        <f>COUNTIF('PARITY Errors'!F96, 100) + COUNTIF('Pattern_Matching Errors'!F96, 100) + COUNTIF('Reversal Errors'!F96, 100) + COUNTIF('Stack Errors'!F96, 100) + COUNTIF('Vending_Machine Errors'!F96, 100) + COUNTIF('Vending_Machine_Sum Errors'!F96, 100) + COUNTIF('MazeComplete Errors'!F96, 100) + COUNTIF('MazeSolve Errors'!F96, 100) + COUNTIF('Hamiltonian Errors'!F96, 100)</f>
        <v>0</v>
      </c>
      <c r="G96">
        <f>COUNTIF('PARITY Errors'!G96, 100) + COUNTIF('Pattern_Matching Errors'!G96, 100) + COUNTIF('Reversal Errors'!G96, 100) + COUNTIF('Stack Errors'!G96, 100) + COUNTIF('Vending_Machine Errors'!G96, 100) + COUNTIF('Vending_Machine_Sum Errors'!G96, 100) + COUNTIF('MazeComplete Errors'!G96, 100) + COUNTIF('MazeSolve Errors'!G96, 100) + COUNTIF('Hamiltonian Errors'!G96, 100)</f>
        <v>0</v>
      </c>
      <c r="H96" t="str">
        <f t="shared" si="2"/>
        <v>50 (δ=0)</v>
      </c>
    </row>
    <row r="97" spans="1:8" x14ac:dyDescent="0.45">
      <c r="A97" s="1">
        <v>21</v>
      </c>
      <c r="B97">
        <v>50</v>
      </c>
      <c r="C97">
        <v>0.2</v>
      </c>
      <c r="D97">
        <f>COUNTIF('PARITY Errors'!D97, 100) + COUNTIF('Pattern_Matching Errors'!D97, 100) + COUNTIF('Reversal Errors'!D97, 100) + COUNTIF('Stack Errors'!D97, 100) + COUNTIF('Vending_Machine Errors'!D97, 100) + COUNTIF('Vending_Machine_Sum Errors'!D97, 100) + COUNTIF('MazeComplete Errors'!D97, 100) + COUNTIF('MazeSolve Errors'!D97, 100) + COUNTIF('Hamiltonian Errors'!D97, 100)</f>
        <v>0</v>
      </c>
      <c r="E97">
        <f>COUNTIF('PARITY Errors'!E97, 100) + COUNTIF('Pattern_Matching Errors'!E97, 100) + COUNTIF('Reversal Errors'!E97, 100) + COUNTIF('Stack Errors'!E97, 100) + COUNTIF('Vending_Machine Errors'!E97, 100) + COUNTIF('Vending_Machine_Sum Errors'!E97, 100) + COUNTIF('MazeComplete Errors'!E97, 100) + COUNTIF('MazeSolve Errors'!E97, 100) + COUNTIF('Hamiltonian Errors'!E97, 100)</f>
        <v>0</v>
      </c>
      <c r="F97">
        <f>COUNTIF('PARITY Errors'!F97, 100) + COUNTIF('Pattern_Matching Errors'!F97, 100) + COUNTIF('Reversal Errors'!F97, 100) + COUNTIF('Stack Errors'!F97, 100) + COUNTIF('Vending_Machine Errors'!F97, 100) + COUNTIF('Vending_Machine_Sum Errors'!F97, 100) + COUNTIF('MazeComplete Errors'!F97, 100) + COUNTIF('MazeSolve Errors'!F97, 100) + COUNTIF('Hamiltonian Errors'!F97, 100)</f>
        <v>0</v>
      </c>
      <c r="G97">
        <f>COUNTIF('PARITY Errors'!G97, 100) + COUNTIF('Pattern_Matching Errors'!G97, 100) + COUNTIF('Reversal Errors'!G97, 100) + COUNTIF('Stack Errors'!G97, 100) + COUNTIF('Vending_Machine Errors'!G97, 100) + COUNTIF('Vending_Machine_Sum Errors'!G97, 100) + COUNTIF('MazeComplete Errors'!G97, 100) + COUNTIF('MazeSolve Errors'!G97, 100) + COUNTIF('Hamiltonian Errors'!G97, 100)</f>
        <v>0</v>
      </c>
      <c r="H97" t="str">
        <f t="shared" si="2"/>
        <v>50 (δ=0.2)</v>
      </c>
    </row>
    <row r="98" spans="1:8" x14ac:dyDescent="0.45">
      <c r="A98" s="1">
        <v>22</v>
      </c>
      <c r="B98">
        <v>50</v>
      </c>
      <c r="C98">
        <v>0.45</v>
      </c>
      <c r="D98">
        <f>COUNTIF('PARITY Errors'!D98, 100) + COUNTIF('Pattern_Matching Errors'!D98, 100) + COUNTIF('Reversal Errors'!D98, 100) + COUNTIF('Stack Errors'!D98, 100) + COUNTIF('Vending_Machine Errors'!D98, 100) + COUNTIF('Vending_Machine_Sum Errors'!D98, 100) + COUNTIF('MazeComplete Errors'!D98, 100) + COUNTIF('MazeSolve Errors'!D98, 100) + COUNTIF('Hamiltonian Errors'!D98, 100)</f>
        <v>0</v>
      </c>
      <c r="E98">
        <f>COUNTIF('PARITY Errors'!E98, 100) + COUNTIF('Pattern_Matching Errors'!E98, 100) + COUNTIF('Reversal Errors'!E98, 100) + COUNTIF('Stack Errors'!E98, 100) + COUNTIF('Vending_Machine Errors'!E98, 100) + COUNTIF('Vending_Machine_Sum Errors'!E98, 100) + COUNTIF('MazeComplete Errors'!E98, 100) + COUNTIF('MazeSolve Errors'!E98, 100) + COUNTIF('Hamiltonian Errors'!E98, 100)</f>
        <v>0</v>
      </c>
      <c r="F98">
        <f>COUNTIF('PARITY Errors'!F98, 100) + COUNTIF('Pattern_Matching Errors'!F98, 100) + COUNTIF('Reversal Errors'!F98, 100) + COUNTIF('Stack Errors'!F98, 100) + COUNTIF('Vending_Machine Errors'!F98, 100) + COUNTIF('Vending_Machine_Sum Errors'!F98, 100) + COUNTIF('MazeComplete Errors'!F98, 100) + COUNTIF('MazeSolve Errors'!F98, 100) + COUNTIF('Hamiltonian Errors'!F98, 100)</f>
        <v>0</v>
      </c>
      <c r="G98">
        <f>COUNTIF('PARITY Errors'!G98, 100) + COUNTIF('Pattern_Matching Errors'!G98, 100) + COUNTIF('Reversal Errors'!G98, 100) + COUNTIF('Stack Errors'!G98, 100) + COUNTIF('Vending_Machine Errors'!G98, 100) + COUNTIF('Vending_Machine_Sum Errors'!G98, 100) + COUNTIF('MazeComplete Errors'!G98, 100) + COUNTIF('MazeSolve Errors'!G98, 100) + COUNTIF('Hamiltonian Errors'!G98, 100)</f>
        <v>0</v>
      </c>
      <c r="H98" t="str">
        <f t="shared" si="2"/>
        <v>50 (δ=0.45)</v>
      </c>
    </row>
    <row r="99" spans="1:8" x14ac:dyDescent="0.45">
      <c r="A99" s="1">
        <v>23</v>
      </c>
      <c r="B99">
        <v>50</v>
      </c>
      <c r="C99">
        <v>0.65</v>
      </c>
      <c r="D99">
        <f>COUNTIF('PARITY Errors'!D99, 100) + COUNTIF('Pattern_Matching Errors'!D99, 100) + COUNTIF('Reversal Errors'!D99, 100) + COUNTIF('Stack Errors'!D99, 100) + COUNTIF('Vending_Machine Errors'!D99, 100) + COUNTIF('Vending_Machine_Sum Errors'!D99, 100) + COUNTIF('MazeComplete Errors'!D99, 100) + COUNTIF('MazeSolve Errors'!D99, 100) + COUNTIF('Hamiltonian Errors'!D99, 100)</f>
        <v>0</v>
      </c>
      <c r="E99">
        <f>COUNTIF('PARITY Errors'!E99, 100) + COUNTIF('Pattern_Matching Errors'!E99, 100) + COUNTIF('Reversal Errors'!E99, 100) + COUNTIF('Stack Errors'!E99, 100) + COUNTIF('Vending_Machine Errors'!E99, 100) + COUNTIF('Vending_Machine_Sum Errors'!E99, 100) + COUNTIF('MazeComplete Errors'!E99, 100) + COUNTIF('MazeSolve Errors'!E99, 100) + COUNTIF('Hamiltonian Errors'!E99, 100)</f>
        <v>0</v>
      </c>
      <c r="F99">
        <f>COUNTIF('PARITY Errors'!F99, 100) + COUNTIF('Pattern_Matching Errors'!F99, 100) + COUNTIF('Reversal Errors'!F99, 100) + COUNTIF('Stack Errors'!F99, 100) + COUNTIF('Vending_Machine Errors'!F99, 100) + COUNTIF('Vending_Machine_Sum Errors'!F99, 100) + COUNTIF('MazeComplete Errors'!F99, 100) + COUNTIF('MazeSolve Errors'!F99, 100) + COUNTIF('Hamiltonian Errors'!F99, 100)</f>
        <v>0</v>
      </c>
      <c r="G99">
        <f>COUNTIF('PARITY Errors'!G99, 100) + COUNTIF('Pattern_Matching Errors'!G99, 100) + COUNTIF('Reversal Errors'!G99, 100) + COUNTIF('Stack Errors'!G99, 100) + COUNTIF('Vending_Machine Errors'!G99, 100) + COUNTIF('Vending_Machine_Sum Errors'!G99, 100) + COUNTIF('MazeComplete Errors'!G99, 100) + COUNTIF('MazeSolve Errors'!G99, 100) + COUNTIF('Hamiltonian Errors'!G99, 100)</f>
        <v>0</v>
      </c>
      <c r="H99" t="str">
        <f t="shared" si="2"/>
        <v>50 (δ=0.65)</v>
      </c>
    </row>
    <row r="100" spans="1:8" x14ac:dyDescent="0.45">
      <c r="A100" s="1">
        <v>24</v>
      </c>
      <c r="B100">
        <v>50</v>
      </c>
      <c r="C100">
        <v>0.85</v>
      </c>
      <c r="D100">
        <f>COUNTIF('PARITY Errors'!D100, 100) + COUNTIF('Pattern_Matching Errors'!D100, 100) + COUNTIF('Reversal Errors'!D100, 100) + COUNTIF('Stack Errors'!D100, 100) + COUNTIF('Vending_Machine Errors'!D100, 100) + COUNTIF('Vending_Machine_Sum Errors'!D100, 100) + COUNTIF('MazeComplete Errors'!D100, 100) + COUNTIF('MazeSolve Errors'!D100, 100) + COUNTIF('Hamiltonian Errors'!D100, 100)</f>
        <v>0</v>
      </c>
      <c r="E100">
        <f>COUNTIF('PARITY Errors'!E100, 100) + COUNTIF('Pattern_Matching Errors'!E100, 100) + COUNTIF('Reversal Errors'!E100, 100) + COUNTIF('Stack Errors'!E100, 100) + COUNTIF('Vending_Machine Errors'!E100, 100) + COUNTIF('Vending_Machine_Sum Errors'!E100, 100) + COUNTIF('MazeComplete Errors'!E100, 100) + COUNTIF('MazeSolve Errors'!E100, 100) + COUNTIF('Hamiltonian Errors'!E100, 100)</f>
        <v>0</v>
      </c>
      <c r="F100">
        <f>COUNTIF('PARITY Errors'!F100, 100) + COUNTIF('Pattern_Matching Errors'!F100, 100) + COUNTIF('Reversal Errors'!F100, 100) + COUNTIF('Stack Errors'!F100, 100) + COUNTIF('Vending_Machine Errors'!F100, 100) + COUNTIF('Vending_Machine_Sum Errors'!F100, 100) + COUNTIF('MazeComplete Errors'!F100, 100) + COUNTIF('MazeSolve Errors'!F100, 100) + COUNTIF('Hamiltonian Errors'!F100, 100)</f>
        <v>0</v>
      </c>
      <c r="G100">
        <f>COUNTIF('PARITY Errors'!G100, 100) + COUNTIF('Pattern_Matching Errors'!G100, 100) + COUNTIF('Reversal Errors'!G100, 100) + COUNTIF('Stack Errors'!G100, 100) + COUNTIF('Vending_Machine Errors'!G100, 100) + COUNTIF('Vending_Machine_Sum Errors'!G100, 100) + COUNTIF('MazeComplete Errors'!G100, 100) + COUNTIF('MazeSolve Errors'!G100, 100) + COUNTIF('Hamiltonian Errors'!G100, 100)</f>
        <v>0</v>
      </c>
      <c r="H100" t="str">
        <f t="shared" si="2"/>
        <v>50 (δ=0.85)</v>
      </c>
    </row>
    <row r="101" spans="1:8" x14ac:dyDescent="0.45">
      <c r="A101" s="1">
        <v>25</v>
      </c>
      <c r="B101">
        <v>100</v>
      </c>
      <c r="C101">
        <v>0</v>
      </c>
      <c r="D101">
        <f>COUNTIF('PARITY Errors'!D101, 100) + COUNTIF('Pattern_Matching Errors'!D101, 100) + COUNTIF('Reversal Errors'!D101, 100) + COUNTIF('Stack Errors'!D101, 100) + COUNTIF('Vending_Machine Errors'!D101, 100) + COUNTIF('Vending_Machine_Sum Errors'!D101, 100) + COUNTIF('MazeComplete Errors'!D101, 100) + COUNTIF('MazeSolve Errors'!D101, 100) + COUNTIF('Hamiltonian Errors'!D101, 100)</f>
        <v>0</v>
      </c>
      <c r="E101">
        <f>COUNTIF('PARITY Errors'!E101, 100) + COUNTIF('Pattern_Matching Errors'!E101, 100) + COUNTIF('Reversal Errors'!E101, 100) + COUNTIF('Stack Errors'!E101, 100) + COUNTIF('Vending_Machine Errors'!E101, 100) + COUNTIF('Vending_Machine_Sum Errors'!E101, 100) + COUNTIF('MazeComplete Errors'!E101, 100) + COUNTIF('MazeSolve Errors'!E101, 100) + COUNTIF('Hamiltonian Errors'!E101, 100)</f>
        <v>0</v>
      </c>
      <c r="F101">
        <f>COUNTIF('PARITY Errors'!F101, 100) + COUNTIF('Pattern_Matching Errors'!F101, 100) + COUNTIF('Reversal Errors'!F101, 100) + COUNTIF('Stack Errors'!F101, 100) + COUNTIF('Vending_Machine Errors'!F101, 100) + COUNTIF('Vending_Machine_Sum Errors'!F101, 100) + COUNTIF('MazeComplete Errors'!F101, 100) + COUNTIF('MazeSolve Errors'!F101, 100) + COUNTIF('Hamiltonian Errors'!F101, 100)</f>
        <v>0</v>
      </c>
      <c r="G101">
        <f>COUNTIF('PARITY Errors'!G101, 100) + COUNTIF('Pattern_Matching Errors'!G101, 100) + COUNTIF('Reversal Errors'!G101, 100) + COUNTIF('Stack Errors'!G101, 100) + COUNTIF('Vending_Machine Errors'!G101, 100) + COUNTIF('Vending_Machine_Sum Errors'!G101, 100) + COUNTIF('MazeComplete Errors'!G101, 100) + COUNTIF('MazeSolve Errors'!G101, 100) + COUNTIF('Hamiltonian Errors'!G101, 100)</f>
        <v>0</v>
      </c>
      <c r="H101" t="str">
        <f t="shared" si="2"/>
        <v>100 (δ=0)</v>
      </c>
    </row>
    <row r="102" spans="1:8" x14ac:dyDescent="0.45">
      <c r="A102" s="1">
        <v>26</v>
      </c>
      <c r="B102">
        <v>100</v>
      </c>
      <c r="C102">
        <v>0.2</v>
      </c>
      <c r="D102">
        <f>COUNTIF('PARITY Errors'!D102, 100) + COUNTIF('Pattern_Matching Errors'!D102, 100) + COUNTIF('Reversal Errors'!D102, 100) + COUNTIF('Stack Errors'!D102, 100) + COUNTIF('Vending_Machine Errors'!D102, 100) + COUNTIF('Vending_Machine_Sum Errors'!D102, 100) + COUNTIF('MazeComplete Errors'!D102, 100) + COUNTIF('MazeSolve Errors'!D102, 100) + COUNTIF('Hamiltonian Errors'!D102, 100)</f>
        <v>0</v>
      </c>
      <c r="E102">
        <f>COUNTIF('PARITY Errors'!E102, 100) + COUNTIF('Pattern_Matching Errors'!E102, 100) + COUNTIF('Reversal Errors'!E102, 100) + COUNTIF('Stack Errors'!E102, 100) + COUNTIF('Vending_Machine Errors'!E102, 100) + COUNTIF('Vending_Machine_Sum Errors'!E102, 100) + COUNTIF('MazeComplete Errors'!E102, 100) + COUNTIF('MazeSolve Errors'!E102, 100) + COUNTIF('Hamiltonian Errors'!E102, 100)</f>
        <v>0</v>
      </c>
      <c r="F102">
        <f>COUNTIF('PARITY Errors'!F102, 100) + COUNTIF('Pattern_Matching Errors'!F102, 100) + COUNTIF('Reversal Errors'!F102, 100) + COUNTIF('Stack Errors'!F102, 100) + COUNTIF('Vending_Machine Errors'!F102, 100) + COUNTIF('Vending_Machine_Sum Errors'!F102, 100) + COUNTIF('MazeComplete Errors'!F102, 100) + COUNTIF('MazeSolve Errors'!F102, 100) + COUNTIF('Hamiltonian Errors'!F102, 100)</f>
        <v>0</v>
      </c>
      <c r="G102">
        <f>COUNTIF('PARITY Errors'!G102, 100) + COUNTIF('Pattern_Matching Errors'!G102, 100) + COUNTIF('Reversal Errors'!G102, 100) + COUNTIF('Stack Errors'!G102, 100) + COUNTIF('Vending_Machine Errors'!G102, 100) + COUNTIF('Vending_Machine_Sum Errors'!G102, 100) + COUNTIF('MazeComplete Errors'!G102, 100) + COUNTIF('MazeSolve Errors'!G102, 100) + COUNTIF('Hamiltonian Errors'!G102, 100)</f>
        <v>0</v>
      </c>
      <c r="H102" t="str">
        <f t="shared" si="2"/>
        <v>100 (δ=0.2)</v>
      </c>
    </row>
    <row r="103" spans="1:8" x14ac:dyDescent="0.45">
      <c r="A103" s="1">
        <v>27</v>
      </c>
      <c r="B103">
        <v>100</v>
      </c>
      <c r="C103">
        <v>0.45</v>
      </c>
      <c r="D103">
        <f>COUNTIF('PARITY Errors'!D103, 100) + COUNTIF('Pattern_Matching Errors'!D103, 100) + COUNTIF('Reversal Errors'!D103, 100) + COUNTIF('Stack Errors'!D103, 100) + COUNTIF('Vending_Machine Errors'!D103, 100) + COUNTIF('Vending_Machine_Sum Errors'!D103, 100) + COUNTIF('MazeComplete Errors'!D103, 100) + COUNTIF('MazeSolve Errors'!D103, 100) + COUNTIF('Hamiltonian Errors'!D103, 100)</f>
        <v>0</v>
      </c>
      <c r="E103">
        <f>COUNTIF('PARITY Errors'!E103, 100) + COUNTIF('Pattern_Matching Errors'!E103, 100) + COUNTIF('Reversal Errors'!E103, 100) + COUNTIF('Stack Errors'!E103, 100) + COUNTIF('Vending_Machine Errors'!E103, 100) + COUNTIF('Vending_Machine_Sum Errors'!E103, 100) + COUNTIF('MazeComplete Errors'!E103, 100) + COUNTIF('MazeSolve Errors'!E103, 100) + COUNTIF('Hamiltonian Errors'!E103, 100)</f>
        <v>0</v>
      </c>
      <c r="F103">
        <f>COUNTIF('PARITY Errors'!F103, 100) + COUNTIF('Pattern_Matching Errors'!F103, 100) + COUNTIF('Reversal Errors'!F103, 100) + COUNTIF('Stack Errors'!F103, 100) + COUNTIF('Vending_Machine Errors'!F103, 100) + COUNTIF('Vending_Machine_Sum Errors'!F103, 100) + COUNTIF('MazeComplete Errors'!F103, 100) + COUNTIF('MazeSolve Errors'!F103, 100) + COUNTIF('Hamiltonian Errors'!F103, 100)</f>
        <v>0</v>
      </c>
      <c r="G103">
        <f>COUNTIF('PARITY Errors'!G103, 100) + COUNTIF('Pattern_Matching Errors'!G103, 100) + COUNTIF('Reversal Errors'!G103, 100) + COUNTIF('Stack Errors'!G103, 100) + COUNTIF('Vending_Machine Errors'!G103, 100) + COUNTIF('Vending_Machine_Sum Errors'!G103, 100) + COUNTIF('MazeComplete Errors'!G103, 100) + COUNTIF('MazeSolve Errors'!G103, 100) + COUNTIF('Hamiltonian Errors'!G103, 100)</f>
        <v>0</v>
      </c>
      <c r="H103" t="str">
        <f t="shared" si="2"/>
        <v>100 (δ=0.45)</v>
      </c>
    </row>
    <row r="104" spans="1:8" x14ac:dyDescent="0.45">
      <c r="A104" s="1">
        <v>28</v>
      </c>
      <c r="B104">
        <v>100</v>
      </c>
      <c r="C104">
        <v>0.65</v>
      </c>
      <c r="D104">
        <f>COUNTIF('PARITY Errors'!D104, 100) + COUNTIF('Pattern_Matching Errors'!D104, 100) + COUNTIF('Reversal Errors'!D104, 100) + COUNTIF('Stack Errors'!D104, 100) + COUNTIF('Vending_Machine Errors'!D104, 100) + COUNTIF('Vending_Machine_Sum Errors'!D104, 100) + COUNTIF('MazeComplete Errors'!D104, 100) + COUNTIF('MazeSolve Errors'!D104, 100) + COUNTIF('Hamiltonian Errors'!D104, 100)</f>
        <v>0</v>
      </c>
      <c r="E104">
        <f>COUNTIF('PARITY Errors'!E104, 100) + COUNTIF('Pattern_Matching Errors'!E104, 100) + COUNTIF('Reversal Errors'!E104, 100) + COUNTIF('Stack Errors'!E104, 100) + COUNTIF('Vending_Machine Errors'!E104, 100) + COUNTIF('Vending_Machine_Sum Errors'!E104, 100) + COUNTIF('MazeComplete Errors'!E104, 100) + COUNTIF('MazeSolve Errors'!E104, 100) + COUNTIF('Hamiltonian Errors'!E104, 100)</f>
        <v>0</v>
      </c>
      <c r="F104">
        <f>COUNTIF('PARITY Errors'!F104, 100) + COUNTIF('Pattern_Matching Errors'!F104, 100) + COUNTIF('Reversal Errors'!F104, 100) + COUNTIF('Stack Errors'!F104, 100) + COUNTIF('Vending_Machine Errors'!F104, 100) + COUNTIF('Vending_Machine_Sum Errors'!F104, 100) + COUNTIF('MazeComplete Errors'!F104, 100) + COUNTIF('MazeSolve Errors'!F104, 100) + COUNTIF('Hamiltonian Errors'!F104, 100)</f>
        <v>0</v>
      </c>
      <c r="G104">
        <f>COUNTIF('PARITY Errors'!G104, 100) + COUNTIF('Pattern_Matching Errors'!G104, 100) + COUNTIF('Reversal Errors'!G104, 100) + COUNTIF('Stack Errors'!G104, 100) + COUNTIF('Vending_Machine Errors'!G104, 100) + COUNTIF('Vending_Machine_Sum Errors'!G104, 100) + COUNTIF('MazeComplete Errors'!G104, 100) + COUNTIF('MazeSolve Errors'!G104, 100) + COUNTIF('Hamiltonian Errors'!G104, 100)</f>
        <v>0</v>
      </c>
      <c r="H104" t="str">
        <f t="shared" si="2"/>
        <v>100 (δ=0.65)</v>
      </c>
    </row>
    <row r="105" spans="1:8" x14ac:dyDescent="0.45">
      <c r="A105" s="1">
        <v>29</v>
      </c>
      <c r="B105">
        <v>100</v>
      </c>
      <c r="C105">
        <v>0.85</v>
      </c>
      <c r="D105">
        <f>COUNTIF('PARITY Errors'!D105, 100) + COUNTIF('Pattern_Matching Errors'!D105, 100) + COUNTIF('Reversal Errors'!D105, 100) + COUNTIF('Stack Errors'!D105, 100) + COUNTIF('Vending_Machine Errors'!D105, 100) + COUNTIF('Vending_Machine_Sum Errors'!D105, 100) + COUNTIF('MazeComplete Errors'!D105, 100) + COUNTIF('MazeSolve Errors'!D105, 100) + COUNTIF('Hamiltonian Errors'!D105, 100)</f>
        <v>0</v>
      </c>
      <c r="E105">
        <f>COUNTIF('PARITY Errors'!E105, 100) + COUNTIF('Pattern_Matching Errors'!E105, 100) + COUNTIF('Reversal Errors'!E105, 100) + COUNTIF('Stack Errors'!E105, 100) + COUNTIF('Vending_Machine Errors'!E105, 100) + COUNTIF('Vending_Machine_Sum Errors'!E105, 100) + COUNTIF('MazeComplete Errors'!E105, 100) + COUNTIF('MazeSolve Errors'!E105, 100) + COUNTIF('Hamiltonian Errors'!E105, 100)</f>
        <v>0</v>
      </c>
      <c r="F105">
        <f>COUNTIF('PARITY Errors'!F105, 100) + COUNTIF('Pattern_Matching Errors'!F105, 100) + COUNTIF('Reversal Errors'!F105, 100) + COUNTIF('Stack Errors'!F105, 100) + COUNTIF('Vending_Machine Errors'!F105, 100) + COUNTIF('Vending_Machine_Sum Errors'!F105, 100) + COUNTIF('MazeComplete Errors'!F105, 100) + COUNTIF('MazeSolve Errors'!F105, 100) + COUNTIF('Hamiltonian Errors'!F105, 100)</f>
        <v>0</v>
      </c>
      <c r="G105">
        <f>COUNTIF('PARITY Errors'!G105, 100) + COUNTIF('Pattern_Matching Errors'!G105, 100) + COUNTIF('Reversal Errors'!G105, 100) + COUNTIF('Stack Errors'!G105, 100) + COUNTIF('Vending_Machine Errors'!G105, 100) + COUNTIF('Vending_Machine_Sum Errors'!G105, 100) + COUNTIF('MazeComplete Errors'!G105, 100) + COUNTIF('MazeSolve Errors'!G105, 100) + COUNTIF('Hamiltonian Errors'!G105, 100)</f>
        <v>0</v>
      </c>
      <c r="H105" t="str">
        <f t="shared" si="2"/>
        <v>100 (δ=0.85)</v>
      </c>
    </row>
    <row r="109" spans="1:8" x14ac:dyDescent="0.45">
      <c r="A109" s="1">
        <v>0</v>
      </c>
      <c r="B109" t="s">
        <v>17</v>
      </c>
      <c r="D109">
        <v>9</v>
      </c>
    </row>
    <row r="111" spans="1:8" x14ac:dyDescent="0.4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H111" s="1" t="s">
        <v>14</v>
      </c>
    </row>
    <row r="112" spans="1:8" x14ac:dyDescent="0.45">
      <c r="A112" s="1">
        <v>0</v>
      </c>
      <c r="B112">
        <v>0</v>
      </c>
      <c r="C112">
        <v>0</v>
      </c>
      <c r="D112">
        <f>COUNTIF('PARITY Errors'!D112, 100) + COUNTIF('Pattern_Matching Errors'!D112, 100) + COUNTIF('Reversal Errors'!D112, 100) + COUNTIF('Stack Errors'!D112, 100) + COUNTIF('Vending_Machine Errors'!D112, 100) + COUNTIF('Vending_Machine_Sum Errors'!D112, 100) + COUNTIF('MazeComplete Errors'!D112, 100) + COUNTIF('MazeSolve Errors'!D112, 100) + COUNTIF('Hamiltonian Errors'!D112, 100)</f>
        <v>8</v>
      </c>
      <c r="E112">
        <f>COUNTIF('PARITY Errors'!E112, 100) + COUNTIF('Pattern_Matching Errors'!E112, 100) + COUNTIF('Reversal Errors'!E112, 100) + COUNTIF('Stack Errors'!E112, 100) + COUNTIF('Vending_Machine Errors'!E112, 100) + COUNTIF('Vending_Machine_Sum Errors'!E112, 100) + COUNTIF('MazeComplete Errors'!E112, 100) + COUNTIF('MazeSolve Errors'!E112, 100) + COUNTIF('Hamiltonian Errors'!E112, 100)</f>
        <v>8</v>
      </c>
      <c r="F112">
        <f>COUNTIF('PARITY Errors'!F112, 100) + COUNTIF('Pattern_Matching Errors'!F112, 100) + COUNTIF('Reversal Errors'!F112, 100) + COUNTIF('Stack Errors'!F112, 100) + COUNTIF('Vending_Machine Errors'!F112, 100) + COUNTIF('Vending_Machine_Sum Errors'!F112, 100) + COUNTIF('MazeComplete Errors'!F112, 100) + COUNTIF('MazeSolve Errors'!F112, 100) + COUNTIF('Hamiltonian Errors'!F112, 100)</f>
        <v>9</v>
      </c>
      <c r="G112">
        <f>COUNTIF('PARITY Errors'!G112, 100) + COUNTIF('Pattern_Matching Errors'!G112, 100) + COUNTIF('Reversal Errors'!G112, 100) + COUNTIF('Stack Errors'!G112, 100) + COUNTIF('Vending_Machine Errors'!G112, 100) + COUNTIF('Vending_Machine_Sum Errors'!G112, 100) + COUNTIF('MazeComplete Errors'!G112, 100) + COUNTIF('MazeSolve Errors'!G112, 100) + COUNTIF('Hamiltonian Errors'!G112, 100)</f>
        <v>8</v>
      </c>
      <c r="H112" t="str">
        <f t="shared" ref="H112:H141" si="3">B112&amp;" (δ="&amp;C112&amp;")"</f>
        <v>0 (δ=0)</v>
      </c>
    </row>
    <row r="113" spans="1:8" x14ac:dyDescent="0.45">
      <c r="A113" s="1">
        <v>1</v>
      </c>
      <c r="B113">
        <v>0</v>
      </c>
      <c r="C113">
        <v>0.2</v>
      </c>
      <c r="D113">
        <f>COUNTIF('PARITY Errors'!D113, 100) + COUNTIF('Pattern_Matching Errors'!D113, 100) + COUNTIF('Reversal Errors'!D113, 100) + COUNTIF('Stack Errors'!D113, 100) + COUNTIF('Vending_Machine Errors'!D113, 100) + COUNTIF('Vending_Machine_Sum Errors'!D113, 100) + COUNTIF('MazeComplete Errors'!D113, 100) + COUNTIF('MazeSolve Errors'!D113, 100) + COUNTIF('Hamiltonian Errors'!D113, 100)</f>
        <v>9</v>
      </c>
      <c r="E113">
        <f>COUNTIF('PARITY Errors'!E113, 100) + COUNTIF('Pattern_Matching Errors'!E113, 100) + COUNTIF('Reversal Errors'!E113, 100) + COUNTIF('Stack Errors'!E113, 100) + COUNTIF('Vending_Machine Errors'!E113, 100) + COUNTIF('Vending_Machine_Sum Errors'!E113, 100) + COUNTIF('MazeComplete Errors'!E113, 100) + COUNTIF('MazeSolve Errors'!E113, 100) + COUNTIF('Hamiltonian Errors'!E113, 100)</f>
        <v>9</v>
      </c>
      <c r="F113">
        <f>COUNTIF('PARITY Errors'!F113, 100) + COUNTIF('Pattern_Matching Errors'!F113, 100) + COUNTIF('Reversal Errors'!F113, 100) + COUNTIF('Stack Errors'!F113, 100) + COUNTIF('Vending_Machine Errors'!F113, 100) + COUNTIF('Vending_Machine_Sum Errors'!F113, 100) + COUNTIF('MazeComplete Errors'!F113, 100) + COUNTIF('MazeSolve Errors'!F113, 100) + COUNTIF('Hamiltonian Errors'!F113, 100)</f>
        <v>8</v>
      </c>
      <c r="G113">
        <f>COUNTIF('PARITY Errors'!G113, 100) + COUNTIF('Pattern_Matching Errors'!G113, 100) + COUNTIF('Reversal Errors'!G113, 100) + COUNTIF('Stack Errors'!G113, 100) + COUNTIF('Vending_Machine Errors'!G113, 100) + COUNTIF('Vending_Machine_Sum Errors'!G113, 100) + COUNTIF('MazeComplete Errors'!G113, 100) + COUNTIF('MazeSolve Errors'!G113, 100) + COUNTIF('Hamiltonian Errors'!G113, 100)</f>
        <v>9</v>
      </c>
      <c r="H113" t="str">
        <f t="shared" si="3"/>
        <v>0 (δ=0.2)</v>
      </c>
    </row>
    <row r="114" spans="1:8" x14ac:dyDescent="0.45">
      <c r="A114" s="1">
        <v>2</v>
      </c>
      <c r="B114">
        <v>0</v>
      </c>
      <c r="C114">
        <v>0.45</v>
      </c>
      <c r="D114">
        <f>COUNTIF('PARITY Errors'!D114, 100) + COUNTIF('Pattern_Matching Errors'!D114, 100) + COUNTIF('Reversal Errors'!D114, 100) + COUNTIF('Stack Errors'!D114, 100) + COUNTIF('Vending_Machine Errors'!D114, 100) + COUNTIF('Vending_Machine_Sum Errors'!D114, 100) + COUNTIF('MazeComplete Errors'!D114, 100) + COUNTIF('MazeSolve Errors'!D114, 100) + COUNTIF('Hamiltonian Errors'!D114, 100)</f>
        <v>8</v>
      </c>
      <c r="E114">
        <f>COUNTIF('PARITY Errors'!E114, 100) + COUNTIF('Pattern_Matching Errors'!E114, 100) + COUNTIF('Reversal Errors'!E114, 100) + COUNTIF('Stack Errors'!E114, 100) + COUNTIF('Vending_Machine Errors'!E114, 100) + COUNTIF('Vending_Machine_Sum Errors'!E114, 100) + COUNTIF('MazeComplete Errors'!E114, 100) + COUNTIF('MazeSolve Errors'!E114, 100) + COUNTIF('Hamiltonian Errors'!E114, 100)</f>
        <v>8</v>
      </c>
      <c r="F114">
        <f>COUNTIF('PARITY Errors'!F114, 100) + COUNTIF('Pattern_Matching Errors'!F114, 100) + COUNTIF('Reversal Errors'!F114, 100) + COUNTIF('Stack Errors'!F114, 100) + COUNTIF('Vending_Machine Errors'!F114, 100) + COUNTIF('Vending_Machine_Sum Errors'!F114, 100) + COUNTIF('MazeComplete Errors'!F114, 100) + COUNTIF('MazeSolve Errors'!F114, 100) + COUNTIF('Hamiltonian Errors'!F114, 100)</f>
        <v>9</v>
      </c>
      <c r="G114">
        <f>COUNTIF('PARITY Errors'!G114, 100) + COUNTIF('Pattern_Matching Errors'!G114, 100) + COUNTIF('Reversal Errors'!G114, 100) + COUNTIF('Stack Errors'!G114, 100) + COUNTIF('Vending_Machine Errors'!G114, 100) + COUNTIF('Vending_Machine_Sum Errors'!G114, 100) + COUNTIF('MazeComplete Errors'!G114, 100) + COUNTIF('MazeSolve Errors'!G114, 100) + COUNTIF('Hamiltonian Errors'!G114, 100)</f>
        <v>8</v>
      </c>
      <c r="H114" t="str">
        <f t="shared" si="3"/>
        <v>0 (δ=0.45)</v>
      </c>
    </row>
    <row r="115" spans="1:8" x14ac:dyDescent="0.45">
      <c r="A115" s="1">
        <v>3</v>
      </c>
      <c r="B115">
        <v>0</v>
      </c>
      <c r="C115">
        <v>0.65</v>
      </c>
      <c r="D115">
        <f>COUNTIF('PARITY Errors'!D115, 100) + COUNTIF('Pattern_Matching Errors'!D115, 100) + COUNTIF('Reversal Errors'!D115, 100) + COUNTIF('Stack Errors'!D115, 100) + COUNTIF('Vending_Machine Errors'!D115, 100) + COUNTIF('Vending_Machine_Sum Errors'!D115, 100) + COUNTIF('MazeComplete Errors'!D115, 100) + COUNTIF('MazeSolve Errors'!D115, 100) + COUNTIF('Hamiltonian Errors'!D115, 100)</f>
        <v>8</v>
      </c>
      <c r="E115">
        <f>COUNTIF('PARITY Errors'!E115, 100) + COUNTIF('Pattern_Matching Errors'!E115, 100) + COUNTIF('Reversal Errors'!E115, 100) + COUNTIF('Stack Errors'!E115, 100) + COUNTIF('Vending_Machine Errors'!E115, 100) + COUNTIF('Vending_Machine_Sum Errors'!E115, 100) + COUNTIF('MazeComplete Errors'!E115, 100) + COUNTIF('MazeSolve Errors'!E115, 100) + COUNTIF('Hamiltonian Errors'!E115, 100)</f>
        <v>9</v>
      </c>
      <c r="F115">
        <f>COUNTIF('PARITY Errors'!F115, 100) + COUNTIF('Pattern_Matching Errors'!F115, 100) + COUNTIF('Reversal Errors'!F115, 100) + COUNTIF('Stack Errors'!F115, 100) + COUNTIF('Vending_Machine Errors'!F115, 100) + COUNTIF('Vending_Machine_Sum Errors'!F115, 100) + COUNTIF('MazeComplete Errors'!F115, 100) + COUNTIF('MazeSolve Errors'!F115, 100) + COUNTIF('Hamiltonian Errors'!F115, 100)</f>
        <v>9</v>
      </c>
      <c r="G115">
        <f>COUNTIF('PARITY Errors'!G115, 100) + COUNTIF('Pattern_Matching Errors'!G115, 100) + COUNTIF('Reversal Errors'!G115, 100) + COUNTIF('Stack Errors'!G115, 100) + COUNTIF('Vending_Machine Errors'!G115, 100) + COUNTIF('Vending_Machine_Sum Errors'!G115, 100) + COUNTIF('MazeComplete Errors'!G115, 100) + COUNTIF('MazeSolve Errors'!G115, 100) + COUNTIF('Hamiltonian Errors'!G115, 100)</f>
        <v>9</v>
      </c>
      <c r="H115" t="str">
        <f t="shared" si="3"/>
        <v>0 (δ=0.65)</v>
      </c>
    </row>
    <row r="116" spans="1:8" x14ac:dyDescent="0.45">
      <c r="A116" s="1">
        <v>4</v>
      </c>
      <c r="B116">
        <v>0</v>
      </c>
      <c r="C116">
        <v>0.85</v>
      </c>
      <c r="D116">
        <f>COUNTIF('PARITY Errors'!D116, 100) + COUNTIF('Pattern_Matching Errors'!D116, 100) + COUNTIF('Reversal Errors'!D116, 100) + COUNTIF('Stack Errors'!D116, 100) + COUNTIF('Vending_Machine Errors'!D116, 100) + COUNTIF('Vending_Machine_Sum Errors'!D116, 100) + COUNTIF('MazeComplete Errors'!D116, 100) + COUNTIF('MazeSolve Errors'!D116, 100) + COUNTIF('Hamiltonian Errors'!D116, 100)</f>
        <v>8</v>
      </c>
      <c r="E116">
        <f>COUNTIF('PARITY Errors'!E116, 100) + COUNTIF('Pattern_Matching Errors'!E116, 100) + COUNTIF('Reversal Errors'!E116, 100) + COUNTIF('Stack Errors'!E116, 100) + COUNTIF('Vending_Machine Errors'!E116, 100) + COUNTIF('Vending_Machine_Sum Errors'!E116, 100) + COUNTIF('MazeComplete Errors'!E116, 100) + COUNTIF('MazeSolve Errors'!E116, 100) + COUNTIF('Hamiltonian Errors'!E116, 100)</f>
        <v>9</v>
      </c>
      <c r="F116">
        <f>COUNTIF('PARITY Errors'!F116, 100) + COUNTIF('Pattern_Matching Errors'!F116, 100) + COUNTIF('Reversal Errors'!F116, 100) + COUNTIF('Stack Errors'!F116, 100) + COUNTIF('Vending_Machine Errors'!F116, 100) + COUNTIF('Vending_Machine_Sum Errors'!F116, 100) + COUNTIF('MazeComplete Errors'!F116, 100) + COUNTIF('MazeSolve Errors'!F116, 100) + COUNTIF('Hamiltonian Errors'!F116, 100)</f>
        <v>9</v>
      </c>
      <c r="G116">
        <f>COUNTIF('PARITY Errors'!G116, 100) + COUNTIF('Pattern_Matching Errors'!G116, 100) + COUNTIF('Reversal Errors'!G116, 100) + COUNTIF('Stack Errors'!G116, 100) + COUNTIF('Vending_Machine Errors'!G116, 100) + COUNTIF('Vending_Machine_Sum Errors'!G116, 100) + COUNTIF('MazeComplete Errors'!G116, 100) + COUNTIF('MazeSolve Errors'!G116, 100) + COUNTIF('Hamiltonian Errors'!G116, 100)</f>
        <v>9</v>
      </c>
      <c r="H116" t="str">
        <f t="shared" si="3"/>
        <v>0 (δ=0.85)</v>
      </c>
    </row>
    <row r="117" spans="1:8" x14ac:dyDescent="0.45">
      <c r="A117" s="1">
        <v>5</v>
      </c>
      <c r="B117">
        <v>5</v>
      </c>
      <c r="C117">
        <v>0</v>
      </c>
      <c r="D117">
        <f>COUNTIF('PARITY Errors'!D117, 100) + COUNTIF('Pattern_Matching Errors'!D117, 100) + COUNTIF('Reversal Errors'!D117, 100) + COUNTIF('Stack Errors'!D117, 100) + COUNTIF('Vending_Machine Errors'!D117, 100) + COUNTIF('Vending_Machine_Sum Errors'!D117, 100) + COUNTIF('MazeComplete Errors'!D117, 100) + COUNTIF('MazeSolve Errors'!D117, 100) + COUNTIF('Hamiltonian Errors'!D117, 100)</f>
        <v>0</v>
      </c>
      <c r="E117">
        <f>COUNTIF('PARITY Errors'!E117, 100) + COUNTIF('Pattern_Matching Errors'!E117, 100) + COUNTIF('Reversal Errors'!E117, 100) + COUNTIF('Stack Errors'!E117, 100) + COUNTIF('Vending_Machine Errors'!E117, 100) + COUNTIF('Vending_Machine_Sum Errors'!E117, 100) + COUNTIF('MazeComplete Errors'!E117, 100) + COUNTIF('MazeSolve Errors'!E117, 100) + COUNTIF('Hamiltonian Errors'!E117, 100)</f>
        <v>1</v>
      </c>
      <c r="F117">
        <f>COUNTIF('PARITY Errors'!F117, 100) + COUNTIF('Pattern_Matching Errors'!F117, 100) + COUNTIF('Reversal Errors'!F117, 100) + COUNTIF('Stack Errors'!F117, 100) + COUNTIF('Vending_Machine Errors'!F117, 100) + COUNTIF('Vending_Machine_Sum Errors'!F117, 100) + COUNTIF('MazeComplete Errors'!F117, 100) + COUNTIF('MazeSolve Errors'!F117, 100) + COUNTIF('Hamiltonian Errors'!F117, 100)</f>
        <v>1</v>
      </c>
      <c r="G117">
        <f>COUNTIF('PARITY Errors'!G117, 100) + COUNTIF('Pattern_Matching Errors'!G117, 100) + COUNTIF('Reversal Errors'!G117, 100) + COUNTIF('Stack Errors'!G117, 100) + COUNTIF('Vending_Machine Errors'!G117, 100) + COUNTIF('Vending_Machine_Sum Errors'!G117, 100) + COUNTIF('MazeComplete Errors'!G117, 100) + COUNTIF('MazeSolve Errors'!G117, 100) + COUNTIF('Hamiltonian Errors'!G117, 100)</f>
        <v>0</v>
      </c>
      <c r="H117" t="str">
        <f t="shared" si="3"/>
        <v>5 (δ=0)</v>
      </c>
    </row>
    <row r="118" spans="1:8" x14ac:dyDescent="0.45">
      <c r="A118" s="1">
        <v>6</v>
      </c>
      <c r="B118">
        <v>5</v>
      </c>
      <c r="C118">
        <v>0.2</v>
      </c>
      <c r="D118">
        <f>COUNTIF('PARITY Errors'!D118, 100) + COUNTIF('Pattern_Matching Errors'!D118, 100) + COUNTIF('Reversal Errors'!D118, 100) + COUNTIF('Stack Errors'!D118, 100) + COUNTIF('Vending_Machine Errors'!D118, 100) + COUNTIF('Vending_Machine_Sum Errors'!D118, 100) + COUNTIF('MazeComplete Errors'!D118, 100) + COUNTIF('MazeSolve Errors'!D118, 100) + COUNTIF('Hamiltonian Errors'!D118, 100)</f>
        <v>0</v>
      </c>
      <c r="E118">
        <f>COUNTIF('PARITY Errors'!E118, 100) + COUNTIF('Pattern_Matching Errors'!E118, 100) + COUNTIF('Reversal Errors'!E118, 100) + COUNTIF('Stack Errors'!E118, 100) + COUNTIF('Vending_Machine Errors'!E118, 100) + COUNTIF('Vending_Machine_Sum Errors'!E118, 100) + COUNTIF('MazeComplete Errors'!E118, 100) + COUNTIF('MazeSolve Errors'!E118, 100) + COUNTIF('Hamiltonian Errors'!E118, 100)</f>
        <v>1</v>
      </c>
      <c r="F118">
        <f>COUNTIF('PARITY Errors'!F118, 100) + COUNTIF('Pattern_Matching Errors'!F118, 100) + COUNTIF('Reversal Errors'!F118, 100) + COUNTIF('Stack Errors'!F118, 100) + COUNTIF('Vending_Machine Errors'!F118, 100) + COUNTIF('Vending_Machine_Sum Errors'!F118, 100) + COUNTIF('MazeComplete Errors'!F118, 100) + COUNTIF('MazeSolve Errors'!F118, 100) + COUNTIF('Hamiltonian Errors'!F118, 100)</f>
        <v>0</v>
      </c>
      <c r="G118">
        <f>COUNTIF('PARITY Errors'!G118, 100) + COUNTIF('Pattern_Matching Errors'!G118, 100) + COUNTIF('Reversal Errors'!G118, 100) + COUNTIF('Stack Errors'!G118, 100) + COUNTIF('Vending_Machine Errors'!G118, 100) + COUNTIF('Vending_Machine_Sum Errors'!G118, 100) + COUNTIF('MazeComplete Errors'!G118, 100) + COUNTIF('MazeSolve Errors'!G118, 100) + COUNTIF('Hamiltonian Errors'!G118, 100)</f>
        <v>0</v>
      </c>
      <c r="H118" t="str">
        <f t="shared" si="3"/>
        <v>5 (δ=0.2)</v>
      </c>
    </row>
    <row r="119" spans="1:8" x14ac:dyDescent="0.45">
      <c r="A119" s="1">
        <v>7</v>
      </c>
      <c r="B119">
        <v>5</v>
      </c>
      <c r="C119">
        <v>0.45</v>
      </c>
      <c r="D119">
        <f>COUNTIF('PARITY Errors'!D119, 100) + COUNTIF('Pattern_Matching Errors'!D119, 100) + COUNTIF('Reversal Errors'!D119, 100) + COUNTIF('Stack Errors'!D119, 100) + COUNTIF('Vending_Machine Errors'!D119, 100) + COUNTIF('Vending_Machine_Sum Errors'!D119, 100) + COUNTIF('MazeComplete Errors'!D119, 100) + COUNTIF('MazeSolve Errors'!D119, 100) + COUNTIF('Hamiltonian Errors'!D119, 100)</f>
        <v>0</v>
      </c>
      <c r="E119">
        <f>COUNTIF('PARITY Errors'!E119, 100) + COUNTIF('Pattern_Matching Errors'!E119, 100) + COUNTIF('Reversal Errors'!E119, 100) + COUNTIF('Stack Errors'!E119, 100) + COUNTIF('Vending_Machine Errors'!E119, 100) + COUNTIF('Vending_Machine_Sum Errors'!E119, 100) + COUNTIF('MazeComplete Errors'!E119, 100) + COUNTIF('MazeSolve Errors'!E119, 100) + COUNTIF('Hamiltonian Errors'!E119, 100)</f>
        <v>1</v>
      </c>
      <c r="F119">
        <f>COUNTIF('PARITY Errors'!F119, 100) + COUNTIF('Pattern_Matching Errors'!F119, 100) + COUNTIF('Reversal Errors'!F119, 100) + COUNTIF('Stack Errors'!F119, 100) + COUNTIF('Vending_Machine Errors'!F119, 100) + COUNTIF('Vending_Machine_Sum Errors'!F119, 100) + COUNTIF('MazeComplete Errors'!F119, 100) + COUNTIF('MazeSolve Errors'!F119, 100) + COUNTIF('Hamiltonian Errors'!F119, 100)</f>
        <v>1</v>
      </c>
      <c r="G119">
        <f>COUNTIF('PARITY Errors'!G119, 100) + COUNTIF('Pattern_Matching Errors'!G119, 100) + COUNTIF('Reversal Errors'!G119, 100) + COUNTIF('Stack Errors'!G119, 100) + COUNTIF('Vending_Machine Errors'!G119, 100) + COUNTIF('Vending_Machine_Sum Errors'!G119, 100) + COUNTIF('MazeComplete Errors'!G119, 100) + COUNTIF('MazeSolve Errors'!G119, 100) + COUNTIF('Hamiltonian Errors'!G119, 100)</f>
        <v>0</v>
      </c>
      <c r="H119" t="str">
        <f t="shared" si="3"/>
        <v>5 (δ=0.45)</v>
      </c>
    </row>
    <row r="120" spans="1:8" x14ac:dyDescent="0.45">
      <c r="A120" s="1">
        <v>8</v>
      </c>
      <c r="B120">
        <v>5</v>
      </c>
      <c r="C120">
        <v>0.65</v>
      </c>
      <c r="D120">
        <f>COUNTIF('PARITY Errors'!D120, 100) + COUNTIF('Pattern_Matching Errors'!D120, 100) + COUNTIF('Reversal Errors'!D120, 100) + COUNTIF('Stack Errors'!D120, 100) + COUNTIF('Vending_Machine Errors'!D120, 100) + COUNTIF('Vending_Machine_Sum Errors'!D120, 100) + COUNTIF('MazeComplete Errors'!D120, 100) + COUNTIF('MazeSolve Errors'!D120, 100) + COUNTIF('Hamiltonian Errors'!D120, 100)</f>
        <v>0</v>
      </c>
      <c r="E120">
        <f>COUNTIF('PARITY Errors'!E120, 100) + COUNTIF('Pattern_Matching Errors'!E120, 100) + COUNTIF('Reversal Errors'!E120, 100) + COUNTIF('Stack Errors'!E120, 100) + COUNTIF('Vending_Machine Errors'!E120, 100) + COUNTIF('Vending_Machine_Sum Errors'!E120, 100) + COUNTIF('MazeComplete Errors'!E120, 100) + COUNTIF('MazeSolve Errors'!E120, 100) + COUNTIF('Hamiltonian Errors'!E120, 100)</f>
        <v>1</v>
      </c>
      <c r="F120">
        <f>COUNTIF('PARITY Errors'!F120, 100) + COUNTIF('Pattern_Matching Errors'!F120, 100) + COUNTIF('Reversal Errors'!F120, 100) + COUNTIF('Stack Errors'!F120, 100) + COUNTIF('Vending_Machine Errors'!F120, 100) + COUNTIF('Vending_Machine_Sum Errors'!F120, 100) + COUNTIF('MazeComplete Errors'!F120, 100) + COUNTIF('MazeSolve Errors'!F120, 100) + COUNTIF('Hamiltonian Errors'!F120, 100)</f>
        <v>1</v>
      </c>
      <c r="G120">
        <f>COUNTIF('PARITY Errors'!G120, 100) + COUNTIF('Pattern_Matching Errors'!G120, 100) + COUNTIF('Reversal Errors'!G120, 100) + COUNTIF('Stack Errors'!G120, 100) + COUNTIF('Vending_Machine Errors'!G120, 100) + COUNTIF('Vending_Machine_Sum Errors'!G120, 100) + COUNTIF('MazeComplete Errors'!G120, 100) + COUNTIF('MazeSolve Errors'!G120, 100) + COUNTIF('Hamiltonian Errors'!G120, 100)</f>
        <v>0</v>
      </c>
      <c r="H120" t="str">
        <f t="shared" si="3"/>
        <v>5 (δ=0.65)</v>
      </c>
    </row>
    <row r="121" spans="1:8" x14ac:dyDescent="0.45">
      <c r="A121" s="1">
        <v>9</v>
      </c>
      <c r="B121">
        <v>5</v>
      </c>
      <c r="C121">
        <v>0.85</v>
      </c>
      <c r="D121">
        <f>COUNTIF('PARITY Errors'!D121, 100) + COUNTIF('Pattern_Matching Errors'!D121, 100) + COUNTIF('Reversal Errors'!D121, 100) + COUNTIF('Stack Errors'!D121, 100) + COUNTIF('Vending_Machine Errors'!D121, 100) + COUNTIF('Vending_Machine_Sum Errors'!D121, 100) + COUNTIF('MazeComplete Errors'!D121, 100) + COUNTIF('MazeSolve Errors'!D121, 100) + COUNTIF('Hamiltonian Errors'!D121, 100)</f>
        <v>0</v>
      </c>
      <c r="E121">
        <f>COUNTIF('PARITY Errors'!E121, 100) + COUNTIF('Pattern_Matching Errors'!E121, 100) + COUNTIF('Reversal Errors'!E121, 100) + COUNTIF('Stack Errors'!E121, 100) + COUNTIF('Vending_Machine Errors'!E121, 100) + COUNTIF('Vending_Machine_Sum Errors'!E121, 100) + COUNTIF('MazeComplete Errors'!E121, 100) + COUNTIF('MazeSolve Errors'!E121, 100) + COUNTIF('Hamiltonian Errors'!E121, 100)</f>
        <v>1</v>
      </c>
      <c r="F121">
        <f>COUNTIF('PARITY Errors'!F121, 100) + COUNTIF('Pattern_Matching Errors'!F121, 100) + COUNTIF('Reversal Errors'!F121, 100) + COUNTIF('Stack Errors'!F121, 100) + COUNTIF('Vending_Machine Errors'!F121, 100) + COUNTIF('Vending_Machine_Sum Errors'!F121, 100) + COUNTIF('MazeComplete Errors'!F121, 100) + COUNTIF('MazeSolve Errors'!F121, 100) + COUNTIF('Hamiltonian Errors'!F121, 100)</f>
        <v>1</v>
      </c>
      <c r="G121">
        <f>COUNTIF('PARITY Errors'!G121, 100) + COUNTIF('Pattern_Matching Errors'!G121, 100) + COUNTIF('Reversal Errors'!G121, 100) + COUNTIF('Stack Errors'!G121, 100) + COUNTIF('Vending_Machine Errors'!G121, 100) + COUNTIF('Vending_Machine_Sum Errors'!G121, 100) + COUNTIF('MazeComplete Errors'!G121, 100) + COUNTIF('MazeSolve Errors'!G121, 100) + COUNTIF('Hamiltonian Errors'!G121, 100)</f>
        <v>0</v>
      </c>
      <c r="H121" t="str">
        <f t="shared" si="3"/>
        <v>5 (δ=0.85)</v>
      </c>
    </row>
    <row r="122" spans="1:8" x14ac:dyDescent="0.45">
      <c r="A122" s="1">
        <v>10</v>
      </c>
      <c r="B122">
        <v>10</v>
      </c>
      <c r="C122">
        <v>0</v>
      </c>
      <c r="D122">
        <f>COUNTIF('PARITY Errors'!D122, 100) + COUNTIF('Pattern_Matching Errors'!D122, 100) + COUNTIF('Reversal Errors'!D122, 100) + COUNTIF('Stack Errors'!D122, 100) + COUNTIF('Vending_Machine Errors'!D122, 100) + COUNTIF('Vending_Machine_Sum Errors'!D122, 100) + COUNTIF('MazeComplete Errors'!D122, 100) + COUNTIF('MazeSolve Errors'!D122, 100) + COUNTIF('Hamiltonian Errors'!D122, 100)</f>
        <v>0</v>
      </c>
      <c r="E122">
        <f>COUNTIF('PARITY Errors'!E122, 100) + COUNTIF('Pattern_Matching Errors'!E122, 100) + COUNTIF('Reversal Errors'!E122, 100) + COUNTIF('Stack Errors'!E122, 100) + COUNTIF('Vending_Machine Errors'!E122, 100) + COUNTIF('Vending_Machine_Sum Errors'!E122, 100) + COUNTIF('MazeComplete Errors'!E122, 100) + COUNTIF('MazeSolve Errors'!E122, 100) + COUNTIF('Hamiltonian Errors'!E122, 100)</f>
        <v>1</v>
      </c>
      <c r="F122">
        <f>COUNTIF('PARITY Errors'!F122, 100) + COUNTIF('Pattern_Matching Errors'!F122, 100) + COUNTIF('Reversal Errors'!F122, 100) + COUNTIF('Stack Errors'!F122, 100) + COUNTIF('Vending_Machine Errors'!F122, 100) + COUNTIF('Vending_Machine_Sum Errors'!F122, 100) + COUNTIF('MazeComplete Errors'!F122, 100) + COUNTIF('MazeSolve Errors'!F122, 100) + COUNTIF('Hamiltonian Errors'!F122, 100)</f>
        <v>0</v>
      </c>
      <c r="G122">
        <f>COUNTIF('PARITY Errors'!G122, 100) + COUNTIF('Pattern_Matching Errors'!G122, 100) + COUNTIF('Reversal Errors'!G122, 100) + COUNTIF('Stack Errors'!G122, 100) + COUNTIF('Vending_Machine Errors'!G122, 100) + COUNTIF('Vending_Machine_Sum Errors'!G122, 100) + COUNTIF('MazeComplete Errors'!G122, 100) + COUNTIF('MazeSolve Errors'!G122, 100) + COUNTIF('Hamiltonian Errors'!G122, 100)</f>
        <v>0</v>
      </c>
      <c r="H122" t="str">
        <f t="shared" si="3"/>
        <v>10 (δ=0)</v>
      </c>
    </row>
    <row r="123" spans="1:8" x14ac:dyDescent="0.45">
      <c r="A123" s="1">
        <v>11</v>
      </c>
      <c r="B123">
        <v>10</v>
      </c>
      <c r="C123">
        <v>0.2</v>
      </c>
      <c r="D123">
        <f>COUNTIF('PARITY Errors'!D123, 100) + COUNTIF('Pattern_Matching Errors'!D123, 100) + COUNTIF('Reversal Errors'!D123, 100) + COUNTIF('Stack Errors'!D123, 100) + COUNTIF('Vending_Machine Errors'!D123, 100) + COUNTIF('Vending_Machine_Sum Errors'!D123, 100) + COUNTIF('MazeComplete Errors'!D123, 100) + COUNTIF('MazeSolve Errors'!D123, 100) + COUNTIF('Hamiltonian Errors'!D123, 100)</f>
        <v>0</v>
      </c>
      <c r="E123">
        <f>COUNTIF('PARITY Errors'!E123, 100) + COUNTIF('Pattern_Matching Errors'!E123, 100) + COUNTIF('Reversal Errors'!E123, 100) + COUNTIF('Stack Errors'!E123, 100) + COUNTIF('Vending_Machine Errors'!E123, 100) + COUNTIF('Vending_Machine_Sum Errors'!E123, 100) + COUNTIF('MazeComplete Errors'!E123, 100) + COUNTIF('MazeSolve Errors'!E123, 100) + COUNTIF('Hamiltonian Errors'!E123, 100)</f>
        <v>1</v>
      </c>
      <c r="F123">
        <f>COUNTIF('PARITY Errors'!F123, 100) + COUNTIF('Pattern_Matching Errors'!F123, 100) + COUNTIF('Reversal Errors'!F123, 100) + COUNTIF('Stack Errors'!F123, 100) + COUNTIF('Vending_Machine Errors'!F123, 100) + COUNTIF('Vending_Machine_Sum Errors'!F123, 100) + COUNTIF('MazeComplete Errors'!F123, 100) + COUNTIF('MazeSolve Errors'!F123, 100) + COUNTIF('Hamiltonian Errors'!F123, 100)</f>
        <v>0</v>
      </c>
      <c r="G123">
        <f>COUNTIF('PARITY Errors'!G123, 100) + COUNTIF('Pattern_Matching Errors'!G123, 100) + COUNTIF('Reversal Errors'!G123, 100) + COUNTIF('Stack Errors'!G123, 100) + COUNTIF('Vending_Machine Errors'!G123, 100) + COUNTIF('Vending_Machine_Sum Errors'!G123, 100) + COUNTIF('MazeComplete Errors'!G123, 100) + COUNTIF('MazeSolve Errors'!G123, 100) + COUNTIF('Hamiltonian Errors'!G123, 100)</f>
        <v>0</v>
      </c>
      <c r="H123" t="str">
        <f t="shared" si="3"/>
        <v>10 (δ=0.2)</v>
      </c>
    </row>
    <row r="124" spans="1:8" x14ac:dyDescent="0.45">
      <c r="A124" s="1">
        <v>12</v>
      </c>
      <c r="B124">
        <v>10</v>
      </c>
      <c r="C124">
        <v>0.45</v>
      </c>
      <c r="D124">
        <f>COUNTIF('PARITY Errors'!D124, 100) + COUNTIF('Pattern_Matching Errors'!D124, 100) + COUNTIF('Reversal Errors'!D124, 100) + COUNTIF('Stack Errors'!D124, 100) + COUNTIF('Vending_Machine Errors'!D124, 100) + COUNTIF('Vending_Machine_Sum Errors'!D124, 100) + COUNTIF('MazeComplete Errors'!D124, 100) + COUNTIF('MazeSolve Errors'!D124, 100) + COUNTIF('Hamiltonian Errors'!D124, 100)</f>
        <v>0</v>
      </c>
      <c r="E124">
        <f>COUNTIF('PARITY Errors'!E124, 100) + COUNTIF('Pattern_Matching Errors'!E124, 100) + COUNTIF('Reversal Errors'!E124, 100) + COUNTIF('Stack Errors'!E124, 100) + COUNTIF('Vending_Machine Errors'!E124, 100) + COUNTIF('Vending_Machine_Sum Errors'!E124, 100) + COUNTIF('MazeComplete Errors'!E124, 100) + COUNTIF('MazeSolve Errors'!E124, 100) + COUNTIF('Hamiltonian Errors'!E124, 100)</f>
        <v>1</v>
      </c>
      <c r="F124">
        <f>COUNTIF('PARITY Errors'!F124, 100) + COUNTIF('Pattern_Matching Errors'!F124, 100) + COUNTIF('Reversal Errors'!F124, 100) + COUNTIF('Stack Errors'!F124, 100) + COUNTIF('Vending_Machine Errors'!F124, 100) + COUNTIF('Vending_Machine_Sum Errors'!F124, 100) + COUNTIF('MazeComplete Errors'!F124, 100) + COUNTIF('MazeSolve Errors'!F124, 100) + COUNTIF('Hamiltonian Errors'!F124, 100)</f>
        <v>0</v>
      </c>
      <c r="G124">
        <f>COUNTIF('PARITY Errors'!G124, 100) + COUNTIF('Pattern_Matching Errors'!G124, 100) + COUNTIF('Reversal Errors'!G124, 100) + COUNTIF('Stack Errors'!G124, 100) + COUNTIF('Vending_Machine Errors'!G124, 100) + COUNTIF('Vending_Machine_Sum Errors'!G124, 100) + COUNTIF('MazeComplete Errors'!G124, 100) + COUNTIF('MazeSolve Errors'!G124, 100) + COUNTIF('Hamiltonian Errors'!G124, 100)</f>
        <v>0</v>
      </c>
      <c r="H124" t="str">
        <f t="shared" si="3"/>
        <v>10 (δ=0.45)</v>
      </c>
    </row>
    <row r="125" spans="1:8" x14ac:dyDescent="0.45">
      <c r="A125" s="1">
        <v>13</v>
      </c>
      <c r="B125">
        <v>10</v>
      </c>
      <c r="C125">
        <v>0.65</v>
      </c>
      <c r="D125">
        <f>COUNTIF('PARITY Errors'!D125, 100) + COUNTIF('Pattern_Matching Errors'!D125, 100) + COUNTIF('Reversal Errors'!D125, 100) + COUNTIF('Stack Errors'!D125, 100) + COUNTIF('Vending_Machine Errors'!D125, 100) + COUNTIF('Vending_Machine_Sum Errors'!D125, 100) + COUNTIF('MazeComplete Errors'!D125, 100) + COUNTIF('MazeSolve Errors'!D125, 100) + COUNTIF('Hamiltonian Errors'!D125, 100)</f>
        <v>0</v>
      </c>
      <c r="E125">
        <f>COUNTIF('PARITY Errors'!E125, 100) + COUNTIF('Pattern_Matching Errors'!E125, 100) + COUNTIF('Reversal Errors'!E125, 100) + COUNTIF('Stack Errors'!E125, 100) + COUNTIF('Vending_Machine Errors'!E125, 100) + COUNTIF('Vending_Machine_Sum Errors'!E125, 100) + COUNTIF('MazeComplete Errors'!E125, 100) + COUNTIF('MazeSolve Errors'!E125, 100) + COUNTIF('Hamiltonian Errors'!E125, 100)</f>
        <v>1</v>
      </c>
      <c r="F125">
        <f>COUNTIF('PARITY Errors'!F125, 100) + COUNTIF('Pattern_Matching Errors'!F125, 100) + COUNTIF('Reversal Errors'!F125, 100) + COUNTIF('Stack Errors'!F125, 100) + COUNTIF('Vending_Machine Errors'!F125, 100) + COUNTIF('Vending_Machine_Sum Errors'!F125, 100) + COUNTIF('MazeComplete Errors'!F125, 100) + COUNTIF('MazeSolve Errors'!F125, 100) + COUNTIF('Hamiltonian Errors'!F125, 100)</f>
        <v>0</v>
      </c>
      <c r="G125">
        <f>COUNTIF('PARITY Errors'!G125, 100) + COUNTIF('Pattern_Matching Errors'!G125, 100) + COUNTIF('Reversal Errors'!G125, 100) + COUNTIF('Stack Errors'!G125, 100) + COUNTIF('Vending_Machine Errors'!G125, 100) + COUNTIF('Vending_Machine_Sum Errors'!G125, 100) + COUNTIF('MazeComplete Errors'!G125, 100) + COUNTIF('MazeSolve Errors'!G125, 100) + COUNTIF('Hamiltonian Errors'!G125, 100)</f>
        <v>0</v>
      </c>
      <c r="H125" t="str">
        <f t="shared" si="3"/>
        <v>10 (δ=0.65)</v>
      </c>
    </row>
    <row r="126" spans="1:8" x14ac:dyDescent="0.45">
      <c r="A126" s="1">
        <v>14</v>
      </c>
      <c r="B126">
        <v>10</v>
      </c>
      <c r="C126">
        <v>0.85</v>
      </c>
      <c r="D126">
        <f>COUNTIF('PARITY Errors'!D126, 100) + COUNTIF('Pattern_Matching Errors'!D126, 100) + COUNTIF('Reversal Errors'!D126, 100) + COUNTIF('Stack Errors'!D126, 100) + COUNTIF('Vending_Machine Errors'!D126, 100) + COUNTIF('Vending_Machine_Sum Errors'!D126, 100) + COUNTIF('MazeComplete Errors'!D126, 100) + COUNTIF('MazeSolve Errors'!D126, 100) + COUNTIF('Hamiltonian Errors'!D126, 100)</f>
        <v>0</v>
      </c>
      <c r="E126">
        <f>COUNTIF('PARITY Errors'!E126, 100) + COUNTIF('Pattern_Matching Errors'!E126, 100) + COUNTIF('Reversal Errors'!E126, 100) + COUNTIF('Stack Errors'!E126, 100) + COUNTIF('Vending_Machine Errors'!E126, 100) + COUNTIF('Vending_Machine_Sum Errors'!E126, 100) + COUNTIF('MazeComplete Errors'!E126, 100) + COUNTIF('MazeSolve Errors'!E126, 100) + COUNTIF('Hamiltonian Errors'!E126, 100)</f>
        <v>1</v>
      </c>
      <c r="F126">
        <f>COUNTIF('PARITY Errors'!F126, 100) + COUNTIF('Pattern_Matching Errors'!F126, 100) + COUNTIF('Reversal Errors'!F126, 100) + COUNTIF('Stack Errors'!F126, 100) + COUNTIF('Vending_Machine Errors'!F126, 100) + COUNTIF('Vending_Machine_Sum Errors'!F126, 100) + COUNTIF('MazeComplete Errors'!F126, 100) + COUNTIF('MazeSolve Errors'!F126, 100) + COUNTIF('Hamiltonian Errors'!F126, 100)</f>
        <v>0</v>
      </c>
      <c r="G126">
        <f>COUNTIF('PARITY Errors'!G126, 100) + COUNTIF('Pattern_Matching Errors'!G126, 100) + COUNTIF('Reversal Errors'!G126, 100) + COUNTIF('Stack Errors'!G126, 100) + COUNTIF('Vending_Machine Errors'!G126, 100) + COUNTIF('Vending_Machine_Sum Errors'!G126, 100) + COUNTIF('MazeComplete Errors'!G126, 100) + COUNTIF('MazeSolve Errors'!G126, 100) + COUNTIF('Hamiltonian Errors'!G126, 100)</f>
        <v>0</v>
      </c>
      <c r="H126" t="str">
        <f t="shared" si="3"/>
        <v>10 (δ=0.85)</v>
      </c>
    </row>
    <row r="127" spans="1:8" x14ac:dyDescent="0.45">
      <c r="A127" s="1">
        <v>15</v>
      </c>
      <c r="B127">
        <v>20</v>
      </c>
      <c r="C127">
        <v>0</v>
      </c>
      <c r="D127">
        <f>COUNTIF('PARITY Errors'!D127, 100) + COUNTIF('Pattern_Matching Errors'!D127, 100) + COUNTIF('Reversal Errors'!D127, 100) + COUNTIF('Stack Errors'!D127, 100) + COUNTIF('Vending_Machine Errors'!D127, 100) + COUNTIF('Vending_Machine_Sum Errors'!D127, 100) + COUNTIF('MazeComplete Errors'!D127, 100) + COUNTIF('MazeSolve Errors'!D127, 100) + COUNTIF('Hamiltonian Errors'!D127, 100)</f>
        <v>0</v>
      </c>
      <c r="E127">
        <f>COUNTIF('PARITY Errors'!E127, 100) + COUNTIF('Pattern_Matching Errors'!E127, 100) + COUNTIF('Reversal Errors'!E127, 100) + COUNTIF('Stack Errors'!E127, 100) + COUNTIF('Vending_Machine Errors'!E127, 100) + COUNTIF('Vending_Machine_Sum Errors'!E127, 100) + COUNTIF('MazeComplete Errors'!E127, 100) + COUNTIF('MazeSolve Errors'!E127, 100) + COUNTIF('Hamiltonian Errors'!E127, 100)</f>
        <v>0</v>
      </c>
      <c r="F127">
        <f>COUNTIF('PARITY Errors'!F127, 100) + COUNTIF('Pattern_Matching Errors'!F127, 100) + COUNTIF('Reversal Errors'!F127, 100) + COUNTIF('Stack Errors'!F127, 100) + COUNTIF('Vending_Machine Errors'!F127, 100) + COUNTIF('Vending_Machine_Sum Errors'!F127, 100) + COUNTIF('MazeComplete Errors'!F127, 100) + COUNTIF('MazeSolve Errors'!F127, 100) + COUNTIF('Hamiltonian Errors'!F127, 100)</f>
        <v>0</v>
      </c>
      <c r="G127">
        <f>COUNTIF('PARITY Errors'!G127, 100) + COUNTIF('Pattern_Matching Errors'!G127, 100) + COUNTIF('Reversal Errors'!G127, 100) + COUNTIF('Stack Errors'!G127, 100) + COUNTIF('Vending_Machine Errors'!G127, 100) + COUNTIF('Vending_Machine_Sum Errors'!G127, 100) + COUNTIF('MazeComplete Errors'!G127, 100) + COUNTIF('MazeSolve Errors'!G127, 100) + COUNTIF('Hamiltonian Errors'!G127, 100)</f>
        <v>0</v>
      </c>
      <c r="H127" t="str">
        <f t="shared" si="3"/>
        <v>20 (δ=0)</v>
      </c>
    </row>
    <row r="128" spans="1:8" x14ac:dyDescent="0.45">
      <c r="A128" s="1">
        <v>16</v>
      </c>
      <c r="B128">
        <v>20</v>
      </c>
      <c r="C128">
        <v>0.2</v>
      </c>
      <c r="D128">
        <f>COUNTIF('PARITY Errors'!D128, 100) + COUNTIF('Pattern_Matching Errors'!D128, 100) + COUNTIF('Reversal Errors'!D128, 100) + COUNTIF('Stack Errors'!D128, 100) + COUNTIF('Vending_Machine Errors'!D128, 100) + COUNTIF('Vending_Machine_Sum Errors'!D128, 100) + COUNTIF('MazeComplete Errors'!D128, 100) + COUNTIF('MazeSolve Errors'!D128, 100) + COUNTIF('Hamiltonian Errors'!D128, 100)</f>
        <v>0</v>
      </c>
      <c r="E128">
        <f>COUNTIF('PARITY Errors'!E128, 100) + COUNTIF('Pattern_Matching Errors'!E128, 100) + COUNTIF('Reversal Errors'!E128, 100) + COUNTIF('Stack Errors'!E128, 100) + COUNTIF('Vending_Machine Errors'!E128, 100) + COUNTIF('Vending_Machine_Sum Errors'!E128, 100) + COUNTIF('MazeComplete Errors'!E128, 100) + COUNTIF('MazeSolve Errors'!E128, 100) + COUNTIF('Hamiltonian Errors'!E128, 100)</f>
        <v>0</v>
      </c>
      <c r="F128">
        <f>COUNTIF('PARITY Errors'!F128, 100) + COUNTIF('Pattern_Matching Errors'!F128, 100) + COUNTIF('Reversal Errors'!F128, 100) + COUNTIF('Stack Errors'!F128, 100) + COUNTIF('Vending_Machine Errors'!F128, 100) + COUNTIF('Vending_Machine_Sum Errors'!F128, 100) + COUNTIF('MazeComplete Errors'!F128, 100) + COUNTIF('MazeSolve Errors'!F128, 100) + COUNTIF('Hamiltonian Errors'!F128, 100)</f>
        <v>0</v>
      </c>
      <c r="G128">
        <f>COUNTIF('PARITY Errors'!G128, 100) + COUNTIF('Pattern_Matching Errors'!G128, 100) + COUNTIF('Reversal Errors'!G128, 100) + COUNTIF('Stack Errors'!G128, 100) + COUNTIF('Vending_Machine Errors'!G128, 100) + COUNTIF('Vending_Machine_Sum Errors'!G128, 100) + COUNTIF('MazeComplete Errors'!G128, 100) + COUNTIF('MazeSolve Errors'!G128, 100) + COUNTIF('Hamiltonian Errors'!G128, 100)</f>
        <v>0</v>
      </c>
      <c r="H128" t="str">
        <f t="shared" si="3"/>
        <v>20 (δ=0.2)</v>
      </c>
    </row>
    <row r="129" spans="1:8" x14ac:dyDescent="0.45">
      <c r="A129" s="1">
        <v>17</v>
      </c>
      <c r="B129">
        <v>20</v>
      </c>
      <c r="C129">
        <v>0.45</v>
      </c>
      <c r="D129">
        <f>COUNTIF('PARITY Errors'!D129, 100) + COUNTIF('Pattern_Matching Errors'!D129, 100) + COUNTIF('Reversal Errors'!D129, 100) + COUNTIF('Stack Errors'!D129, 100) + COUNTIF('Vending_Machine Errors'!D129, 100) + COUNTIF('Vending_Machine_Sum Errors'!D129, 100) + COUNTIF('MazeComplete Errors'!D129, 100) + COUNTIF('MazeSolve Errors'!D129, 100) + COUNTIF('Hamiltonian Errors'!D129, 100)</f>
        <v>0</v>
      </c>
      <c r="E129">
        <f>COUNTIF('PARITY Errors'!E129, 100) + COUNTIF('Pattern_Matching Errors'!E129, 100) + COUNTIF('Reversal Errors'!E129, 100) + COUNTIF('Stack Errors'!E129, 100) + COUNTIF('Vending_Machine Errors'!E129, 100) + COUNTIF('Vending_Machine_Sum Errors'!E129, 100) + COUNTIF('MazeComplete Errors'!E129, 100) + COUNTIF('MazeSolve Errors'!E129, 100) + COUNTIF('Hamiltonian Errors'!E129, 100)</f>
        <v>0</v>
      </c>
      <c r="F129">
        <f>COUNTIF('PARITY Errors'!F129, 100) + COUNTIF('Pattern_Matching Errors'!F129, 100) + COUNTIF('Reversal Errors'!F129, 100) + COUNTIF('Stack Errors'!F129, 100) + COUNTIF('Vending_Machine Errors'!F129, 100) + COUNTIF('Vending_Machine_Sum Errors'!F129, 100) + COUNTIF('MazeComplete Errors'!F129, 100) + COUNTIF('MazeSolve Errors'!F129, 100) + COUNTIF('Hamiltonian Errors'!F129, 100)</f>
        <v>0</v>
      </c>
      <c r="G129">
        <f>COUNTIF('PARITY Errors'!G129, 100) + COUNTIF('Pattern_Matching Errors'!G129, 100) + COUNTIF('Reversal Errors'!G129, 100) + COUNTIF('Stack Errors'!G129, 100) + COUNTIF('Vending_Machine Errors'!G129, 100) + COUNTIF('Vending_Machine_Sum Errors'!G129, 100) + COUNTIF('MazeComplete Errors'!G129, 100) + COUNTIF('MazeSolve Errors'!G129, 100) + COUNTIF('Hamiltonian Errors'!G129, 100)</f>
        <v>0</v>
      </c>
      <c r="H129" t="str">
        <f t="shared" si="3"/>
        <v>20 (δ=0.45)</v>
      </c>
    </row>
    <row r="130" spans="1:8" x14ac:dyDescent="0.45">
      <c r="A130" s="1">
        <v>18</v>
      </c>
      <c r="B130">
        <v>20</v>
      </c>
      <c r="C130">
        <v>0.65</v>
      </c>
      <c r="D130">
        <f>COUNTIF('PARITY Errors'!D130, 100) + COUNTIF('Pattern_Matching Errors'!D130, 100) + COUNTIF('Reversal Errors'!D130, 100) + COUNTIF('Stack Errors'!D130, 100) + COUNTIF('Vending_Machine Errors'!D130, 100) + COUNTIF('Vending_Machine_Sum Errors'!D130, 100) + COUNTIF('MazeComplete Errors'!D130, 100) + COUNTIF('MazeSolve Errors'!D130, 100) + COUNTIF('Hamiltonian Errors'!D130, 100)</f>
        <v>0</v>
      </c>
      <c r="E130">
        <f>COUNTIF('PARITY Errors'!E130, 100) + COUNTIF('Pattern_Matching Errors'!E130, 100) + COUNTIF('Reversal Errors'!E130, 100) + COUNTIF('Stack Errors'!E130, 100) + COUNTIF('Vending_Machine Errors'!E130, 100) + COUNTIF('Vending_Machine_Sum Errors'!E130, 100) + COUNTIF('MazeComplete Errors'!E130, 100) + COUNTIF('MazeSolve Errors'!E130, 100) + COUNTIF('Hamiltonian Errors'!E130, 100)</f>
        <v>0</v>
      </c>
      <c r="F130">
        <f>COUNTIF('PARITY Errors'!F130, 100) + COUNTIF('Pattern_Matching Errors'!F130, 100) + COUNTIF('Reversal Errors'!F130, 100) + COUNTIF('Stack Errors'!F130, 100) + COUNTIF('Vending_Machine Errors'!F130, 100) + COUNTIF('Vending_Machine_Sum Errors'!F130, 100) + COUNTIF('MazeComplete Errors'!F130, 100) + COUNTIF('MazeSolve Errors'!F130, 100) + COUNTIF('Hamiltonian Errors'!F130, 100)</f>
        <v>0</v>
      </c>
      <c r="G130">
        <f>COUNTIF('PARITY Errors'!G130, 100) + COUNTIF('Pattern_Matching Errors'!G130, 100) + COUNTIF('Reversal Errors'!G130, 100) + COUNTIF('Stack Errors'!G130, 100) + COUNTIF('Vending_Machine Errors'!G130, 100) + COUNTIF('Vending_Machine_Sum Errors'!G130, 100) + COUNTIF('MazeComplete Errors'!G130, 100) + COUNTIF('MazeSolve Errors'!G130, 100) + COUNTIF('Hamiltonian Errors'!G130, 100)</f>
        <v>0</v>
      </c>
      <c r="H130" t="str">
        <f t="shared" si="3"/>
        <v>20 (δ=0.65)</v>
      </c>
    </row>
    <row r="131" spans="1:8" x14ac:dyDescent="0.45">
      <c r="A131" s="1">
        <v>19</v>
      </c>
      <c r="B131">
        <v>20</v>
      </c>
      <c r="C131">
        <v>0.85</v>
      </c>
      <c r="D131">
        <f>COUNTIF('PARITY Errors'!D131, 100) + COUNTIF('Pattern_Matching Errors'!D131, 100) + COUNTIF('Reversal Errors'!D131, 100) + COUNTIF('Stack Errors'!D131, 100) + COUNTIF('Vending_Machine Errors'!D131, 100) + COUNTIF('Vending_Machine_Sum Errors'!D131, 100) + COUNTIF('MazeComplete Errors'!D131, 100) + COUNTIF('MazeSolve Errors'!D131, 100) + COUNTIF('Hamiltonian Errors'!D131, 100)</f>
        <v>0</v>
      </c>
      <c r="E131">
        <f>COUNTIF('PARITY Errors'!E131, 100) + COUNTIF('Pattern_Matching Errors'!E131, 100) + COUNTIF('Reversal Errors'!E131, 100) + COUNTIF('Stack Errors'!E131, 100) + COUNTIF('Vending_Machine Errors'!E131, 100) + COUNTIF('Vending_Machine_Sum Errors'!E131, 100) + COUNTIF('MazeComplete Errors'!E131, 100) + COUNTIF('MazeSolve Errors'!E131, 100) + COUNTIF('Hamiltonian Errors'!E131, 100)</f>
        <v>0</v>
      </c>
      <c r="F131">
        <f>COUNTIF('PARITY Errors'!F131, 100) + COUNTIF('Pattern_Matching Errors'!F131, 100) + COUNTIF('Reversal Errors'!F131, 100) + COUNTIF('Stack Errors'!F131, 100) + COUNTIF('Vending_Machine Errors'!F131, 100) + COUNTIF('Vending_Machine_Sum Errors'!F131, 100) + COUNTIF('MazeComplete Errors'!F131, 100) + COUNTIF('MazeSolve Errors'!F131, 100) + COUNTIF('Hamiltonian Errors'!F131, 100)</f>
        <v>0</v>
      </c>
      <c r="G131">
        <f>COUNTIF('PARITY Errors'!G131, 100) + COUNTIF('Pattern_Matching Errors'!G131, 100) + COUNTIF('Reversal Errors'!G131, 100) + COUNTIF('Stack Errors'!G131, 100) + COUNTIF('Vending_Machine Errors'!G131, 100) + COUNTIF('Vending_Machine_Sum Errors'!G131, 100) + COUNTIF('MazeComplete Errors'!G131, 100) + COUNTIF('MazeSolve Errors'!G131, 100) + COUNTIF('Hamiltonian Errors'!G131, 100)</f>
        <v>0</v>
      </c>
      <c r="H131" t="str">
        <f t="shared" si="3"/>
        <v>20 (δ=0.85)</v>
      </c>
    </row>
    <row r="132" spans="1:8" x14ac:dyDescent="0.45">
      <c r="A132" s="1">
        <v>20</v>
      </c>
      <c r="B132">
        <v>50</v>
      </c>
      <c r="C132">
        <v>0</v>
      </c>
      <c r="D132">
        <f>COUNTIF('PARITY Errors'!D132, 100) + COUNTIF('Pattern_Matching Errors'!D132, 100) + COUNTIF('Reversal Errors'!D132, 100) + COUNTIF('Stack Errors'!D132, 100) + COUNTIF('Vending_Machine Errors'!D132, 100) + COUNTIF('Vending_Machine_Sum Errors'!D132, 100) + COUNTIF('MazeComplete Errors'!D132, 100) + COUNTIF('MazeSolve Errors'!D132, 100) + COUNTIF('Hamiltonian Errors'!D132, 100)</f>
        <v>0</v>
      </c>
      <c r="E132">
        <f>COUNTIF('PARITY Errors'!E132, 100) + COUNTIF('Pattern_Matching Errors'!E132, 100) + COUNTIF('Reversal Errors'!E132, 100) + COUNTIF('Stack Errors'!E132, 100) + COUNTIF('Vending_Machine Errors'!E132, 100) + COUNTIF('Vending_Machine_Sum Errors'!E132, 100) + COUNTIF('MazeComplete Errors'!E132, 100) + COUNTIF('MazeSolve Errors'!E132, 100) + COUNTIF('Hamiltonian Errors'!E132, 100)</f>
        <v>0</v>
      </c>
      <c r="F132">
        <f>COUNTIF('PARITY Errors'!F132, 100) + COUNTIF('Pattern_Matching Errors'!F132, 100) + COUNTIF('Reversal Errors'!F132, 100) + COUNTIF('Stack Errors'!F132, 100) + COUNTIF('Vending_Machine Errors'!F132, 100) + COUNTIF('Vending_Machine_Sum Errors'!F132, 100) + COUNTIF('MazeComplete Errors'!F132, 100) + COUNTIF('MazeSolve Errors'!F132, 100) + COUNTIF('Hamiltonian Errors'!F132, 100)</f>
        <v>0</v>
      </c>
      <c r="G132">
        <f>COUNTIF('PARITY Errors'!G132, 100) + COUNTIF('Pattern_Matching Errors'!G132, 100) + COUNTIF('Reversal Errors'!G132, 100) + COUNTIF('Stack Errors'!G132, 100) + COUNTIF('Vending_Machine Errors'!G132, 100) + COUNTIF('Vending_Machine_Sum Errors'!G132, 100) + COUNTIF('MazeComplete Errors'!G132, 100) + COUNTIF('MazeSolve Errors'!G132, 100) + COUNTIF('Hamiltonian Errors'!G132, 100)</f>
        <v>0</v>
      </c>
      <c r="H132" t="str">
        <f t="shared" si="3"/>
        <v>50 (δ=0)</v>
      </c>
    </row>
    <row r="133" spans="1:8" x14ac:dyDescent="0.45">
      <c r="A133" s="1">
        <v>21</v>
      </c>
      <c r="B133">
        <v>50</v>
      </c>
      <c r="C133">
        <v>0.2</v>
      </c>
      <c r="D133">
        <f>COUNTIF('PARITY Errors'!D133, 100) + COUNTIF('Pattern_Matching Errors'!D133, 100) + COUNTIF('Reversal Errors'!D133, 100) + COUNTIF('Stack Errors'!D133, 100) + COUNTIF('Vending_Machine Errors'!D133, 100) + COUNTIF('Vending_Machine_Sum Errors'!D133, 100) + COUNTIF('MazeComplete Errors'!D133, 100) + COUNTIF('MazeSolve Errors'!D133, 100) + COUNTIF('Hamiltonian Errors'!D133, 100)</f>
        <v>0</v>
      </c>
      <c r="E133">
        <f>COUNTIF('PARITY Errors'!E133, 100) + COUNTIF('Pattern_Matching Errors'!E133, 100) + COUNTIF('Reversal Errors'!E133, 100) + COUNTIF('Stack Errors'!E133, 100) + COUNTIF('Vending_Machine Errors'!E133, 100) + COUNTIF('Vending_Machine_Sum Errors'!E133, 100) + COUNTIF('MazeComplete Errors'!E133, 100) + COUNTIF('MazeSolve Errors'!E133, 100) + COUNTIF('Hamiltonian Errors'!E133, 100)</f>
        <v>0</v>
      </c>
      <c r="F133">
        <f>COUNTIF('PARITY Errors'!F133, 100) + COUNTIF('Pattern_Matching Errors'!F133, 100) + COUNTIF('Reversal Errors'!F133, 100) + COUNTIF('Stack Errors'!F133, 100) + COUNTIF('Vending_Machine Errors'!F133, 100) + COUNTIF('Vending_Machine_Sum Errors'!F133, 100) + COUNTIF('MazeComplete Errors'!F133, 100) + COUNTIF('MazeSolve Errors'!F133, 100) + COUNTIF('Hamiltonian Errors'!F133, 100)</f>
        <v>0</v>
      </c>
      <c r="G133">
        <f>COUNTIF('PARITY Errors'!G133, 100) + COUNTIF('Pattern_Matching Errors'!G133, 100) + COUNTIF('Reversal Errors'!G133, 100) + COUNTIF('Stack Errors'!G133, 100) + COUNTIF('Vending_Machine Errors'!G133, 100) + COUNTIF('Vending_Machine_Sum Errors'!G133, 100) + COUNTIF('MazeComplete Errors'!G133, 100) + COUNTIF('MazeSolve Errors'!G133, 100) + COUNTIF('Hamiltonian Errors'!G133, 100)</f>
        <v>0</v>
      </c>
      <c r="H133" t="str">
        <f t="shared" si="3"/>
        <v>50 (δ=0.2)</v>
      </c>
    </row>
    <row r="134" spans="1:8" x14ac:dyDescent="0.45">
      <c r="A134" s="1">
        <v>22</v>
      </c>
      <c r="B134">
        <v>50</v>
      </c>
      <c r="C134">
        <v>0.45</v>
      </c>
      <c r="D134">
        <f>COUNTIF('PARITY Errors'!D134, 100) + COUNTIF('Pattern_Matching Errors'!D134, 100) + COUNTIF('Reversal Errors'!D134, 100) + COUNTIF('Stack Errors'!D134, 100) + COUNTIF('Vending_Machine Errors'!D134, 100) + COUNTIF('Vending_Machine_Sum Errors'!D134, 100) + COUNTIF('MazeComplete Errors'!D134, 100) + COUNTIF('MazeSolve Errors'!D134, 100) + COUNTIF('Hamiltonian Errors'!D134, 100)</f>
        <v>0</v>
      </c>
      <c r="E134">
        <f>COUNTIF('PARITY Errors'!E134, 100) + COUNTIF('Pattern_Matching Errors'!E134, 100) + COUNTIF('Reversal Errors'!E134, 100) + COUNTIF('Stack Errors'!E134, 100) + COUNTIF('Vending_Machine Errors'!E134, 100) + COUNTIF('Vending_Machine_Sum Errors'!E134, 100) + COUNTIF('MazeComplete Errors'!E134, 100) + COUNTIF('MazeSolve Errors'!E134, 100) + COUNTIF('Hamiltonian Errors'!E134, 100)</f>
        <v>0</v>
      </c>
      <c r="F134">
        <f>COUNTIF('PARITY Errors'!F134, 100) + COUNTIF('Pattern_Matching Errors'!F134, 100) + COUNTIF('Reversal Errors'!F134, 100) + COUNTIF('Stack Errors'!F134, 100) + COUNTIF('Vending_Machine Errors'!F134, 100) + COUNTIF('Vending_Machine_Sum Errors'!F134, 100) + COUNTIF('MazeComplete Errors'!F134, 100) + COUNTIF('MazeSolve Errors'!F134, 100) + COUNTIF('Hamiltonian Errors'!F134, 100)</f>
        <v>0</v>
      </c>
      <c r="G134">
        <f>COUNTIF('PARITY Errors'!G134, 100) + COUNTIF('Pattern_Matching Errors'!G134, 100) + COUNTIF('Reversal Errors'!G134, 100) + COUNTIF('Stack Errors'!G134, 100) + COUNTIF('Vending_Machine Errors'!G134, 100) + COUNTIF('Vending_Machine_Sum Errors'!G134, 100) + COUNTIF('MazeComplete Errors'!G134, 100) + COUNTIF('MazeSolve Errors'!G134, 100) + COUNTIF('Hamiltonian Errors'!G134, 100)</f>
        <v>0</v>
      </c>
      <c r="H134" t="str">
        <f t="shared" si="3"/>
        <v>50 (δ=0.45)</v>
      </c>
    </row>
    <row r="135" spans="1:8" x14ac:dyDescent="0.45">
      <c r="A135" s="1">
        <v>23</v>
      </c>
      <c r="B135">
        <v>50</v>
      </c>
      <c r="C135">
        <v>0.65</v>
      </c>
      <c r="D135">
        <f>COUNTIF('PARITY Errors'!D135, 100) + COUNTIF('Pattern_Matching Errors'!D135, 100) + COUNTIF('Reversal Errors'!D135, 100) + COUNTIF('Stack Errors'!D135, 100) + COUNTIF('Vending_Machine Errors'!D135, 100) + COUNTIF('Vending_Machine_Sum Errors'!D135, 100) + COUNTIF('MazeComplete Errors'!D135, 100) + COUNTIF('MazeSolve Errors'!D135, 100) + COUNTIF('Hamiltonian Errors'!D135, 100)</f>
        <v>0</v>
      </c>
      <c r="E135">
        <f>COUNTIF('PARITY Errors'!E135, 100) + COUNTIF('Pattern_Matching Errors'!E135, 100) + COUNTIF('Reversal Errors'!E135, 100) + COUNTIF('Stack Errors'!E135, 100) + COUNTIF('Vending_Machine Errors'!E135, 100) + COUNTIF('Vending_Machine_Sum Errors'!E135, 100) + COUNTIF('MazeComplete Errors'!E135, 100) + COUNTIF('MazeSolve Errors'!E135, 100) + COUNTIF('Hamiltonian Errors'!E135, 100)</f>
        <v>0</v>
      </c>
      <c r="F135">
        <f>COUNTIF('PARITY Errors'!F135, 100) + COUNTIF('Pattern_Matching Errors'!F135, 100) + COUNTIF('Reversal Errors'!F135, 100) + COUNTIF('Stack Errors'!F135, 100) + COUNTIF('Vending_Machine Errors'!F135, 100) + COUNTIF('Vending_Machine_Sum Errors'!F135, 100) + COUNTIF('MazeComplete Errors'!F135, 100) + COUNTIF('MazeSolve Errors'!F135, 100) + COUNTIF('Hamiltonian Errors'!F135, 100)</f>
        <v>0</v>
      </c>
      <c r="G135">
        <f>COUNTIF('PARITY Errors'!G135, 100) + COUNTIF('Pattern_Matching Errors'!G135, 100) + COUNTIF('Reversal Errors'!G135, 100) + COUNTIF('Stack Errors'!G135, 100) + COUNTIF('Vending_Machine Errors'!G135, 100) + COUNTIF('Vending_Machine_Sum Errors'!G135, 100) + COUNTIF('MazeComplete Errors'!G135, 100) + COUNTIF('MazeSolve Errors'!G135, 100) + COUNTIF('Hamiltonian Errors'!G135, 100)</f>
        <v>0</v>
      </c>
      <c r="H135" t="str">
        <f t="shared" si="3"/>
        <v>50 (δ=0.65)</v>
      </c>
    </row>
    <row r="136" spans="1:8" x14ac:dyDescent="0.45">
      <c r="A136" s="1">
        <v>24</v>
      </c>
      <c r="B136">
        <v>50</v>
      </c>
      <c r="C136">
        <v>0.85</v>
      </c>
      <c r="D136">
        <f>COUNTIF('PARITY Errors'!D136, 100) + COUNTIF('Pattern_Matching Errors'!D136, 100) + COUNTIF('Reversal Errors'!D136, 100) + COUNTIF('Stack Errors'!D136, 100) + COUNTIF('Vending_Machine Errors'!D136, 100) + COUNTIF('Vending_Machine_Sum Errors'!D136, 100) + COUNTIF('MazeComplete Errors'!D136, 100) + COUNTIF('MazeSolve Errors'!D136, 100) + COUNTIF('Hamiltonian Errors'!D136, 100)</f>
        <v>0</v>
      </c>
      <c r="E136">
        <f>COUNTIF('PARITY Errors'!E136, 100) + COUNTIF('Pattern_Matching Errors'!E136, 100) + COUNTIF('Reversal Errors'!E136, 100) + COUNTIF('Stack Errors'!E136, 100) + COUNTIF('Vending_Machine Errors'!E136, 100) + COUNTIF('Vending_Machine_Sum Errors'!E136, 100) + COUNTIF('MazeComplete Errors'!E136, 100) + COUNTIF('MazeSolve Errors'!E136, 100) + COUNTIF('Hamiltonian Errors'!E136, 100)</f>
        <v>0</v>
      </c>
      <c r="F136">
        <f>COUNTIF('PARITY Errors'!F136, 100) + COUNTIF('Pattern_Matching Errors'!F136, 100) + COUNTIF('Reversal Errors'!F136, 100) + COUNTIF('Stack Errors'!F136, 100) + COUNTIF('Vending_Machine Errors'!F136, 100) + COUNTIF('Vending_Machine_Sum Errors'!F136, 100) + COUNTIF('MazeComplete Errors'!F136, 100) + COUNTIF('MazeSolve Errors'!F136, 100) + COUNTIF('Hamiltonian Errors'!F136, 100)</f>
        <v>0</v>
      </c>
      <c r="G136">
        <f>COUNTIF('PARITY Errors'!G136, 100) + COUNTIF('Pattern_Matching Errors'!G136, 100) + COUNTIF('Reversal Errors'!G136, 100) + COUNTIF('Stack Errors'!G136, 100) + COUNTIF('Vending_Machine Errors'!G136, 100) + COUNTIF('Vending_Machine_Sum Errors'!G136, 100) + COUNTIF('MazeComplete Errors'!G136, 100) + COUNTIF('MazeSolve Errors'!G136, 100) + COUNTIF('Hamiltonian Errors'!G136, 100)</f>
        <v>0</v>
      </c>
      <c r="H136" t="str">
        <f t="shared" si="3"/>
        <v>50 (δ=0.85)</v>
      </c>
    </row>
    <row r="137" spans="1:8" x14ac:dyDescent="0.45">
      <c r="A137" s="1">
        <v>25</v>
      </c>
      <c r="B137">
        <v>100</v>
      </c>
      <c r="C137">
        <v>0</v>
      </c>
      <c r="D137">
        <f>COUNTIF('PARITY Errors'!D137, 100) + COUNTIF('Pattern_Matching Errors'!D137, 100) + COUNTIF('Reversal Errors'!D137, 100) + COUNTIF('Stack Errors'!D137, 100) + COUNTIF('Vending_Machine Errors'!D137, 100) + COUNTIF('Vending_Machine_Sum Errors'!D137, 100) + COUNTIF('MazeComplete Errors'!D137, 100) + COUNTIF('MazeSolve Errors'!D137, 100) + COUNTIF('Hamiltonian Errors'!D137, 100)</f>
        <v>0</v>
      </c>
      <c r="E137">
        <f>COUNTIF('PARITY Errors'!E137, 100) + COUNTIF('Pattern_Matching Errors'!E137, 100) + COUNTIF('Reversal Errors'!E137, 100) + COUNTIF('Stack Errors'!E137, 100) + COUNTIF('Vending_Machine Errors'!E137, 100) + COUNTIF('Vending_Machine_Sum Errors'!E137, 100) + COUNTIF('MazeComplete Errors'!E137, 100) + COUNTIF('MazeSolve Errors'!E137, 100) + COUNTIF('Hamiltonian Errors'!E137, 100)</f>
        <v>0</v>
      </c>
      <c r="F137">
        <f>COUNTIF('PARITY Errors'!F137, 100) + COUNTIF('Pattern_Matching Errors'!F137, 100) + COUNTIF('Reversal Errors'!F137, 100) + COUNTIF('Stack Errors'!F137, 100) + COUNTIF('Vending_Machine Errors'!F137, 100) + COUNTIF('Vending_Machine_Sum Errors'!F137, 100) + COUNTIF('MazeComplete Errors'!F137, 100) + COUNTIF('MazeSolve Errors'!F137, 100) + COUNTIF('Hamiltonian Errors'!F137, 100)</f>
        <v>0</v>
      </c>
      <c r="G137">
        <f>COUNTIF('PARITY Errors'!G137, 100) + COUNTIF('Pattern_Matching Errors'!G137, 100) + COUNTIF('Reversal Errors'!G137, 100) + COUNTIF('Stack Errors'!G137, 100) + COUNTIF('Vending_Machine Errors'!G137, 100) + COUNTIF('Vending_Machine_Sum Errors'!G137, 100) + COUNTIF('MazeComplete Errors'!G137, 100) + COUNTIF('MazeSolve Errors'!G137, 100) + COUNTIF('Hamiltonian Errors'!G137, 100)</f>
        <v>0</v>
      </c>
      <c r="H137" t="str">
        <f t="shared" si="3"/>
        <v>100 (δ=0)</v>
      </c>
    </row>
    <row r="138" spans="1:8" x14ac:dyDescent="0.45">
      <c r="A138" s="1">
        <v>26</v>
      </c>
      <c r="B138">
        <v>100</v>
      </c>
      <c r="C138">
        <v>0.2</v>
      </c>
      <c r="D138">
        <f>COUNTIF('PARITY Errors'!D138, 100) + COUNTIF('Pattern_Matching Errors'!D138, 100) + COUNTIF('Reversal Errors'!D138, 100) + COUNTIF('Stack Errors'!D138, 100) + COUNTIF('Vending_Machine Errors'!D138, 100) + COUNTIF('Vending_Machine_Sum Errors'!D138, 100) + COUNTIF('MazeComplete Errors'!D138, 100) + COUNTIF('MazeSolve Errors'!D138, 100) + COUNTIF('Hamiltonian Errors'!D138, 100)</f>
        <v>0</v>
      </c>
      <c r="E138">
        <f>COUNTIF('PARITY Errors'!E138, 100) + COUNTIF('Pattern_Matching Errors'!E138, 100) + COUNTIF('Reversal Errors'!E138, 100) + COUNTIF('Stack Errors'!E138, 100) + COUNTIF('Vending_Machine Errors'!E138, 100) + COUNTIF('Vending_Machine_Sum Errors'!E138, 100) + COUNTIF('MazeComplete Errors'!E138, 100) + COUNTIF('MazeSolve Errors'!E138, 100) + COUNTIF('Hamiltonian Errors'!E138, 100)</f>
        <v>0</v>
      </c>
      <c r="F138">
        <f>COUNTIF('PARITY Errors'!F138, 100) + COUNTIF('Pattern_Matching Errors'!F138, 100) + COUNTIF('Reversal Errors'!F138, 100) + COUNTIF('Stack Errors'!F138, 100) + COUNTIF('Vending_Machine Errors'!F138, 100) + COUNTIF('Vending_Machine_Sum Errors'!F138, 100) + COUNTIF('MazeComplete Errors'!F138, 100) + COUNTIF('MazeSolve Errors'!F138, 100) + COUNTIF('Hamiltonian Errors'!F138, 100)</f>
        <v>0</v>
      </c>
      <c r="G138">
        <f>COUNTIF('PARITY Errors'!G138, 100) + COUNTIF('Pattern_Matching Errors'!G138, 100) + COUNTIF('Reversal Errors'!G138, 100) + COUNTIF('Stack Errors'!G138, 100) + COUNTIF('Vending_Machine Errors'!G138, 100) + COUNTIF('Vending_Machine_Sum Errors'!G138, 100) + COUNTIF('MazeComplete Errors'!G138, 100) + COUNTIF('MazeSolve Errors'!G138, 100) + COUNTIF('Hamiltonian Errors'!G138, 100)</f>
        <v>0</v>
      </c>
      <c r="H138" t="str">
        <f t="shared" si="3"/>
        <v>100 (δ=0.2)</v>
      </c>
    </row>
    <row r="139" spans="1:8" x14ac:dyDescent="0.45">
      <c r="A139" s="1">
        <v>27</v>
      </c>
      <c r="B139">
        <v>100</v>
      </c>
      <c r="C139">
        <v>0.45</v>
      </c>
      <c r="D139">
        <f>COUNTIF('PARITY Errors'!D139, 100) + COUNTIF('Pattern_Matching Errors'!D139, 100) + COUNTIF('Reversal Errors'!D139, 100) + COUNTIF('Stack Errors'!D139, 100) + COUNTIF('Vending_Machine Errors'!D139, 100) + COUNTIF('Vending_Machine_Sum Errors'!D139, 100) + COUNTIF('MazeComplete Errors'!D139, 100) + COUNTIF('MazeSolve Errors'!D139, 100) + COUNTIF('Hamiltonian Errors'!D139, 100)</f>
        <v>0</v>
      </c>
      <c r="E139">
        <f>COUNTIF('PARITY Errors'!E139, 100) + COUNTIF('Pattern_Matching Errors'!E139, 100) + COUNTIF('Reversal Errors'!E139, 100) + COUNTIF('Stack Errors'!E139, 100) + COUNTIF('Vending_Machine Errors'!E139, 100) + COUNTIF('Vending_Machine_Sum Errors'!E139, 100) + COUNTIF('MazeComplete Errors'!E139, 100) + COUNTIF('MazeSolve Errors'!E139, 100) + COUNTIF('Hamiltonian Errors'!E139, 100)</f>
        <v>0</v>
      </c>
      <c r="F139">
        <f>COUNTIF('PARITY Errors'!F139, 100) + COUNTIF('Pattern_Matching Errors'!F139, 100) + COUNTIF('Reversal Errors'!F139, 100) + COUNTIF('Stack Errors'!F139, 100) + COUNTIF('Vending_Machine Errors'!F139, 100) + COUNTIF('Vending_Machine_Sum Errors'!F139, 100) + COUNTIF('MazeComplete Errors'!F139, 100) + COUNTIF('MazeSolve Errors'!F139, 100) + COUNTIF('Hamiltonian Errors'!F139, 100)</f>
        <v>0</v>
      </c>
      <c r="G139">
        <f>COUNTIF('PARITY Errors'!G139, 100) + COUNTIF('Pattern_Matching Errors'!G139, 100) + COUNTIF('Reversal Errors'!G139, 100) + COUNTIF('Stack Errors'!G139, 100) + COUNTIF('Vending_Machine Errors'!G139, 100) + COUNTIF('Vending_Machine_Sum Errors'!G139, 100) + COUNTIF('MazeComplete Errors'!G139, 100) + COUNTIF('MazeSolve Errors'!G139, 100) + COUNTIF('Hamiltonian Errors'!G139, 100)</f>
        <v>0</v>
      </c>
      <c r="H139" t="str">
        <f t="shared" si="3"/>
        <v>100 (δ=0.45)</v>
      </c>
    </row>
    <row r="140" spans="1:8" x14ac:dyDescent="0.45">
      <c r="A140" s="1">
        <v>28</v>
      </c>
      <c r="B140">
        <v>100</v>
      </c>
      <c r="C140">
        <v>0.65</v>
      </c>
      <c r="D140">
        <f>COUNTIF('PARITY Errors'!D140, 100) + COUNTIF('Pattern_Matching Errors'!D140, 100) + COUNTIF('Reversal Errors'!D140, 100) + COUNTIF('Stack Errors'!D140, 100) + COUNTIF('Vending_Machine Errors'!D140, 100) + COUNTIF('Vending_Machine_Sum Errors'!D140, 100) + COUNTIF('MazeComplete Errors'!D140, 100) + COUNTIF('MazeSolve Errors'!D140, 100) + COUNTIF('Hamiltonian Errors'!D140, 100)</f>
        <v>0</v>
      </c>
      <c r="E140">
        <f>COUNTIF('PARITY Errors'!E140, 100) + COUNTIF('Pattern_Matching Errors'!E140, 100) + COUNTIF('Reversal Errors'!E140, 100) + COUNTIF('Stack Errors'!E140, 100) + COUNTIF('Vending_Machine Errors'!E140, 100) + COUNTIF('Vending_Machine_Sum Errors'!E140, 100) + COUNTIF('MazeComplete Errors'!E140, 100) + COUNTIF('MazeSolve Errors'!E140, 100) + COUNTIF('Hamiltonian Errors'!E140, 100)</f>
        <v>0</v>
      </c>
      <c r="F140">
        <f>COUNTIF('PARITY Errors'!F140, 100) + COUNTIF('Pattern_Matching Errors'!F140, 100) + COUNTIF('Reversal Errors'!F140, 100) + COUNTIF('Stack Errors'!F140, 100) + COUNTIF('Vending_Machine Errors'!F140, 100) + COUNTIF('Vending_Machine_Sum Errors'!F140, 100) + COUNTIF('MazeComplete Errors'!F140, 100) + COUNTIF('MazeSolve Errors'!F140, 100) + COUNTIF('Hamiltonian Errors'!F140, 100)</f>
        <v>0</v>
      </c>
      <c r="G140">
        <f>COUNTIF('PARITY Errors'!G140, 100) + COUNTIF('Pattern_Matching Errors'!G140, 100) + COUNTIF('Reversal Errors'!G140, 100) + COUNTIF('Stack Errors'!G140, 100) + COUNTIF('Vending_Machine Errors'!G140, 100) + COUNTIF('Vending_Machine_Sum Errors'!G140, 100) + COUNTIF('MazeComplete Errors'!G140, 100) + COUNTIF('MazeSolve Errors'!G140, 100) + COUNTIF('Hamiltonian Errors'!G140, 100)</f>
        <v>0</v>
      </c>
      <c r="H140" t="str">
        <f t="shared" si="3"/>
        <v>100 (δ=0.65)</v>
      </c>
    </row>
    <row r="141" spans="1:8" x14ac:dyDescent="0.45">
      <c r="A141" s="1">
        <v>29</v>
      </c>
      <c r="B141">
        <v>100</v>
      </c>
      <c r="C141">
        <v>0.85</v>
      </c>
      <c r="D141">
        <f>COUNTIF('PARITY Errors'!D141, 100) + COUNTIF('Pattern_Matching Errors'!D141, 100) + COUNTIF('Reversal Errors'!D141, 100) + COUNTIF('Stack Errors'!D141, 100) + COUNTIF('Vending_Machine Errors'!D141, 100) + COUNTIF('Vending_Machine_Sum Errors'!D141, 100) + COUNTIF('MazeComplete Errors'!D141, 100) + COUNTIF('MazeSolve Errors'!D141, 100) + COUNTIF('Hamiltonian Errors'!D141, 100)</f>
        <v>0</v>
      </c>
      <c r="E141">
        <f>COUNTIF('PARITY Errors'!E141, 100) + COUNTIF('Pattern_Matching Errors'!E141, 100) + COUNTIF('Reversal Errors'!E141, 100) + COUNTIF('Stack Errors'!E141, 100) + COUNTIF('Vending_Machine Errors'!E141, 100) + COUNTIF('Vending_Machine_Sum Errors'!E141, 100) + COUNTIF('MazeComplete Errors'!E141, 100) + COUNTIF('MazeSolve Errors'!E141, 100) + COUNTIF('Hamiltonian Errors'!E141, 100)</f>
        <v>0</v>
      </c>
      <c r="F141">
        <f>COUNTIF('PARITY Errors'!F141, 100) + COUNTIF('Pattern_Matching Errors'!F141, 100) + COUNTIF('Reversal Errors'!F141, 100) + COUNTIF('Stack Errors'!F141, 100) + COUNTIF('Vending_Machine Errors'!F141, 100) + COUNTIF('Vending_Machine_Sum Errors'!F141, 100) + COUNTIF('MazeComplete Errors'!F141, 100) + COUNTIF('MazeSolve Errors'!F141, 100) + COUNTIF('Hamiltonian Errors'!F141, 100)</f>
        <v>0</v>
      </c>
      <c r="G141">
        <f>COUNTIF('PARITY Errors'!G141, 100) + COUNTIF('Pattern_Matching Errors'!G141, 100) + COUNTIF('Reversal Errors'!G141, 100) + COUNTIF('Stack Errors'!G141, 100) + COUNTIF('Vending_Machine Errors'!G141, 100) + COUNTIF('Vending_Machine_Sum Errors'!G141, 100) + COUNTIF('MazeComplete Errors'!G141, 100) + COUNTIF('MazeSolve Errors'!G141, 100) + COUNTIF('Hamiltonian Errors'!G141, 100)</f>
        <v>0</v>
      </c>
      <c r="H141" t="str">
        <f t="shared" si="3"/>
        <v>100 (δ=0.85)</v>
      </c>
    </row>
    <row r="145" spans="1:8" x14ac:dyDescent="0.45">
      <c r="A145" s="1">
        <v>0</v>
      </c>
      <c r="B145" t="s">
        <v>18</v>
      </c>
      <c r="D145">
        <v>9</v>
      </c>
    </row>
    <row r="147" spans="1:8" x14ac:dyDescent="0.4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H147" s="1" t="s">
        <v>14</v>
      </c>
    </row>
    <row r="148" spans="1:8" x14ac:dyDescent="0.45">
      <c r="A148" s="1">
        <v>0</v>
      </c>
      <c r="B148">
        <v>0</v>
      </c>
      <c r="C148">
        <v>0</v>
      </c>
      <c r="D148">
        <f>COUNTIF('PARITY Errors'!D148, 100) + COUNTIF('Pattern_Matching Errors'!D148, 100) + COUNTIF('Reversal Errors'!D148, 100) + COUNTIF('Stack Errors'!D148, 100) + COUNTIF('Vending_Machine Errors'!D148, 100) + COUNTIF('Vending_Machine_Sum Errors'!D148, 100) + COUNTIF('MazeComplete Errors'!D148, 100) + COUNTIF('MazeSolve Errors'!D148, 100) + COUNTIF('Hamiltonian Errors'!D148, 100)</f>
        <v>0</v>
      </c>
      <c r="E148">
        <f>COUNTIF('PARITY Errors'!E148, 100) + COUNTIF('Pattern_Matching Errors'!E148, 100) + COUNTIF('Reversal Errors'!E148, 100) + COUNTIF('Stack Errors'!E148, 100) + COUNTIF('Vending_Machine Errors'!E148, 100) + COUNTIF('Vending_Machine_Sum Errors'!E148, 100) + COUNTIF('MazeComplete Errors'!E148, 100) + COUNTIF('MazeSolve Errors'!E148, 100) + COUNTIF('Hamiltonian Errors'!E148, 100)</f>
        <v>2</v>
      </c>
      <c r="F148">
        <f>COUNTIF('PARITY Errors'!F148, 100) + COUNTIF('Pattern_Matching Errors'!F148, 100) + COUNTIF('Reversal Errors'!F148, 100) + COUNTIF('Stack Errors'!F148, 100) + COUNTIF('Vending_Machine Errors'!F148, 100) + COUNTIF('Vending_Machine_Sum Errors'!F148, 100) + COUNTIF('MazeComplete Errors'!F148, 100) + COUNTIF('MazeSolve Errors'!F148, 100) + COUNTIF('Hamiltonian Errors'!F148, 100)</f>
        <v>0</v>
      </c>
      <c r="G148">
        <f>COUNTIF('PARITY Errors'!G148, 100) + COUNTIF('Pattern_Matching Errors'!G148, 100) + COUNTIF('Reversal Errors'!G148, 100) + COUNTIF('Stack Errors'!G148, 100) + COUNTIF('Vending_Machine Errors'!G148, 100) + COUNTIF('Vending_Machine_Sum Errors'!G148, 100) + COUNTIF('MazeComplete Errors'!G148, 100) + COUNTIF('MazeSolve Errors'!G148, 100) + COUNTIF('Hamiltonian Errors'!G148, 100)</f>
        <v>0</v>
      </c>
      <c r="H148" t="str">
        <f t="shared" ref="H148:H177" si="4">B148&amp;" (δ="&amp;C148&amp;")"</f>
        <v>0 (δ=0)</v>
      </c>
    </row>
    <row r="149" spans="1:8" x14ac:dyDescent="0.45">
      <c r="A149" s="1">
        <v>1</v>
      </c>
      <c r="B149">
        <v>0</v>
      </c>
      <c r="C149">
        <v>0.2</v>
      </c>
      <c r="D149">
        <f>COUNTIF('PARITY Errors'!D149, 100) + COUNTIF('Pattern_Matching Errors'!D149, 100) + COUNTIF('Reversal Errors'!D149, 100) + COUNTIF('Stack Errors'!D149, 100) + COUNTIF('Vending_Machine Errors'!D149, 100) + COUNTIF('Vending_Machine_Sum Errors'!D149, 100) + COUNTIF('MazeComplete Errors'!D149, 100) + COUNTIF('MazeSolve Errors'!D149, 100) + COUNTIF('Hamiltonian Errors'!D149, 100)</f>
        <v>0</v>
      </c>
      <c r="E149">
        <f>COUNTIF('PARITY Errors'!E149, 100) + COUNTIF('Pattern_Matching Errors'!E149, 100) + COUNTIF('Reversal Errors'!E149, 100) + COUNTIF('Stack Errors'!E149, 100) + COUNTIF('Vending_Machine Errors'!E149, 100) + COUNTIF('Vending_Machine_Sum Errors'!E149, 100) + COUNTIF('MazeComplete Errors'!E149, 100) + COUNTIF('MazeSolve Errors'!E149, 100) + COUNTIF('Hamiltonian Errors'!E149, 100)</f>
        <v>2</v>
      </c>
      <c r="F149">
        <f>COUNTIF('PARITY Errors'!F149, 100) + COUNTIF('Pattern_Matching Errors'!F149, 100) + COUNTIF('Reversal Errors'!F149, 100) + COUNTIF('Stack Errors'!F149, 100) + COUNTIF('Vending_Machine Errors'!F149, 100) + COUNTIF('Vending_Machine_Sum Errors'!F149, 100) + COUNTIF('MazeComplete Errors'!F149, 100) + COUNTIF('MazeSolve Errors'!F149, 100) + COUNTIF('Hamiltonian Errors'!F149, 100)</f>
        <v>0</v>
      </c>
      <c r="G149">
        <f>COUNTIF('PARITY Errors'!G149, 100) + COUNTIF('Pattern_Matching Errors'!G149, 100) + COUNTIF('Reversal Errors'!G149, 100) + COUNTIF('Stack Errors'!G149, 100) + COUNTIF('Vending_Machine Errors'!G149, 100) + COUNTIF('Vending_Machine_Sum Errors'!G149, 100) + COUNTIF('MazeComplete Errors'!G149, 100) + COUNTIF('MazeSolve Errors'!G149, 100) + COUNTIF('Hamiltonian Errors'!G149, 100)</f>
        <v>0</v>
      </c>
      <c r="H149" t="str">
        <f t="shared" si="4"/>
        <v>0 (δ=0.2)</v>
      </c>
    </row>
    <row r="150" spans="1:8" x14ac:dyDescent="0.45">
      <c r="A150" s="1">
        <v>2</v>
      </c>
      <c r="B150">
        <v>0</v>
      </c>
      <c r="C150">
        <v>0.45</v>
      </c>
      <c r="D150">
        <f>COUNTIF('PARITY Errors'!D150, 100) + COUNTIF('Pattern_Matching Errors'!D150, 100) + COUNTIF('Reversal Errors'!D150, 100) + COUNTIF('Stack Errors'!D150, 100) + COUNTIF('Vending_Machine Errors'!D150, 100) + COUNTIF('Vending_Machine_Sum Errors'!D150, 100) + COUNTIF('MazeComplete Errors'!D150, 100) + COUNTIF('MazeSolve Errors'!D150, 100) + COUNTIF('Hamiltonian Errors'!D150, 100)</f>
        <v>0</v>
      </c>
      <c r="E150">
        <f>COUNTIF('PARITY Errors'!E150, 100) + COUNTIF('Pattern_Matching Errors'!E150, 100) + COUNTIF('Reversal Errors'!E150, 100) + COUNTIF('Stack Errors'!E150, 100) + COUNTIF('Vending_Machine Errors'!E150, 100) + COUNTIF('Vending_Machine_Sum Errors'!E150, 100) + COUNTIF('MazeComplete Errors'!E150, 100) + COUNTIF('MazeSolve Errors'!E150, 100) + COUNTIF('Hamiltonian Errors'!E150, 100)</f>
        <v>2</v>
      </c>
      <c r="F150">
        <f>COUNTIF('PARITY Errors'!F150, 100) + COUNTIF('Pattern_Matching Errors'!F150, 100) + COUNTIF('Reversal Errors'!F150, 100) + COUNTIF('Stack Errors'!F150, 100) + COUNTIF('Vending_Machine Errors'!F150, 100) + COUNTIF('Vending_Machine_Sum Errors'!F150, 100) + COUNTIF('MazeComplete Errors'!F150, 100) + COUNTIF('MazeSolve Errors'!F150, 100) + COUNTIF('Hamiltonian Errors'!F150, 100)</f>
        <v>0</v>
      </c>
      <c r="G150">
        <f>COUNTIF('PARITY Errors'!G150, 100) + COUNTIF('Pattern_Matching Errors'!G150, 100) + COUNTIF('Reversal Errors'!G150, 100) + COUNTIF('Stack Errors'!G150, 100) + COUNTIF('Vending_Machine Errors'!G150, 100) + COUNTIF('Vending_Machine_Sum Errors'!G150, 100) + COUNTIF('MazeComplete Errors'!G150, 100) + COUNTIF('MazeSolve Errors'!G150, 100) + COUNTIF('Hamiltonian Errors'!G150, 100)</f>
        <v>0</v>
      </c>
      <c r="H150" t="str">
        <f t="shared" si="4"/>
        <v>0 (δ=0.45)</v>
      </c>
    </row>
    <row r="151" spans="1:8" x14ac:dyDescent="0.45">
      <c r="A151" s="1">
        <v>3</v>
      </c>
      <c r="B151">
        <v>0</v>
      </c>
      <c r="C151">
        <v>0.65</v>
      </c>
      <c r="D151">
        <f>COUNTIF('PARITY Errors'!D151, 100) + COUNTIF('Pattern_Matching Errors'!D151, 100) + COUNTIF('Reversal Errors'!D151, 100) + COUNTIF('Stack Errors'!D151, 100) + COUNTIF('Vending_Machine Errors'!D151, 100) + COUNTIF('Vending_Machine_Sum Errors'!D151, 100) + COUNTIF('MazeComplete Errors'!D151, 100) + COUNTIF('MazeSolve Errors'!D151, 100) + COUNTIF('Hamiltonian Errors'!D151, 100)</f>
        <v>0</v>
      </c>
      <c r="E151">
        <f>COUNTIF('PARITY Errors'!E151, 100) + COUNTIF('Pattern_Matching Errors'!E151, 100) + COUNTIF('Reversal Errors'!E151, 100) + COUNTIF('Stack Errors'!E151, 100) + COUNTIF('Vending_Machine Errors'!E151, 100) + COUNTIF('Vending_Machine_Sum Errors'!E151, 100) + COUNTIF('MazeComplete Errors'!E151, 100) + COUNTIF('MazeSolve Errors'!E151, 100) + COUNTIF('Hamiltonian Errors'!E151, 100)</f>
        <v>2</v>
      </c>
      <c r="F151">
        <f>COUNTIF('PARITY Errors'!F151, 100) + COUNTIF('Pattern_Matching Errors'!F151, 100) + COUNTIF('Reversal Errors'!F151, 100) + COUNTIF('Stack Errors'!F151, 100) + COUNTIF('Vending_Machine Errors'!F151, 100) + COUNTIF('Vending_Machine_Sum Errors'!F151, 100) + COUNTIF('MazeComplete Errors'!F151, 100) + COUNTIF('MazeSolve Errors'!F151, 100) + COUNTIF('Hamiltonian Errors'!F151, 100)</f>
        <v>0</v>
      </c>
      <c r="G151">
        <f>COUNTIF('PARITY Errors'!G151, 100) + COUNTIF('Pattern_Matching Errors'!G151, 100) + COUNTIF('Reversal Errors'!G151, 100) + COUNTIF('Stack Errors'!G151, 100) + COUNTIF('Vending_Machine Errors'!G151, 100) + COUNTIF('Vending_Machine_Sum Errors'!G151, 100) + COUNTIF('MazeComplete Errors'!G151, 100) + COUNTIF('MazeSolve Errors'!G151, 100) + COUNTIF('Hamiltonian Errors'!G151, 100)</f>
        <v>0</v>
      </c>
      <c r="H151" t="str">
        <f t="shared" si="4"/>
        <v>0 (δ=0.65)</v>
      </c>
    </row>
    <row r="152" spans="1:8" x14ac:dyDescent="0.45">
      <c r="A152" s="1">
        <v>4</v>
      </c>
      <c r="B152">
        <v>0</v>
      </c>
      <c r="C152">
        <v>0.85</v>
      </c>
      <c r="D152">
        <f>COUNTIF('PARITY Errors'!D152, 100) + COUNTIF('Pattern_Matching Errors'!D152, 100) + COUNTIF('Reversal Errors'!D152, 100) + COUNTIF('Stack Errors'!D152, 100) + COUNTIF('Vending_Machine Errors'!D152, 100) + COUNTIF('Vending_Machine_Sum Errors'!D152, 100) + COUNTIF('MazeComplete Errors'!D152, 100) + COUNTIF('MazeSolve Errors'!D152, 100) + COUNTIF('Hamiltonian Errors'!D152, 100)</f>
        <v>0</v>
      </c>
      <c r="E152">
        <f>COUNTIF('PARITY Errors'!E152, 100) + COUNTIF('Pattern_Matching Errors'!E152, 100) + COUNTIF('Reversal Errors'!E152, 100) + COUNTIF('Stack Errors'!E152, 100) + COUNTIF('Vending_Machine Errors'!E152, 100) + COUNTIF('Vending_Machine_Sum Errors'!E152, 100) + COUNTIF('MazeComplete Errors'!E152, 100) + COUNTIF('MazeSolve Errors'!E152, 100) + COUNTIF('Hamiltonian Errors'!E152, 100)</f>
        <v>2</v>
      </c>
      <c r="F152">
        <f>COUNTIF('PARITY Errors'!F152, 100) + COUNTIF('Pattern_Matching Errors'!F152, 100) + COUNTIF('Reversal Errors'!F152, 100) + COUNTIF('Stack Errors'!F152, 100) + COUNTIF('Vending_Machine Errors'!F152, 100) + COUNTIF('Vending_Machine_Sum Errors'!F152, 100) + COUNTIF('MazeComplete Errors'!F152, 100) + COUNTIF('MazeSolve Errors'!F152, 100) + COUNTIF('Hamiltonian Errors'!F152, 100)</f>
        <v>0</v>
      </c>
      <c r="G152">
        <f>COUNTIF('PARITY Errors'!G152, 100) + COUNTIF('Pattern_Matching Errors'!G152, 100) + COUNTIF('Reversal Errors'!G152, 100) + COUNTIF('Stack Errors'!G152, 100) + COUNTIF('Vending_Machine Errors'!G152, 100) + COUNTIF('Vending_Machine_Sum Errors'!G152, 100) + COUNTIF('MazeComplete Errors'!G152, 100) + COUNTIF('MazeSolve Errors'!G152, 100) + COUNTIF('Hamiltonian Errors'!G152, 100)</f>
        <v>0</v>
      </c>
      <c r="H152" t="str">
        <f t="shared" si="4"/>
        <v>0 (δ=0.85)</v>
      </c>
    </row>
    <row r="153" spans="1:8" x14ac:dyDescent="0.45">
      <c r="A153" s="1">
        <v>5</v>
      </c>
      <c r="B153">
        <v>5</v>
      </c>
      <c r="C153">
        <v>0</v>
      </c>
      <c r="D153">
        <f>COUNTIF('PARITY Errors'!D153, 100) + COUNTIF('Pattern_Matching Errors'!D153, 100) + COUNTIF('Reversal Errors'!D153, 100) + COUNTIF('Stack Errors'!D153, 100) + COUNTIF('Vending_Machine Errors'!D153, 100) + COUNTIF('Vending_Machine_Sum Errors'!D153, 100) + COUNTIF('MazeComplete Errors'!D153, 100) + COUNTIF('MazeSolve Errors'!D153, 100) + COUNTIF('Hamiltonian Errors'!D153, 100)</f>
        <v>0</v>
      </c>
      <c r="E153">
        <f>COUNTIF('PARITY Errors'!E153, 100) + COUNTIF('Pattern_Matching Errors'!E153, 100) + COUNTIF('Reversal Errors'!E153, 100) + COUNTIF('Stack Errors'!E153, 100) + COUNTIF('Vending_Machine Errors'!E153, 100) + COUNTIF('Vending_Machine_Sum Errors'!E153, 100) + COUNTIF('MazeComplete Errors'!E153, 100) + COUNTIF('MazeSolve Errors'!E153, 100) + COUNTIF('Hamiltonian Errors'!E153, 100)</f>
        <v>0</v>
      </c>
      <c r="F153">
        <f>COUNTIF('PARITY Errors'!F153, 100) + COUNTIF('Pattern_Matching Errors'!F153, 100) + COUNTIF('Reversal Errors'!F153, 100) + COUNTIF('Stack Errors'!F153, 100) + COUNTIF('Vending_Machine Errors'!F153, 100) + COUNTIF('Vending_Machine_Sum Errors'!F153, 100) + COUNTIF('MazeComplete Errors'!F153, 100) + COUNTIF('MazeSolve Errors'!F153, 100) + COUNTIF('Hamiltonian Errors'!F153, 100)</f>
        <v>0</v>
      </c>
      <c r="G153">
        <f>COUNTIF('PARITY Errors'!G153, 100) + COUNTIF('Pattern_Matching Errors'!G153, 100) + COUNTIF('Reversal Errors'!G153, 100) + COUNTIF('Stack Errors'!G153, 100) + COUNTIF('Vending_Machine Errors'!G153, 100) + COUNTIF('Vending_Machine_Sum Errors'!G153, 100) + COUNTIF('MazeComplete Errors'!G153, 100) + COUNTIF('MazeSolve Errors'!G153, 100) + COUNTIF('Hamiltonian Errors'!G153, 100)</f>
        <v>0</v>
      </c>
      <c r="H153" t="str">
        <f t="shared" si="4"/>
        <v>5 (δ=0)</v>
      </c>
    </row>
    <row r="154" spans="1:8" x14ac:dyDescent="0.45">
      <c r="A154" s="1">
        <v>6</v>
      </c>
      <c r="B154">
        <v>5</v>
      </c>
      <c r="C154">
        <v>0.2</v>
      </c>
      <c r="D154">
        <f>COUNTIF('PARITY Errors'!D154, 100) + COUNTIF('Pattern_Matching Errors'!D154, 100) + COUNTIF('Reversal Errors'!D154, 100) + COUNTIF('Stack Errors'!D154, 100) + COUNTIF('Vending_Machine Errors'!D154, 100) + COUNTIF('Vending_Machine_Sum Errors'!D154, 100) + COUNTIF('MazeComplete Errors'!D154, 100) + COUNTIF('MazeSolve Errors'!D154, 100) + COUNTIF('Hamiltonian Errors'!D154, 100)</f>
        <v>0</v>
      </c>
      <c r="E154">
        <f>COUNTIF('PARITY Errors'!E154, 100) + COUNTIF('Pattern_Matching Errors'!E154, 100) + COUNTIF('Reversal Errors'!E154, 100) + COUNTIF('Stack Errors'!E154, 100) + COUNTIF('Vending_Machine Errors'!E154, 100) + COUNTIF('Vending_Machine_Sum Errors'!E154, 100) + COUNTIF('MazeComplete Errors'!E154, 100) + COUNTIF('MazeSolve Errors'!E154, 100) + COUNTIF('Hamiltonian Errors'!E154, 100)</f>
        <v>0</v>
      </c>
      <c r="F154">
        <f>COUNTIF('PARITY Errors'!F154, 100) + COUNTIF('Pattern_Matching Errors'!F154, 100) + COUNTIF('Reversal Errors'!F154, 100) + COUNTIF('Stack Errors'!F154, 100) + COUNTIF('Vending_Machine Errors'!F154, 100) + COUNTIF('Vending_Machine_Sum Errors'!F154, 100) + COUNTIF('MazeComplete Errors'!F154, 100) + COUNTIF('MazeSolve Errors'!F154, 100) + COUNTIF('Hamiltonian Errors'!F154, 100)</f>
        <v>0</v>
      </c>
      <c r="G154">
        <f>COUNTIF('PARITY Errors'!G154, 100) + COUNTIF('Pattern_Matching Errors'!G154, 100) + COUNTIF('Reversal Errors'!G154, 100) + COUNTIF('Stack Errors'!G154, 100) + COUNTIF('Vending_Machine Errors'!G154, 100) + COUNTIF('Vending_Machine_Sum Errors'!G154, 100) + COUNTIF('MazeComplete Errors'!G154, 100) + COUNTIF('MazeSolve Errors'!G154, 100) + COUNTIF('Hamiltonian Errors'!G154, 100)</f>
        <v>0</v>
      </c>
      <c r="H154" t="str">
        <f t="shared" si="4"/>
        <v>5 (δ=0.2)</v>
      </c>
    </row>
    <row r="155" spans="1:8" x14ac:dyDescent="0.45">
      <c r="A155" s="1">
        <v>7</v>
      </c>
      <c r="B155">
        <v>5</v>
      </c>
      <c r="C155">
        <v>0.45</v>
      </c>
      <c r="D155">
        <f>COUNTIF('PARITY Errors'!D155, 100) + COUNTIF('Pattern_Matching Errors'!D155, 100) + COUNTIF('Reversal Errors'!D155, 100) + COUNTIF('Stack Errors'!D155, 100) + COUNTIF('Vending_Machine Errors'!D155, 100) + COUNTIF('Vending_Machine_Sum Errors'!D155, 100) + COUNTIF('MazeComplete Errors'!D155, 100) + COUNTIF('MazeSolve Errors'!D155, 100) + COUNTIF('Hamiltonian Errors'!D155, 100)</f>
        <v>0</v>
      </c>
      <c r="E155">
        <f>COUNTIF('PARITY Errors'!E155, 100) + COUNTIF('Pattern_Matching Errors'!E155, 100) + COUNTIF('Reversal Errors'!E155, 100) + COUNTIF('Stack Errors'!E155, 100) + COUNTIF('Vending_Machine Errors'!E155, 100) + COUNTIF('Vending_Machine_Sum Errors'!E155, 100) + COUNTIF('MazeComplete Errors'!E155, 100) + COUNTIF('MazeSolve Errors'!E155, 100) + COUNTIF('Hamiltonian Errors'!E155, 100)</f>
        <v>0</v>
      </c>
      <c r="F155">
        <f>COUNTIF('PARITY Errors'!F155, 100) + COUNTIF('Pattern_Matching Errors'!F155, 100) + COUNTIF('Reversal Errors'!F155, 100) + COUNTIF('Stack Errors'!F155, 100) + COUNTIF('Vending_Machine Errors'!F155, 100) + COUNTIF('Vending_Machine_Sum Errors'!F155, 100) + COUNTIF('MazeComplete Errors'!F155, 100) + COUNTIF('MazeSolve Errors'!F155, 100) + COUNTIF('Hamiltonian Errors'!F155, 100)</f>
        <v>0</v>
      </c>
      <c r="G155">
        <f>COUNTIF('PARITY Errors'!G155, 100) + COUNTIF('Pattern_Matching Errors'!G155, 100) + COUNTIF('Reversal Errors'!G155, 100) + COUNTIF('Stack Errors'!G155, 100) + COUNTIF('Vending_Machine Errors'!G155, 100) + COUNTIF('Vending_Machine_Sum Errors'!G155, 100) + COUNTIF('MazeComplete Errors'!G155, 100) + COUNTIF('MazeSolve Errors'!G155, 100) + COUNTIF('Hamiltonian Errors'!G155, 100)</f>
        <v>0</v>
      </c>
      <c r="H155" t="str">
        <f t="shared" si="4"/>
        <v>5 (δ=0.45)</v>
      </c>
    </row>
    <row r="156" spans="1:8" x14ac:dyDescent="0.45">
      <c r="A156" s="1">
        <v>8</v>
      </c>
      <c r="B156">
        <v>5</v>
      </c>
      <c r="C156">
        <v>0.65</v>
      </c>
      <c r="D156">
        <f>COUNTIF('PARITY Errors'!D156, 100) + COUNTIF('Pattern_Matching Errors'!D156, 100) + COUNTIF('Reversal Errors'!D156, 100) + COUNTIF('Stack Errors'!D156, 100) + COUNTIF('Vending_Machine Errors'!D156, 100) + COUNTIF('Vending_Machine_Sum Errors'!D156, 100) + COUNTIF('MazeComplete Errors'!D156, 100) + COUNTIF('MazeSolve Errors'!D156, 100) + COUNTIF('Hamiltonian Errors'!D156, 100)</f>
        <v>0</v>
      </c>
      <c r="E156">
        <f>COUNTIF('PARITY Errors'!E156, 100) + COUNTIF('Pattern_Matching Errors'!E156, 100) + COUNTIF('Reversal Errors'!E156, 100) + COUNTIF('Stack Errors'!E156, 100) + COUNTIF('Vending_Machine Errors'!E156, 100) + COUNTIF('Vending_Machine_Sum Errors'!E156, 100) + COUNTIF('MazeComplete Errors'!E156, 100) + COUNTIF('MazeSolve Errors'!E156, 100) + COUNTIF('Hamiltonian Errors'!E156, 100)</f>
        <v>0</v>
      </c>
      <c r="F156">
        <f>COUNTIF('PARITY Errors'!F156, 100) + COUNTIF('Pattern_Matching Errors'!F156, 100) + COUNTIF('Reversal Errors'!F156, 100) + COUNTIF('Stack Errors'!F156, 100) + COUNTIF('Vending_Machine Errors'!F156, 100) + COUNTIF('Vending_Machine_Sum Errors'!F156, 100) + COUNTIF('MazeComplete Errors'!F156, 100) + COUNTIF('MazeSolve Errors'!F156, 100) + COUNTIF('Hamiltonian Errors'!F156, 100)</f>
        <v>0</v>
      </c>
      <c r="G156">
        <f>COUNTIF('PARITY Errors'!G156, 100) + COUNTIF('Pattern_Matching Errors'!G156, 100) + COUNTIF('Reversal Errors'!G156, 100) + COUNTIF('Stack Errors'!G156, 100) + COUNTIF('Vending_Machine Errors'!G156, 100) + COUNTIF('Vending_Machine_Sum Errors'!G156, 100) + COUNTIF('MazeComplete Errors'!G156, 100) + COUNTIF('MazeSolve Errors'!G156, 100) + COUNTIF('Hamiltonian Errors'!G156, 100)</f>
        <v>0</v>
      </c>
      <c r="H156" t="str">
        <f t="shared" si="4"/>
        <v>5 (δ=0.65)</v>
      </c>
    </row>
    <row r="157" spans="1:8" x14ac:dyDescent="0.45">
      <c r="A157" s="1">
        <v>9</v>
      </c>
      <c r="B157">
        <v>5</v>
      </c>
      <c r="C157">
        <v>0.85</v>
      </c>
      <c r="D157">
        <f>COUNTIF('PARITY Errors'!D157, 100) + COUNTIF('Pattern_Matching Errors'!D157, 100) + COUNTIF('Reversal Errors'!D157, 100) + COUNTIF('Stack Errors'!D157, 100) + COUNTIF('Vending_Machine Errors'!D157, 100) + COUNTIF('Vending_Machine_Sum Errors'!D157, 100) + COUNTIF('MazeComplete Errors'!D157, 100) + COUNTIF('MazeSolve Errors'!D157, 100) + COUNTIF('Hamiltonian Errors'!D157, 100)</f>
        <v>0</v>
      </c>
      <c r="E157">
        <f>COUNTIF('PARITY Errors'!E157, 100) + COUNTIF('Pattern_Matching Errors'!E157, 100) + COUNTIF('Reversal Errors'!E157, 100) + COUNTIF('Stack Errors'!E157, 100) + COUNTIF('Vending_Machine Errors'!E157, 100) + COUNTIF('Vending_Machine_Sum Errors'!E157, 100) + COUNTIF('MazeComplete Errors'!E157, 100) + COUNTIF('MazeSolve Errors'!E157, 100) + COUNTIF('Hamiltonian Errors'!E157, 100)</f>
        <v>0</v>
      </c>
      <c r="F157">
        <f>COUNTIF('PARITY Errors'!F157, 100) + COUNTIF('Pattern_Matching Errors'!F157, 100) + COUNTIF('Reversal Errors'!F157, 100) + COUNTIF('Stack Errors'!F157, 100) + COUNTIF('Vending_Machine Errors'!F157, 100) + COUNTIF('Vending_Machine_Sum Errors'!F157, 100) + COUNTIF('MazeComplete Errors'!F157, 100) + COUNTIF('MazeSolve Errors'!F157, 100) + COUNTIF('Hamiltonian Errors'!F157, 100)</f>
        <v>0</v>
      </c>
      <c r="G157">
        <f>COUNTIF('PARITY Errors'!G157, 100) + COUNTIF('Pattern_Matching Errors'!G157, 100) + COUNTIF('Reversal Errors'!G157, 100) + COUNTIF('Stack Errors'!G157, 100) + COUNTIF('Vending_Machine Errors'!G157, 100) + COUNTIF('Vending_Machine_Sum Errors'!G157, 100) + COUNTIF('MazeComplete Errors'!G157, 100) + COUNTIF('MazeSolve Errors'!G157, 100) + COUNTIF('Hamiltonian Errors'!G157, 100)</f>
        <v>0</v>
      </c>
      <c r="H157" t="str">
        <f t="shared" si="4"/>
        <v>5 (δ=0.85)</v>
      </c>
    </row>
    <row r="158" spans="1:8" x14ac:dyDescent="0.45">
      <c r="A158" s="1">
        <v>10</v>
      </c>
      <c r="B158">
        <v>10</v>
      </c>
      <c r="C158">
        <v>0</v>
      </c>
      <c r="D158">
        <f>COUNTIF('PARITY Errors'!D158, 100) + COUNTIF('Pattern_Matching Errors'!D158, 100) + COUNTIF('Reversal Errors'!D158, 100) + COUNTIF('Stack Errors'!D158, 100) + COUNTIF('Vending_Machine Errors'!D158, 100) + COUNTIF('Vending_Machine_Sum Errors'!D158, 100) + COUNTIF('MazeComplete Errors'!D158, 100) + COUNTIF('MazeSolve Errors'!D158, 100) + COUNTIF('Hamiltonian Errors'!D158, 100)</f>
        <v>0</v>
      </c>
      <c r="E158">
        <f>COUNTIF('PARITY Errors'!E158, 100) + COUNTIF('Pattern_Matching Errors'!E158, 100) + COUNTIF('Reversal Errors'!E158, 100) + COUNTIF('Stack Errors'!E158, 100) + COUNTIF('Vending_Machine Errors'!E158, 100) + COUNTIF('Vending_Machine_Sum Errors'!E158, 100) + COUNTIF('MazeComplete Errors'!E158, 100) + COUNTIF('MazeSolve Errors'!E158, 100) + COUNTIF('Hamiltonian Errors'!E158, 100)</f>
        <v>0</v>
      </c>
      <c r="F158">
        <f>COUNTIF('PARITY Errors'!F158, 100) + COUNTIF('Pattern_Matching Errors'!F158, 100) + COUNTIF('Reversal Errors'!F158, 100) + COUNTIF('Stack Errors'!F158, 100) + COUNTIF('Vending_Machine Errors'!F158, 100) + COUNTIF('Vending_Machine_Sum Errors'!F158, 100) + COUNTIF('MazeComplete Errors'!F158, 100) + COUNTIF('MazeSolve Errors'!F158, 100) + COUNTIF('Hamiltonian Errors'!F158, 100)</f>
        <v>0</v>
      </c>
      <c r="G158">
        <f>COUNTIF('PARITY Errors'!G158, 100) + COUNTIF('Pattern_Matching Errors'!G158, 100) + COUNTIF('Reversal Errors'!G158, 100) + COUNTIF('Stack Errors'!G158, 100) + COUNTIF('Vending_Machine Errors'!G158, 100) + COUNTIF('Vending_Machine_Sum Errors'!G158, 100) + COUNTIF('MazeComplete Errors'!G158, 100) + COUNTIF('MazeSolve Errors'!G158, 100) + COUNTIF('Hamiltonian Errors'!G158, 100)</f>
        <v>0</v>
      </c>
      <c r="H158" t="str">
        <f t="shared" si="4"/>
        <v>10 (δ=0)</v>
      </c>
    </row>
    <row r="159" spans="1:8" x14ac:dyDescent="0.45">
      <c r="A159" s="1">
        <v>11</v>
      </c>
      <c r="B159">
        <v>10</v>
      </c>
      <c r="C159">
        <v>0.2</v>
      </c>
      <c r="D159">
        <f>COUNTIF('PARITY Errors'!D159, 100) + COUNTIF('Pattern_Matching Errors'!D159, 100) + COUNTIF('Reversal Errors'!D159, 100) + COUNTIF('Stack Errors'!D159, 100) + COUNTIF('Vending_Machine Errors'!D159, 100) + COUNTIF('Vending_Machine_Sum Errors'!D159, 100) + COUNTIF('MazeComplete Errors'!D159, 100) + COUNTIF('MazeSolve Errors'!D159, 100) + COUNTIF('Hamiltonian Errors'!D159, 100)</f>
        <v>0</v>
      </c>
      <c r="E159">
        <f>COUNTIF('PARITY Errors'!E159, 100) + COUNTIF('Pattern_Matching Errors'!E159, 100) + COUNTIF('Reversal Errors'!E159, 100) + COUNTIF('Stack Errors'!E159, 100) + COUNTIF('Vending_Machine Errors'!E159, 100) + COUNTIF('Vending_Machine_Sum Errors'!E159, 100) + COUNTIF('MazeComplete Errors'!E159, 100) + COUNTIF('MazeSolve Errors'!E159, 100) + COUNTIF('Hamiltonian Errors'!E159, 100)</f>
        <v>0</v>
      </c>
      <c r="F159">
        <f>COUNTIF('PARITY Errors'!F159, 100) + COUNTIF('Pattern_Matching Errors'!F159, 100) + COUNTIF('Reversal Errors'!F159, 100) + COUNTIF('Stack Errors'!F159, 100) + COUNTIF('Vending_Machine Errors'!F159, 100) + COUNTIF('Vending_Machine_Sum Errors'!F159, 100) + COUNTIF('MazeComplete Errors'!F159, 100) + COUNTIF('MazeSolve Errors'!F159, 100) + COUNTIF('Hamiltonian Errors'!F159, 100)</f>
        <v>0</v>
      </c>
      <c r="G159">
        <f>COUNTIF('PARITY Errors'!G159, 100) + COUNTIF('Pattern_Matching Errors'!G159, 100) + COUNTIF('Reversal Errors'!G159, 100) + COUNTIF('Stack Errors'!G159, 100) + COUNTIF('Vending_Machine Errors'!G159, 100) + COUNTIF('Vending_Machine_Sum Errors'!G159, 100) + COUNTIF('MazeComplete Errors'!G159, 100) + COUNTIF('MazeSolve Errors'!G159, 100) + COUNTIF('Hamiltonian Errors'!G159, 100)</f>
        <v>0</v>
      </c>
      <c r="H159" t="str">
        <f t="shared" si="4"/>
        <v>10 (δ=0.2)</v>
      </c>
    </row>
    <row r="160" spans="1:8" x14ac:dyDescent="0.45">
      <c r="A160" s="1">
        <v>12</v>
      </c>
      <c r="B160">
        <v>10</v>
      </c>
      <c r="C160">
        <v>0.45</v>
      </c>
      <c r="D160">
        <f>COUNTIF('PARITY Errors'!D160, 100) + COUNTIF('Pattern_Matching Errors'!D160, 100) + COUNTIF('Reversal Errors'!D160, 100) + COUNTIF('Stack Errors'!D160, 100) + COUNTIF('Vending_Machine Errors'!D160, 100) + COUNTIF('Vending_Machine_Sum Errors'!D160, 100) + COUNTIF('MazeComplete Errors'!D160, 100) + COUNTIF('MazeSolve Errors'!D160, 100) + COUNTIF('Hamiltonian Errors'!D160, 100)</f>
        <v>0</v>
      </c>
      <c r="E160">
        <f>COUNTIF('PARITY Errors'!E160, 100) + COUNTIF('Pattern_Matching Errors'!E160, 100) + COUNTIF('Reversal Errors'!E160, 100) + COUNTIF('Stack Errors'!E160, 100) + COUNTIF('Vending_Machine Errors'!E160, 100) + COUNTIF('Vending_Machine_Sum Errors'!E160, 100) + COUNTIF('MazeComplete Errors'!E160, 100) + COUNTIF('MazeSolve Errors'!E160, 100) + COUNTIF('Hamiltonian Errors'!E160, 100)</f>
        <v>0</v>
      </c>
      <c r="F160">
        <f>COUNTIF('PARITY Errors'!F160, 100) + COUNTIF('Pattern_Matching Errors'!F160, 100) + COUNTIF('Reversal Errors'!F160, 100) + COUNTIF('Stack Errors'!F160, 100) + COUNTIF('Vending_Machine Errors'!F160, 100) + COUNTIF('Vending_Machine_Sum Errors'!F160, 100) + COUNTIF('MazeComplete Errors'!F160, 100) + COUNTIF('MazeSolve Errors'!F160, 100) + COUNTIF('Hamiltonian Errors'!F160, 100)</f>
        <v>0</v>
      </c>
      <c r="G160">
        <f>COUNTIF('PARITY Errors'!G160, 100) + COUNTIF('Pattern_Matching Errors'!G160, 100) + COUNTIF('Reversal Errors'!G160, 100) + COUNTIF('Stack Errors'!G160, 100) + COUNTIF('Vending_Machine Errors'!G160, 100) + COUNTIF('Vending_Machine_Sum Errors'!G160, 100) + COUNTIF('MazeComplete Errors'!G160, 100) + COUNTIF('MazeSolve Errors'!G160, 100) + COUNTIF('Hamiltonian Errors'!G160, 100)</f>
        <v>0</v>
      </c>
      <c r="H160" t="str">
        <f t="shared" si="4"/>
        <v>10 (δ=0.45)</v>
      </c>
    </row>
    <row r="161" spans="1:8" x14ac:dyDescent="0.45">
      <c r="A161" s="1">
        <v>13</v>
      </c>
      <c r="B161">
        <v>10</v>
      </c>
      <c r="C161">
        <v>0.65</v>
      </c>
      <c r="D161">
        <f>COUNTIF('PARITY Errors'!D161, 100) + COUNTIF('Pattern_Matching Errors'!D161, 100) + COUNTIF('Reversal Errors'!D161, 100) + COUNTIF('Stack Errors'!D161, 100) + COUNTIF('Vending_Machine Errors'!D161, 100) + COUNTIF('Vending_Machine_Sum Errors'!D161, 100) + COUNTIF('MazeComplete Errors'!D161, 100) + COUNTIF('MazeSolve Errors'!D161, 100) + COUNTIF('Hamiltonian Errors'!D161, 100)</f>
        <v>0</v>
      </c>
      <c r="E161">
        <f>COUNTIF('PARITY Errors'!E161, 100) + COUNTIF('Pattern_Matching Errors'!E161, 100) + COUNTIF('Reversal Errors'!E161, 100) + COUNTIF('Stack Errors'!E161, 100) + COUNTIF('Vending_Machine Errors'!E161, 100) + COUNTIF('Vending_Machine_Sum Errors'!E161, 100) + COUNTIF('MazeComplete Errors'!E161, 100) + COUNTIF('MazeSolve Errors'!E161, 100) + COUNTIF('Hamiltonian Errors'!E161, 100)</f>
        <v>0</v>
      </c>
      <c r="F161">
        <f>COUNTIF('PARITY Errors'!F161, 100) + COUNTIF('Pattern_Matching Errors'!F161, 100) + COUNTIF('Reversal Errors'!F161, 100) + COUNTIF('Stack Errors'!F161, 100) + COUNTIF('Vending_Machine Errors'!F161, 100) + COUNTIF('Vending_Machine_Sum Errors'!F161, 100) + COUNTIF('MazeComplete Errors'!F161, 100) + COUNTIF('MazeSolve Errors'!F161, 100) + COUNTIF('Hamiltonian Errors'!F161, 100)</f>
        <v>0</v>
      </c>
      <c r="G161">
        <f>COUNTIF('PARITY Errors'!G161, 100) + COUNTIF('Pattern_Matching Errors'!G161, 100) + COUNTIF('Reversal Errors'!G161, 100) + COUNTIF('Stack Errors'!G161, 100) + COUNTIF('Vending_Machine Errors'!G161, 100) + COUNTIF('Vending_Machine_Sum Errors'!G161, 100) + COUNTIF('MazeComplete Errors'!G161, 100) + COUNTIF('MazeSolve Errors'!G161, 100) + COUNTIF('Hamiltonian Errors'!G161, 100)</f>
        <v>0</v>
      </c>
      <c r="H161" t="str">
        <f t="shared" si="4"/>
        <v>10 (δ=0.65)</v>
      </c>
    </row>
    <row r="162" spans="1:8" x14ac:dyDescent="0.45">
      <c r="A162" s="1">
        <v>14</v>
      </c>
      <c r="B162">
        <v>10</v>
      </c>
      <c r="C162">
        <v>0.85</v>
      </c>
      <c r="D162">
        <f>COUNTIF('PARITY Errors'!D162, 100) + COUNTIF('Pattern_Matching Errors'!D162, 100) + COUNTIF('Reversal Errors'!D162, 100) + COUNTIF('Stack Errors'!D162, 100) + COUNTIF('Vending_Machine Errors'!D162, 100) + COUNTIF('Vending_Machine_Sum Errors'!D162, 100) + COUNTIF('MazeComplete Errors'!D162, 100) + COUNTIF('MazeSolve Errors'!D162, 100) + COUNTIF('Hamiltonian Errors'!D162, 100)</f>
        <v>0</v>
      </c>
      <c r="E162">
        <f>COUNTIF('PARITY Errors'!E162, 100) + COUNTIF('Pattern_Matching Errors'!E162, 100) + COUNTIF('Reversal Errors'!E162, 100) + COUNTIF('Stack Errors'!E162, 100) + COUNTIF('Vending_Machine Errors'!E162, 100) + COUNTIF('Vending_Machine_Sum Errors'!E162, 100) + COUNTIF('MazeComplete Errors'!E162, 100) + COUNTIF('MazeSolve Errors'!E162, 100) + COUNTIF('Hamiltonian Errors'!E162, 100)</f>
        <v>0</v>
      </c>
      <c r="F162">
        <f>COUNTIF('PARITY Errors'!F162, 100) + COUNTIF('Pattern_Matching Errors'!F162, 100) + COUNTIF('Reversal Errors'!F162, 100) + COUNTIF('Stack Errors'!F162, 100) + COUNTIF('Vending_Machine Errors'!F162, 100) + COUNTIF('Vending_Machine_Sum Errors'!F162, 100) + COUNTIF('MazeComplete Errors'!F162, 100) + COUNTIF('MazeSolve Errors'!F162, 100) + COUNTIF('Hamiltonian Errors'!F162, 100)</f>
        <v>0</v>
      </c>
      <c r="G162">
        <f>COUNTIF('PARITY Errors'!G162, 100) + COUNTIF('Pattern_Matching Errors'!G162, 100) + COUNTIF('Reversal Errors'!G162, 100) + COUNTIF('Stack Errors'!G162, 100) + COUNTIF('Vending_Machine Errors'!G162, 100) + COUNTIF('Vending_Machine_Sum Errors'!G162, 100) + COUNTIF('MazeComplete Errors'!G162, 100) + COUNTIF('MazeSolve Errors'!G162, 100) + COUNTIF('Hamiltonian Errors'!G162, 100)</f>
        <v>0</v>
      </c>
      <c r="H162" t="str">
        <f t="shared" si="4"/>
        <v>10 (δ=0.85)</v>
      </c>
    </row>
    <row r="163" spans="1:8" x14ac:dyDescent="0.45">
      <c r="A163" s="1">
        <v>15</v>
      </c>
      <c r="B163">
        <v>20</v>
      </c>
      <c r="C163">
        <v>0</v>
      </c>
      <c r="D163">
        <f>COUNTIF('PARITY Errors'!D163, 100) + COUNTIF('Pattern_Matching Errors'!D163, 100) + COUNTIF('Reversal Errors'!D163, 100) + COUNTIF('Stack Errors'!D163, 100) + COUNTIF('Vending_Machine Errors'!D163, 100) + COUNTIF('Vending_Machine_Sum Errors'!D163, 100) + COUNTIF('MazeComplete Errors'!D163, 100) + COUNTIF('MazeSolve Errors'!D163, 100) + COUNTIF('Hamiltonian Errors'!D163, 100)</f>
        <v>0</v>
      </c>
      <c r="E163">
        <f>COUNTIF('PARITY Errors'!E163, 100) + COUNTIF('Pattern_Matching Errors'!E163, 100) + COUNTIF('Reversal Errors'!E163, 100) + COUNTIF('Stack Errors'!E163, 100) + COUNTIF('Vending_Machine Errors'!E163, 100) + COUNTIF('Vending_Machine_Sum Errors'!E163, 100) + COUNTIF('MazeComplete Errors'!E163, 100) + COUNTIF('MazeSolve Errors'!E163, 100) + COUNTIF('Hamiltonian Errors'!E163, 100)</f>
        <v>0</v>
      </c>
      <c r="F163">
        <f>COUNTIF('PARITY Errors'!F163, 100) + COUNTIF('Pattern_Matching Errors'!F163, 100) + COUNTIF('Reversal Errors'!F163, 100) + COUNTIF('Stack Errors'!F163, 100) + COUNTIF('Vending_Machine Errors'!F163, 100) + COUNTIF('Vending_Machine_Sum Errors'!F163, 100) + COUNTIF('MazeComplete Errors'!F163, 100) + COUNTIF('MazeSolve Errors'!F163, 100) + COUNTIF('Hamiltonian Errors'!F163, 100)</f>
        <v>0</v>
      </c>
      <c r="G163">
        <f>COUNTIF('PARITY Errors'!G163, 100) + COUNTIF('Pattern_Matching Errors'!G163, 100) + COUNTIF('Reversal Errors'!G163, 100) + COUNTIF('Stack Errors'!G163, 100) + COUNTIF('Vending_Machine Errors'!G163, 100) + COUNTIF('Vending_Machine_Sum Errors'!G163, 100) + COUNTIF('MazeComplete Errors'!G163, 100) + COUNTIF('MazeSolve Errors'!G163, 100) + COUNTIF('Hamiltonian Errors'!G163, 100)</f>
        <v>0</v>
      </c>
      <c r="H163" t="str">
        <f t="shared" si="4"/>
        <v>20 (δ=0)</v>
      </c>
    </row>
    <row r="164" spans="1:8" x14ac:dyDescent="0.45">
      <c r="A164" s="1">
        <v>16</v>
      </c>
      <c r="B164">
        <v>20</v>
      </c>
      <c r="C164">
        <v>0.2</v>
      </c>
      <c r="D164">
        <f>COUNTIF('PARITY Errors'!D164, 100) + COUNTIF('Pattern_Matching Errors'!D164, 100) + COUNTIF('Reversal Errors'!D164, 100) + COUNTIF('Stack Errors'!D164, 100) + COUNTIF('Vending_Machine Errors'!D164, 100) + COUNTIF('Vending_Machine_Sum Errors'!D164, 100) + COUNTIF('MazeComplete Errors'!D164, 100) + COUNTIF('MazeSolve Errors'!D164, 100) + COUNTIF('Hamiltonian Errors'!D164, 100)</f>
        <v>0</v>
      </c>
      <c r="E164">
        <f>COUNTIF('PARITY Errors'!E164, 100) + COUNTIF('Pattern_Matching Errors'!E164, 100) + COUNTIF('Reversal Errors'!E164, 100) + COUNTIF('Stack Errors'!E164, 100) + COUNTIF('Vending_Machine Errors'!E164, 100) + COUNTIF('Vending_Machine_Sum Errors'!E164, 100) + COUNTIF('MazeComplete Errors'!E164, 100) + COUNTIF('MazeSolve Errors'!E164, 100) + COUNTIF('Hamiltonian Errors'!E164, 100)</f>
        <v>0</v>
      </c>
      <c r="F164">
        <f>COUNTIF('PARITY Errors'!F164, 100) + COUNTIF('Pattern_Matching Errors'!F164, 100) + COUNTIF('Reversal Errors'!F164, 100) + COUNTIF('Stack Errors'!F164, 100) + COUNTIF('Vending_Machine Errors'!F164, 100) + COUNTIF('Vending_Machine_Sum Errors'!F164, 100) + COUNTIF('MazeComplete Errors'!F164, 100) + COUNTIF('MazeSolve Errors'!F164, 100) + COUNTIF('Hamiltonian Errors'!F164, 100)</f>
        <v>0</v>
      </c>
      <c r="G164">
        <f>COUNTIF('PARITY Errors'!G164, 100) + COUNTIF('Pattern_Matching Errors'!G164, 100) + COUNTIF('Reversal Errors'!G164, 100) + COUNTIF('Stack Errors'!G164, 100) + COUNTIF('Vending_Machine Errors'!G164, 100) + COUNTIF('Vending_Machine_Sum Errors'!G164, 100) + COUNTIF('MazeComplete Errors'!G164, 100) + COUNTIF('MazeSolve Errors'!G164, 100) + COUNTIF('Hamiltonian Errors'!G164, 100)</f>
        <v>0</v>
      </c>
      <c r="H164" t="str">
        <f t="shared" si="4"/>
        <v>20 (δ=0.2)</v>
      </c>
    </row>
    <row r="165" spans="1:8" x14ac:dyDescent="0.45">
      <c r="A165" s="1">
        <v>17</v>
      </c>
      <c r="B165">
        <v>20</v>
      </c>
      <c r="C165">
        <v>0.45</v>
      </c>
      <c r="D165">
        <f>COUNTIF('PARITY Errors'!D165, 100) + COUNTIF('Pattern_Matching Errors'!D165, 100) + COUNTIF('Reversal Errors'!D165, 100) + COUNTIF('Stack Errors'!D165, 100) + COUNTIF('Vending_Machine Errors'!D165, 100) + COUNTIF('Vending_Machine_Sum Errors'!D165, 100) + COUNTIF('MazeComplete Errors'!D165, 100) + COUNTIF('MazeSolve Errors'!D165, 100) + COUNTIF('Hamiltonian Errors'!D165, 100)</f>
        <v>0</v>
      </c>
      <c r="E165">
        <f>COUNTIF('PARITY Errors'!E165, 100) + COUNTIF('Pattern_Matching Errors'!E165, 100) + COUNTIF('Reversal Errors'!E165, 100) + COUNTIF('Stack Errors'!E165, 100) + COUNTIF('Vending_Machine Errors'!E165, 100) + COUNTIF('Vending_Machine_Sum Errors'!E165, 100) + COUNTIF('MazeComplete Errors'!E165, 100) + COUNTIF('MazeSolve Errors'!E165, 100) + COUNTIF('Hamiltonian Errors'!E165, 100)</f>
        <v>0</v>
      </c>
      <c r="F165">
        <f>COUNTIF('PARITY Errors'!F165, 100) + COUNTIF('Pattern_Matching Errors'!F165, 100) + COUNTIF('Reversal Errors'!F165, 100) + COUNTIF('Stack Errors'!F165, 100) + COUNTIF('Vending_Machine Errors'!F165, 100) + COUNTIF('Vending_Machine_Sum Errors'!F165, 100) + COUNTIF('MazeComplete Errors'!F165, 100) + COUNTIF('MazeSolve Errors'!F165, 100) + COUNTIF('Hamiltonian Errors'!F165, 100)</f>
        <v>0</v>
      </c>
      <c r="G165">
        <f>COUNTIF('PARITY Errors'!G165, 100) + COUNTIF('Pattern_Matching Errors'!G165, 100) + COUNTIF('Reversal Errors'!G165, 100) + COUNTIF('Stack Errors'!G165, 100) + COUNTIF('Vending_Machine Errors'!G165, 100) + COUNTIF('Vending_Machine_Sum Errors'!G165, 100) + COUNTIF('MazeComplete Errors'!G165, 100) + COUNTIF('MazeSolve Errors'!G165, 100) + COUNTIF('Hamiltonian Errors'!G165, 100)</f>
        <v>0</v>
      </c>
      <c r="H165" t="str">
        <f t="shared" si="4"/>
        <v>20 (δ=0.45)</v>
      </c>
    </row>
    <row r="166" spans="1:8" x14ac:dyDescent="0.45">
      <c r="A166" s="1">
        <v>18</v>
      </c>
      <c r="B166">
        <v>20</v>
      </c>
      <c r="C166">
        <v>0.65</v>
      </c>
      <c r="D166">
        <f>COUNTIF('PARITY Errors'!D166, 100) + COUNTIF('Pattern_Matching Errors'!D166, 100) + COUNTIF('Reversal Errors'!D166, 100) + COUNTIF('Stack Errors'!D166, 100) + COUNTIF('Vending_Machine Errors'!D166, 100) + COUNTIF('Vending_Machine_Sum Errors'!D166, 100) + COUNTIF('MazeComplete Errors'!D166, 100) + COUNTIF('MazeSolve Errors'!D166, 100) + COUNTIF('Hamiltonian Errors'!D166, 100)</f>
        <v>0</v>
      </c>
      <c r="E166">
        <f>COUNTIF('PARITY Errors'!E166, 100) + COUNTIF('Pattern_Matching Errors'!E166, 100) + COUNTIF('Reversal Errors'!E166, 100) + COUNTIF('Stack Errors'!E166, 100) + COUNTIF('Vending_Machine Errors'!E166, 100) + COUNTIF('Vending_Machine_Sum Errors'!E166, 100) + COUNTIF('MazeComplete Errors'!E166, 100) + COUNTIF('MazeSolve Errors'!E166, 100) + COUNTIF('Hamiltonian Errors'!E166, 100)</f>
        <v>0</v>
      </c>
      <c r="F166">
        <f>COUNTIF('PARITY Errors'!F166, 100) + COUNTIF('Pattern_Matching Errors'!F166, 100) + COUNTIF('Reversal Errors'!F166, 100) + COUNTIF('Stack Errors'!F166, 100) + COUNTIF('Vending_Machine Errors'!F166, 100) + COUNTIF('Vending_Machine_Sum Errors'!F166, 100) + COUNTIF('MazeComplete Errors'!F166, 100) + COUNTIF('MazeSolve Errors'!F166, 100) + COUNTIF('Hamiltonian Errors'!F166, 100)</f>
        <v>0</v>
      </c>
      <c r="G166">
        <f>COUNTIF('PARITY Errors'!G166, 100) + COUNTIF('Pattern_Matching Errors'!G166, 100) + COUNTIF('Reversal Errors'!G166, 100) + COUNTIF('Stack Errors'!G166, 100) + COUNTIF('Vending_Machine Errors'!G166, 100) + COUNTIF('Vending_Machine_Sum Errors'!G166, 100) + COUNTIF('MazeComplete Errors'!G166, 100) + COUNTIF('MazeSolve Errors'!G166, 100) + COUNTIF('Hamiltonian Errors'!G166, 100)</f>
        <v>0</v>
      </c>
      <c r="H166" t="str">
        <f t="shared" si="4"/>
        <v>20 (δ=0.65)</v>
      </c>
    </row>
    <row r="167" spans="1:8" x14ac:dyDescent="0.45">
      <c r="A167" s="1">
        <v>19</v>
      </c>
      <c r="B167">
        <v>20</v>
      </c>
      <c r="C167">
        <v>0.85</v>
      </c>
      <c r="D167">
        <f>COUNTIF('PARITY Errors'!D167, 100) + COUNTIF('Pattern_Matching Errors'!D167, 100) + COUNTIF('Reversal Errors'!D167, 100) + COUNTIF('Stack Errors'!D167, 100) + COUNTIF('Vending_Machine Errors'!D167, 100) + COUNTIF('Vending_Machine_Sum Errors'!D167, 100) + COUNTIF('MazeComplete Errors'!D167, 100) + COUNTIF('MazeSolve Errors'!D167, 100) + COUNTIF('Hamiltonian Errors'!D167, 100)</f>
        <v>0</v>
      </c>
      <c r="E167">
        <f>COUNTIF('PARITY Errors'!E167, 100) + COUNTIF('Pattern_Matching Errors'!E167, 100) + COUNTIF('Reversal Errors'!E167, 100) + COUNTIF('Stack Errors'!E167, 100) + COUNTIF('Vending_Machine Errors'!E167, 100) + COUNTIF('Vending_Machine_Sum Errors'!E167, 100) + COUNTIF('MazeComplete Errors'!E167, 100) + COUNTIF('MazeSolve Errors'!E167, 100) + COUNTIF('Hamiltonian Errors'!E167, 100)</f>
        <v>0</v>
      </c>
      <c r="F167">
        <f>COUNTIF('PARITY Errors'!F167, 100) + COUNTIF('Pattern_Matching Errors'!F167, 100) + COUNTIF('Reversal Errors'!F167, 100) + COUNTIF('Stack Errors'!F167, 100) + COUNTIF('Vending_Machine Errors'!F167, 100) + COUNTIF('Vending_Machine_Sum Errors'!F167, 100) + COUNTIF('MazeComplete Errors'!F167, 100) + COUNTIF('MazeSolve Errors'!F167, 100) + COUNTIF('Hamiltonian Errors'!F167, 100)</f>
        <v>0</v>
      </c>
      <c r="G167">
        <f>COUNTIF('PARITY Errors'!G167, 100) + COUNTIF('Pattern_Matching Errors'!G167, 100) + COUNTIF('Reversal Errors'!G167, 100) + COUNTIF('Stack Errors'!G167, 100) + COUNTIF('Vending_Machine Errors'!G167, 100) + COUNTIF('Vending_Machine_Sum Errors'!G167, 100) + COUNTIF('MazeComplete Errors'!G167, 100) + COUNTIF('MazeSolve Errors'!G167, 100) + COUNTIF('Hamiltonian Errors'!G167, 100)</f>
        <v>0</v>
      </c>
      <c r="H167" t="str">
        <f t="shared" si="4"/>
        <v>20 (δ=0.85)</v>
      </c>
    </row>
    <row r="168" spans="1:8" x14ac:dyDescent="0.45">
      <c r="A168" s="1">
        <v>20</v>
      </c>
      <c r="B168">
        <v>50</v>
      </c>
      <c r="C168">
        <v>0</v>
      </c>
      <c r="D168">
        <f>COUNTIF('PARITY Errors'!D168, 100) + COUNTIF('Pattern_Matching Errors'!D168, 100) + COUNTIF('Reversal Errors'!D168, 100) + COUNTIF('Stack Errors'!D168, 100) + COUNTIF('Vending_Machine Errors'!D168, 100) + COUNTIF('Vending_Machine_Sum Errors'!D168, 100) + COUNTIF('MazeComplete Errors'!D168, 100) + COUNTIF('MazeSolve Errors'!D168, 100) + COUNTIF('Hamiltonian Errors'!D168, 100)</f>
        <v>0</v>
      </c>
      <c r="E168">
        <f>COUNTIF('PARITY Errors'!E168, 100) + COUNTIF('Pattern_Matching Errors'!E168, 100) + COUNTIF('Reversal Errors'!E168, 100) + COUNTIF('Stack Errors'!E168, 100) + COUNTIF('Vending_Machine Errors'!E168, 100) + COUNTIF('Vending_Machine_Sum Errors'!E168, 100) + COUNTIF('MazeComplete Errors'!E168, 100) + COUNTIF('MazeSolve Errors'!E168, 100) + COUNTIF('Hamiltonian Errors'!E168, 100)</f>
        <v>0</v>
      </c>
      <c r="F168">
        <f>COUNTIF('PARITY Errors'!F168, 100) + COUNTIF('Pattern_Matching Errors'!F168, 100) + COUNTIF('Reversal Errors'!F168, 100) + COUNTIF('Stack Errors'!F168, 100) + COUNTIF('Vending_Machine Errors'!F168, 100) + COUNTIF('Vending_Machine_Sum Errors'!F168, 100) + COUNTIF('MazeComplete Errors'!F168, 100) + COUNTIF('MazeSolve Errors'!F168, 100) + COUNTIF('Hamiltonian Errors'!F168, 100)</f>
        <v>0</v>
      </c>
      <c r="G168">
        <f>COUNTIF('PARITY Errors'!G168, 100) + COUNTIF('Pattern_Matching Errors'!G168, 100) + COUNTIF('Reversal Errors'!G168, 100) + COUNTIF('Stack Errors'!G168, 100) + COUNTIF('Vending_Machine Errors'!G168, 100) + COUNTIF('Vending_Machine_Sum Errors'!G168, 100) + COUNTIF('MazeComplete Errors'!G168, 100) + COUNTIF('MazeSolve Errors'!G168, 100) + COUNTIF('Hamiltonian Errors'!G168, 100)</f>
        <v>0</v>
      </c>
      <c r="H168" t="str">
        <f t="shared" si="4"/>
        <v>50 (δ=0)</v>
      </c>
    </row>
    <row r="169" spans="1:8" x14ac:dyDescent="0.45">
      <c r="A169" s="1">
        <v>21</v>
      </c>
      <c r="B169">
        <v>50</v>
      </c>
      <c r="C169">
        <v>0.2</v>
      </c>
      <c r="D169">
        <f>COUNTIF('PARITY Errors'!D169, 100) + COUNTIF('Pattern_Matching Errors'!D169, 100) + COUNTIF('Reversal Errors'!D169, 100) + COUNTIF('Stack Errors'!D169, 100) + COUNTIF('Vending_Machine Errors'!D169, 100) + COUNTIF('Vending_Machine_Sum Errors'!D169, 100) + COUNTIF('MazeComplete Errors'!D169, 100) + COUNTIF('MazeSolve Errors'!D169, 100) + COUNTIF('Hamiltonian Errors'!D169, 100)</f>
        <v>0</v>
      </c>
      <c r="E169">
        <f>COUNTIF('PARITY Errors'!E169, 100) + COUNTIF('Pattern_Matching Errors'!E169, 100) + COUNTIF('Reversal Errors'!E169, 100) + COUNTIF('Stack Errors'!E169, 100) + COUNTIF('Vending_Machine Errors'!E169, 100) + COUNTIF('Vending_Machine_Sum Errors'!E169, 100) + COUNTIF('MazeComplete Errors'!E169, 100) + COUNTIF('MazeSolve Errors'!E169, 100) + COUNTIF('Hamiltonian Errors'!E169, 100)</f>
        <v>0</v>
      </c>
      <c r="F169">
        <f>COUNTIF('PARITY Errors'!F169, 100) + COUNTIF('Pattern_Matching Errors'!F169, 100) + COUNTIF('Reversal Errors'!F169, 100) + COUNTIF('Stack Errors'!F169, 100) + COUNTIF('Vending_Machine Errors'!F169, 100) + COUNTIF('Vending_Machine_Sum Errors'!F169, 100) + COUNTIF('MazeComplete Errors'!F169, 100) + COUNTIF('MazeSolve Errors'!F169, 100) + COUNTIF('Hamiltonian Errors'!F169, 100)</f>
        <v>0</v>
      </c>
      <c r="G169">
        <f>COUNTIF('PARITY Errors'!G169, 100) + COUNTIF('Pattern_Matching Errors'!G169, 100) + COUNTIF('Reversal Errors'!G169, 100) + COUNTIF('Stack Errors'!G169, 100) + COUNTIF('Vending_Machine Errors'!G169, 100) + COUNTIF('Vending_Machine_Sum Errors'!G169, 100) + COUNTIF('MazeComplete Errors'!G169, 100) + COUNTIF('MazeSolve Errors'!G169, 100) + COUNTIF('Hamiltonian Errors'!G169, 100)</f>
        <v>0</v>
      </c>
      <c r="H169" t="str">
        <f t="shared" si="4"/>
        <v>50 (δ=0.2)</v>
      </c>
    </row>
    <row r="170" spans="1:8" x14ac:dyDescent="0.45">
      <c r="A170" s="1">
        <v>22</v>
      </c>
      <c r="B170">
        <v>50</v>
      </c>
      <c r="C170">
        <v>0.45</v>
      </c>
      <c r="D170">
        <f>COUNTIF('PARITY Errors'!D170, 100) + COUNTIF('Pattern_Matching Errors'!D170, 100) + COUNTIF('Reversal Errors'!D170, 100) + COUNTIF('Stack Errors'!D170, 100) + COUNTIF('Vending_Machine Errors'!D170, 100) + COUNTIF('Vending_Machine_Sum Errors'!D170, 100) + COUNTIF('MazeComplete Errors'!D170, 100) + COUNTIF('MazeSolve Errors'!D170, 100) + COUNTIF('Hamiltonian Errors'!D170, 100)</f>
        <v>0</v>
      </c>
      <c r="E170">
        <f>COUNTIF('PARITY Errors'!E170, 100) + COUNTIF('Pattern_Matching Errors'!E170, 100) + COUNTIF('Reversal Errors'!E170, 100) + COUNTIF('Stack Errors'!E170, 100) + COUNTIF('Vending_Machine Errors'!E170, 100) + COUNTIF('Vending_Machine_Sum Errors'!E170, 100) + COUNTIF('MazeComplete Errors'!E170, 100) + COUNTIF('MazeSolve Errors'!E170, 100) + COUNTIF('Hamiltonian Errors'!E170, 100)</f>
        <v>0</v>
      </c>
      <c r="F170">
        <f>COUNTIF('PARITY Errors'!F170, 100) + COUNTIF('Pattern_Matching Errors'!F170, 100) + COUNTIF('Reversal Errors'!F170, 100) + COUNTIF('Stack Errors'!F170, 100) + COUNTIF('Vending_Machine Errors'!F170, 100) + COUNTIF('Vending_Machine_Sum Errors'!F170, 100) + COUNTIF('MazeComplete Errors'!F170, 100) + COUNTIF('MazeSolve Errors'!F170, 100) + COUNTIF('Hamiltonian Errors'!F170, 100)</f>
        <v>0</v>
      </c>
      <c r="G170">
        <f>COUNTIF('PARITY Errors'!G170, 100) + COUNTIF('Pattern_Matching Errors'!G170, 100) + COUNTIF('Reversal Errors'!G170, 100) + COUNTIF('Stack Errors'!G170, 100) + COUNTIF('Vending_Machine Errors'!G170, 100) + COUNTIF('Vending_Machine_Sum Errors'!G170, 100) + COUNTIF('MazeComplete Errors'!G170, 100) + COUNTIF('MazeSolve Errors'!G170, 100) + COUNTIF('Hamiltonian Errors'!G170, 100)</f>
        <v>0</v>
      </c>
      <c r="H170" t="str">
        <f t="shared" si="4"/>
        <v>50 (δ=0.45)</v>
      </c>
    </row>
    <row r="171" spans="1:8" x14ac:dyDescent="0.45">
      <c r="A171" s="1">
        <v>23</v>
      </c>
      <c r="B171">
        <v>50</v>
      </c>
      <c r="C171">
        <v>0.65</v>
      </c>
      <c r="D171">
        <f>COUNTIF('PARITY Errors'!D171, 100) + COUNTIF('Pattern_Matching Errors'!D171, 100) + COUNTIF('Reversal Errors'!D171, 100) + COUNTIF('Stack Errors'!D171, 100) + COUNTIF('Vending_Machine Errors'!D171, 100) + COUNTIF('Vending_Machine_Sum Errors'!D171, 100) + COUNTIF('MazeComplete Errors'!D171, 100) + COUNTIF('MazeSolve Errors'!D171, 100) + COUNTIF('Hamiltonian Errors'!D171, 100)</f>
        <v>0</v>
      </c>
      <c r="E171">
        <f>COUNTIF('PARITY Errors'!E171, 100) + COUNTIF('Pattern_Matching Errors'!E171, 100) + COUNTIF('Reversal Errors'!E171, 100) + COUNTIF('Stack Errors'!E171, 100) + COUNTIF('Vending_Machine Errors'!E171, 100) + COUNTIF('Vending_Machine_Sum Errors'!E171, 100) + COUNTIF('MazeComplete Errors'!E171, 100) + COUNTIF('MazeSolve Errors'!E171, 100) + COUNTIF('Hamiltonian Errors'!E171, 100)</f>
        <v>0</v>
      </c>
      <c r="F171">
        <f>COUNTIF('PARITY Errors'!F171, 100) + COUNTIF('Pattern_Matching Errors'!F171, 100) + COUNTIF('Reversal Errors'!F171, 100) + COUNTIF('Stack Errors'!F171, 100) + COUNTIF('Vending_Machine Errors'!F171, 100) + COUNTIF('Vending_Machine_Sum Errors'!F171, 100) + COUNTIF('MazeComplete Errors'!F171, 100) + COUNTIF('MazeSolve Errors'!F171, 100) + COUNTIF('Hamiltonian Errors'!F171, 100)</f>
        <v>0</v>
      </c>
      <c r="G171">
        <f>COUNTIF('PARITY Errors'!G171, 100) + COUNTIF('Pattern_Matching Errors'!G171, 100) + COUNTIF('Reversal Errors'!G171, 100) + COUNTIF('Stack Errors'!G171, 100) + COUNTIF('Vending_Machine Errors'!G171, 100) + COUNTIF('Vending_Machine_Sum Errors'!G171, 100) + COUNTIF('MazeComplete Errors'!G171, 100) + COUNTIF('MazeSolve Errors'!G171, 100) + COUNTIF('Hamiltonian Errors'!G171, 100)</f>
        <v>0</v>
      </c>
      <c r="H171" t="str">
        <f t="shared" si="4"/>
        <v>50 (δ=0.65)</v>
      </c>
    </row>
    <row r="172" spans="1:8" x14ac:dyDescent="0.45">
      <c r="A172" s="1">
        <v>24</v>
      </c>
      <c r="B172">
        <v>50</v>
      </c>
      <c r="C172">
        <v>0.85</v>
      </c>
      <c r="D172">
        <f>COUNTIF('PARITY Errors'!D172, 100) + COUNTIF('Pattern_Matching Errors'!D172, 100) + COUNTIF('Reversal Errors'!D172, 100) + COUNTIF('Stack Errors'!D172, 100) + COUNTIF('Vending_Machine Errors'!D172, 100) + COUNTIF('Vending_Machine_Sum Errors'!D172, 100) + COUNTIF('MazeComplete Errors'!D172, 100) + COUNTIF('MazeSolve Errors'!D172, 100) + COUNTIF('Hamiltonian Errors'!D172, 100)</f>
        <v>0</v>
      </c>
      <c r="E172">
        <f>COUNTIF('PARITY Errors'!E172, 100) + COUNTIF('Pattern_Matching Errors'!E172, 100) + COUNTIF('Reversal Errors'!E172, 100) + COUNTIF('Stack Errors'!E172, 100) + COUNTIF('Vending_Machine Errors'!E172, 100) + COUNTIF('Vending_Machine_Sum Errors'!E172, 100) + COUNTIF('MazeComplete Errors'!E172, 100) + COUNTIF('MazeSolve Errors'!E172, 100) + COUNTIF('Hamiltonian Errors'!E172, 100)</f>
        <v>0</v>
      </c>
      <c r="F172">
        <f>COUNTIF('PARITY Errors'!F172, 100) + COUNTIF('Pattern_Matching Errors'!F172, 100) + COUNTIF('Reversal Errors'!F172, 100) + COUNTIF('Stack Errors'!F172, 100) + COUNTIF('Vending_Machine Errors'!F172, 100) + COUNTIF('Vending_Machine_Sum Errors'!F172, 100) + COUNTIF('MazeComplete Errors'!F172, 100) + COUNTIF('MazeSolve Errors'!F172, 100) + COUNTIF('Hamiltonian Errors'!F172, 100)</f>
        <v>0</v>
      </c>
      <c r="G172">
        <f>COUNTIF('PARITY Errors'!G172, 100) + COUNTIF('Pattern_Matching Errors'!G172, 100) + COUNTIF('Reversal Errors'!G172, 100) + COUNTIF('Stack Errors'!G172, 100) + COUNTIF('Vending_Machine Errors'!G172, 100) + COUNTIF('Vending_Machine_Sum Errors'!G172, 100) + COUNTIF('MazeComplete Errors'!G172, 100) + COUNTIF('MazeSolve Errors'!G172, 100) + COUNTIF('Hamiltonian Errors'!G172, 100)</f>
        <v>0</v>
      </c>
      <c r="H172" t="str">
        <f t="shared" si="4"/>
        <v>50 (δ=0.85)</v>
      </c>
    </row>
    <row r="173" spans="1:8" x14ac:dyDescent="0.45">
      <c r="A173" s="1">
        <v>25</v>
      </c>
      <c r="B173">
        <v>100</v>
      </c>
      <c r="C173">
        <v>0</v>
      </c>
      <c r="D173">
        <f>COUNTIF('PARITY Errors'!D173, 100) + COUNTIF('Pattern_Matching Errors'!D173, 100) + COUNTIF('Reversal Errors'!D173, 100) + COUNTIF('Stack Errors'!D173, 100) + COUNTIF('Vending_Machine Errors'!D173, 100) + COUNTIF('Vending_Machine_Sum Errors'!D173, 100) + COUNTIF('MazeComplete Errors'!D173, 100) + COUNTIF('MazeSolve Errors'!D173, 100) + COUNTIF('Hamiltonian Errors'!D173, 100)</f>
        <v>0</v>
      </c>
      <c r="E173">
        <f>COUNTIF('PARITY Errors'!E173, 100) + COUNTIF('Pattern_Matching Errors'!E173, 100) + COUNTIF('Reversal Errors'!E173, 100) + COUNTIF('Stack Errors'!E173, 100) + COUNTIF('Vending_Machine Errors'!E173, 100) + COUNTIF('Vending_Machine_Sum Errors'!E173, 100) + COUNTIF('MazeComplete Errors'!E173, 100) + COUNTIF('MazeSolve Errors'!E173, 100) + COUNTIF('Hamiltonian Errors'!E173, 100)</f>
        <v>0</v>
      </c>
      <c r="F173">
        <f>COUNTIF('PARITY Errors'!F173, 100) + COUNTIF('Pattern_Matching Errors'!F173, 100) + COUNTIF('Reversal Errors'!F173, 100) + COUNTIF('Stack Errors'!F173, 100) + COUNTIF('Vending_Machine Errors'!F173, 100) + COUNTIF('Vending_Machine_Sum Errors'!F173, 100) + COUNTIF('MazeComplete Errors'!F173, 100) + COUNTIF('MazeSolve Errors'!F173, 100) + COUNTIF('Hamiltonian Errors'!F173, 100)</f>
        <v>0</v>
      </c>
      <c r="G173">
        <f>COUNTIF('PARITY Errors'!G173, 100) + COUNTIF('Pattern_Matching Errors'!G173, 100) + COUNTIF('Reversal Errors'!G173, 100) + COUNTIF('Stack Errors'!G173, 100) + COUNTIF('Vending_Machine Errors'!G173, 100) + COUNTIF('Vending_Machine_Sum Errors'!G173, 100) + COUNTIF('MazeComplete Errors'!G173, 100) + COUNTIF('MazeSolve Errors'!G173, 100) + COUNTIF('Hamiltonian Errors'!G173, 100)</f>
        <v>0</v>
      </c>
      <c r="H173" t="str">
        <f t="shared" si="4"/>
        <v>100 (δ=0)</v>
      </c>
    </row>
    <row r="174" spans="1:8" x14ac:dyDescent="0.45">
      <c r="A174" s="1">
        <v>26</v>
      </c>
      <c r="B174">
        <v>100</v>
      </c>
      <c r="C174">
        <v>0.2</v>
      </c>
      <c r="D174">
        <f>COUNTIF('PARITY Errors'!D174, 100) + COUNTIF('Pattern_Matching Errors'!D174, 100) + COUNTIF('Reversal Errors'!D174, 100) + COUNTIF('Stack Errors'!D174, 100) + COUNTIF('Vending_Machine Errors'!D174, 100) + COUNTIF('Vending_Machine_Sum Errors'!D174, 100) + COUNTIF('MazeComplete Errors'!D174, 100) + COUNTIF('MazeSolve Errors'!D174, 100) + COUNTIF('Hamiltonian Errors'!D174, 100)</f>
        <v>0</v>
      </c>
      <c r="E174">
        <f>COUNTIF('PARITY Errors'!E174, 100) + COUNTIF('Pattern_Matching Errors'!E174, 100) + COUNTIF('Reversal Errors'!E174, 100) + COUNTIF('Stack Errors'!E174, 100) + COUNTIF('Vending_Machine Errors'!E174, 100) + COUNTIF('Vending_Machine_Sum Errors'!E174, 100) + COUNTIF('MazeComplete Errors'!E174, 100) + COUNTIF('MazeSolve Errors'!E174, 100) + COUNTIF('Hamiltonian Errors'!E174, 100)</f>
        <v>0</v>
      </c>
      <c r="F174">
        <f>COUNTIF('PARITY Errors'!F174, 100) + COUNTIF('Pattern_Matching Errors'!F174, 100) + COUNTIF('Reversal Errors'!F174, 100) + COUNTIF('Stack Errors'!F174, 100) + COUNTIF('Vending_Machine Errors'!F174, 100) + COUNTIF('Vending_Machine_Sum Errors'!F174, 100) + COUNTIF('MazeComplete Errors'!F174, 100) + COUNTIF('MazeSolve Errors'!F174, 100) + COUNTIF('Hamiltonian Errors'!F174, 100)</f>
        <v>0</v>
      </c>
      <c r="G174">
        <f>COUNTIF('PARITY Errors'!G174, 100) + COUNTIF('Pattern_Matching Errors'!G174, 100) + COUNTIF('Reversal Errors'!G174, 100) + COUNTIF('Stack Errors'!G174, 100) + COUNTIF('Vending_Machine Errors'!G174, 100) + COUNTIF('Vending_Machine_Sum Errors'!G174, 100) + COUNTIF('MazeComplete Errors'!G174, 100) + COUNTIF('MazeSolve Errors'!G174, 100) + COUNTIF('Hamiltonian Errors'!G174, 100)</f>
        <v>0</v>
      </c>
      <c r="H174" t="str">
        <f t="shared" si="4"/>
        <v>100 (δ=0.2)</v>
      </c>
    </row>
    <row r="175" spans="1:8" x14ac:dyDescent="0.45">
      <c r="A175" s="1">
        <v>27</v>
      </c>
      <c r="B175">
        <v>100</v>
      </c>
      <c r="C175">
        <v>0.45</v>
      </c>
      <c r="D175">
        <f>COUNTIF('PARITY Errors'!D175, 100) + COUNTIF('Pattern_Matching Errors'!D175, 100) + COUNTIF('Reversal Errors'!D175, 100) + COUNTIF('Stack Errors'!D175, 100) + COUNTIF('Vending_Machine Errors'!D175, 100) + COUNTIF('Vending_Machine_Sum Errors'!D175, 100) + COUNTIF('MazeComplete Errors'!D175, 100) + COUNTIF('MazeSolve Errors'!D175, 100) + COUNTIF('Hamiltonian Errors'!D175, 100)</f>
        <v>0</v>
      </c>
      <c r="E175">
        <f>COUNTIF('PARITY Errors'!E175, 100) + COUNTIF('Pattern_Matching Errors'!E175, 100) + COUNTIF('Reversal Errors'!E175, 100) + COUNTIF('Stack Errors'!E175, 100) + COUNTIF('Vending_Machine Errors'!E175, 100) + COUNTIF('Vending_Machine_Sum Errors'!E175, 100) + COUNTIF('MazeComplete Errors'!E175, 100) + COUNTIF('MazeSolve Errors'!E175, 100) + COUNTIF('Hamiltonian Errors'!E175, 100)</f>
        <v>0</v>
      </c>
      <c r="F175">
        <f>COUNTIF('PARITY Errors'!F175, 100) + COUNTIF('Pattern_Matching Errors'!F175, 100) + COUNTIF('Reversal Errors'!F175, 100) + COUNTIF('Stack Errors'!F175, 100) + COUNTIF('Vending_Machine Errors'!F175, 100) + COUNTIF('Vending_Machine_Sum Errors'!F175, 100) + COUNTIF('MazeComplete Errors'!F175, 100) + COUNTIF('MazeSolve Errors'!F175, 100) + COUNTIF('Hamiltonian Errors'!F175, 100)</f>
        <v>0</v>
      </c>
      <c r="G175">
        <f>COUNTIF('PARITY Errors'!G175, 100) + COUNTIF('Pattern_Matching Errors'!G175, 100) + COUNTIF('Reversal Errors'!G175, 100) + COUNTIF('Stack Errors'!G175, 100) + COUNTIF('Vending_Machine Errors'!G175, 100) + COUNTIF('Vending_Machine_Sum Errors'!G175, 100) + COUNTIF('MazeComplete Errors'!G175, 100) + COUNTIF('MazeSolve Errors'!G175, 100) + COUNTIF('Hamiltonian Errors'!G175, 100)</f>
        <v>0</v>
      </c>
      <c r="H175" t="str">
        <f t="shared" si="4"/>
        <v>100 (δ=0.45)</v>
      </c>
    </row>
    <row r="176" spans="1:8" x14ac:dyDescent="0.45">
      <c r="A176" s="1">
        <v>28</v>
      </c>
      <c r="B176">
        <v>100</v>
      </c>
      <c r="C176">
        <v>0.65</v>
      </c>
      <c r="D176">
        <f>COUNTIF('PARITY Errors'!D176, 100) + COUNTIF('Pattern_Matching Errors'!D176, 100) + COUNTIF('Reversal Errors'!D176, 100) + COUNTIF('Stack Errors'!D176, 100) + COUNTIF('Vending_Machine Errors'!D176, 100) + COUNTIF('Vending_Machine_Sum Errors'!D176, 100) + COUNTIF('MazeComplete Errors'!D176, 100) + COUNTIF('MazeSolve Errors'!D176, 100) + COUNTIF('Hamiltonian Errors'!D176, 100)</f>
        <v>0</v>
      </c>
      <c r="E176">
        <f>COUNTIF('PARITY Errors'!E176, 100) + COUNTIF('Pattern_Matching Errors'!E176, 100) + COUNTIF('Reversal Errors'!E176, 100) + COUNTIF('Stack Errors'!E176, 100) + COUNTIF('Vending_Machine Errors'!E176, 100) + COUNTIF('Vending_Machine_Sum Errors'!E176, 100) + COUNTIF('MazeComplete Errors'!E176, 100) + COUNTIF('MazeSolve Errors'!E176, 100) + COUNTIF('Hamiltonian Errors'!E176, 100)</f>
        <v>0</v>
      </c>
      <c r="F176">
        <f>COUNTIF('PARITY Errors'!F176, 100) + COUNTIF('Pattern_Matching Errors'!F176, 100) + COUNTIF('Reversal Errors'!F176, 100) + COUNTIF('Stack Errors'!F176, 100) + COUNTIF('Vending_Machine Errors'!F176, 100) + COUNTIF('Vending_Machine_Sum Errors'!F176, 100) + COUNTIF('MazeComplete Errors'!F176, 100) + COUNTIF('MazeSolve Errors'!F176, 100) + COUNTIF('Hamiltonian Errors'!F176, 100)</f>
        <v>0</v>
      </c>
      <c r="G176">
        <f>COUNTIF('PARITY Errors'!G176, 100) + COUNTIF('Pattern_Matching Errors'!G176, 100) + COUNTIF('Reversal Errors'!G176, 100) + COUNTIF('Stack Errors'!G176, 100) + COUNTIF('Vending_Machine Errors'!G176, 100) + COUNTIF('Vending_Machine_Sum Errors'!G176, 100) + COUNTIF('MazeComplete Errors'!G176, 100) + COUNTIF('MazeSolve Errors'!G176, 100) + COUNTIF('Hamiltonian Errors'!G176, 100)</f>
        <v>0</v>
      </c>
      <c r="H176" t="str">
        <f t="shared" si="4"/>
        <v>100 (δ=0.65)</v>
      </c>
    </row>
    <row r="177" spans="1:8" x14ac:dyDescent="0.45">
      <c r="A177" s="1">
        <v>29</v>
      </c>
      <c r="B177">
        <v>100</v>
      </c>
      <c r="C177">
        <v>0.85</v>
      </c>
      <c r="D177">
        <f>COUNTIF('PARITY Errors'!D177, 100) + COUNTIF('Pattern_Matching Errors'!D177, 100) + COUNTIF('Reversal Errors'!D177, 100) + COUNTIF('Stack Errors'!D177, 100) + COUNTIF('Vending_Machine Errors'!D177, 100) + COUNTIF('Vending_Machine_Sum Errors'!D177, 100) + COUNTIF('MazeComplete Errors'!D177, 100) + COUNTIF('MazeSolve Errors'!D177, 100) + COUNTIF('Hamiltonian Errors'!D177, 100)</f>
        <v>0</v>
      </c>
      <c r="E177">
        <f>COUNTIF('PARITY Errors'!E177, 100) + COUNTIF('Pattern_Matching Errors'!E177, 100) + COUNTIF('Reversal Errors'!E177, 100) + COUNTIF('Stack Errors'!E177, 100) + COUNTIF('Vending_Machine Errors'!E177, 100) + COUNTIF('Vending_Machine_Sum Errors'!E177, 100) + COUNTIF('MazeComplete Errors'!E177, 100) + COUNTIF('MazeSolve Errors'!E177, 100) + COUNTIF('Hamiltonian Errors'!E177, 100)</f>
        <v>0</v>
      </c>
      <c r="F177">
        <f>COUNTIF('PARITY Errors'!F177, 100) + COUNTIF('Pattern_Matching Errors'!F177, 100) + COUNTIF('Reversal Errors'!F177, 100) + COUNTIF('Stack Errors'!F177, 100) + COUNTIF('Vending_Machine Errors'!F177, 100) + COUNTIF('Vending_Machine_Sum Errors'!F177, 100) + COUNTIF('MazeComplete Errors'!F177, 100) + COUNTIF('MazeSolve Errors'!F177, 100) + COUNTIF('Hamiltonian Errors'!F177, 100)</f>
        <v>0</v>
      </c>
      <c r="G177">
        <f>COUNTIF('PARITY Errors'!G177, 100) + COUNTIF('Pattern_Matching Errors'!G177, 100) + COUNTIF('Reversal Errors'!G177, 100) + COUNTIF('Stack Errors'!G177, 100) + COUNTIF('Vending_Machine Errors'!G177, 100) + COUNTIF('Vending_Machine_Sum Errors'!G177, 100) + COUNTIF('MazeComplete Errors'!G177, 100) + COUNTIF('MazeSolve Errors'!G177, 100) + COUNTIF('Hamiltonian Errors'!G177, 100)</f>
        <v>0</v>
      </c>
      <c r="H177" t="str">
        <f t="shared" si="4"/>
        <v>100 (δ=0.85)</v>
      </c>
    </row>
    <row r="181" spans="1:8" x14ac:dyDescent="0.45">
      <c r="A181" s="1">
        <v>0</v>
      </c>
      <c r="B181" t="s">
        <v>19</v>
      </c>
      <c r="D181">
        <v>9</v>
      </c>
    </row>
    <row r="183" spans="1:8" x14ac:dyDescent="0.4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14</v>
      </c>
    </row>
    <row r="184" spans="1:8" x14ac:dyDescent="0.45">
      <c r="A184" s="1">
        <v>0</v>
      </c>
      <c r="B184">
        <v>0</v>
      </c>
      <c r="C184">
        <v>0</v>
      </c>
      <c r="D184">
        <f>COUNTIF('PARITY Errors'!D184, 100) + COUNTIF('Pattern_Matching Errors'!D184, 100) + COUNTIF('Reversal Errors'!D184, 100) + COUNTIF('Stack Errors'!D184, 100) + COUNTIF('Vending_Machine Errors'!D184, 100) + COUNTIF('Vending_Machine_Sum Errors'!D184, 100) + COUNTIF('MazeComplete Errors'!D184, 100) + COUNTIF('MazeSolve Errors'!D184, 100) + COUNTIF('Hamiltonian Errors'!D184, 100)</f>
        <v>0</v>
      </c>
      <c r="E184">
        <f>COUNTIF('PARITY Errors'!E184, 100) + COUNTIF('Pattern_Matching Errors'!E184, 100) + COUNTIF('Reversal Errors'!E184, 100) + COUNTIF('Stack Errors'!E184, 100) + COUNTIF('Vending_Machine Errors'!E184, 100) + COUNTIF('Vending_Machine_Sum Errors'!E184, 100) + COUNTIF('MazeComplete Errors'!E184, 100) + COUNTIF('MazeSolve Errors'!E184, 100) + COUNTIF('Hamiltonian Errors'!E184, 100)</f>
        <v>0</v>
      </c>
      <c r="F184">
        <f>COUNTIF('PARITY Errors'!F184, 100) + COUNTIF('Pattern_Matching Errors'!F184, 100) + COUNTIF('Reversal Errors'!F184, 100) + COUNTIF('Stack Errors'!F184, 100) + COUNTIF('Vending_Machine Errors'!F184, 100) + COUNTIF('Vending_Machine_Sum Errors'!F184, 100) + COUNTIF('MazeComplete Errors'!F184, 100) + COUNTIF('MazeSolve Errors'!F184, 100) + COUNTIF('Hamiltonian Errors'!F184, 100)</f>
        <v>0</v>
      </c>
      <c r="G184">
        <f>COUNTIF('PARITY Errors'!G184, 100) + COUNTIF('Pattern_Matching Errors'!G184, 100) + COUNTIF('Reversal Errors'!G184, 100) + COUNTIF('Stack Errors'!G184, 100) + COUNTIF('Vending_Machine Errors'!G184, 100) + COUNTIF('Vending_Machine_Sum Errors'!G184, 100) + COUNTIF('MazeComplete Errors'!G184, 100) + COUNTIF('MazeSolve Errors'!G184, 100) + COUNTIF('Hamiltonian Errors'!G184, 100)</f>
        <v>0</v>
      </c>
      <c r="H184" t="str">
        <f t="shared" ref="H184:H213" si="5">B184&amp;" (δ="&amp;C184&amp;")"</f>
        <v>0 (δ=0)</v>
      </c>
    </row>
    <row r="185" spans="1:8" x14ac:dyDescent="0.45">
      <c r="A185" s="1">
        <v>1</v>
      </c>
      <c r="B185">
        <v>0</v>
      </c>
      <c r="C185">
        <v>0.2</v>
      </c>
      <c r="D185">
        <f>COUNTIF('PARITY Errors'!D185, 100) + COUNTIF('Pattern_Matching Errors'!D185, 100) + COUNTIF('Reversal Errors'!D185, 100) + COUNTIF('Stack Errors'!D185, 100) + COUNTIF('Vending_Machine Errors'!D185, 100) + COUNTIF('Vending_Machine_Sum Errors'!D185, 100) + COUNTIF('MazeComplete Errors'!D185, 100) + COUNTIF('MazeSolve Errors'!D185, 100) + COUNTIF('Hamiltonian Errors'!D185, 100)</f>
        <v>0</v>
      </c>
      <c r="E185">
        <f>COUNTIF('PARITY Errors'!E185, 100) + COUNTIF('Pattern_Matching Errors'!E185, 100) + COUNTIF('Reversal Errors'!E185, 100) + COUNTIF('Stack Errors'!E185, 100) + COUNTIF('Vending_Machine Errors'!E185, 100) + COUNTIF('Vending_Machine_Sum Errors'!E185, 100) + COUNTIF('MazeComplete Errors'!E185, 100) + COUNTIF('MazeSolve Errors'!E185, 100) + COUNTIF('Hamiltonian Errors'!E185, 100)</f>
        <v>0</v>
      </c>
      <c r="F185">
        <f>COUNTIF('PARITY Errors'!F185, 100) + COUNTIF('Pattern_Matching Errors'!F185, 100) + COUNTIF('Reversal Errors'!F185, 100) + COUNTIF('Stack Errors'!F185, 100) + COUNTIF('Vending_Machine Errors'!F185, 100) + COUNTIF('Vending_Machine_Sum Errors'!F185, 100) + COUNTIF('MazeComplete Errors'!F185, 100) + COUNTIF('MazeSolve Errors'!F185, 100) + COUNTIF('Hamiltonian Errors'!F185, 100)</f>
        <v>0</v>
      </c>
      <c r="G185">
        <f>COUNTIF('PARITY Errors'!G185, 100) + COUNTIF('Pattern_Matching Errors'!G185, 100) + COUNTIF('Reversal Errors'!G185, 100) + COUNTIF('Stack Errors'!G185, 100) + COUNTIF('Vending_Machine Errors'!G185, 100) + COUNTIF('Vending_Machine_Sum Errors'!G185, 100) + COUNTIF('MazeComplete Errors'!G185, 100) + COUNTIF('MazeSolve Errors'!G185, 100) + COUNTIF('Hamiltonian Errors'!G185, 100)</f>
        <v>0</v>
      </c>
      <c r="H185" t="str">
        <f t="shared" si="5"/>
        <v>0 (δ=0.2)</v>
      </c>
    </row>
    <row r="186" spans="1:8" x14ac:dyDescent="0.45">
      <c r="A186" s="1">
        <v>2</v>
      </c>
      <c r="B186">
        <v>0</v>
      </c>
      <c r="C186">
        <v>0.45</v>
      </c>
      <c r="D186">
        <f>COUNTIF('PARITY Errors'!D186, 100) + COUNTIF('Pattern_Matching Errors'!D186, 100) + COUNTIF('Reversal Errors'!D186, 100) + COUNTIF('Stack Errors'!D186, 100) + COUNTIF('Vending_Machine Errors'!D186, 100) + COUNTIF('Vending_Machine_Sum Errors'!D186, 100) + COUNTIF('MazeComplete Errors'!D186, 100) + COUNTIF('MazeSolve Errors'!D186, 100) + COUNTIF('Hamiltonian Errors'!D186, 100)</f>
        <v>0</v>
      </c>
      <c r="E186">
        <f>COUNTIF('PARITY Errors'!E186, 100) + COUNTIF('Pattern_Matching Errors'!E186, 100) + COUNTIF('Reversal Errors'!E186, 100) + COUNTIF('Stack Errors'!E186, 100) + COUNTIF('Vending_Machine Errors'!E186, 100) + COUNTIF('Vending_Machine_Sum Errors'!E186, 100) + COUNTIF('MazeComplete Errors'!E186, 100) + COUNTIF('MazeSolve Errors'!E186, 100) + COUNTIF('Hamiltonian Errors'!E186, 100)</f>
        <v>0</v>
      </c>
      <c r="F186">
        <f>COUNTIF('PARITY Errors'!F186, 100) + COUNTIF('Pattern_Matching Errors'!F186, 100) + COUNTIF('Reversal Errors'!F186, 100) + COUNTIF('Stack Errors'!F186, 100) + COUNTIF('Vending_Machine Errors'!F186, 100) + COUNTIF('Vending_Machine_Sum Errors'!F186, 100) + COUNTIF('MazeComplete Errors'!F186, 100) + COUNTIF('MazeSolve Errors'!F186, 100) + COUNTIF('Hamiltonian Errors'!F186, 100)</f>
        <v>0</v>
      </c>
      <c r="G186">
        <f>COUNTIF('PARITY Errors'!G186, 100) + COUNTIF('Pattern_Matching Errors'!G186, 100) + COUNTIF('Reversal Errors'!G186, 100) + COUNTIF('Stack Errors'!G186, 100) + COUNTIF('Vending_Machine Errors'!G186, 100) + COUNTIF('Vending_Machine_Sum Errors'!G186, 100) + COUNTIF('MazeComplete Errors'!G186, 100) + COUNTIF('MazeSolve Errors'!G186, 100) + COUNTIF('Hamiltonian Errors'!G186, 100)</f>
        <v>0</v>
      </c>
      <c r="H186" t="str">
        <f t="shared" si="5"/>
        <v>0 (δ=0.45)</v>
      </c>
    </row>
    <row r="187" spans="1:8" x14ac:dyDescent="0.45">
      <c r="A187" s="1">
        <v>3</v>
      </c>
      <c r="B187">
        <v>0</v>
      </c>
      <c r="C187">
        <v>0.65</v>
      </c>
      <c r="D187">
        <f>COUNTIF('PARITY Errors'!D187, 100) + COUNTIF('Pattern_Matching Errors'!D187, 100) + COUNTIF('Reversal Errors'!D187, 100) + COUNTIF('Stack Errors'!D187, 100) + COUNTIF('Vending_Machine Errors'!D187, 100) + COUNTIF('Vending_Machine_Sum Errors'!D187, 100) + COUNTIF('MazeComplete Errors'!D187, 100) + COUNTIF('MazeSolve Errors'!D187, 100) + COUNTIF('Hamiltonian Errors'!D187, 100)</f>
        <v>0</v>
      </c>
      <c r="E187">
        <f>COUNTIF('PARITY Errors'!E187, 100) + COUNTIF('Pattern_Matching Errors'!E187, 100) + COUNTIF('Reversal Errors'!E187, 100) + COUNTIF('Stack Errors'!E187, 100) + COUNTIF('Vending_Machine Errors'!E187, 100) + COUNTIF('Vending_Machine_Sum Errors'!E187, 100) + COUNTIF('MazeComplete Errors'!E187, 100) + COUNTIF('MazeSolve Errors'!E187, 100) + COUNTIF('Hamiltonian Errors'!E187, 100)</f>
        <v>0</v>
      </c>
      <c r="F187">
        <f>COUNTIF('PARITY Errors'!F187, 100) + COUNTIF('Pattern_Matching Errors'!F187, 100) + COUNTIF('Reversal Errors'!F187, 100) + COUNTIF('Stack Errors'!F187, 100) + COUNTIF('Vending_Machine Errors'!F187, 100) + COUNTIF('Vending_Machine_Sum Errors'!F187, 100) + COUNTIF('MazeComplete Errors'!F187, 100) + COUNTIF('MazeSolve Errors'!F187, 100) + COUNTIF('Hamiltonian Errors'!F187, 100)</f>
        <v>0</v>
      </c>
      <c r="G187">
        <f>COUNTIF('PARITY Errors'!G187, 100) + COUNTIF('Pattern_Matching Errors'!G187, 100) + COUNTIF('Reversal Errors'!G187, 100) + COUNTIF('Stack Errors'!G187, 100) + COUNTIF('Vending_Machine Errors'!G187, 100) + COUNTIF('Vending_Machine_Sum Errors'!G187, 100) + COUNTIF('MazeComplete Errors'!G187, 100) + COUNTIF('MazeSolve Errors'!G187, 100) + COUNTIF('Hamiltonian Errors'!G187, 100)</f>
        <v>0</v>
      </c>
      <c r="H187" t="str">
        <f t="shared" si="5"/>
        <v>0 (δ=0.65)</v>
      </c>
    </row>
    <row r="188" spans="1:8" x14ac:dyDescent="0.45">
      <c r="A188" s="1">
        <v>4</v>
      </c>
      <c r="B188">
        <v>0</v>
      </c>
      <c r="C188">
        <v>0.85</v>
      </c>
      <c r="D188">
        <f>COUNTIF('PARITY Errors'!D188, 100) + COUNTIF('Pattern_Matching Errors'!D188, 100) + COUNTIF('Reversal Errors'!D188, 100) + COUNTIF('Stack Errors'!D188, 100) + COUNTIF('Vending_Machine Errors'!D188, 100) + COUNTIF('Vending_Machine_Sum Errors'!D188, 100) + COUNTIF('MazeComplete Errors'!D188, 100) + COUNTIF('MazeSolve Errors'!D188, 100) + COUNTIF('Hamiltonian Errors'!D188, 100)</f>
        <v>0</v>
      </c>
      <c r="E188">
        <f>COUNTIF('PARITY Errors'!E188, 100) + COUNTIF('Pattern_Matching Errors'!E188, 100) + COUNTIF('Reversal Errors'!E188, 100) + COUNTIF('Stack Errors'!E188, 100) + COUNTIF('Vending_Machine Errors'!E188, 100) + COUNTIF('Vending_Machine_Sum Errors'!E188, 100) + COUNTIF('MazeComplete Errors'!E188, 100) + COUNTIF('MazeSolve Errors'!E188, 100) + COUNTIF('Hamiltonian Errors'!E188, 100)</f>
        <v>0</v>
      </c>
      <c r="F188">
        <f>COUNTIF('PARITY Errors'!F188, 100) + COUNTIF('Pattern_Matching Errors'!F188, 100) + COUNTIF('Reversal Errors'!F188, 100) + COUNTIF('Stack Errors'!F188, 100) + COUNTIF('Vending_Machine Errors'!F188, 100) + COUNTIF('Vending_Machine_Sum Errors'!F188, 100) + COUNTIF('MazeComplete Errors'!F188, 100) + COUNTIF('MazeSolve Errors'!F188, 100) + COUNTIF('Hamiltonian Errors'!F188, 100)</f>
        <v>0</v>
      </c>
      <c r="G188">
        <f>COUNTIF('PARITY Errors'!G188, 100) + COUNTIF('Pattern_Matching Errors'!G188, 100) + COUNTIF('Reversal Errors'!G188, 100) + COUNTIF('Stack Errors'!G188, 100) + COUNTIF('Vending_Machine Errors'!G188, 100) + COUNTIF('Vending_Machine_Sum Errors'!G188, 100) + COUNTIF('MazeComplete Errors'!G188, 100) + COUNTIF('MazeSolve Errors'!G188, 100) + COUNTIF('Hamiltonian Errors'!G188, 100)</f>
        <v>0</v>
      </c>
      <c r="H188" t="str">
        <f t="shared" si="5"/>
        <v>0 (δ=0.85)</v>
      </c>
    </row>
    <row r="189" spans="1:8" x14ac:dyDescent="0.45">
      <c r="A189" s="1">
        <v>5</v>
      </c>
      <c r="B189">
        <v>5</v>
      </c>
      <c r="C189">
        <v>0</v>
      </c>
      <c r="D189">
        <f>COUNTIF('PARITY Errors'!D189, 100) + COUNTIF('Pattern_Matching Errors'!D189, 100) + COUNTIF('Reversal Errors'!D189, 100) + COUNTIF('Stack Errors'!D189, 100) + COUNTIF('Vending_Machine Errors'!D189, 100) + COUNTIF('Vending_Machine_Sum Errors'!D189, 100) + COUNTIF('MazeComplete Errors'!D189, 100) + COUNTIF('MazeSolve Errors'!D189, 100) + COUNTIF('Hamiltonian Errors'!D189, 100)</f>
        <v>0</v>
      </c>
      <c r="E189">
        <f>COUNTIF('PARITY Errors'!E189, 100) + COUNTIF('Pattern_Matching Errors'!E189, 100) + COUNTIF('Reversal Errors'!E189, 100) + COUNTIF('Stack Errors'!E189, 100) + COUNTIF('Vending_Machine Errors'!E189, 100) + COUNTIF('Vending_Machine_Sum Errors'!E189, 100) + COUNTIF('MazeComplete Errors'!E189, 100) + COUNTIF('MazeSolve Errors'!E189, 100) + COUNTIF('Hamiltonian Errors'!E189, 100)</f>
        <v>0</v>
      </c>
      <c r="F189">
        <f>COUNTIF('PARITY Errors'!F189, 100) + COUNTIF('Pattern_Matching Errors'!F189, 100) + COUNTIF('Reversal Errors'!F189, 100) + COUNTIF('Stack Errors'!F189, 100) + COUNTIF('Vending_Machine Errors'!F189, 100) + COUNTIF('Vending_Machine_Sum Errors'!F189, 100) + COUNTIF('MazeComplete Errors'!F189, 100) + COUNTIF('MazeSolve Errors'!F189, 100) + COUNTIF('Hamiltonian Errors'!F189, 100)</f>
        <v>0</v>
      </c>
      <c r="G189">
        <f>COUNTIF('PARITY Errors'!G189, 100) + COUNTIF('Pattern_Matching Errors'!G189, 100) + COUNTIF('Reversal Errors'!G189, 100) + COUNTIF('Stack Errors'!G189, 100) + COUNTIF('Vending_Machine Errors'!G189, 100) + COUNTIF('Vending_Machine_Sum Errors'!G189, 100) + COUNTIF('MazeComplete Errors'!G189, 100) + COUNTIF('MazeSolve Errors'!G189, 100) + COUNTIF('Hamiltonian Errors'!G189, 100)</f>
        <v>0</v>
      </c>
      <c r="H189" t="str">
        <f t="shared" si="5"/>
        <v>5 (δ=0)</v>
      </c>
    </row>
    <row r="190" spans="1:8" x14ac:dyDescent="0.45">
      <c r="A190" s="1">
        <v>6</v>
      </c>
      <c r="B190">
        <v>5</v>
      </c>
      <c r="C190">
        <v>0.2</v>
      </c>
      <c r="D190">
        <f>COUNTIF('PARITY Errors'!D190, 100) + COUNTIF('Pattern_Matching Errors'!D190, 100) + COUNTIF('Reversal Errors'!D190, 100) + COUNTIF('Stack Errors'!D190, 100) + COUNTIF('Vending_Machine Errors'!D190, 100) + COUNTIF('Vending_Machine_Sum Errors'!D190, 100) + COUNTIF('MazeComplete Errors'!D190, 100) + COUNTIF('MazeSolve Errors'!D190, 100) + COUNTIF('Hamiltonian Errors'!D190, 100)</f>
        <v>0</v>
      </c>
      <c r="E190">
        <f>COUNTIF('PARITY Errors'!E190, 100) + COUNTIF('Pattern_Matching Errors'!E190, 100) + COUNTIF('Reversal Errors'!E190, 100) + COUNTIF('Stack Errors'!E190, 100) + COUNTIF('Vending_Machine Errors'!E190, 100) + COUNTIF('Vending_Machine_Sum Errors'!E190, 100) + COUNTIF('MazeComplete Errors'!E190, 100) + COUNTIF('MazeSolve Errors'!E190, 100) + COUNTIF('Hamiltonian Errors'!E190, 100)</f>
        <v>0</v>
      </c>
      <c r="F190">
        <f>COUNTIF('PARITY Errors'!F190, 100) + COUNTIF('Pattern_Matching Errors'!F190, 100) + COUNTIF('Reversal Errors'!F190, 100) + COUNTIF('Stack Errors'!F190, 100) + COUNTIF('Vending_Machine Errors'!F190, 100) + COUNTIF('Vending_Machine_Sum Errors'!F190, 100) + COUNTIF('MazeComplete Errors'!F190, 100) + COUNTIF('MazeSolve Errors'!F190, 100) + COUNTIF('Hamiltonian Errors'!F190, 100)</f>
        <v>0</v>
      </c>
      <c r="G190">
        <f>COUNTIF('PARITY Errors'!G190, 100) + COUNTIF('Pattern_Matching Errors'!G190, 100) + COUNTIF('Reversal Errors'!G190, 100) + COUNTIF('Stack Errors'!G190, 100) + COUNTIF('Vending_Machine Errors'!G190, 100) + COUNTIF('Vending_Machine_Sum Errors'!G190, 100) + COUNTIF('MazeComplete Errors'!G190, 100) + COUNTIF('MazeSolve Errors'!G190, 100) + COUNTIF('Hamiltonian Errors'!G190, 100)</f>
        <v>0</v>
      </c>
      <c r="H190" t="str">
        <f t="shared" si="5"/>
        <v>5 (δ=0.2)</v>
      </c>
    </row>
    <row r="191" spans="1:8" x14ac:dyDescent="0.45">
      <c r="A191" s="1">
        <v>7</v>
      </c>
      <c r="B191">
        <v>5</v>
      </c>
      <c r="C191">
        <v>0.45</v>
      </c>
      <c r="D191">
        <f>COUNTIF('PARITY Errors'!D191, 100) + COUNTIF('Pattern_Matching Errors'!D191, 100) + COUNTIF('Reversal Errors'!D191, 100) + COUNTIF('Stack Errors'!D191, 100) + COUNTIF('Vending_Machine Errors'!D191, 100) + COUNTIF('Vending_Machine_Sum Errors'!D191, 100) + COUNTIF('MazeComplete Errors'!D191, 100) + COUNTIF('MazeSolve Errors'!D191, 100) + COUNTIF('Hamiltonian Errors'!D191, 100)</f>
        <v>0</v>
      </c>
      <c r="E191">
        <f>COUNTIF('PARITY Errors'!E191, 100) + COUNTIF('Pattern_Matching Errors'!E191, 100) + COUNTIF('Reversal Errors'!E191, 100) + COUNTIF('Stack Errors'!E191, 100) + COUNTIF('Vending_Machine Errors'!E191, 100) + COUNTIF('Vending_Machine_Sum Errors'!E191, 100) + COUNTIF('MazeComplete Errors'!E191, 100) + COUNTIF('MazeSolve Errors'!E191, 100) + COUNTIF('Hamiltonian Errors'!E191, 100)</f>
        <v>0</v>
      </c>
      <c r="F191">
        <f>COUNTIF('PARITY Errors'!F191, 100) + COUNTIF('Pattern_Matching Errors'!F191, 100) + COUNTIF('Reversal Errors'!F191, 100) + COUNTIF('Stack Errors'!F191, 100) + COUNTIF('Vending_Machine Errors'!F191, 100) + COUNTIF('Vending_Machine_Sum Errors'!F191, 100) + COUNTIF('MazeComplete Errors'!F191, 100) + COUNTIF('MazeSolve Errors'!F191, 100) + COUNTIF('Hamiltonian Errors'!F191, 100)</f>
        <v>0</v>
      </c>
      <c r="G191">
        <f>COUNTIF('PARITY Errors'!G191, 100) + COUNTIF('Pattern_Matching Errors'!G191, 100) + COUNTIF('Reversal Errors'!G191, 100) + COUNTIF('Stack Errors'!G191, 100) + COUNTIF('Vending_Machine Errors'!G191, 100) + COUNTIF('Vending_Machine_Sum Errors'!G191, 100) + COUNTIF('MazeComplete Errors'!G191, 100) + COUNTIF('MazeSolve Errors'!G191, 100) + COUNTIF('Hamiltonian Errors'!G191, 100)</f>
        <v>0</v>
      </c>
      <c r="H191" t="str">
        <f t="shared" si="5"/>
        <v>5 (δ=0.45)</v>
      </c>
    </row>
    <row r="192" spans="1:8" x14ac:dyDescent="0.45">
      <c r="A192" s="1">
        <v>8</v>
      </c>
      <c r="B192">
        <v>5</v>
      </c>
      <c r="C192">
        <v>0.65</v>
      </c>
      <c r="D192">
        <f>COUNTIF('PARITY Errors'!D192, 100) + COUNTIF('Pattern_Matching Errors'!D192, 100) + COUNTIF('Reversal Errors'!D192, 100) + COUNTIF('Stack Errors'!D192, 100) + COUNTIF('Vending_Machine Errors'!D192, 100) + COUNTIF('Vending_Machine_Sum Errors'!D192, 100) + COUNTIF('MazeComplete Errors'!D192, 100) + COUNTIF('MazeSolve Errors'!D192, 100) + COUNTIF('Hamiltonian Errors'!D192, 100)</f>
        <v>0</v>
      </c>
      <c r="E192">
        <f>COUNTIF('PARITY Errors'!E192, 100) + COUNTIF('Pattern_Matching Errors'!E192, 100) + COUNTIF('Reversal Errors'!E192, 100) + COUNTIF('Stack Errors'!E192, 100) + COUNTIF('Vending_Machine Errors'!E192, 100) + COUNTIF('Vending_Machine_Sum Errors'!E192, 100) + COUNTIF('MazeComplete Errors'!E192, 100) + COUNTIF('MazeSolve Errors'!E192, 100) + COUNTIF('Hamiltonian Errors'!E192, 100)</f>
        <v>0</v>
      </c>
      <c r="F192">
        <f>COUNTIF('PARITY Errors'!F192, 100) + COUNTIF('Pattern_Matching Errors'!F192, 100) + COUNTIF('Reversal Errors'!F192, 100) + COUNTIF('Stack Errors'!F192, 100) + COUNTIF('Vending_Machine Errors'!F192, 100) + COUNTIF('Vending_Machine_Sum Errors'!F192, 100) + COUNTIF('MazeComplete Errors'!F192, 100) + COUNTIF('MazeSolve Errors'!F192, 100) + COUNTIF('Hamiltonian Errors'!F192, 100)</f>
        <v>0</v>
      </c>
      <c r="G192">
        <f>COUNTIF('PARITY Errors'!G192, 100) + COUNTIF('Pattern_Matching Errors'!G192, 100) + COUNTIF('Reversal Errors'!G192, 100) + COUNTIF('Stack Errors'!G192, 100) + COUNTIF('Vending_Machine Errors'!G192, 100) + COUNTIF('Vending_Machine_Sum Errors'!G192, 100) + COUNTIF('MazeComplete Errors'!G192, 100) + COUNTIF('MazeSolve Errors'!G192, 100) + COUNTIF('Hamiltonian Errors'!G192, 100)</f>
        <v>0</v>
      </c>
      <c r="H192" t="str">
        <f t="shared" si="5"/>
        <v>5 (δ=0.65)</v>
      </c>
    </row>
    <row r="193" spans="1:8" x14ac:dyDescent="0.45">
      <c r="A193" s="1">
        <v>9</v>
      </c>
      <c r="B193">
        <v>5</v>
      </c>
      <c r="C193">
        <v>0.85</v>
      </c>
      <c r="D193">
        <f>COUNTIF('PARITY Errors'!D193, 100) + COUNTIF('Pattern_Matching Errors'!D193, 100) + COUNTIF('Reversal Errors'!D193, 100) + COUNTIF('Stack Errors'!D193, 100) + COUNTIF('Vending_Machine Errors'!D193, 100) + COUNTIF('Vending_Machine_Sum Errors'!D193, 100) + COUNTIF('MazeComplete Errors'!D193, 100) + COUNTIF('MazeSolve Errors'!D193, 100) + COUNTIF('Hamiltonian Errors'!D193, 100)</f>
        <v>0</v>
      </c>
      <c r="E193">
        <f>COUNTIF('PARITY Errors'!E193, 100) + COUNTIF('Pattern_Matching Errors'!E193, 100) + COUNTIF('Reversal Errors'!E193, 100) + COUNTIF('Stack Errors'!E193, 100) + COUNTIF('Vending_Machine Errors'!E193, 100) + COUNTIF('Vending_Machine_Sum Errors'!E193, 100) + COUNTIF('MazeComplete Errors'!E193, 100) + COUNTIF('MazeSolve Errors'!E193, 100) + COUNTIF('Hamiltonian Errors'!E193, 100)</f>
        <v>0</v>
      </c>
      <c r="F193">
        <f>COUNTIF('PARITY Errors'!F193, 100) + COUNTIF('Pattern_Matching Errors'!F193, 100) + COUNTIF('Reversal Errors'!F193, 100) + COUNTIF('Stack Errors'!F193, 100) + COUNTIF('Vending_Machine Errors'!F193, 100) + COUNTIF('Vending_Machine_Sum Errors'!F193, 100) + COUNTIF('MazeComplete Errors'!F193, 100) + COUNTIF('MazeSolve Errors'!F193, 100) + COUNTIF('Hamiltonian Errors'!F193, 100)</f>
        <v>0</v>
      </c>
      <c r="G193">
        <f>COUNTIF('PARITY Errors'!G193, 100) + COUNTIF('Pattern_Matching Errors'!G193, 100) + COUNTIF('Reversal Errors'!G193, 100) + COUNTIF('Stack Errors'!G193, 100) + COUNTIF('Vending_Machine Errors'!G193, 100) + COUNTIF('Vending_Machine_Sum Errors'!G193, 100) + COUNTIF('MazeComplete Errors'!G193, 100) + COUNTIF('MazeSolve Errors'!G193, 100) + COUNTIF('Hamiltonian Errors'!G193, 100)</f>
        <v>0</v>
      </c>
      <c r="H193" t="str">
        <f t="shared" si="5"/>
        <v>5 (δ=0.85)</v>
      </c>
    </row>
    <row r="194" spans="1:8" x14ac:dyDescent="0.45">
      <c r="A194" s="1">
        <v>10</v>
      </c>
      <c r="B194">
        <v>10</v>
      </c>
      <c r="C194">
        <v>0</v>
      </c>
      <c r="D194">
        <f>COUNTIF('PARITY Errors'!D194, 100) + COUNTIF('Pattern_Matching Errors'!D194, 100) + COUNTIF('Reversal Errors'!D194, 100) + COUNTIF('Stack Errors'!D194, 100) + COUNTIF('Vending_Machine Errors'!D194, 100) + COUNTIF('Vending_Machine_Sum Errors'!D194, 100) + COUNTIF('MazeComplete Errors'!D194, 100) + COUNTIF('MazeSolve Errors'!D194, 100) + COUNTIF('Hamiltonian Errors'!D194, 100)</f>
        <v>0</v>
      </c>
      <c r="E194">
        <f>COUNTIF('PARITY Errors'!E194, 100) + COUNTIF('Pattern_Matching Errors'!E194, 100) + COUNTIF('Reversal Errors'!E194, 100) + COUNTIF('Stack Errors'!E194, 100) + COUNTIF('Vending_Machine Errors'!E194, 100) + COUNTIF('Vending_Machine_Sum Errors'!E194, 100) + COUNTIF('MazeComplete Errors'!E194, 100) + COUNTIF('MazeSolve Errors'!E194, 100) + COUNTIF('Hamiltonian Errors'!E194, 100)</f>
        <v>0</v>
      </c>
      <c r="F194">
        <f>COUNTIF('PARITY Errors'!F194, 100) + COUNTIF('Pattern_Matching Errors'!F194, 100) + COUNTIF('Reversal Errors'!F194, 100) + COUNTIF('Stack Errors'!F194, 100) + COUNTIF('Vending_Machine Errors'!F194, 100) + COUNTIF('Vending_Machine_Sum Errors'!F194, 100) + COUNTIF('MazeComplete Errors'!F194, 100) + COUNTIF('MazeSolve Errors'!F194, 100) + COUNTIF('Hamiltonian Errors'!F194, 100)</f>
        <v>0</v>
      </c>
      <c r="G194">
        <f>COUNTIF('PARITY Errors'!G194, 100) + COUNTIF('Pattern_Matching Errors'!G194, 100) + COUNTIF('Reversal Errors'!G194, 100) + COUNTIF('Stack Errors'!G194, 100) + COUNTIF('Vending_Machine Errors'!G194, 100) + COUNTIF('Vending_Machine_Sum Errors'!G194, 100) + COUNTIF('MazeComplete Errors'!G194, 100) + COUNTIF('MazeSolve Errors'!G194, 100) + COUNTIF('Hamiltonian Errors'!G194, 100)</f>
        <v>0</v>
      </c>
      <c r="H194" t="str">
        <f t="shared" si="5"/>
        <v>10 (δ=0)</v>
      </c>
    </row>
    <row r="195" spans="1:8" x14ac:dyDescent="0.45">
      <c r="A195" s="1">
        <v>11</v>
      </c>
      <c r="B195">
        <v>10</v>
      </c>
      <c r="C195">
        <v>0.2</v>
      </c>
      <c r="D195">
        <f>COUNTIF('PARITY Errors'!D195, 100) + COUNTIF('Pattern_Matching Errors'!D195, 100) + COUNTIF('Reversal Errors'!D195, 100) + COUNTIF('Stack Errors'!D195, 100) + COUNTIF('Vending_Machine Errors'!D195, 100) + COUNTIF('Vending_Machine_Sum Errors'!D195, 100) + COUNTIF('MazeComplete Errors'!D195, 100) + COUNTIF('MazeSolve Errors'!D195, 100) + COUNTIF('Hamiltonian Errors'!D195, 100)</f>
        <v>0</v>
      </c>
      <c r="E195">
        <f>COUNTIF('PARITY Errors'!E195, 100) + COUNTIF('Pattern_Matching Errors'!E195, 100) + COUNTIF('Reversal Errors'!E195, 100) + COUNTIF('Stack Errors'!E195, 100) + COUNTIF('Vending_Machine Errors'!E195, 100) + COUNTIF('Vending_Machine_Sum Errors'!E195, 100) + COUNTIF('MazeComplete Errors'!E195, 100) + COUNTIF('MazeSolve Errors'!E195, 100) + COUNTIF('Hamiltonian Errors'!E195, 100)</f>
        <v>0</v>
      </c>
      <c r="F195">
        <f>COUNTIF('PARITY Errors'!F195, 100) + COUNTIF('Pattern_Matching Errors'!F195, 100) + COUNTIF('Reversal Errors'!F195, 100) + COUNTIF('Stack Errors'!F195, 100) + COUNTIF('Vending_Machine Errors'!F195, 100) + COUNTIF('Vending_Machine_Sum Errors'!F195, 100) + COUNTIF('MazeComplete Errors'!F195, 100) + COUNTIF('MazeSolve Errors'!F195, 100) + COUNTIF('Hamiltonian Errors'!F195, 100)</f>
        <v>0</v>
      </c>
      <c r="G195">
        <f>COUNTIF('PARITY Errors'!G195, 100) + COUNTIF('Pattern_Matching Errors'!G195, 100) + COUNTIF('Reversal Errors'!G195, 100) + COUNTIF('Stack Errors'!G195, 100) + COUNTIF('Vending_Machine Errors'!G195, 100) + COUNTIF('Vending_Machine_Sum Errors'!G195, 100) + COUNTIF('MazeComplete Errors'!G195, 100) + COUNTIF('MazeSolve Errors'!G195, 100) + COUNTIF('Hamiltonian Errors'!G195, 100)</f>
        <v>0</v>
      </c>
      <c r="H195" t="str">
        <f t="shared" si="5"/>
        <v>10 (δ=0.2)</v>
      </c>
    </row>
    <row r="196" spans="1:8" x14ac:dyDescent="0.45">
      <c r="A196" s="1">
        <v>12</v>
      </c>
      <c r="B196">
        <v>10</v>
      </c>
      <c r="C196">
        <v>0.45</v>
      </c>
      <c r="D196">
        <f>COUNTIF('PARITY Errors'!D196, 100) + COUNTIF('Pattern_Matching Errors'!D196, 100) + COUNTIF('Reversal Errors'!D196, 100) + COUNTIF('Stack Errors'!D196, 100) + COUNTIF('Vending_Machine Errors'!D196, 100) + COUNTIF('Vending_Machine_Sum Errors'!D196, 100) + COUNTIF('MazeComplete Errors'!D196, 100) + COUNTIF('MazeSolve Errors'!D196, 100) + COUNTIF('Hamiltonian Errors'!D196, 100)</f>
        <v>0</v>
      </c>
      <c r="E196">
        <f>COUNTIF('PARITY Errors'!E196, 100) + COUNTIF('Pattern_Matching Errors'!E196, 100) + COUNTIF('Reversal Errors'!E196, 100) + COUNTIF('Stack Errors'!E196, 100) + COUNTIF('Vending_Machine Errors'!E196, 100) + COUNTIF('Vending_Machine_Sum Errors'!E196, 100) + COUNTIF('MazeComplete Errors'!E196, 100) + COUNTIF('MazeSolve Errors'!E196, 100) + COUNTIF('Hamiltonian Errors'!E196, 100)</f>
        <v>0</v>
      </c>
      <c r="F196">
        <f>COUNTIF('PARITY Errors'!F196, 100) + COUNTIF('Pattern_Matching Errors'!F196, 100) + COUNTIF('Reversal Errors'!F196, 100) + COUNTIF('Stack Errors'!F196, 100) + COUNTIF('Vending_Machine Errors'!F196, 100) + COUNTIF('Vending_Machine_Sum Errors'!F196, 100) + COUNTIF('MazeComplete Errors'!F196, 100) + COUNTIF('MazeSolve Errors'!F196, 100) + COUNTIF('Hamiltonian Errors'!F196, 100)</f>
        <v>0</v>
      </c>
      <c r="G196">
        <f>COUNTIF('PARITY Errors'!G196, 100) + COUNTIF('Pattern_Matching Errors'!G196, 100) + COUNTIF('Reversal Errors'!G196, 100) + COUNTIF('Stack Errors'!G196, 100) + COUNTIF('Vending_Machine Errors'!G196, 100) + COUNTIF('Vending_Machine_Sum Errors'!G196, 100) + COUNTIF('MazeComplete Errors'!G196, 100) + COUNTIF('MazeSolve Errors'!G196, 100) + COUNTIF('Hamiltonian Errors'!G196, 100)</f>
        <v>0</v>
      </c>
      <c r="H196" t="str">
        <f t="shared" si="5"/>
        <v>10 (δ=0.45)</v>
      </c>
    </row>
    <row r="197" spans="1:8" x14ac:dyDescent="0.45">
      <c r="A197" s="1">
        <v>13</v>
      </c>
      <c r="B197">
        <v>10</v>
      </c>
      <c r="C197">
        <v>0.65</v>
      </c>
      <c r="D197">
        <f>COUNTIF('PARITY Errors'!D197, 100) + COUNTIF('Pattern_Matching Errors'!D197, 100) + COUNTIF('Reversal Errors'!D197, 100) + COUNTIF('Stack Errors'!D197, 100) + COUNTIF('Vending_Machine Errors'!D197, 100) + COUNTIF('Vending_Machine_Sum Errors'!D197, 100) + COUNTIF('MazeComplete Errors'!D197, 100) + COUNTIF('MazeSolve Errors'!D197, 100) + COUNTIF('Hamiltonian Errors'!D197, 100)</f>
        <v>0</v>
      </c>
      <c r="E197">
        <f>COUNTIF('PARITY Errors'!E197, 100) + COUNTIF('Pattern_Matching Errors'!E197, 100) + COUNTIF('Reversal Errors'!E197, 100) + COUNTIF('Stack Errors'!E197, 100) + COUNTIF('Vending_Machine Errors'!E197, 100) + COUNTIF('Vending_Machine_Sum Errors'!E197, 100) + COUNTIF('MazeComplete Errors'!E197, 100) + COUNTIF('MazeSolve Errors'!E197, 100) + COUNTIF('Hamiltonian Errors'!E197, 100)</f>
        <v>0</v>
      </c>
      <c r="F197">
        <f>COUNTIF('PARITY Errors'!F197, 100) + COUNTIF('Pattern_Matching Errors'!F197, 100) + COUNTIF('Reversal Errors'!F197, 100) + COUNTIF('Stack Errors'!F197, 100) + COUNTIF('Vending_Machine Errors'!F197, 100) + COUNTIF('Vending_Machine_Sum Errors'!F197, 100) + COUNTIF('MazeComplete Errors'!F197, 100) + COUNTIF('MazeSolve Errors'!F197, 100) + COUNTIF('Hamiltonian Errors'!F197, 100)</f>
        <v>0</v>
      </c>
      <c r="G197">
        <f>COUNTIF('PARITY Errors'!G197, 100) + COUNTIF('Pattern_Matching Errors'!G197, 100) + COUNTIF('Reversal Errors'!G197, 100) + COUNTIF('Stack Errors'!G197, 100) + COUNTIF('Vending_Machine Errors'!G197, 100) + COUNTIF('Vending_Machine_Sum Errors'!G197, 100) + COUNTIF('MazeComplete Errors'!G197, 100) + COUNTIF('MazeSolve Errors'!G197, 100) + COUNTIF('Hamiltonian Errors'!G197, 100)</f>
        <v>0</v>
      </c>
      <c r="H197" t="str">
        <f t="shared" si="5"/>
        <v>10 (δ=0.65)</v>
      </c>
    </row>
    <row r="198" spans="1:8" x14ac:dyDescent="0.45">
      <c r="A198" s="1">
        <v>14</v>
      </c>
      <c r="B198">
        <v>10</v>
      </c>
      <c r="C198">
        <v>0.85</v>
      </c>
      <c r="D198">
        <f>COUNTIF('PARITY Errors'!D198, 100) + COUNTIF('Pattern_Matching Errors'!D198, 100) + COUNTIF('Reversal Errors'!D198, 100) + COUNTIF('Stack Errors'!D198, 100) + COUNTIF('Vending_Machine Errors'!D198, 100) + COUNTIF('Vending_Machine_Sum Errors'!D198, 100) + COUNTIF('MazeComplete Errors'!D198, 100) + COUNTIF('MazeSolve Errors'!D198, 100) + COUNTIF('Hamiltonian Errors'!D198, 100)</f>
        <v>0</v>
      </c>
      <c r="E198">
        <f>COUNTIF('PARITY Errors'!E198, 100) + COUNTIF('Pattern_Matching Errors'!E198, 100) + COUNTIF('Reversal Errors'!E198, 100) + COUNTIF('Stack Errors'!E198, 100) + COUNTIF('Vending_Machine Errors'!E198, 100) + COUNTIF('Vending_Machine_Sum Errors'!E198, 100) + COUNTIF('MazeComplete Errors'!E198, 100) + COUNTIF('MazeSolve Errors'!E198, 100) + COUNTIF('Hamiltonian Errors'!E198, 100)</f>
        <v>0</v>
      </c>
      <c r="F198">
        <f>COUNTIF('PARITY Errors'!F198, 100) + COUNTIF('Pattern_Matching Errors'!F198, 100) + COUNTIF('Reversal Errors'!F198, 100) + COUNTIF('Stack Errors'!F198, 100) + COUNTIF('Vending_Machine Errors'!F198, 100) + COUNTIF('Vending_Machine_Sum Errors'!F198, 100) + COUNTIF('MazeComplete Errors'!F198, 100) + COUNTIF('MazeSolve Errors'!F198, 100) + COUNTIF('Hamiltonian Errors'!F198, 100)</f>
        <v>0</v>
      </c>
      <c r="G198">
        <f>COUNTIF('PARITY Errors'!G198, 100) + COUNTIF('Pattern_Matching Errors'!G198, 100) + COUNTIF('Reversal Errors'!G198, 100) + COUNTIF('Stack Errors'!G198, 100) + COUNTIF('Vending_Machine Errors'!G198, 100) + COUNTIF('Vending_Machine_Sum Errors'!G198, 100) + COUNTIF('MazeComplete Errors'!G198, 100) + COUNTIF('MazeSolve Errors'!G198, 100) + COUNTIF('Hamiltonian Errors'!G198, 100)</f>
        <v>0</v>
      </c>
      <c r="H198" t="str">
        <f t="shared" si="5"/>
        <v>10 (δ=0.85)</v>
      </c>
    </row>
    <row r="199" spans="1:8" x14ac:dyDescent="0.45">
      <c r="A199" s="1">
        <v>15</v>
      </c>
      <c r="B199">
        <v>20</v>
      </c>
      <c r="C199">
        <v>0</v>
      </c>
      <c r="D199">
        <f>COUNTIF('PARITY Errors'!D199, 100) + COUNTIF('Pattern_Matching Errors'!D199, 100) + COUNTIF('Reversal Errors'!D199, 100) + COUNTIF('Stack Errors'!D199, 100) + COUNTIF('Vending_Machine Errors'!D199, 100) + COUNTIF('Vending_Machine_Sum Errors'!D199, 100) + COUNTIF('MazeComplete Errors'!D199, 100) + COUNTIF('MazeSolve Errors'!D199, 100) + COUNTIF('Hamiltonian Errors'!D199, 100)</f>
        <v>0</v>
      </c>
      <c r="E199">
        <f>COUNTIF('PARITY Errors'!E199, 100) + COUNTIF('Pattern_Matching Errors'!E199, 100) + COUNTIF('Reversal Errors'!E199, 100) + COUNTIF('Stack Errors'!E199, 100) + COUNTIF('Vending_Machine Errors'!E199, 100) + COUNTIF('Vending_Machine_Sum Errors'!E199, 100) + COUNTIF('MazeComplete Errors'!E199, 100) + COUNTIF('MazeSolve Errors'!E199, 100) + COUNTIF('Hamiltonian Errors'!E199, 100)</f>
        <v>0</v>
      </c>
      <c r="F199">
        <f>COUNTIF('PARITY Errors'!F199, 100) + COUNTIF('Pattern_Matching Errors'!F199, 100) + COUNTIF('Reversal Errors'!F199, 100) + COUNTIF('Stack Errors'!F199, 100) + COUNTIF('Vending_Machine Errors'!F199, 100) + COUNTIF('Vending_Machine_Sum Errors'!F199, 100) + COUNTIF('MazeComplete Errors'!F199, 100) + COUNTIF('MazeSolve Errors'!F199, 100) + COUNTIF('Hamiltonian Errors'!F199, 100)</f>
        <v>0</v>
      </c>
      <c r="G199">
        <f>COUNTIF('PARITY Errors'!G199, 100) + COUNTIF('Pattern_Matching Errors'!G199, 100) + COUNTIF('Reversal Errors'!G199, 100) + COUNTIF('Stack Errors'!G199, 100) + COUNTIF('Vending_Machine Errors'!G199, 100) + COUNTIF('Vending_Machine_Sum Errors'!G199, 100) + COUNTIF('MazeComplete Errors'!G199, 100) + COUNTIF('MazeSolve Errors'!G199, 100) + COUNTIF('Hamiltonian Errors'!G199, 100)</f>
        <v>0</v>
      </c>
      <c r="H199" t="str">
        <f t="shared" si="5"/>
        <v>20 (δ=0)</v>
      </c>
    </row>
    <row r="200" spans="1:8" x14ac:dyDescent="0.45">
      <c r="A200" s="1">
        <v>16</v>
      </c>
      <c r="B200">
        <v>20</v>
      </c>
      <c r="C200">
        <v>0.2</v>
      </c>
      <c r="D200">
        <f>COUNTIF('PARITY Errors'!D200, 100) + COUNTIF('Pattern_Matching Errors'!D200, 100) + COUNTIF('Reversal Errors'!D200, 100) + COUNTIF('Stack Errors'!D200, 100) + COUNTIF('Vending_Machine Errors'!D200, 100) + COUNTIF('Vending_Machine_Sum Errors'!D200, 100) + COUNTIF('MazeComplete Errors'!D200, 100) + COUNTIF('MazeSolve Errors'!D200, 100) + COUNTIF('Hamiltonian Errors'!D200, 100)</f>
        <v>0</v>
      </c>
      <c r="E200">
        <f>COUNTIF('PARITY Errors'!E200, 100) + COUNTIF('Pattern_Matching Errors'!E200, 100) + COUNTIF('Reversal Errors'!E200, 100) + COUNTIF('Stack Errors'!E200, 100) + COUNTIF('Vending_Machine Errors'!E200, 100) + COUNTIF('Vending_Machine_Sum Errors'!E200, 100) + COUNTIF('MazeComplete Errors'!E200, 100) + COUNTIF('MazeSolve Errors'!E200, 100) + COUNTIF('Hamiltonian Errors'!E200, 100)</f>
        <v>0</v>
      </c>
      <c r="F200">
        <f>COUNTIF('PARITY Errors'!F200, 100) + COUNTIF('Pattern_Matching Errors'!F200, 100) + COUNTIF('Reversal Errors'!F200, 100) + COUNTIF('Stack Errors'!F200, 100) + COUNTIF('Vending_Machine Errors'!F200, 100) + COUNTIF('Vending_Machine_Sum Errors'!F200, 100) + COUNTIF('MazeComplete Errors'!F200, 100) + COUNTIF('MazeSolve Errors'!F200, 100) + COUNTIF('Hamiltonian Errors'!F200, 100)</f>
        <v>0</v>
      </c>
      <c r="G200">
        <f>COUNTIF('PARITY Errors'!G200, 100) + COUNTIF('Pattern_Matching Errors'!G200, 100) + COUNTIF('Reversal Errors'!G200, 100) + COUNTIF('Stack Errors'!G200, 100) + COUNTIF('Vending_Machine Errors'!G200, 100) + COUNTIF('Vending_Machine_Sum Errors'!G200, 100) + COUNTIF('MazeComplete Errors'!G200, 100) + COUNTIF('MazeSolve Errors'!G200, 100) + COUNTIF('Hamiltonian Errors'!G200, 100)</f>
        <v>0</v>
      </c>
      <c r="H200" t="str">
        <f t="shared" si="5"/>
        <v>20 (δ=0.2)</v>
      </c>
    </row>
    <row r="201" spans="1:8" x14ac:dyDescent="0.45">
      <c r="A201" s="1">
        <v>17</v>
      </c>
      <c r="B201">
        <v>20</v>
      </c>
      <c r="C201">
        <v>0.45</v>
      </c>
      <c r="D201">
        <f>COUNTIF('PARITY Errors'!D201, 100) + COUNTIF('Pattern_Matching Errors'!D201, 100) + COUNTIF('Reversal Errors'!D201, 100) + COUNTIF('Stack Errors'!D201, 100) + COUNTIF('Vending_Machine Errors'!D201, 100) + COUNTIF('Vending_Machine_Sum Errors'!D201, 100) + COUNTIF('MazeComplete Errors'!D201, 100) + COUNTIF('MazeSolve Errors'!D201, 100) + COUNTIF('Hamiltonian Errors'!D201, 100)</f>
        <v>0</v>
      </c>
      <c r="E201">
        <f>COUNTIF('PARITY Errors'!E201, 100) + COUNTIF('Pattern_Matching Errors'!E201, 100) + COUNTIF('Reversal Errors'!E201, 100) + COUNTIF('Stack Errors'!E201, 100) + COUNTIF('Vending_Machine Errors'!E201, 100) + COUNTIF('Vending_Machine_Sum Errors'!E201, 100) + COUNTIF('MazeComplete Errors'!E201, 100) + COUNTIF('MazeSolve Errors'!E201, 100) + COUNTIF('Hamiltonian Errors'!E201, 100)</f>
        <v>0</v>
      </c>
      <c r="F201">
        <f>COUNTIF('PARITY Errors'!F201, 100) + COUNTIF('Pattern_Matching Errors'!F201, 100) + COUNTIF('Reversal Errors'!F201, 100) + COUNTIF('Stack Errors'!F201, 100) + COUNTIF('Vending_Machine Errors'!F201, 100) + COUNTIF('Vending_Machine_Sum Errors'!F201, 100) + COUNTIF('MazeComplete Errors'!F201, 100) + COUNTIF('MazeSolve Errors'!F201, 100) + COUNTIF('Hamiltonian Errors'!F201, 100)</f>
        <v>0</v>
      </c>
      <c r="G201">
        <f>COUNTIF('PARITY Errors'!G201, 100) + COUNTIF('Pattern_Matching Errors'!G201, 100) + COUNTIF('Reversal Errors'!G201, 100) + COUNTIF('Stack Errors'!G201, 100) + COUNTIF('Vending_Machine Errors'!G201, 100) + COUNTIF('Vending_Machine_Sum Errors'!G201, 100) + COUNTIF('MazeComplete Errors'!G201, 100) + COUNTIF('MazeSolve Errors'!G201, 100) + COUNTIF('Hamiltonian Errors'!G201, 100)</f>
        <v>0</v>
      </c>
      <c r="H201" t="str">
        <f t="shared" si="5"/>
        <v>20 (δ=0.45)</v>
      </c>
    </row>
    <row r="202" spans="1:8" x14ac:dyDescent="0.45">
      <c r="A202" s="1">
        <v>18</v>
      </c>
      <c r="B202">
        <v>20</v>
      </c>
      <c r="C202">
        <v>0.65</v>
      </c>
      <c r="D202">
        <f>COUNTIF('PARITY Errors'!D202, 100) + COUNTIF('Pattern_Matching Errors'!D202, 100) + COUNTIF('Reversal Errors'!D202, 100) + COUNTIF('Stack Errors'!D202, 100) + COUNTIF('Vending_Machine Errors'!D202, 100) + COUNTIF('Vending_Machine_Sum Errors'!D202, 100) + COUNTIF('MazeComplete Errors'!D202, 100) + COUNTIF('MazeSolve Errors'!D202, 100) + COUNTIF('Hamiltonian Errors'!D202, 100)</f>
        <v>0</v>
      </c>
      <c r="E202">
        <f>COUNTIF('PARITY Errors'!E202, 100) + COUNTIF('Pattern_Matching Errors'!E202, 100) + COUNTIF('Reversal Errors'!E202, 100) + COUNTIF('Stack Errors'!E202, 100) + COUNTIF('Vending_Machine Errors'!E202, 100) + COUNTIF('Vending_Machine_Sum Errors'!E202, 100) + COUNTIF('MazeComplete Errors'!E202, 100) + COUNTIF('MazeSolve Errors'!E202, 100) + COUNTIF('Hamiltonian Errors'!E202, 100)</f>
        <v>0</v>
      </c>
      <c r="F202">
        <f>COUNTIF('PARITY Errors'!F202, 100) + COUNTIF('Pattern_Matching Errors'!F202, 100) + COUNTIF('Reversal Errors'!F202, 100) + COUNTIF('Stack Errors'!F202, 100) + COUNTIF('Vending_Machine Errors'!F202, 100) + COUNTIF('Vending_Machine_Sum Errors'!F202, 100) + COUNTIF('MazeComplete Errors'!F202, 100) + COUNTIF('MazeSolve Errors'!F202, 100) + COUNTIF('Hamiltonian Errors'!F202, 100)</f>
        <v>0</v>
      </c>
      <c r="G202">
        <f>COUNTIF('PARITY Errors'!G202, 100) + COUNTIF('Pattern_Matching Errors'!G202, 100) + COUNTIF('Reversal Errors'!G202, 100) + COUNTIF('Stack Errors'!G202, 100) + COUNTIF('Vending_Machine Errors'!G202, 100) + COUNTIF('Vending_Machine_Sum Errors'!G202, 100) + COUNTIF('MazeComplete Errors'!G202, 100) + COUNTIF('MazeSolve Errors'!G202, 100) + COUNTIF('Hamiltonian Errors'!G202, 100)</f>
        <v>0</v>
      </c>
      <c r="H202" t="str">
        <f t="shared" si="5"/>
        <v>20 (δ=0.65)</v>
      </c>
    </row>
    <row r="203" spans="1:8" x14ac:dyDescent="0.45">
      <c r="A203" s="1">
        <v>19</v>
      </c>
      <c r="B203">
        <v>20</v>
      </c>
      <c r="C203">
        <v>0.85</v>
      </c>
      <c r="D203">
        <f>COUNTIF('PARITY Errors'!D203, 100) + COUNTIF('Pattern_Matching Errors'!D203, 100) + COUNTIF('Reversal Errors'!D203, 100) + COUNTIF('Stack Errors'!D203, 100) + COUNTIF('Vending_Machine Errors'!D203, 100) + COUNTIF('Vending_Machine_Sum Errors'!D203, 100) + COUNTIF('MazeComplete Errors'!D203, 100) + COUNTIF('MazeSolve Errors'!D203, 100) + COUNTIF('Hamiltonian Errors'!D203, 100)</f>
        <v>0</v>
      </c>
      <c r="E203">
        <f>COUNTIF('PARITY Errors'!E203, 100) + COUNTIF('Pattern_Matching Errors'!E203, 100) + COUNTIF('Reversal Errors'!E203, 100) + COUNTIF('Stack Errors'!E203, 100) + COUNTIF('Vending_Machine Errors'!E203, 100) + COUNTIF('Vending_Machine_Sum Errors'!E203, 100) + COUNTIF('MazeComplete Errors'!E203, 100) + COUNTIF('MazeSolve Errors'!E203, 100) + COUNTIF('Hamiltonian Errors'!E203, 100)</f>
        <v>0</v>
      </c>
      <c r="F203">
        <f>COUNTIF('PARITY Errors'!F203, 100) + COUNTIF('Pattern_Matching Errors'!F203, 100) + COUNTIF('Reversal Errors'!F203, 100) + COUNTIF('Stack Errors'!F203, 100) + COUNTIF('Vending_Machine Errors'!F203, 100) + COUNTIF('Vending_Machine_Sum Errors'!F203, 100) + COUNTIF('MazeComplete Errors'!F203, 100) + COUNTIF('MazeSolve Errors'!F203, 100) + COUNTIF('Hamiltonian Errors'!F203, 100)</f>
        <v>0</v>
      </c>
      <c r="G203">
        <f>COUNTIF('PARITY Errors'!G203, 100) + COUNTIF('Pattern_Matching Errors'!G203, 100) + COUNTIF('Reversal Errors'!G203, 100) + COUNTIF('Stack Errors'!G203, 100) + COUNTIF('Vending_Machine Errors'!G203, 100) + COUNTIF('Vending_Machine_Sum Errors'!G203, 100) + COUNTIF('MazeComplete Errors'!G203, 100) + COUNTIF('MazeSolve Errors'!G203, 100) + COUNTIF('Hamiltonian Errors'!G203, 100)</f>
        <v>0</v>
      </c>
      <c r="H203" t="str">
        <f t="shared" si="5"/>
        <v>20 (δ=0.85)</v>
      </c>
    </row>
    <row r="204" spans="1:8" x14ac:dyDescent="0.45">
      <c r="A204" s="1">
        <v>20</v>
      </c>
      <c r="B204">
        <v>50</v>
      </c>
      <c r="C204">
        <v>0</v>
      </c>
      <c r="D204">
        <f>COUNTIF('PARITY Errors'!D204, 100) + COUNTIF('Pattern_Matching Errors'!D204, 100) + COUNTIF('Reversal Errors'!D204, 100) + COUNTIF('Stack Errors'!D204, 100) + COUNTIF('Vending_Machine Errors'!D204, 100) + COUNTIF('Vending_Machine_Sum Errors'!D204, 100) + COUNTIF('MazeComplete Errors'!D204, 100) + COUNTIF('MazeSolve Errors'!D204, 100) + COUNTIF('Hamiltonian Errors'!D204, 100)</f>
        <v>1</v>
      </c>
      <c r="E204">
        <f>COUNTIF('PARITY Errors'!E204, 100) + COUNTIF('Pattern_Matching Errors'!E204, 100) + COUNTIF('Reversal Errors'!E204, 100) + COUNTIF('Stack Errors'!E204, 100) + COUNTIF('Vending_Machine Errors'!E204, 100) + COUNTIF('Vending_Machine_Sum Errors'!E204, 100) + COUNTIF('MazeComplete Errors'!E204, 100) + COUNTIF('MazeSolve Errors'!E204, 100) + COUNTIF('Hamiltonian Errors'!E204, 100)</f>
        <v>2</v>
      </c>
      <c r="F204">
        <f>COUNTIF('PARITY Errors'!F204, 100) + COUNTIF('Pattern_Matching Errors'!F204, 100) + COUNTIF('Reversal Errors'!F204, 100) + COUNTIF('Stack Errors'!F204, 100) + COUNTIF('Vending_Machine Errors'!F204, 100) + COUNTIF('Vending_Machine_Sum Errors'!F204, 100) + COUNTIF('MazeComplete Errors'!F204, 100) + COUNTIF('MazeSolve Errors'!F204, 100) + COUNTIF('Hamiltonian Errors'!F204, 100)</f>
        <v>1</v>
      </c>
      <c r="G204">
        <f>COUNTIF('PARITY Errors'!G204, 100) + COUNTIF('Pattern_Matching Errors'!G204, 100) + COUNTIF('Reversal Errors'!G204, 100) + COUNTIF('Stack Errors'!G204, 100) + COUNTIF('Vending_Machine Errors'!G204, 100) + COUNTIF('Vending_Machine_Sum Errors'!G204, 100) + COUNTIF('MazeComplete Errors'!G204, 100) + COUNTIF('MazeSolve Errors'!G204, 100) + COUNTIF('Hamiltonian Errors'!G204, 100)</f>
        <v>1</v>
      </c>
      <c r="H204" t="str">
        <f t="shared" si="5"/>
        <v>50 (δ=0)</v>
      </c>
    </row>
    <row r="205" spans="1:8" x14ac:dyDescent="0.45">
      <c r="A205" s="1">
        <v>21</v>
      </c>
      <c r="B205">
        <v>50</v>
      </c>
      <c r="C205">
        <v>0.2</v>
      </c>
      <c r="D205">
        <f>COUNTIF('PARITY Errors'!D205, 100) + COUNTIF('Pattern_Matching Errors'!D205, 100) + COUNTIF('Reversal Errors'!D205, 100) + COUNTIF('Stack Errors'!D205, 100) + COUNTIF('Vending_Machine Errors'!D205, 100) + COUNTIF('Vending_Machine_Sum Errors'!D205, 100) + COUNTIF('MazeComplete Errors'!D205, 100) + COUNTIF('MazeSolve Errors'!D205, 100) + COUNTIF('Hamiltonian Errors'!D205, 100)</f>
        <v>1</v>
      </c>
      <c r="E205">
        <f>COUNTIF('PARITY Errors'!E205, 100) + COUNTIF('Pattern_Matching Errors'!E205, 100) + COUNTIF('Reversal Errors'!E205, 100) + COUNTIF('Stack Errors'!E205, 100) + COUNTIF('Vending_Machine Errors'!E205, 100) + COUNTIF('Vending_Machine_Sum Errors'!E205, 100) + COUNTIF('MazeComplete Errors'!E205, 100) + COUNTIF('MazeSolve Errors'!E205, 100) + COUNTIF('Hamiltonian Errors'!E205, 100)</f>
        <v>2</v>
      </c>
      <c r="F205">
        <f>COUNTIF('PARITY Errors'!F205, 100) + COUNTIF('Pattern_Matching Errors'!F205, 100) + COUNTIF('Reversal Errors'!F205, 100) + COUNTIF('Stack Errors'!F205, 100) + COUNTIF('Vending_Machine Errors'!F205, 100) + COUNTIF('Vending_Machine_Sum Errors'!F205, 100) + COUNTIF('MazeComplete Errors'!F205, 100) + COUNTIF('MazeSolve Errors'!F205, 100) + COUNTIF('Hamiltonian Errors'!F205, 100)</f>
        <v>1</v>
      </c>
      <c r="G205">
        <f>COUNTIF('PARITY Errors'!G205, 100) + COUNTIF('Pattern_Matching Errors'!G205, 100) + COUNTIF('Reversal Errors'!G205, 100) + COUNTIF('Stack Errors'!G205, 100) + COUNTIF('Vending_Machine Errors'!G205, 100) + COUNTIF('Vending_Machine_Sum Errors'!G205, 100) + COUNTIF('MazeComplete Errors'!G205, 100) + COUNTIF('MazeSolve Errors'!G205, 100) + COUNTIF('Hamiltonian Errors'!G205, 100)</f>
        <v>1</v>
      </c>
      <c r="H205" t="str">
        <f t="shared" si="5"/>
        <v>50 (δ=0.2)</v>
      </c>
    </row>
    <row r="206" spans="1:8" x14ac:dyDescent="0.45">
      <c r="A206" s="1">
        <v>22</v>
      </c>
      <c r="B206">
        <v>50</v>
      </c>
      <c r="C206">
        <v>0.45</v>
      </c>
      <c r="D206">
        <f>COUNTIF('PARITY Errors'!D206, 100) + COUNTIF('Pattern_Matching Errors'!D206, 100) + COUNTIF('Reversal Errors'!D206, 100) + COUNTIF('Stack Errors'!D206, 100) + COUNTIF('Vending_Machine Errors'!D206, 100) + COUNTIF('Vending_Machine_Sum Errors'!D206, 100) + COUNTIF('MazeComplete Errors'!D206, 100) + COUNTIF('MazeSolve Errors'!D206, 100) + COUNTIF('Hamiltonian Errors'!D206, 100)</f>
        <v>1</v>
      </c>
      <c r="E206">
        <f>COUNTIF('PARITY Errors'!E206, 100) + COUNTIF('Pattern_Matching Errors'!E206, 100) + COUNTIF('Reversal Errors'!E206, 100) + COUNTIF('Stack Errors'!E206, 100) + COUNTIF('Vending_Machine Errors'!E206, 100) + COUNTIF('Vending_Machine_Sum Errors'!E206, 100) + COUNTIF('MazeComplete Errors'!E206, 100) + COUNTIF('MazeSolve Errors'!E206, 100) + COUNTIF('Hamiltonian Errors'!E206, 100)</f>
        <v>2</v>
      </c>
      <c r="F206">
        <f>COUNTIF('PARITY Errors'!F206, 100) + COUNTIF('Pattern_Matching Errors'!F206, 100) + COUNTIF('Reversal Errors'!F206, 100) + COUNTIF('Stack Errors'!F206, 100) + COUNTIF('Vending_Machine Errors'!F206, 100) + COUNTIF('Vending_Machine_Sum Errors'!F206, 100) + COUNTIF('MazeComplete Errors'!F206, 100) + COUNTIF('MazeSolve Errors'!F206, 100) + COUNTIF('Hamiltonian Errors'!F206, 100)</f>
        <v>1</v>
      </c>
      <c r="G206">
        <f>COUNTIF('PARITY Errors'!G206, 100) + COUNTIF('Pattern_Matching Errors'!G206, 100) + COUNTIF('Reversal Errors'!G206, 100) + COUNTIF('Stack Errors'!G206, 100) + COUNTIF('Vending_Machine Errors'!G206, 100) + COUNTIF('Vending_Machine_Sum Errors'!G206, 100) + COUNTIF('MazeComplete Errors'!G206, 100) + COUNTIF('MazeSolve Errors'!G206, 100) + COUNTIF('Hamiltonian Errors'!G206, 100)</f>
        <v>1</v>
      </c>
      <c r="H206" t="str">
        <f t="shared" si="5"/>
        <v>50 (δ=0.45)</v>
      </c>
    </row>
    <row r="207" spans="1:8" x14ac:dyDescent="0.45">
      <c r="A207" s="1">
        <v>23</v>
      </c>
      <c r="B207">
        <v>50</v>
      </c>
      <c r="C207">
        <v>0.65</v>
      </c>
      <c r="D207">
        <f>COUNTIF('PARITY Errors'!D207, 100) + COUNTIF('Pattern_Matching Errors'!D207, 100) + COUNTIF('Reversal Errors'!D207, 100) + COUNTIF('Stack Errors'!D207, 100) + COUNTIF('Vending_Machine Errors'!D207, 100) + COUNTIF('Vending_Machine_Sum Errors'!D207, 100) + COUNTIF('MazeComplete Errors'!D207, 100) + COUNTIF('MazeSolve Errors'!D207, 100) + COUNTIF('Hamiltonian Errors'!D207, 100)</f>
        <v>1</v>
      </c>
      <c r="E207">
        <f>COUNTIF('PARITY Errors'!E207, 100) + COUNTIF('Pattern_Matching Errors'!E207, 100) + COUNTIF('Reversal Errors'!E207, 100) + COUNTIF('Stack Errors'!E207, 100) + COUNTIF('Vending_Machine Errors'!E207, 100) + COUNTIF('Vending_Machine_Sum Errors'!E207, 100) + COUNTIF('MazeComplete Errors'!E207, 100) + COUNTIF('MazeSolve Errors'!E207, 100) + COUNTIF('Hamiltonian Errors'!E207, 100)</f>
        <v>2</v>
      </c>
      <c r="F207">
        <f>COUNTIF('PARITY Errors'!F207, 100) + COUNTIF('Pattern_Matching Errors'!F207, 100) + COUNTIF('Reversal Errors'!F207, 100) + COUNTIF('Stack Errors'!F207, 100) + COUNTIF('Vending_Machine Errors'!F207, 100) + COUNTIF('Vending_Machine_Sum Errors'!F207, 100) + COUNTIF('MazeComplete Errors'!F207, 100) + COUNTIF('MazeSolve Errors'!F207, 100) + COUNTIF('Hamiltonian Errors'!F207, 100)</f>
        <v>1</v>
      </c>
      <c r="G207">
        <f>COUNTIF('PARITY Errors'!G207, 100) + COUNTIF('Pattern_Matching Errors'!G207, 100) + COUNTIF('Reversal Errors'!G207, 100) + COUNTIF('Stack Errors'!G207, 100) + COUNTIF('Vending_Machine Errors'!G207, 100) + COUNTIF('Vending_Machine_Sum Errors'!G207, 100) + COUNTIF('MazeComplete Errors'!G207, 100) + COUNTIF('MazeSolve Errors'!G207, 100) + COUNTIF('Hamiltonian Errors'!G207, 100)</f>
        <v>1</v>
      </c>
      <c r="H207" t="str">
        <f t="shared" si="5"/>
        <v>50 (δ=0.65)</v>
      </c>
    </row>
    <row r="208" spans="1:8" x14ac:dyDescent="0.45">
      <c r="A208" s="1">
        <v>24</v>
      </c>
      <c r="B208">
        <v>50</v>
      </c>
      <c r="C208">
        <v>0.85</v>
      </c>
      <c r="D208">
        <f>COUNTIF('PARITY Errors'!D208, 100) + COUNTIF('Pattern_Matching Errors'!D208, 100) + COUNTIF('Reversal Errors'!D208, 100) + COUNTIF('Stack Errors'!D208, 100) + COUNTIF('Vending_Machine Errors'!D208, 100) + COUNTIF('Vending_Machine_Sum Errors'!D208, 100) + COUNTIF('MazeComplete Errors'!D208, 100) + COUNTIF('MazeSolve Errors'!D208, 100) + COUNTIF('Hamiltonian Errors'!D208, 100)</f>
        <v>1</v>
      </c>
      <c r="E208">
        <f>COUNTIF('PARITY Errors'!E208, 100) + COUNTIF('Pattern_Matching Errors'!E208, 100) + COUNTIF('Reversal Errors'!E208, 100) + COUNTIF('Stack Errors'!E208, 100) + COUNTIF('Vending_Machine Errors'!E208, 100) + COUNTIF('Vending_Machine_Sum Errors'!E208, 100) + COUNTIF('MazeComplete Errors'!E208, 100) + COUNTIF('MazeSolve Errors'!E208, 100) + COUNTIF('Hamiltonian Errors'!E208, 100)</f>
        <v>2</v>
      </c>
      <c r="F208">
        <f>COUNTIF('PARITY Errors'!F208, 100) + COUNTIF('Pattern_Matching Errors'!F208, 100) + COUNTIF('Reversal Errors'!F208, 100) + COUNTIF('Stack Errors'!F208, 100) + COUNTIF('Vending_Machine Errors'!F208, 100) + COUNTIF('Vending_Machine_Sum Errors'!F208, 100) + COUNTIF('MazeComplete Errors'!F208, 100) + COUNTIF('MazeSolve Errors'!F208, 100) + COUNTIF('Hamiltonian Errors'!F208, 100)</f>
        <v>1</v>
      </c>
      <c r="G208">
        <f>COUNTIF('PARITY Errors'!G208, 100) + COUNTIF('Pattern_Matching Errors'!G208, 100) + COUNTIF('Reversal Errors'!G208, 100) + COUNTIF('Stack Errors'!G208, 100) + COUNTIF('Vending_Machine Errors'!G208, 100) + COUNTIF('Vending_Machine_Sum Errors'!G208, 100) + COUNTIF('MazeComplete Errors'!G208, 100) + COUNTIF('MazeSolve Errors'!G208, 100) + COUNTIF('Hamiltonian Errors'!G208, 100)</f>
        <v>1</v>
      </c>
      <c r="H208" t="str">
        <f t="shared" si="5"/>
        <v>50 (δ=0.85)</v>
      </c>
    </row>
    <row r="209" spans="1:8" x14ac:dyDescent="0.45">
      <c r="A209" s="1">
        <v>25</v>
      </c>
      <c r="B209">
        <v>100</v>
      </c>
      <c r="C209">
        <v>0</v>
      </c>
      <c r="D209">
        <f>COUNTIF('PARITY Errors'!D209, 100) + COUNTIF('Pattern_Matching Errors'!D209, 100) + COUNTIF('Reversal Errors'!D209, 100) + COUNTIF('Stack Errors'!D209, 100) + COUNTIF('Vending_Machine Errors'!D209, 100) + COUNTIF('Vending_Machine_Sum Errors'!D209, 100) + COUNTIF('MazeComplete Errors'!D209, 100) + COUNTIF('MazeSolve Errors'!D209, 100) + COUNTIF('Hamiltonian Errors'!D209, 100)</f>
        <v>2</v>
      </c>
      <c r="E209">
        <f>COUNTIF('PARITY Errors'!E209, 100) + COUNTIF('Pattern_Matching Errors'!E209, 100) + COUNTIF('Reversal Errors'!E209, 100) + COUNTIF('Stack Errors'!E209, 100) + COUNTIF('Vending_Machine Errors'!E209, 100) + COUNTIF('Vending_Machine_Sum Errors'!E209, 100) + COUNTIF('MazeComplete Errors'!E209, 100) + COUNTIF('MazeSolve Errors'!E209, 100) + COUNTIF('Hamiltonian Errors'!E209, 100)</f>
        <v>2</v>
      </c>
      <c r="F209">
        <f>COUNTIF('PARITY Errors'!F209, 100) + COUNTIF('Pattern_Matching Errors'!F209, 100) + COUNTIF('Reversal Errors'!F209, 100) + COUNTIF('Stack Errors'!F209, 100) + COUNTIF('Vending_Machine Errors'!F209, 100) + COUNTIF('Vending_Machine_Sum Errors'!F209, 100) + COUNTIF('MazeComplete Errors'!F209, 100) + COUNTIF('MazeSolve Errors'!F209, 100) + COUNTIF('Hamiltonian Errors'!F209, 100)</f>
        <v>2</v>
      </c>
      <c r="G209">
        <f>COUNTIF('PARITY Errors'!G209, 100) + COUNTIF('Pattern_Matching Errors'!G209, 100) + COUNTIF('Reversal Errors'!G209, 100) + COUNTIF('Stack Errors'!G209, 100) + COUNTIF('Vending_Machine Errors'!G209, 100) + COUNTIF('Vending_Machine_Sum Errors'!G209, 100) + COUNTIF('MazeComplete Errors'!G209, 100) + COUNTIF('MazeSolve Errors'!G209, 100) + COUNTIF('Hamiltonian Errors'!G209, 100)</f>
        <v>2</v>
      </c>
      <c r="H209" t="str">
        <f t="shared" si="5"/>
        <v>100 (δ=0)</v>
      </c>
    </row>
    <row r="210" spans="1:8" x14ac:dyDescent="0.45">
      <c r="A210" s="1">
        <v>26</v>
      </c>
      <c r="B210">
        <v>100</v>
      </c>
      <c r="C210">
        <v>0.2</v>
      </c>
      <c r="D210">
        <f>COUNTIF('PARITY Errors'!D210, 100) + COUNTIF('Pattern_Matching Errors'!D210, 100) + COUNTIF('Reversal Errors'!D210, 100) + COUNTIF('Stack Errors'!D210, 100) + COUNTIF('Vending_Machine Errors'!D210, 100) + COUNTIF('Vending_Machine_Sum Errors'!D210, 100) + COUNTIF('MazeComplete Errors'!D210, 100) + COUNTIF('MazeSolve Errors'!D210, 100) + COUNTIF('Hamiltonian Errors'!D210, 100)</f>
        <v>2</v>
      </c>
      <c r="E210">
        <f>COUNTIF('PARITY Errors'!E210, 100) + COUNTIF('Pattern_Matching Errors'!E210, 100) + COUNTIF('Reversal Errors'!E210, 100) + COUNTIF('Stack Errors'!E210, 100) + COUNTIF('Vending_Machine Errors'!E210, 100) + COUNTIF('Vending_Machine_Sum Errors'!E210, 100) + COUNTIF('MazeComplete Errors'!E210, 100) + COUNTIF('MazeSolve Errors'!E210, 100) + COUNTIF('Hamiltonian Errors'!E210, 100)</f>
        <v>2</v>
      </c>
      <c r="F210">
        <f>COUNTIF('PARITY Errors'!F210, 100) + COUNTIF('Pattern_Matching Errors'!F210, 100) + COUNTIF('Reversal Errors'!F210, 100) + COUNTIF('Stack Errors'!F210, 100) + COUNTIF('Vending_Machine Errors'!F210, 100) + COUNTIF('Vending_Machine_Sum Errors'!F210, 100) + COUNTIF('MazeComplete Errors'!F210, 100) + COUNTIF('MazeSolve Errors'!F210, 100) + COUNTIF('Hamiltonian Errors'!F210, 100)</f>
        <v>2</v>
      </c>
      <c r="G210">
        <f>COUNTIF('PARITY Errors'!G210, 100) + COUNTIF('Pattern_Matching Errors'!G210, 100) + COUNTIF('Reversal Errors'!G210, 100) + COUNTIF('Stack Errors'!G210, 100) + COUNTIF('Vending_Machine Errors'!G210, 100) + COUNTIF('Vending_Machine_Sum Errors'!G210, 100) + COUNTIF('MazeComplete Errors'!G210, 100) + COUNTIF('MazeSolve Errors'!G210, 100) + COUNTIF('Hamiltonian Errors'!G210, 100)</f>
        <v>2</v>
      </c>
      <c r="H210" t="str">
        <f t="shared" si="5"/>
        <v>100 (δ=0.2)</v>
      </c>
    </row>
    <row r="211" spans="1:8" x14ac:dyDescent="0.45">
      <c r="A211" s="1">
        <v>27</v>
      </c>
      <c r="B211">
        <v>100</v>
      </c>
      <c r="C211">
        <v>0.45</v>
      </c>
      <c r="D211">
        <f>COUNTIF('PARITY Errors'!D211, 100) + COUNTIF('Pattern_Matching Errors'!D211, 100) + COUNTIF('Reversal Errors'!D211, 100) + COUNTIF('Stack Errors'!D211, 100) + COUNTIF('Vending_Machine Errors'!D211, 100) + COUNTIF('Vending_Machine_Sum Errors'!D211, 100) + COUNTIF('MazeComplete Errors'!D211, 100) + COUNTIF('MazeSolve Errors'!D211, 100) + COUNTIF('Hamiltonian Errors'!D211, 100)</f>
        <v>2</v>
      </c>
      <c r="E211">
        <f>COUNTIF('PARITY Errors'!E211, 100) + COUNTIF('Pattern_Matching Errors'!E211, 100) + COUNTIF('Reversal Errors'!E211, 100) + COUNTIF('Stack Errors'!E211, 100) + COUNTIF('Vending_Machine Errors'!E211, 100) + COUNTIF('Vending_Machine_Sum Errors'!E211, 100) + COUNTIF('MazeComplete Errors'!E211, 100) + COUNTIF('MazeSolve Errors'!E211, 100) + COUNTIF('Hamiltonian Errors'!E211, 100)</f>
        <v>2</v>
      </c>
      <c r="F211">
        <f>COUNTIF('PARITY Errors'!F211, 100) + COUNTIF('Pattern_Matching Errors'!F211, 100) + COUNTIF('Reversal Errors'!F211, 100) + COUNTIF('Stack Errors'!F211, 100) + COUNTIF('Vending_Machine Errors'!F211, 100) + COUNTIF('Vending_Machine_Sum Errors'!F211, 100) + COUNTIF('MazeComplete Errors'!F211, 100) + COUNTIF('MazeSolve Errors'!F211, 100) + COUNTIF('Hamiltonian Errors'!F211, 100)</f>
        <v>2</v>
      </c>
      <c r="G211">
        <f>COUNTIF('PARITY Errors'!G211, 100) + COUNTIF('Pattern_Matching Errors'!G211, 100) + COUNTIF('Reversal Errors'!G211, 100) + COUNTIF('Stack Errors'!G211, 100) + COUNTIF('Vending_Machine Errors'!G211, 100) + COUNTIF('Vending_Machine_Sum Errors'!G211, 100) + COUNTIF('MazeComplete Errors'!G211, 100) + COUNTIF('MazeSolve Errors'!G211, 100) + COUNTIF('Hamiltonian Errors'!G211, 100)</f>
        <v>2</v>
      </c>
      <c r="H211" t="str">
        <f t="shared" si="5"/>
        <v>100 (δ=0.45)</v>
      </c>
    </row>
    <row r="212" spans="1:8" x14ac:dyDescent="0.45">
      <c r="A212" s="1">
        <v>28</v>
      </c>
      <c r="B212">
        <v>100</v>
      </c>
      <c r="C212">
        <v>0.65</v>
      </c>
      <c r="D212">
        <f>COUNTIF('PARITY Errors'!D212, 100) + COUNTIF('Pattern_Matching Errors'!D212, 100) + COUNTIF('Reversal Errors'!D212, 100) + COUNTIF('Stack Errors'!D212, 100) + COUNTIF('Vending_Machine Errors'!D212, 100) + COUNTIF('Vending_Machine_Sum Errors'!D212, 100) + COUNTIF('MazeComplete Errors'!D212, 100) + COUNTIF('MazeSolve Errors'!D212, 100) + COUNTIF('Hamiltonian Errors'!D212, 100)</f>
        <v>2</v>
      </c>
      <c r="E212">
        <f>COUNTIF('PARITY Errors'!E212, 100) + COUNTIF('Pattern_Matching Errors'!E212, 100) + COUNTIF('Reversal Errors'!E212, 100) + COUNTIF('Stack Errors'!E212, 100) + COUNTIF('Vending_Machine Errors'!E212, 100) + COUNTIF('Vending_Machine_Sum Errors'!E212, 100) + COUNTIF('MazeComplete Errors'!E212, 100) + COUNTIF('MazeSolve Errors'!E212, 100) + COUNTIF('Hamiltonian Errors'!E212, 100)</f>
        <v>2</v>
      </c>
      <c r="F212">
        <f>COUNTIF('PARITY Errors'!F212, 100) + COUNTIF('Pattern_Matching Errors'!F212, 100) + COUNTIF('Reversal Errors'!F212, 100) + COUNTIF('Stack Errors'!F212, 100) + COUNTIF('Vending_Machine Errors'!F212, 100) + COUNTIF('Vending_Machine_Sum Errors'!F212, 100) + COUNTIF('MazeComplete Errors'!F212, 100) + COUNTIF('MazeSolve Errors'!F212, 100) + COUNTIF('Hamiltonian Errors'!F212, 100)</f>
        <v>2</v>
      </c>
      <c r="G212">
        <f>COUNTIF('PARITY Errors'!G212, 100) + COUNTIF('Pattern_Matching Errors'!G212, 100) + COUNTIF('Reversal Errors'!G212, 100) + COUNTIF('Stack Errors'!G212, 100) + COUNTIF('Vending_Machine Errors'!G212, 100) + COUNTIF('Vending_Machine_Sum Errors'!G212, 100) + COUNTIF('MazeComplete Errors'!G212, 100) + COUNTIF('MazeSolve Errors'!G212, 100) + COUNTIF('Hamiltonian Errors'!G212, 100)</f>
        <v>2</v>
      </c>
      <c r="H212" t="str">
        <f t="shared" si="5"/>
        <v>100 (δ=0.65)</v>
      </c>
    </row>
    <row r="213" spans="1:8" x14ac:dyDescent="0.45">
      <c r="A213" s="1">
        <v>29</v>
      </c>
      <c r="B213">
        <v>100</v>
      </c>
      <c r="C213">
        <v>0.85</v>
      </c>
      <c r="D213">
        <f>COUNTIF('PARITY Errors'!D213, 100) + COUNTIF('Pattern_Matching Errors'!D213, 100) + COUNTIF('Reversal Errors'!D213, 100) + COUNTIF('Stack Errors'!D213, 100) + COUNTIF('Vending_Machine Errors'!D213, 100) + COUNTIF('Vending_Machine_Sum Errors'!D213, 100) + COUNTIF('MazeComplete Errors'!D213, 100) + COUNTIF('MazeSolve Errors'!D213, 100) + COUNTIF('Hamiltonian Errors'!D213, 100)</f>
        <v>2</v>
      </c>
      <c r="E213">
        <f>COUNTIF('PARITY Errors'!E213, 100) + COUNTIF('Pattern_Matching Errors'!E213, 100) + COUNTIF('Reversal Errors'!E213, 100) + COUNTIF('Stack Errors'!E213, 100) + COUNTIF('Vending_Machine Errors'!E213, 100) + COUNTIF('Vending_Machine_Sum Errors'!E213, 100) + COUNTIF('MazeComplete Errors'!E213, 100) + COUNTIF('MazeSolve Errors'!E213, 100) + COUNTIF('Hamiltonian Errors'!E213, 100)</f>
        <v>2</v>
      </c>
      <c r="F213">
        <f>COUNTIF('PARITY Errors'!F213, 100) + COUNTIF('Pattern_Matching Errors'!F213, 100) + COUNTIF('Reversal Errors'!F213, 100) + COUNTIF('Stack Errors'!F213, 100) + COUNTIF('Vending_Machine Errors'!F213, 100) + COUNTIF('Vending_Machine_Sum Errors'!F213, 100) + COUNTIF('MazeComplete Errors'!F213, 100) + COUNTIF('MazeSolve Errors'!F213, 100) + COUNTIF('Hamiltonian Errors'!F213, 100)</f>
        <v>2</v>
      </c>
      <c r="G213">
        <f>COUNTIF('PARITY Errors'!G213, 100) + COUNTIF('Pattern_Matching Errors'!G213, 100) + COUNTIF('Reversal Errors'!G213, 100) + COUNTIF('Stack Errors'!G213, 100) + COUNTIF('Vending_Machine Errors'!G213, 100) + COUNTIF('Vending_Machine_Sum Errors'!G213, 100) + COUNTIF('MazeComplete Errors'!G213, 100) + COUNTIF('MazeSolve Errors'!G213, 100) + COUNTIF('Hamiltonian Errors'!G213, 100)</f>
        <v>2</v>
      </c>
      <c r="H213" t="str">
        <f t="shared" si="5"/>
        <v>100 (δ=0.85)</v>
      </c>
    </row>
    <row r="217" spans="1:8" x14ac:dyDescent="0.45">
      <c r="A217" s="1">
        <v>0</v>
      </c>
      <c r="B217" t="s">
        <v>20</v>
      </c>
      <c r="D217">
        <v>9</v>
      </c>
    </row>
    <row r="219" spans="1:8" x14ac:dyDescent="0.4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H219" s="1" t="s">
        <v>14</v>
      </c>
    </row>
    <row r="220" spans="1:8" x14ac:dyDescent="0.45">
      <c r="A220" s="1">
        <v>0</v>
      </c>
      <c r="B220">
        <v>0</v>
      </c>
      <c r="C220">
        <v>0</v>
      </c>
      <c r="D220">
        <f>COUNTIF('PARITY Errors'!D220, 100) + COUNTIF('Pattern_Matching Errors'!D220, 100) + COUNTIF('Reversal Errors'!D220, 100) + COUNTIF('Stack Errors'!D220, 100) + COUNTIF('Vending_Machine Errors'!D220, 100) + COUNTIF('Vending_Machine_Sum Errors'!D220, 100) + COUNTIF('MazeComplete Errors'!D220, 100) + COUNTIF('MazeSolve Errors'!D220, 100) + COUNTIF('Hamiltonian Errors'!D220, 100)</f>
        <v>1</v>
      </c>
      <c r="E220">
        <f>COUNTIF('PARITY Errors'!E220, 100) + COUNTIF('Pattern_Matching Errors'!E220, 100) + COUNTIF('Reversal Errors'!E220, 100) + COUNTIF('Stack Errors'!E220, 100) + COUNTIF('Vending_Machine Errors'!E220, 100) + COUNTIF('Vending_Machine_Sum Errors'!E220, 100) + COUNTIF('MazeComplete Errors'!E220, 100) + COUNTIF('MazeSolve Errors'!E220, 100) + COUNTIF('Hamiltonian Errors'!E220, 100)</f>
        <v>1</v>
      </c>
      <c r="F220">
        <f>COUNTIF('PARITY Errors'!F220, 100) + COUNTIF('Pattern_Matching Errors'!F220, 100) + COUNTIF('Reversal Errors'!F220, 100) + COUNTIF('Stack Errors'!F220, 100) + COUNTIF('Vending_Machine Errors'!F220, 100) + COUNTIF('Vending_Machine_Sum Errors'!F220, 100) + COUNTIF('MazeComplete Errors'!F220, 100) + COUNTIF('MazeSolve Errors'!F220, 100) + COUNTIF('Hamiltonian Errors'!F220, 100)</f>
        <v>1</v>
      </c>
      <c r="G220">
        <f>COUNTIF('PARITY Errors'!G220, 100) + COUNTIF('Pattern_Matching Errors'!G220, 100) + COUNTIF('Reversal Errors'!G220, 100) + COUNTIF('Stack Errors'!G220, 100) + COUNTIF('Vending_Machine Errors'!G220, 100) + COUNTIF('Vending_Machine_Sum Errors'!G220, 100) + COUNTIF('MazeComplete Errors'!G220, 100) + COUNTIF('MazeSolve Errors'!G220, 100) + COUNTIF('Hamiltonian Errors'!G220, 100)</f>
        <v>2</v>
      </c>
      <c r="H220" t="str">
        <f t="shared" ref="H220:H249" si="6">B220&amp;" (δ="&amp;C220&amp;")"</f>
        <v>0 (δ=0)</v>
      </c>
    </row>
    <row r="221" spans="1:8" x14ac:dyDescent="0.45">
      <c r="A221" s="1">
        <v>1</v>
      </c>
      <c r="B221">
        <v>0</v>
      </c>
      <c r="C221">
        <v>0.2</v>
      </c>
      <c r="D221">
        <f>COUNTIF('PARITY Errors'!D221, 100) + COUNTIF('Pattern_Matching Errors'!D221, 100) + COUNTIF('Reversal Errors'!D221, 100) + COUNTIF('Stack Errors'!D221, 100) + COUNTIF('Vending_Machine Errors'!D221, 100) + COUNTIF('Vending_Machine_Sum Errors'!D221, 100) + COUNTIF('MazeComplete Errors'!D221, 100) + COUNTIF('MazeSolve Errors'!D221, 100) + COUNTIF('Hamiltonian Errors'!D221, 100)</f>
        <v>0</v>
      </c>
      <c r="E221">
        <f>COUNTIF('PARITY Errors'!E221, 100) + COUNTIF('Pattern_Matching Errors'!E221, 100) + COUNTIF('Reversal Errors'!E221, 100) + COUNTIF('Stack Errors'!E221, 100) + COUNTIF('Vending_Machine Errors'!E221, 100) + COUNTIF('Vending_Machine_Sum Errors'!E221, 100) + COUNTIF('MazeComplete Errors'!E221, 100) + COUNTIF('MazeSolve Errors'!E221, 100) + COUNTIF('Hamiltonian Errors'!E221, 100)</f>
        <v>2</v>
      </c>
      <c r="F221">
        <f>COUNTIF('PARITY Errors'!F221, 100) + COUNTIF('Pattern_Matching Errors'!F221, 100) + COUNTIF('Reversal Errors'!F221, 100) + COUNTIF('Stack Errors'!F221, 100) + COUNTIF('Vending_Machine Errors'!F221, 100) + COUNTIF('Vending_Machine_Sum Errors'!F221, 100) + COUNTIF('MazeComplete Errors'!F221, 100) + COUNTIF('MazeSolve Errors'!F221, 100) + COUNTIF('Hamiltonian Errors'!F221, 100)</f>
        <v>1</v>
      </c>
      <c r="G221">
        <f>COUNTIF('PARITY Errors'!G221, 100) + COUNTIF('Pattern_Matching Errors'!G221, 100) + COUNTIF('Reversal Errors'!G221, 100) + COUNTIF('Stack Errors'!G221, 100) + COUNTIF('Vending_Machine Errors'!G221, 100) + COUNTIF('Vending_Machine_Sum Errors'!G221, 100) + COUNTIF('MazeComplete Errors'!G221, 100) + COUNTIF('MazeSolve Errors'!G221, 100) + COUNTIF('Hamiltonian Errors'!G221, 100)</f>
        <v>2</v>
      </c>
      <c r="H221" t="str">
        <f t="shared" si="6"/>
        <v>0 (δ=0.2)</v>
      </c>
    </row>
    <row r="222" spans="1:8" x14ac:dyDescent="0.45">
      <c r="A222" s="1">
        <v>2</v>
      </c>
      <c r="B222">
        <v>0</v>
      </c>
      <c r="C222">
        <v>0.45</v>
      </c>
      <c r="D222">
        <f>COUNTIF('PARITY Errors'!D222, 100) + COUNTIF('Pattern_Matching Errors'!D222, 100) + COUNTIF('Reversal Errors'!D222, 100) + COUNTIF('Stack Errors'!D222, 100) + COUNTIF('Vending_Machine Errors'!D222, 100) + COUNTIF('Vending_Machine_Sum Errors'!D222, 100) + COUNTIF('MazeComplete Errors'!D222, 100) + COUNTIF('MazeSolve Errors'!D222, 100) + COUNTIF('Hamiltonian Errors'!D222, 100)</f>
        <v>1</v>
      </c>
      <c r="E222">
        <f>COUNTIF('PARITY Errors'!E222, 100) + COUNTIF('Pattern_Matching Errors'!E222, 100) + COUNTIF('Reversal Errors'!E222, 100) + COUNTIF('Stack Errors'!E222, 100) + COUNTIF('Vending_Machine Errors'!E222, 100) + COUNTIF('Vending_Machine_Sum Errors'!E222, 100) + COUNTIF('MazeComplete Errors'!E222, 100) + COUNTIF('MazeSolve Errors'!E222, 100) + COUNTIF('Hamiltonian Errors'!E222, 100)</f>
        <v>1</v>
      </c>
      <c r="F222">
        <f>COUNTIF('PARITY Errors'!F222, 100) + COUNTIF('Pattern_Matching Errors'!F222, 100) + COUNTIF('Reversal Errors'!F222, 100) + COUNTIF('Stack Errors'!F222, 100) + COUNTIF('Vending_Machine Errors'!F222, 100) + COUNTIF('Vending_Machine_Sum Errors'!F222, 100) + COUNTIF('MazeComplete Errors'!F222, 100) + COUNTIF('MazeSolve Errors'!F222, 100) + COUNTIF('Hamiltonian Errors'!F222, 100)</f>
        <v>2</v>
      </c>
      <c r="G222">
        <f>COUNTIF('PARITY Errors'!G222, 100) + COUNTIF('Pattern_Matching Errors'!G222, 100) + COUNTIF('Reversal Errors'!G222, 100) + COUNTIF('Stack Errors'!G222, 100) + COUNTIF('Vending_Machine Errors'!G222, 100) + COUNTIF('Vending_Machine_Sum Errors'!G222, 100) + COUNTIF('MazeComplete Errors'!G222, 100) + COUNTIF('MazeSolve Errors'!G222, 100) + COUNTIF('Hamiltonian Errors'!G222, 100)</f>
        <v>2</v>
      </c>
      <c r="H222" t="str">
        <f t="shared" si="6"/>
        <v>0 (δ=0.45)</v>
      </c>
    </row>
    <row r="223" spans="1:8" x14ac:dyDescent="0.45">
      <c r="A223" s="1">
        <v>3</v>
      </c>
      <c r="B223">
        <v>0</v>
      </c>
      <c r="C223">
        <v>0.65</v>
      </c>
      <c r="D223">
        <f>COUNTIF('PARITY Errors'!D223, 100) + COUNTIF('Pattern_Matching Errors'!D223, 100) + COUNTIF('Reversal Errors'!D223, 100) + COUNTIF('Stack Errors'!D223, 100) + COUNTIF('Vending_Machine Errors'!D223, 100) + COUNTIF('Vending_Machine_Sum Errors'!D223, 100) + COUNTIF('MazeComplete Errors'!D223, 100) + COUNTIF('MazeSolve Errors'!D223, 100) + COUNTIF('Hamiltonian Errors'!D223, 100)</f>
        <v>2</v>
      </c>
      <c r="E223">
        <f>COUNTIF('PARITY Errors'!E223, 100) + COUNTIF('Pattern_Matching Errors'!E223, 100) + COUNTIF('Reversal Errors'!E223, 100) + COUNTIF('Stack Errors'!E223, 100) + COUNTIF('Vending_Machine Errors'!E223, 100) + COUNTIF('Vending_Machine_Sum Errors'!E223, 100) + COUNTIF('MazeComplete Errors'!E223, 100) + COUNTIF('MazeSolve Errors'!E223, 100) + COUNTIF('Hamiltonian Errors'!E223, 100)</f>
        <v>1</v>
      </c>
      <c r="F223">
        <f>COUNTIF('PARITY Errors'!F223, 100) + COUNTIF('Pattern_Matching Errors'!F223, 100) + COUNTIF('Reversal Errors'!F223, 100) + COUNTIF('Stack Errors'!F223, 100) + COUNTIF('Vending_Machine Errors'!F223, 100) + COUNTIF('Vending_Machine_Sum Errors'!F223, 100) + COUNTIF('MazeComplete Errors'!F223, 100) + COUNTIF('MazeSolve Errors'!F223, 100) + COUNTIF('Hamiltonian Errors'!F223, 100)</f>
        <v>1</v>
      </c>
      <c r="G223">
        <f>COUNTIF('PARITY Errors'!G223, 100) + COUNTIF('Pattern_Matching Errors'!G223, 100) + COUNTIF('Reversal Errors'!G223, 100) + COUNTIF('Stack Errors'!G223, 100) + COUNTIF('Vending_Machine Errors'!G223, 100) + COUNTIF('Vending_Machine_Sum Errors'!G223, 100) + COUNTIF('MazeComplete Errors'!G223, 100) + COUNTIF('MazeSolve Errors'!G223, 100) + COUNTIF('Hamiltonian Errors'!G223, 100)</f>
        <v>2</v>
      </c>
      <c r="H223" t="str">
        <f t="shared" si="6"/>
        <v>0 (δ=0.65)</v>
      </c>
    </row>
    <row r="224" spans="1:8" x14ac:dyDescent="0.45">
      <c r="A224" s="1">
        <v>4</v>
      </c>
      <c r="B224">
        <v>0</v>
      </c>
      <c r="C224">
        <v>0.85</v>
      </c>
      <c r="D224">
        <f>COUNTIF('PARITY Errors'!D224, 100) + COUNTIF('Pattern_Matching Errors'!D224, 100) + COUNTIF('Reversal Errors'!D224, 100) + COUNTIF('Stack Errors'!D224, 100) + COUNTIF('Vending_Machine Errors'!D224, 100) + COUNTIF('Vending_Machine_Sum Errors'!D224, 100) + COUNTIF('MazeComplete Errors'!D224, 100) + COUNTIF('MazeSolve Errors'!D224, 100) + COUNTIF('Hamiltonian Errors'!D224, 100)</f>
        <v>2</v>
      </c>
      <c r="E224">
        <f>COUNTIF('PARITY Errors'!E224, 100) + COUNTIF('Pattern_Matching Errors'!E224, 100) + COUNTIF('Reversal Errors'!E224, 100) + COUNTIF('Stack Errors'!E224, 100) + COUNTIF('Vending_Machine Errors'!E224, 100) + COUNTIF('Vending_Machine_Sum Errors'!E224, 100) + COUNTIF('MazeComplete Errors'!E224, 100) + COUNTIF('MazeSolve Errors'!E224, 100) + COUNTIF('Hamiltonian Errors'!E224, 100)</f>
        <v>2</v>
      </c>
      <c r="F224">
        <f>COUNTIF('PARITY Errors'!F224, 100) + COUNTIF('Pattern_Matching Errors'!F224, 100) + COUNTIF('Reversal Errors'!F224, 100) + COUNTIF('Stack Errors'!F224, 100) + COUNTIF('Vending_Machine Errors'!F224, 100) + COUNTIF('Vending_Machine_Sum Errors'!F224, 100) + COUNTIF('MazeComplete Errors'!F224, 100) + COUNTIF('MazeSolve Errors'!F224, 100) + COUNTIF('Hamiltonian Errors'!F224, 100)</f>
        <v>1</v>
      </c>
      <c r="G224">
        <f>COUNTIF('PARITY Errors'!G224, 100) + COUNTIF('Pattern_Matching Errors'!G224, 100) + COUNTIF('Reversal Errors'!G224, 100) + COUNTIF('Stack Errors'!G224, 100) + COUNTIF('Vending_Machine Errors'!G224, 100) + COUNTIF('Vending_Machine_Sum Errors'!G224, 100) + COUNTIF('MazeComplete Errors'!G224, 100) + COUNTIF('MazeSolve Errors'!G224, 100) + COUNTIF('Hamiltonian Errors'!G224, 100)</f>
        <v>2</v>
      </c>
      <c r="H224" t="str">
        <f t="shared" si="6"/>
        <v>0 (δ=0.85)</v>
      </c>
    </row>
    <row r="225" spans="1:8" x14ac:dyDescent="0.45">
      <c r="A225" s="1">
        <v>5</v>
      </c>
      <c r="B225">
        <v>5</v>
      </c>
      <c r="C225">
        <v>0</v>
      </c>
      <c r="D225">
        <f>COUNTIF('PARITY Errors'!D225, 100) + COUNTIF('Pattern_Matching Errors'!D225, 100) + COUNTIF('Reversal Errors'!D225, 100) + COUNTIF('Stack Errors'!D225, 100) + COUNTIF('Vending_Machine Errors'!D225, 100) + COUNTIF('Vending_Machine_Sum Errors'!D225, 100) + COUNTIF('MazeComplete Errors'!D225, 100) + COUNTIF('MazeSolve Errors'!D225, 100) + COUNTIF('Hamiltonian Errors'!D225, 100)</f>
        <v>0</v>
      </c>
      <c r="E225">
        <f>COUNTIF('PARITY Errors'!E225, 100) + COUNTIF('Pattern_Matching Errors'!E225, 100) + COUNTIF('Reversal Errors'!E225, 100) + COUNTIF('Stack Errors'!E225, 100) + COUNTIF('Vending_Machine Errors'!E225, 100) + COUNTIF('Vending_Machine_Sum Errors'!E225, 100) + COUNTIF('MazeComplete Errors'!E225, 100) + COUNTIF('MazeSolve Errors'!E225, 100) + COUNTIF('Hamiltonian Errors'!E225, 100)</f>
        <v>0</v>
      </c>
      <c r="F225">
        <f>COUNTIF('PARITY Errors'!F225, 100) + COUNTIF('Pattern_Matching Errors'!F225, 100) + COUNTIF('Reversal Errors'!F225, 100) + COUNTIF('Stack Errors'!F225, 100) + COUNTIF('Vending_Machine Errors'!F225, 100) + COUNTIF('Vending_Machine_Sum Errors'!F225, 100) + COUNTIF('MazeComplete Errors'!F225, 100) + COUNTIF('MazeSolve Errors'!F225, 100) + COUNTIF('Hamiltonian Errors'!F225, 100)</f>
        <v>0</v>
      </c>
      <c r="G225">
        <f>COUNTIF('PARITY Errors'!G225, 100) + COUNTIF('Pattern_Matching Errors'!G225, 100) + COUNTIF('Reversal Errors'!G225, 100) + COUNTIF('Stack Errors'!G225, 100) + COUNTIF('Vending_Machine Errors'!G225, 100) + COUNTIF('Vending_Machine_Sum Errors'!G225, 100) + COUNTIF('MazeComplete Errors'!G225, 100) + COUNTIF('MazeSolve Errors'!G225, 100) + COUNTIF('Hamiltonian Errors'!G225, 100)</f>
        <v>0</v>
      </c>
      <c r="H225" t="str">
        <f t="shared" si="6"/>
        <v>5 (δ=0)</v>
      </c>
    </row>
    <row r="226" spans="1:8" x14ac:dyDescent="0.45">
      <c r="A226" s="1">
        <v>6</v>
      </c>
      <c r="B226">
        <v>5</v>
      </c>
      <c r="C226">
        <v>0.2</v>
      </c>
      <c r="D226">
        <f>COUNTIF('PARITY Errors'!D226, 100) + COUNTIF('Pattern_Matching Errors'!D226, 100) + COUNTIF('Reversal Errors'!D226, 100) + COUNTIF('Stack Errors'!D226, 100) + COUNTIF('Vending_Machine Errors'!D226, 100) + COUNTIF('Vending_Machine_Sum Errors'!D226, 100) + COUNTIF('MazeComplete Errors'!D226, 100) + COUNTIF('MazeSolve Errors'!D226, 100) + COUNTIF('Hamiltonian Errors'!D226, 100)</f>
        <v>0</v>
      </c>
      <c r="E226">
        <f>COUNTIF('PARITY Errors'!E226, 100) + COUNTIF('Pattern_Matching Errors'!E226, 100) + COUNTIF('Reversal Errors'!E226, 100) + COUNTIF('Stack Errors'!E226, 100) + COUNTIF('Vending_Machine Errors'!E226, 100) + COUNTIF('Vending_Machine_Sum Errors'!E226, 100) + COUNTIF('MazeComplete Errors'!E226, 100) + COUNTIF('MazeSolve Errors'!E226, 100) + COUNTIF('Hamiltonian Errors'!E226, 100)</f>
        <v>0</v>
      </c>
      <c r="F226">
        <f>COUNTIF('PARITY Errors'!F226, 100) + COUNTIF('Pattern_Matching Errors'!F226, 100) + COUNTIF('Reversal Errors'!F226, 100) + COUNTIF('Stack Errors'!F226, 100) + COUNTIF('Vending_Machine Errors'!F226, 100) + COUNTIF('Vending_Machine_Sum Errors'!F226, 100) + COUNTIF('MazeComplete Errors'!F226, 100) + COUNTIF('MazeSolve Errors'!F226, 100) + COUNTIF('Hamiltonian Errors'!F226, 100)</f>
        <v>0</v>
      </c>
      <c r="G226">
        <f>COUNTIF('PARITY Errors'!G226, 100) + COUNTIF('Pattern_Matching Errors'!G226, 100) + COUNTIF('Reversal Errors'!G226, 100) + COUNTIF('Stack Errors'!G226, 100) + COUNTIF('Vending_Machine Errors'!G226, 100) + COUNTIF('Vending_Machine_Sum Errors'!G226, 100) + COUNTIF('MazeComplete Errors'!G226, 100) + COUNTIF('MazeSolve Errors'!G226, 100) + COUNTIF('Hamiltonian Errors'!G226, 100)</f>
        <v>0</v>
      </c>
      <c r="H226" t="str">
        <f t="shared" si="6"/>
        <v>5 (δ=0.2)</v>
      </c>
    </row>
    <row r="227" spans="1:8" x14ac:dyDescent="0.45">
      <c r="A227" s="1">
        <v>7</v>
      </c>
      <c r="B227">
        <v>5</v>
      </c>
      <c r="C227">
        <v>0.45</v>
      </c>
      <c r="D227">
        <f>COUNTIF('PARITY Errors'!D227, 100) + COUNTIF('Pattern_Matching Errors'!D227, 100) + COUNTIF('Reversal Errors'!D227, 100) + COUNTIF('Stack Errors'!D227, 100) + COUNTIF('Vending_Machine Errors'!D227, 100) + COUNTIF('Vending_Machine_Sum Errors'!D227, 100) + COUNTIF('MazeComplete Errors'!D227, 100) + COUNTIF('MazeSolve Errors'!D227, 100) + COUNTIF('Hamiltonian Errors'!D227, 100)</f>
        <v>0</v>
      </c>
      <c r="E227">
        <f>COUNTIF('PARITY Errors'!E227, 100) + COUNTIF('Pattern_Matching Errors'!E227, 100) + COUNTIF('Reversal Errors'!E227, 100) + COUNTIF('Stack Errors'!E227, 100) + COUNTIF('Vending_Machine Errors'!E227, 100) + COUNTIF('Vending_Machine_Sum Errors'!E227, 100) + COUNTIF('MazeComplete Errors'!E227, 100) + COUNTIF('MazeSolve Errors'!E227, 100) + COUNTIF('Hamiltonian Errors'!E227, 100)</f>
        <v>0</v>
      </c>
      <c r="F227">
        <f>COUNTIF('PARITY Errors'!F227, 100) + COUNTIF('Pattern_Matching Errors'!F227, 100) + COUNTIF('Reversal Errors'!F227, 100) + COUNTIF('Stack Errors'!F227, 100) + COUNTIF('Vending_Machine Errors'!F227, 100) + COUNTIF('Vending_Machine_Sum Errors'!F227, 100) + COUNTIF('MazeComplete Errors'!F227, 100) + COUNTIF('MazeSolve Errors'!F227, 100) + COUNTIF('Hamiltonian Errors'!F227, 100)</f>
        <v>0</v>
      </c>
      <c r="G227">
        <f>COUNTIF('PARITY Errors'!G227, 100) + COUNTIF('Pattern_Matching Errors'!G227, 100) + COUNTIF('Reversal Errors'!G227, 100) + COUNTIF('Stack Errors'!G227, 100) + COUNTIF('Vending_Machine Errors'!G227, 100) + COUNTIF('Vending_Machine_Sum Errors'!G227, 100) + COUNTIF('MazeComplete Errors'!G227, 100) + COUNTIF('MazeSolve Errors'!G227, 100) + COUNTIF('Hamiltonian Errors'!G227, 100)</f>
        <v>0</v>
      </c>
      <c r="H227" t="str">
        <f t="shared" si="6"/>
        <v>5 (δ=0.45)</v>
      </c>
    </row>
    <row r="228" spans="1:8" x14ac:dyDescent="0.45">
      <c r="A228" s="1">
        <v>8</v>
      </c>
      <c r="B228">
        <v>5</v>
      </c>
      <c r="C228">
        <v>0.65</v>
      </c>
      <c r="D228">
        <f>COUNTIF('PARITY Errors'!D228, 100) + COUNTIF('Pattern_Matching Errors'!D228, 100) + COUNTIF('Reversal Errors'!D228, 100) + COUNTIF('Stack Errors'!D228, 100) + COUNTIF('Vending_Machine Errors'!D228, 100) + COUNTIF('Vending_Machine_Sum Errors'!D228, 100) + COUNTIF('MazeComplete Errors'!D228, 100) + COUNTIF('MazeSolve Errors'!D228, 100) + COUNTIF('Hamiltonian Errors'!D228, 100)</f>
        <v>0</v>
      </c>
      <c r="E228">
        <f>COUNTIF('PARITY Errors'!E228, 100) + COUNTIF('Pattern_Matching Errors'!E228, 100) + COUNTIF('Reversal Errors'!E228, 100) + COUNTIF('Stack Errors'!E228, 100) + COUNTIF('Vending_Machine Errors'!E228, 100) + COUNTIF('Vending_Machine_Sum Errors'!E228, 100) + COUNTIF('MazeComplete Errors'!E228, 100) + COUNTIF('MazeSolve Errors'!E228, 100) + COUNTIF('Hamiltonian Errors'!E228, 100)</f>
        <v>0</v>
      </c>
      <c r="F228">
        <f>COUNTIF('PARITY Errors'!F228, 100) + COUNTIF('Pattern_Matching Errors'!F228, 100) + COUNTIF('Reversal Errors'!F228, 100) + COUNTIF('Stack Errors'!F228, 100) + COUNTIF('Vending_Machine Errors'!F228, 100) + COUNTIF('Vending_Machine_Sum Errors'!F228, 100) + COUNTIF('MazeComplete Errors'!F228, 100) + COUNTIF('MazeSolve Errors'!F228, 100) + COUNTIF('Hamiltonian Errors'!F228, 100)</f>
        <v>0</v>
      </c>
      <c r="G228">
        <f>COUNTIF('PARITY Errors'!G228, 100) + COUNTIF('Pattern_Matching Errors'!G228, 100) + COUNTIF('Reversal Errors'!G228, 100) + COUNTIF('Stack Errors'!G228, 100) + COUNTIF('Vending_Machine Errors'!G228, 100) + COUNTIF('Vending_Machine_Sum Errors'!G228, 100) + COUNTIF('MazeComplete Errors'!G228, 100) + COUNTIF('MazeSolve Errors'!G228, 100) + COUNTIF('Hamiltonian Errors'!G228, 100)</f>
        <v>0</v>
      </c>
      <c r="H228" t="str">
        <f t="shared" si="6"/>
        <v>5 (δ=0.65)</v>
      </c>
    </row>
    <row r="229" spans="1:8" x14ac:dyDescent="0.45">
      <c r="A229" s="1">
        <v>9</v>
      </c>
      <c r="B229">
        <v>5</v>
      </c>
      <c r="C229">
        <v>0.85</v>
      </c>
      <c r="D229">
        <f>COUNTIF('PARITY Errors'!D229, 100) + COUNTIF('Pattern_Matching Errors'!D229, 100) + COUNTIF('Reversal Errors'!D229, 100) + COUNTIF('Stack Errors'!D229, 100) + COUNTIF('Vending_Machine Errors'!D229, 100) + COUNTIF('Vending_Machine_Sum Errors'!D229, 100) + COUNTIF('MazeComplete Errors'!D229, 100) + COUNTIF('MazeSolve Errors'!D229, 100) + COUNTIF('Hamiltonian Errors'!D229, 100)</f>
        <v>0</v>
      </c>
      <c r="E229">
        <f>COUNTIF('PARITY Errors'!E229, 100) + COUNTIF('Pattern_Matching Errors'!E229, 100) + COUNTIF('Reversal Errors'!E229, 100) + COUNTIF('Stack Errors'!E229, 100) + COUNTIF('Vending_Machine Errors'!E229, 100) + COUNTIF('Vending_Machine_Sum Errors'!E229, 100) + COUNTIF('MazeComplete Errors'!E229, 100) + COUNTIF('MazeSolve Errors'!E229, 100) + COUNTIF('Hamiltonian Errors'!E229, 100)</f>
        <v>0</v>
      </c>
      <c r="F229">
        <f>COUNTIF('PARITY Errors'!F229, 100) + COUNTIF('Pattern_Matching Errors'!F229, 100) + COUNTIF('Reversal Errors'!F229, 100) + COUNTIF('Stack Errors'!F229, 100) + COUNTIF('Vending_Machine Errors'!F229, 100) + COUNTIF('Vending_Machine_Sum Errors'!F229, 100) + COUNTIF('MazeComplete Errors'!F229, 100) + COUNTIF('MazeSolve Errors'!F229, 100) + COUNTIF('Hamiltonian Errors'!F229, 100)</f>
        <v>0</v>
      </c>
      <c r="G229">
        <f>COUNTIF('PARITY Errors'!G229, 100) + COUNTIF('Pattern_Matching Errors'!G229, 100) + COUNTIF('Reversal Errors'!G229, 100) + COUNTIF('Stack Errors'!G229, 100) + COUNTIF('Vending_Machine Errors'!G229, 100) + COUNTIF('Vending_Machine_Sum Errors'!G229, 100) + COUNTIF('MazeComplete Errors'!G229, 100) + COUNTIF('MazeSolve Errors'!G229, 100) + COUNTIF('Hamiltonian Errors'!G229, 100)</f>
        <v>0</v>
      </c>
      <c r="H229" t="str">
        <f t="shared" si="6"/>
        <v>5 (δ=0.85)</v>
      </c>
    </row>
    <row r="230" spans="1:8" x14ac:dyDescent="0.45">
      <c r="A230" s="1">
        <v>10</v>
      </c>
      <c r="B230">
        <v>10</v>
      </c>
      <c r="C230">
        <v>0</v>
      </c>
      <c r="D230">
        <f>COUNTIF('PARITY Errors'!D230, 100) + COUNTIF('Pattern_Matching Errors'!D230, 100) + COUNTIF('Reversal Errors'!D230, 100) + COUNTIF('Stack Errors'!D230, 100) + COUNTIF('Vending_Machine Errors'!D230, 100) + COUNTIF('Vending_Machine_Sum Errors'!D230, 100) + COUNTIF('MazeComplete Errors'!D230, 100) + COUNTIF('MazeSolve Errors'!D230, 100) + COUNTIF('Hamiltonian Errors'!D230, 100)</f>
        <v>0</v>
      </c>
      <c r="E230">
        <f>COUNTIF('PARITY Errors'!E230, 100) + COUNTIF('Pattern_Matching Errors'!E230, 100) + COUNTIF('Reversal Errors'!E230, 100) + COUNTIF('Stack Errors'!E230, 100) + COUNTIF('Vending_Machine Errors'!E230, 100) + COUNTIF('Vending_Machine_Sum Errors'!E230, 100) + COUNTIF('MazeComplete Errors'!E230, 100) + COUNTIF('MazeSolve Errors'!E230, 100) + COUNTIF('Hamiltonian Errors'!E230, 100)</f>
        <v>0</v>
      </c>
      <c r="F230">
        <f>COUNTIF('PARITY Errors'!F230, 100) + COUNTIF('Pattern_Matching Errors'!F230, 100) + COUNTIF('Reversal Errors'!F230, 100) + COUNTIF('Stack Errors'!F230, 100) + COUNTIF('Vending_Machine Errors'!F230, 100) + COUNTIF('Vending_Machine_Sum Errors'!F230, 100) + COUNTIF('MazeComplete Errors'!F230, 100) + COUNTIF('MazeSolve Errors'!F230, 100) + COUNTIF('Hamiltonian Errors'!F230, 100)</f>
        <v>0</v>
      </c>
      <c r="G230">
        <f>COUNTIF('PARITY Errors'!G230, 100) + COUNTIF('Pattern_Matching Errors'!G230, 100) + COUNTIF('Reversal Errors'!G230, 100) + COUNTIF('Stack Errors'!G230, 100) + COUNTIF('Vending_Machine Errors'!G230, 100) + COUNTIF('Vending_Machine_Sum Errors'!G230, 100) + COUNTIF('MazeComplete Errors'!G230, 100) + COUNTIF('MazeSolve Errors'!G230, 100) + COUNTIF('Hamiltonian Errors'!G230, 100)</f>
        <v>0</v>
      </c>
      <c r="H230" t="str">
        <f t="shared" si="6"/>
        <v>10 (δ=0)</v>
      </c>
    </row>
    <row r="231" spans="1:8" x14ac:dyDescent="0.45">
      <c r="A231" s="1">
        <v>11</v>
      </c>
      <c r="B231">
        <v>10</v>
      </c>
      <c r="C231">
        <v>0.2</v>
      </c>
      <c r="D231">
        <f>COUNTIF('PARITY Errors'!D231, 100) + COUNTIF('Pattern_Matching Errors'!D231, 100) + COUNTIF('Reversal Errors'!D231, 100) + COUNTIF('Stack Errors'!D231, 100) + COUNTIF('Vending_Machine Errors'!D231, 100) + COUNTIF('Vending_Machine_Sum Errors'!D231, 100) + COUNTIF('MazeComplete Errors'!D231, 100) + COUNTIF('MazeSolve Errors'!D231, 100) + COUNTIF('Hamiltonian Errors'!D231, 100)</f>
        <v>0</v>
      </c>
      <c r="E231">
        <f>COUNTIF('PARITY Errors'!E231, 100) + COUNTIF('Pattern_Matching Errors'!E231, 100) + COUNTIF('Reversal Errors'!E231, 100) + COUNTIF('Stack Errors'!E231, 100) + COUNTIF('Vending_Machine Errors'!E231, 100) + COUNTIF('Vending_Machine_Sum Errors'!E231, 100) + COUNTIF('MazeComplete Errors'!E231, 100) + COUNTIF('MazeSolve Errors'!E231, 100) + COUNTIF('Hamiltonian Errors'!E231, 100)</f>
        <v>0</v>
      </c>
      <c r="F231">
        <f>COUNTIF('PARITY Errors'!F231, 100) + COUNTIF('Pattern_Matching Errors'!F231, 100) + COUNTIF('Reversal Errors'!F231, 100) + COUNTIF('Stack Errors'!F231, 100) + COUNTIF('Vending_Machine Errors'!F231, 100) + COUNTIF('Vending_Machine_Sum Errors'!F231, 100) + COUNTIF('MazeComplete Errors'!F231, 100) + COUNTIF('MazeSolve Errors'!F231, 100) + COUNTIF('Hamiltonian Errors'!F231, 100)</f>
        <v>0</v>
      </c>
      <c r="G231">
        <f>COUNTIF('PARITY Errors'!G231, 100) + COUNTIF('Pattern_Matching Errors'!G231, 100) + COUNTIF('Reversal Errors'!G231, 100) + COUNTIF('Stack Errors'!G231, 100) + COUNTIF('Vending_Machine Errors'!G231, 100) + COUNTIF('Vending_Machine_Sum Errors'!G231, 100) + COUNTIF('MazeComplete Errors'!G231, 100) + COUNTIF('MazeSolve Errors'!G231, 100) + COUNTIF('Hamiltonian Errors'!G231, 100)</f>
        <v>0</v>
      </c>
      <c r="H231" t="str">
        <f t="shared" si="6"/>
        <v>10 (δ=0.2)</v>
      </c>
    </row>
    <row r="232" spans="1:8" x14ac:dyDescent="0.45">
      <c r="A232" s="1">
        <v>12</v>
      </c>
      <c r="B232">
        <v>10</v>
      </c>
      <c r="C232">
        <v>0.45</v>
      </c>
      <c r="D232">
        <f>COUNTIF('PARITY Errors'!D232, 100) + COUNTIF('Pattern_Matching Errors'!D232, 100) + COUNTIF('Reversal Errors'!D232, 100) + COUNTIF('Stack Errors'!D232, 100) + COUNTIF('Vending_Machine Errors'!D232, 100) + COUNTIF('Vending_Machine_Sum Errors'!D232, 100) + COUNTIF('MazeComplete Errors'!D232, 100) + COUNTIF('MazeSolve Errors'!D232, 100) + COUNTIF('Hamiltonian Errors'!D232, 100)</f>
        <v>0</v>
      </c>
      <c r="E232">
        <f>COUNTIF('PARITY Errors'!E232, 100) + COUNTIF('Pattern_Matching Errors'!E232, 100) + COUNTIF('Reversal Errors'!E232, 100) + COUNTIF('Stack Errors'!E232, 100) + COUNTIF('Vending_Machine Errors'!E232, 100) + COUNTIF('Vending_Machine_Sum Errors'!E232, 100) + COUNTIF('MazeComplete Errors'!E232, 100) + COUNTIF('MazeSolve Errors'!E232, 100) + COUNTIF('Hamiltonian Errors'!E232, 100)</f>
        <v>0</v>
      </c>
      <c r="F232">
        <f>COUNTIF('PARITY Errors'!F232, 100) + COUNTIF('Pattern_Matching Errors'!F232, 100) + COUNTIF('Reversal Errors'!F232, 100) + COUNTIF('Stack Errors'!F232, 100) + COUNTIF('Vending_Machine Errors'!F232, 100) + COUNTIF('Vending_Machine_Sum Errors'!F232, 100) + COUNTIF('MazeComplete Errors'!F232, 100) + COUNTIF('MazeSolve Errors'!F232, 100) + COUNTIF('Hamiltonian Errors'!F232, 100)</f>
        <v>0</v>
      </c>
      <c r="G232">
        <f>COUNTIF('PARITY Errors'!G232, 100) + COUNTIF('Pattern_Matching Errors'!G232, 100) + COUNTIF('Reversal Errors'!G232, 100) + COUNTIF('Stack Errors'!G232, 100) + COUNTIF('Vending_Machine Errors'!G232, 100) + COUNTIF('Vending_Machine_Sum Errors'!G232, 100) + COUNTIF('MazeComplete Errors'!G232, 100) + COUNTIF('MazeSolve Errors'!G232, 100) + COUNTIF('Hamiltonian Errors'!G232, 100)</f>
        <v>0</v>
      </c>
      <c r="H232" t="str">
        <f t="shared" si="6"/>
        <v>10 (δ=0.45)</v>
      </c>
    </row>
    <row r="233" spans="1:8" x14ac:dyDescent="0.45">
      <c r="A233" s="1">
        <v>13</v>
      </c>
      <c r="B233">
        <v>10</v>
      </c>
      <c r="C233">
        <v>0.65</v>
      </c>
      <c r="D233">
        <f>COUNTIF('PARITY Errors'!D233, 100) + COUNTIF('Pattern_Matching Errors'!D233, 100) + COUNTIF('Reversal Errors'!D233, 100) + COUNTIF('Stack Errors'!D233, 100) + COUNTIF('Vending_Machine Errors'!D233, 100) + COUNTIF('Vending_Machine_Sum Errors'!D233, 100) + COUNTIF('MazeComplete Errors'!D233, 100) + COUNTIF('MazeSolve Errors'!D233, 100) + COUNTIF('Hamiltonian Errors'!D233, 100)</f>
        <v>0</v>
      </c>
      <c r="E233">
        <f>COUNTIF('PARITY Errors'!E233, 100) + COUNTIF('Pattern_Matching Errors'!E233, 100) + COUNTIF('Reversal Errors'!E233, 100) + COUNTIF('Stack Errors'!E233, 100) + COUNTIF('Vending_Machine Errors'!E233, 100) + COUNTIF('Vending_Machine_Sum Errors'!E233, 100) + COUNTIF('MazeComplete Errors'!E233, 100) + COUNTIF('MazeSolve Errors'!E233, 100) + COUNTIF('Hamiltonian Errors'!E233, 100)</f>
        <v>0</v>
      </c>
      <c r="F233">
        <f>COUNTIF('PARITY Errors'!F233, 100) + COUNTIF('Pattern_Matching Errors'!F233, 100) + COUNTIF('Reversal Errors'!F233, 100) + COUNTIF('Stack Errors'!F233, 100) + COUNTIF('Vending_Machine Errors'!F233, 100) + COUNTIF('Vending_Machine_Sum Errors'!F233, 100) + COUNTIF('MazeComplete Errors'!F233, 100) + COUNTIF('MazeSolve Errors'!F233, 100) + COUNTIF('Hamiltonian Errors'!F233, 100)</f>
        <v>0</v>
      </c>
      <c r="G233">
        <f>COUNTIF('PARITY Errors'!G233, 100) + COUNTIF('Pattern_Matching Errors'!G233, 100) + COUNTIF('Reversal Errors'!G233, 100) + COUNTIF('Stack Errors'!G233, 100) + COUNTIF('Vending_Machine Errors'!G233, 100) + COUNTIF('Vending_Machine_Sum Errors'!G233, 100) + COUNTIF('MazeComplete Errors'!G233, 100) + COUNTIF('MazeSolve Errors'!G233, 100) + COUNTIF('Hamiltonian Errors'!G233, 100)</f>
        <v>0</v>
      </c>
      <c r="H233" t="str">
        <f t="shared" si="6"/>
        <v>10 (δ=0.65)</v>
      </c>
    </row>
    <row r="234" spans="1:8" x14ac:dyDescent="0.45">
      <c r="A234" s="1">
        <v>14</v>
      </c>
      <c r="B234">
        <v>10</v>
      </c>
      <c r="C234">
        <v>0.85</v>
      </c>
      <c r="D234">
        <f>COUNTIF('PARITY Errors'!D234, 100) + COUNTIF('Pattern_Matching Errors'!D234, 100) + COUNTIF('Reversal Errors'!D234, 100) + COUNTIF('Stack Errors'!D234, 100) + COUNTIF('Vending_Machine Errors'!D234, 100) + COUNTIF('Vending_Machine_Sum Errors'!D234, 100) + COUNTIF('MazeComplete Errors'!D234, 100) + COUNTIF('MazeSolve Errors'!D234, 100) + COUNTIF('Hamiltonian Errors'!D234, 100)</f>
        <v>0</v>
      </c>
      <c r="E234">
        <f>COUNTIF('PARITY Errors'!E234, 100) + COUNTIF('Pattern_Matching Errors'!E234, 100) + COUNTIF('Reversal Errors'!E234, 100) + COUNTIF('Stack Errors'!E234, 100) + COUNTIF('Vending_Machine Errors'!E234, 100) + COUNTIF('Vending_Machine_Sum Errors'!E234, 100) + COUNTIF('MazeComplete Errors'!E234, 100) + COUNTIF('MazeSolve Errors'!E234, 100) + COUNTIF('Hamiltonian Errors'!E234, 100)</f>
        <v>0</v>
      </c>
      <c r="F234">
        <f>COUNTIF('PARITY Errors'!F234, 100) + COUNTIF('Pattern_Matching Errors'!F234, 100) + COUNTIF('Reversal Errors'!F234, 100) + COUNTIF('Stack Errors'!F234, 100) + COUNTIF('Vending_Machine Errors'!F234, 100) + COUNTIF('Vending_Machine_Sum Errors'!F234, 100) + COUNTIF('MazeComplete Errors'!F234, 100) + COUNTIF('MazeSolve Errors'!F234, 100) + COUNTIF('Hamiltonian Errors'!F234, 100)</f>
        <v>0</v>
      </c>
      <c r="G234">
        <f>COUNTIF('PARITY Errors'!G234, 100) + COUNTIF('Pattern_Matching Errors'!G234, 100) + COUNTIF('Reversal Errors'!G234, 100) + COUNTIF('Stack Errors'!G234, 100) + COUNTIF('Vending_Machine Errors'!G234, 100) + COUNTIF('Vending_Machine_Sum Errors'!G234, 100) + COUNTIF('MazeComplete Errors'!G234, 100) + COUNTIF('MazeSolve Errors'!G234, 100) + COUNTIF('Hamiltonian Errors'!G234, 100)</f>
        <v>0</v>
      </c>
      <c r="H234" t="str">
        <f t="shared" si="6"/>
        <v>10 (δ=0.85)</v>
      </c>
    </row>
    <row r="235" spans="1:8" x14ac:dyDescent="0.45">
      <c r="A235" s="1">
        <v>15</v>
      </c>
      <c r="B235">
        <v>20</v>
      </c>
      <c r="C235">
        <v>0</v>
      </c>
      <c r="D235">
        <f>COUNTIF('PARITY Errors'!D235, 100) + COUNTIF('Pattern_Matching Errors'!D235, 100) + COUNTIF('Reversal Errors'!D235, 100) + COUNTIF('Stack Errors'!D235, 100) + COUNTIF('Vending_Machine Errors'!D235, 100) + COUNTIF('Vending_Machine_Sum Errors'!D235, 100) + COUNTIF('MazeComplete Errors'!D235, 100) + COUNTIF('MazeSolve Errors'!D235, 100) + COUNTIF('Hamiltonian Errors'!D235, 100)</f>
        <v>0</v>
      </c>
      <c r="E235">
        <f>COUNTIF('PARITY Errors'!E235, 100) + COUNTIF('Pattern_Matching Errors'!E235, 100) + COUNTIF('Reversal Errors'!E235, 100) + COUNTIF('Stack Errors'!E235, 100) + COUNTIF('Vending_Machine Errors'!E235, 100) + COUNTIF('Vending_Machine_Sum Errors'!E235, 100) + COUNTIF('MazeComplete Errors'!E235, 100) + COUNTIF('MazeSolve Errors'!E235, 100) + COUNTIF('Hamiltonian Errors'!E235, 100)</f>
        <v>0</v>
      </c>
      <c r="F235">
        <f>COUNTIF('PARITY Errors'!F235, 100) + COUNTIF('Pattern_Matching Errors'!F235, 100) + COUNTIF('Reversal Errors'!F235, 100) + COUNTIF('Stack Errors'!F235, 100) + COUNTIF('Vending_Machine Errors'!F235, 100) + COUNTIF('Vending_Machine_Sum Errors'!F235, 100) + COUNTIF('MazeComplete Errors'!F235, 100) + COUNTIF('MazeSolve Errors'!F235, 100) + COUNTIF('Hamiltonian Errors'!F235, 100)</f>
        <v>0</v>
      </c>
      <c r="G235">
        <f>COUNTIF('PARITY Errors'!G235, 100) + COUNTIF('Pattern_Matching Errors'!G235, 100) + COUNTIF('Reversal Errors'!G235, 100) + COUNTIF('Stack Errors'!G235, 100) + COUNTIF('Vending_Machine Errors'!G235, 100) + COUNTIF('Vending_Machine_Sum Errors'!G235, 100) + COUNTIF('MazeComplete Errors'!G235, 100) + COUNTIF('MazeSolve Errors'!G235, 100) + COUNTIF('Hamiltonian Errors'!G235, 100)</f>
        <v>0</v>
      </c>
      <c r="H235" t="str">
        <f t="shared" si="6"/>
        <v>20 (δ=0)</v>
      </c>
    </row>
    <row r="236" spans="1:8" x14ac:dyDescent="0.45">
      <c r="A236" s="1">
        <v>16</v>
      </c>
      <c r="B236">
        <v>20</v>
      </c>
      <c r="C236">
        <v>0.2</v>
      </c>
      <c r="D236">
        <f>COUNTIF('PARITY Errors'!D236, 100) + COUNTIF('Pattern_Matching Errors'!D236, 100) + COUNTIF('Reversal Errors'!D236, 100) + COUNTIF('Stack Errors'!D236, 100) + COUNTIF('Vending_Machine Errors'!D236, 100) + COUNTIF('Vending_Machine_Sum Errors'!D236, 100) + COUNTIF('MazeComplete Errors'!D236, 100) + COUNTIF('MazeSolve Errors'!D236, 100) + COUNTIF('Hamiltonian Errors'!D236, 100)</f>
        <v>0</v>
      </c>
      <c r="E236">
        <f>COUNTIF('PARITY Errors'!E236, 100) + COUNTIF('Pattern_Matching Errors'!E236, 100) + COUNTIF('Reversal Errors'!E236, 100) + COUNTIF('Stack Errors'!E236, 100) + COUNTIF('Vending_Machine Errors'!E236, 100) + COUNTIF('Vending_Machine_Sum Errors'!E236, 100) + COUNTIF('MazeComplete Errors'!E236, 100) + COUNTIF('MazeSolve Errors'!E236, 100) + COUNTIF('Hamiltonian Errors'!E236, 100)</f>
        <v>0</v>
      </c>
      <c r="F236">
        <f>COUNTIF('PARITY Errors'!F236, 100) + COUNTIF('Pattern_Matching Errors'!F236, 100) + COUNTIF('Reversal Errors'!F236, 100) + COUNTIF('Stack Errors'!F236, 100) + COUNTIF('Vending_Machine Errors'!F236, 100) + COUNTIF('Vending_Machine_Sum Errors'!F236, 100) + COUNTIF('MazeComplete Errors'!F236, 100) + COUNTIF('MazeSolve Errors'!F236, 100) + COUNTIF('Hamiltonian Errors'!F236, 100)</f>
        <v>0</v>
      </c>
      <c r="G236">
        <f>COUNTIF('PARITY Errors'!G236, 100) + COUNTIF('Pattern_Matching Errors'!G236, 100) + COUNTIF('Reversal Errors'!G236, 100) + COUNTIF('Stack Errors'!G236, 100) + COUNTIF('Vending_Machine Errors'!G236, 100) + COUNTIF('Vending_Machine_Sum Errors'!G236, 100) + COUNTIF('MazeComplete Errors'!G236, 100) + COUNTIF('MazeSolve Errors'!G236, 100) + COUNTIF('Hamiltonian Errors'!G236, 100)</f>
        <v>0</v>
      </c>
      <c r="H236" t="str">
        <f t="shared" si="6"/>
        <v>20 (δ=0.2)</v>
      </c>
    </row>
    <row r="237" spans="1:8" x14ac:dyDescent="0.45">
      <c r="A237" s="1">
        <v>17</v>
      </c>
      <c r="B237">
        <v>20</v>
      </c>
      <c r="C237">
        <v>0.45</v>
      </c>
      <c r="D237">
        <f>COUNTIF('PARITY Errors'!D237, 100) + COUNTIF('Pattern_Matching Errors'!D237, 100) + COUNTIF('Reversal Errors'!D237, 100) + COUNTIF('Stack Errors'!D237, 100) + COUNTIF('Vending_Machine Errors'!D237, 100) + COUNTIF('Vending_Machine_Sum Errors'!D237, 100) + COUNTIF('MazeComplete Errors'!D237, 100) + COUNTIF('MazeSolve Errors'!D237, 100) + COUNTIF('Hamiltonian Errors'!D237, 100)</f>
        <v>0</v>
      </c>
      <c r="E237">
        <f>COUNTIF('PARITY Errors'!E237, 100) + COUNTIF('Pattern_Matching Errors'!E237, 100) + COUNTIF('Reversal Errors'!E237, 100) + COUNTIF('Stack Errors'!E237, 100) + COUNTIF('Vending_Machine Errors'!E237, 100) + COUNTIF('Vending_Machine_Sum Errors'!E237, 100) + COUNTIF('MazeComplete Errors'!E237, 100) + COUNTIF('MazeSolve Errors'!E237, 100) + COUNTIF('Hamiltonian Errors'!E237, 100)</f>
        <v>0</v>
      </c>
      <c r="F237">
        <f>COUNTIF('PARITY Errors'!F237, 100) + COUNTIF('Pattern_Matching Errors'!F237, 100) + COUNTIF('Reversal Errors'!F237, 100) + COUNTIF('Stack Errors'!F237, 100) + COUNTIF('Vending_Machine Errors'!F237, 100) + COUNTIF('Vending_Machine_Sum Errors'!F237, 100) + COUNTIF('MazeComplete Errors'!F237, 100) + COUNTIF('MazeSolve Errors'!F237, 100) + COUNTIF('Hamiltonian Errors'!F237, 100)</f>
        <v>0</v>
      </c>
      <c r="G237">
        <f>COUNTIF('PARITY Errors'!G237, 100) + COUNTIF('Pattern_Matching Errors'!G237, 100) + COUNTIF('Reversal Errors'!G237, 100) + COUNTIF('Stack Errors'!G237, 100) + COUNTIF('Vending_Machine Errors'!G237, 100) + COUNTIF('Vending_Machine_Sum Errors'!G237, 100) + COUNTIF('MazeComplete Errors'!G237, 100) + COUNTIF('MazeSolve Errors'!G237, 100) + COUNTIF('Hamiltonian Errors'!G237, 100)</f>
        <v>0</v>
      </c>
      <c r="H237" t="str">
        <f t="shared" si="6"/>
        <v>20 (δ=0.45)</v>
      </c>
    </row>
    <row r="238" spans="1:8" x14ac:dyDescent="0.45">
      <c r="A238" s="1">
        <v>18</v>
      </c>
      <c r="B238">
        <v>20</v>
      </c>
      <c r="C238">
        <v>0.65</v>
      </c>
      <c r="D238">
        <f>COUNTIF('PARITY Errors'!D238, 100) + COUNTIF('Pattern_Matching Errors'!D238, 100) + COUNTIF('Reversal Errors'!D238, 100) + COUNTIF('Stack Errors'!D238, 100) + COUNTIF('Vending_Machine Errors'!D238, 100) + COUNTIF('Vending_Machine_Sum Errors'!D238, 100) + COUNTIF('MazeComplete Errors'!D238, 100) + COUNTIF('MazeSolve Errors'!D238, 100) + COUNTIF('Hamiltonian Errors'!D238, 100)</f>
        <v>0</v>
      </c>
      <c r="E238">
        <f>COUNTIF('PARITY Errors'!E238, 100) + COUNTIF('Pattern_Matching Errors'!E238, 100) + COUNTIF('Reversal Errors'!E238, 100) + COUNTIF('Stack Errors'!E238, 100) + COUNTIF('Vending_Machine Errors'!E238, 100) + COUNTIF('Vending_Machine_Sum Errors'!E238, 100) + COUNTIF('MazeComplete Errors'!E238, 100) + COUNTIF('MazeSolve Errors'!E238, 100) + COUNTIF('Hamiltonian Errors'!E238, 100)</f>
        <v>0</v>
      </c>
      <c r="F238">
        <f>COUNTIF('PARITY Errors'!F238, 100) + COUNTIF('Pattern_Matching Errors'!F238, 100) + COUNTIF('Reversal Errors'!F238, 100) + COUNTIF('Stack Errors'!F238, 100) + COUNTIF('Vending_Machine Errors'!F238, 100) + COUNTIF('Vending_Machine_Sum Errors'!F238, 100) + COUNTIF('MazeComplete Errors'!F238, 100) + COUNTIF('MazeSolve Errors'!F238, 100) + COUNTIF('Hamiltonian Errors'!F238, 100)</f>
        <v>0</v>
      </c>
      <c r="G238">
        <f>COUNTIF('PARITY Errors'!G238, 100) + COUNTIF('Pattern_Matching Errors'!G238, 100) + COUNTIF('Reversal Errors'!G238, 100) + COUNTIF('Stack Errors'!G238, 100) + COUNTIF('Vending_Machine Errors'!G238, 100) + COUNTIF('Vending_Machine_Sum Errors'!G238, 100) + COUNTIF('MazeComplete Errors'!G238, 100) + COUNTIF('MazeSolve Errors'!G238, 100) + COUNTIF('Hamiltonian Errors'!G238, 100)</f>
        <v>0</v>
      </c>
      <c r="H238" t="str">
        <f t="shared" si="6"/>
        <v>20 (δ=0.65)</v>
      </c>
    </row>
    <row r="239" spans="1:8" x14ac:dyDescent="0.45">
      <c r="A239" s="1">
        <v>19</v>
      </c>
      <c r="B239">
        <v>20</v>
      </c>
      <c r="C239">
        <v>0.85</v>
      </c>
      <c r="D239">
        <f>COUNTIF('PARITY Errors'!D239, 100) + COUNTIF('Pattern_Matching Errors'!D239, 100) + COUNTIF('Reversal Errors'!D239, 100) + COUNTIF('Stack Errors'!D239, 100) + COUNTIF('Vending_Machine Errors'!D239, 100) + COUNTIF('Vending_Machine_Sum Errors'!D239, 100) + COUNTIF('MazeComplete Errors'!D239, 100) + COUNTIF('MazeSolve Errors'!D239, 100) + COUNTIF('Hamiltonian Errors'!D239, 100)</f>
        <v>0</v>
      </c>
      <c r="E239">
        <f>COUNTIF('PARITY Errors'!E239, 100) + COUNTIF('Pattern_Matching Errors'!E239, 100) + COUNTIF('Reversal Errors'!E239, 100) + COUNTIF('Stack Errors'!E239, 100) + COUNTIF('Vending_Machine Errors'!E239, 100) + COUNTIF('Vending_Machine_Sum Errors'!E239, 100) + COUNTIF('MazeComplete Errors'!E239, 100) + COUNTIF('MazeSolve Errors'!E239, 100) + COUNTIF('Hamiltonian Errors'!E239, 100)</f>
        <v>0</v>
      </c>
      <c r="F239">
        <f>COUNTIF('PARITY Errors'!F239, 100) + COUNTIF('Pattern_Matching Errors'!F239, 100) + COUNTIF('Reversal Errors'!F239, 100) + COUNTIF('Stack Errors'!F239, 100) + COUNTIF('Vending_Machine Errors'!F239, 100) + COUNTIF('Vending_Machine_Sum Errors'!F239, 100) + COUNTIF('MazeComplete Errors'!F239, 100) + COUNTIF('MazeSolve Errors'!F239, 100) + COUNTIF('Hamiltonian Errors'!F239, 100)</f>
        <v>0</v>
      </c>
      <c r="G239">
        <f>COUNTIF('PARITY Errors'!G239, 100) + COUNTIF('Pattern_Matching Errors'!G239, 100) + COUNTIF('Reversal Errors'!G239, 100) + COUNTIF('Stack Errors'!G239, 100) + COUNTIF('Vending_Machine Errors'!G239, 100) + COUNTIF('Vending_Machine_Sum Errors'!G239, 100) + COUNTIF('MazeComplete Errors'!G239, 100) + COUNTIF('MazeSolve Errors'!G239, 100) + COUNTIF('Hamiltonian Errors'!G239, 100)</f>
        <v>0</v>
      </c>
      <c r="H239" t="str">
        <f t="shared" si="6"/>
        <v>20 (δ=0.85)</v>
      </c>
    </row>
    <row r="240" spans="1:8" x14ac:dyDescent="0.45">
      <c r="A240" s="1">
        <v>20</v>
      </c>
      <c r="B240">
        <v>50</v>
      </c>
      <c r="C240">
        <v>0</v>
      </c>
      <c r="D240">
        <f>COUNTIF('PARITY Errors'!D240, 100) + COUNTIF('Pattern_Matching Errors'!D240, 100) + COUNTIF('Reversal Errors'!D240, 100) + COUNTIF('Stack Errors'!D240, 100) + COUNTIF('Vending_Machine Errors'!D240, 100) + COUNTIF('Vending_Machine_Sum Errors'!D240, 100) + COUNTIF('MazeComplete Errors'!D240, 100) + COUNTIF('MazeSolve Errors'!D240, 100) + COUNTIF('Hamiltonian Errors'!D240, 100)</f>
        <v>3</v>
      </c>
      <c r="E240">
        <f>COUNTIF('PARITY Errors'!E240, 100) + COUNTIF('Pattern_Matching Errors'!E240, 100) + COUNTIF('Reversal Errors'!E240, 100) + COUNTIF('Stack Errors'!E240, 100) + COUNTIF('Vending_Machine Errors'!E240, 100) + COUNTIF('Vending_Machine_Sum Errors'!E240, 100) + COUNTIF('MazeComplete Errors'!E240, 100) + COUNTIF('MazeSolve Errors'!E240, 100) + COUNTIF('Hamiltonian Errors'!E240, 100)</f>
        <v>2</v>
      </c>
      <c r="F240">
        <f>COUNTIF('PARITY Errors'!F240, 100) + COUNTIF('Pattern_Matching Errors'!F240, 100) + COUNTIF('Reversal Errors'!F240, 100) + COUNTIF('Stack Errors'!F240, 100) + COUNTIF('Vending_Machine Errors'!F240, 100) + COUNTIF('Vending_Machine_Sum Errors'!F240, 100) + COUNTIF('MazeComplete Errors'!F240, 100) + COUNTIF('MazeSolve Errors'!F240, 100) + COUNTIF('Hamiltonian Errors'!F240, 100)</f>
        <v>3</v>
      </c>
      <c r="G240">
        <f>COUNTIF('PARITY Errors'!G240, 100) + COUNTIF('Pattern_Matching Errors'!G240, 100) + COUNTIF('Reversal Errors'!G240, 100) + COUNTIF('Stack Errors'!G240, 100) + COUNTIF('Vending_Machine Errors'!G240, 100) + COUNTIF('Vending_Machine_Sum Errors'!G240, 100) + COUNTIF('MazeComplete Errors'!G240, 100) + COUNTIF('MazeSolve Errors'!G240, 100) + COUNTIF('Hamiltonian Errors'!G240, 100)</f>
        <v>3</v>
      </c>
      <c r="H240" t="str">
        <f t="shared" si="6"/>
        <v>50 (δ=0)</v>
      </c>
    </row>
    <row r="241" spans="1:8" x14ac:dyDescent="0.45">
      <c r="A241" s="1">
        <v>21</v>
      </c>
      <c r="B241">
        <v>50</v>
      </c>
      <c r="C241">
        <v>0.2</v>
      </c>
      <c r="D241">
        <f>COUNTIF('PARITY Errors'!D241, 100) + COUNTIF('Pattern_Matching Errors'!D241, 100) + COUNTIF('Reversal Errors'!D241, 100) + COUNTIF('Stack Errors'!D241, 100) + COUNTIF('Vending_Machine Errors'!D241, 100) + COUNTIF('Vending_Machine_Sum Errors'!D241, 100) + COUNTIF('MazeComplete Errors'!D241, 100) + COUNTIF('MazeSolve Errors'!D241, 100) + COUNTIF('Hamiltonian Errors'!D241, 100)</f>
        <v>3</v>
      </c>
      <c r="E241">
        <f>COUNTIF('PARITY Errors'!E241, 100) + COUNTIF('Pattern_Matching Errors'!E241, 100) + COUNTIF('Reversal Errors'!E241, 100) + COUNTIF('Stack Errors'!E241, 100) + COUNTIF('Vending_Machine Errors'!E241, 100) + COUNTIF('Vending_Machine_Sum Errors'!E241, 100) + COUNTIF('MazeComplete Errors'!E241, 100) + COUNTIF('MazeSolve Errors'!E241, 100) + COUNTIF('Hamiltonian Errors'!E241, 100)</f>
        <v>2</v>
      </c>
      <c r="F241">
        <f>COUNTIF('PARITY Errors'!F241, 100) + COUNTIF('Pattern_Matching Errors'!F241, 100) + COUNTIF('Reversal Errors'!F241, 100) + COUNTIF('Stack Errors'!F241, 100) + COUNTIF('Vending_Machine Errors'!F241, 100) + COUNTIF('Vending_Machine_Sum Errors'!F241, 100) + COUNTIF('MazeComplete Errors'!F241, 100) + COUNTIF('MazeSolve Errors'!F241, 100) + COUNTIF('Hamiltonian Errors'!F241, 100)</f>
        <v>3</v>
      </c>
      <c r="G241">
        <f>COUNTIF('PARITY Errors'!G241, 100) + COUNTIF('Pattern_Matching Errors'!G241, 100) + COUNTIF('Reversal Errors'!G241, 100) + COUNTIF('Stack Errors'!G241, 100) + COUNTIF('Vending_Machine Errors'!G241, 100) + COUNTIF('Vending_Machine_Sum Errors'!G241, 100) + COUNTIF('MazeComplete Errors'!G241, 100) + COUNTIF('MazeSolve Errors'!G241, 100) + COUNTIF('Hamiltonian Errors'!G241, 100)</f>
        <v>3</v>
      </c>
      <c r="H241" t="str">
        <f t="shared" si="6"/>
        <v>50 (δ=0.2)</v>
      </c>
    </row>
    <row r="242" spans="1:8" x14ac:dyDescent="0.45">
      <c r="A242" s="1">
        <v>22</v>
      </c>
      <c r="B242">
        <v>50</v>
      </c>
      <c r="C242">
        <v>0.45</v>
      </c>
      <c r="D242">
        <f>COUNTIF('PARITY Errors'!D242, 100) + COUNTIF('Pattern_Matching Errors'!D242, 100) + COUNTIF('Reversal Errors'!D242, 100) + COUNTIF('Stack Errors'!D242, 100) + COUNTIF('Vending_Machine Errors'!D242, 100) + COUNTIF('Vending_Machine_Sum Errors'!D242, 100) + COUNTIF('MazeComplete Errors'!D242, 100) + COUNTIF('MazeSolve Errors'!D242, 100) + COUNTIF('Hamiltonian Errors'!D242, 100)</f>
        <v>3</v>
      </c>
      <c r="E242">
        <f>COUNTIF('PARITY Errors'!E242, 100) + COUNTIF('Pattern_Matching Errors'!E242, 100) + COUNTIF('Reversal Errors'!E242, 100) + COUNTIF('Stack Errors'!E242, 100) + COUNTIF('Vending_Machine Errors'!E242, 100) + COUNTIF('Vending_Machine_Sum Errors'!E242, 100) + COUNTIF('MazeComplete Errors'!E242, 100) + COUNTIF('MazeSolve Errors'!E242, 100) + COUNTIF('Hamiltonian Errors'!E242, 100)</f>
        <v>2</v>
      </c>
      <c r="F242">
        <f>COUNTIF('PARITY Errors'!F242, 100) + COUNTIF('Pattern_Matching Errors'!F242, 100) + COUNTIF('Reversal Errors'!F242, 100) + COUNTIF('Stack Errors'!F242, 100) + COUNTIF('Vending_Machine Errors'!F242, 100) + COUNTIF('Vending_Machine_Sum Errors'!F242, 100) + COUNTIF('MazeComplete Errors'!F242, 100) + COUNTIF('MazeSolve Errors'!F242, 100) + COUNTIF('Hamiltonian Errors'!F242, 100)</f>
        <v>3</v>
      </c>
      <c r="G242">
        <f>COUNTIF('PARITY Errors'!G242, 100) + COUNTIF('Pattern_Matching Errors'!G242, 100) + COUNTIF('Reversal Errors'!G242, 100) + COUNTIF('Stack Errors'!G242, 100) + COUNTIF('Vending_Machine Errors'!G242, 100) + COUNTIF('Vending_Machine_Sum Errors'!G242, 100) + COUNTIF('MazeComplete Errors'!G242, 100) + COUNTIF('MazeSolve Errors'!G242, 100) + COUNTIF('Hamiltonian Errors'!G242, 100)</f>
        <v>3</v>
      </c>
      <c r="H242" t="str">
        <f t="shared" si="6"/>
        <v>50 (δ=0.45)</v>
      </c>
    </row>
    <row r="243" spans="1:8" x14ac:dyDescent="0.45">
      <c r="A243" s="1">
        <v>23</v>
      </c>
      <c r="B243">
        <v>50</v>
      </c>
      <c r="C243">
        <v>0.65</v>
      </c>
      <c r="D243">
        <f>COUNTIF('PARITY Errors'!D243, 100) + COUNTIF('Pattern_Matching Errors'!D243, 100) + COUNTIF('Reversal Errors'!D243, 100) + COUNTIF('Stack Errors'!D243, 100) + COUNTIF('Vending_Machine Errors'!D243, 100) + COUNTIF('Vending_Machine_Sum Errors'!D243, 100) + COUNTIF('MazeComplete Errors'!D243, 100) + COUNTIF('MazeSolve Errors'!D243, 100) + COUNTIF('Hamiltonian Errors'!D243, 100)</f>
        <v>3</v>
      </c>
      <c r="E243">
        <f>COUNTIF('PARITY Errors'!E243, 100) + COUNTIF('Pattern_Matching Errors'!E243, 100) + COUNTIF('Reversal Errors'!E243, 100) + COUNTIF('Stack Errors'!E243, 100) + COUNTIF('Vending_Machine Errors'!E243, 100) + COUNTIF('Vending_Machine_Sum Errors'!E243, 100) + COUNTIF('MazeComplete Errors'!E243, 100) + COUNTIF('MazeSolve Errors'!E243, 100) + COUNTIF('Hamiltonian Errors'!E243, 100)</f>
        <v>2</v>
      </c>
      <c r="F243">
        <f>COUNTIF('PARITY Errors'!F243, 100) + COUNTIF('Pattern_Matching Errors'!F243, 100) + COUNTIF('Reversal Errors'!F243, 100) + COUNTIF('Stack Errors'!F243, 100) + COUNTIF('Vending_Machine Errors'!F243, 100) + COUNTIF('Vending_Machine_Sum Errors'!F243, 100) + COUNTIF('MazeComplete Errors'!F243, 100) + COUNTIF('MazeSolve Errors'!F243, 100) + COUNTIF('Hamiltonian Errors'!F243, 100)</f>
        <v>3</v>
      </c>
      <c r="G243">
        <f>COUNTIF('PARITY Errors'!G243, 100) + COUNTIF('Pattern_Matching Errors'!G243, 100) + COUNTIF('Reversal Errors'!G243, 100) + COUNTIF('Stack Errors'!G243, 100) + COUNTIF('Vending_Machine Errors'!G243, 100) + COUNTIF('Vending_Machine_Sum Errors'!G243, 100) + COUNTIF('MazeComplete Errors'!G243, 100) + COUNTIF('MazeSolve Errors'!G243, 100) + COUNTIF('Hamiltonian Errors'!G243, 100)</f>
        <v>3</v>
      </c>
      <c r="H243" t="str">
        <f t="shared" si="6"/>
        <v>50 (δ=0.65)</v>
      </c>
    </row>
    <row r="244" spans="1:8" x14ac:dyDescent="0.45">
      <c r="A244" s="1">
        <v>24</v>
      </c>
      <c r="B244">
        <v>50</v>
      </c>
      <c r="C244">
        <v>0.85</v>
      </c>
      <c r="D244">
        <f>COUNTIF('PARITY Errors'!D244, 100) + COUNTIF('Pattern_Matching Errors'!D244, 100) + COUNTIF('Reversal Errors'!D244, 100) + COUNTIF('Stack Errors'!D244, 100) + COUNTIF('Vending_Machine Errors'!D244, 100) + COUNTIF('Vending_Machine_Sum Errors'!D244, 100) + COUNTIF('MazeComplete Errors'!D244, 100) + COUNTIF('MazeSolve Errors'!D244, 100) + COUNTIF('Hamiltonian Errors'!D244, 100)</f>
        <v>3</v>
      </c>
      <c r="E244">
        <f>COUNTIF('PARITY Errors'!E244, 100) + COUNTIF('Pattern_Matching Errors'!E244, 100) + COUNTIF('Reversal Errors'!E244, 100) + COUNTIF('Stack Errors'!E244, 100) + COUNTIF('Vending_Machine Errors'!E244, 100) + COUNTIF('Vending_Machine_Sum Errors'!E244, 100) + COUNTIF('MazeComplete Errors'!E244, 100) + COUNTIF('MazeSolve Errors'!E244, 100) + COUNTIF('Hamiltonian Errors'!E244, 100)</f>
        <v>2</v>
      </c>
      <c r="F244">
        <f>COUNTIF('PARITY Errors'!F244, 100) + COUNTIF('Pattern_Matching Errors'!F244, 100) + COUNTIF('Reversal Errors'!F244, 100) + COUNTIF('Stack Errors'!F244, 100) + COUNTIF('Vending_Machine Errors'!F244, 100) + COUNTIF('Vending_Machine_Sum Errors'!F244, 100) + COUNTIF('MazeComplete Errors'!F244, 100) + COUNTIF('MazeSolve Errors'!F244, 100) + COUNTIF('Hamiltonian Errors'!F244, 100)</f>
        <v>3</v>
      </c>
      <c r="G244">
        <f>COUNTIF('PARITY Errors'!G244, 100) + COUNTIF('Pattern_Matching Errors'!G244, 100) + COUNTIF('Reversal Errors'!G244, 100) + COUNTIF('Stack Errors'!G244, 100) + COUNTIF('Vending_Machine Errors'!G244, 100) + COUNTIF('Vending_Machine_Sum Errors'!G244, 100) + COUNTIF('MazeComplete Errors'!G244, 100) + COUNTIF('MazeSolve Errors'!G244, 100) + COUNTIF('Hamiltonian Errors'!G244, 100)</f>
        <v>3</v>
      </c>
      <c r="H244" t="str">
        <f t="shared" si="6"/>
        <v>50 (δ=0.85)</v>
      </c>
    </row>
    <row r="245" spans="1:8" x14ac:dyDescent="0.45">
      <c r="A245" s="1">
        <v>25</v>
      </c>
      <c r="B245">
        <v>100</v>
      </c>
      <c r="C245">
        <v>0</v>
      </c>
      <c r="D245">
        <f>COUNTIF('PARITY Errors'!D245, 100) + COUNTIF('Pattern_Matching Errors'!D245, 100) + COUNTIF('Reversal Errors'!D245, 100) + COUNTIF('Stack Errors'!D245, 100) + COUNTIF('Vending_Machine Errors'!D245, 100) + COUNTIF('Vending_Machine_Sum Errors'!D245, 100) + COUNTIF('MazeComplete Errors'!D245, 100) + COUNTIF('MazeSolve Errors'!D245, 100) + COUNTIF('Hamiltonian Errors'!D245, 100)</f>
        <v>6</v>
      </c>
      <c r="E245">
        <f>COUNTIF('PARITY Errors'!E245, 100) + COUNTIF('Pattern_Matching Errors'!E245, 100) + COUNTIF('Reversal Errors'!E245, 100) + COUNTIF('Stack Errors'!E245, 100) + COUNTIF('Vending_Machine Errors'!E245, 100) + COUNTIF('Vending_Machine_Sum Errors'!E245, 100) + COUNTIF('MazeComplete Errors'!E245, 100) + COUNTIF('MazeSolve Errors'!E245, 100) + COUNTIF('Hamiltonian Errors'!E245, 100)</f>
        <v>4</v>
      </c>
      <c r="F245">
        <f>COUNTIF('PARITY Errors'!F245, 100) + COUNTIF('Pattern_Matching Errors'!F245, 100) + COUNTIF('Reversal Errors'!F245, 100) + COUNTIF('Stack Errors'!F245, 100) + COUNTIF('Vending_Machine Errors'!F245, 100) + COUNTIF('Vending_Machine_Sum Errors'!F245, 100) + COUNTIF('MazeComplete Errors'!F245, 100) + COUNTIF('MazeSolve Errors'!F245, 100) + COUNTIF('Hamiltonian Errors'!F245, 100)</f>
        <v>6</v>
      </c>
      <c r="G245">
        <f>COUNTIF('PARITY Errors'!G245, 100) + COUNTIF('Pattern_Matching Errors'!G245, 100) + COUNTIF('Reversal Errors'!G245, 100) + COUNTIF('Stack Errors'!G245, 100) + COUNTIF('Vending_Machine Errors'!G245, 100) + COUNTIF('Vending_Machine_Sum Errors'!G245, 100) + COUNTIF('MazeComplete Errors'!G245, 100) + COUNTIF('MazeSolve Errors'!G245, 100) + COUNTIF('Hamiltonian Errors'!G245, 100)</f>
        <v>6</v>
      </c>
      <c r="H245" t="str">
        <f t="shared" si="6"/>
        <v>100 (δ=0)</v>
      </c>
    </row>
    <row r="246" spans="1:8" x14ac:dyDescent="0.45">
      <c r="A246" s="1">
        <v>26</v>
      </c>
      <c r="B246">
        <v>100</v>
      </c>
      <c r="C246">
        <v>0.2</v>
      </c>
      <c r="D246">
        <f>COUNTIF('PARITY Errors'!D246, 100) + COUNTIF('Pattern_Matching Errors'!D246, 100) + COUNTIF('Reversal Errors'!D246, 100) + COUNTIF('Stack Errors'!D246, 100) + COUNTIF('Vending_Machine Errors'!D246, 100) + COUNTIF('Vending_Machine_Sum Errors'!D246, 100) + COUNTIF('MazeComplete Errors'!D246, 100) + COUNTIF('MazeSolve Errors'!D246, 100) + COUNTIF('Hamiltonian Errors'!D246, 100)</f>
        <v>6</v>
      </c>
      <c r="E246">
        <f>COUNTIF('PARITY Errors'!E246, 100) + COUNTIF('Pattern_Matching Errors'!E246, 100) + COUNTIF('Reversal Errors'!E246, 100) + COUNTIF('Stack Errors'!E246, 100) + COUNTIF('Vending_Machine Errors'!E246, 100) + COUNTIF('Vending_Machine_Sum Errors'!E246, 100) + COUNTIF('MazeComplete Errors'!E246, 100) + COUNTIF('MazeSolve Errors'!E246, 100) + COUNTIF('Hamiltonian Errors'!E246, 100)</f>
        <v>4</v>
      </c>
      <c r="F246">
        <f>COUNTIF('PARITY Errors'!F246, 100) + COUNTIF('Pattern_Matching Errors'!F246, 100) + COUNTIF('Reversal Errors'!F246, 100) + COUNTIF('Stack Errors'!F246, 100) + COUNTIF('Vending_Machine Errors'!F246, 100) + COUNTIF('Vending_Machine_Sum Errors'!F246, 100) + COUNTIF('MazeComplete Errors'!F246, 100) + COUNTIF('MazeSolve Errors'!F246, 100) + COUNTIF('Hamiltonian Errors'!F246, 100)</f>
        <v>6</v>
      </c>
      <c r="G246">
        <f>COUNTIF('PARITY Errors'!G246, 100) + COUNTIF('Pattern_Matching Errors'!G246, 100) + COUNTIF('Reversal Errors'!G246, 100) + COUNTIF('Stack Errors'!G246, 100) + COUNTIF('Vending_Machine Errors'!G246, 100) + COUNTIF('Vending_Machine_Sum Errors'!G246, 100) + COUNTIF('MazeComplete Errors'!G246, 100) + COUNTIF('MazeSolve Errors'!G246, 100) + COUNTIF('Hamiltonian Errors'!G246, 100)</f>
        <v>6</v>
      </c>
      <c r="H246" t="str">
        <f t="shared" si="6"/>
        <v>100 (δ=0.2)</v>
      </c>
    </row>
    <row r="247" spans="1:8" x14ac:dyDescent="0.45">
      <c r="A247" s="1">
        <v>27</v>
      </c>
      <c r="B247">
        <v>100</v>
      </c>
      <c r="C247">
        <v>0.45</v>
      </c>
      <c r="D247">
        <f>COUNTIF('PARITY Errors'!D247, 100) + COUNTIF('Pattern_Matching Errors'!D247, 100) + COUNTIF('Reversal Errors'!D247, 100) + COUNTIF('Stack Errors'!D247, 100) + COUNTIF('Vending_Machine Errors'!D247, 100) + COUNTIF('Vending_Machine_Sum Errors'!D247, 100) + COUNTIF('MazeComplete Errors'!D247, 100) + COUNTIF('MazeSolve Errors'!D247, 100) + COUNTIF('Hamiltonian Errors'!D247, 100)</f>
        <v>6</v>
      </c>
      <c r="E247">
        <f>COUNTIF('PARITY Errors'!E247, 100) + COUNTIF('Pattern_Matching Errors'!E247, 100) + COUNTIF('Reversal Errors'!E247, 100) + COUNTIF('Stack Errors'!E247, 100) + COUNTIF('Vending_Machine Errors'!E247, 100) + COUNTIF('Vending_Machine_Sum Errors'!E247, 100) + COUNTIF('MazeComplete Errors'!E247, 100) + COUNTIF('MazeSolve Errors'!E247, 100) + COUNTIF('Hamiltonian Errors'!E247, 100)</f>
        <v>4</v>
      </c>
      <c r="F247">
        <f>COUNTIF('PARITY Errors'!F247, 100) + COUNTIF('Pattern_Matching Errors'!F247, 100) + COUNTIF('Reversal Errors'!F247, 100) + COUNTIF('Stack Errors'!F247, 100) + COUNTIF('Vending_Machine Errors'!F247, 100) + COUNTIF('Vending_Machine_Sum Errors'!F247, 100) + COUNTIF('MazeComplete Errors'!F247, 100) + COUNTIF('MazeSolve Errors'!F247, 100) + COUNTIF('Hamiltonian Errors'!F247, 100)</f>
        <v>6</v>
      </c>
      <c r="G247">
        <f>COUNTIF('PARITY Errors'!G247, 100) + COUNTIF('Pattern_Matching Errors'!G247, 100) + COUNTIF('Reversal Errors'!G247, 100) + COUNTIF('Stack Errors'!G247, 100) + COUNTIF('Vending_Machine Errors'!G247, 100) + COUNTIF('Vending_Machine_Sum Errors'!G247, 100) + COUNTIF('MazeComplete Errors'!G247, 100) + COUNTIF('MazeSolve Errors'!G247, 100) + COUNTIF('Hamiltonian Errors'!G247, 100)</f>
        <v>6</v>
      </c>
      <c r="H247" t="str">
        <f t="shared" si="6"/>
        <v>100 (δ=0.45)</v>
      </c>
    </row>
    <row r="248" spans="1:8" x14ac:dyDescent="0.45">
      <c r="A248" s="1">
        <v>28</v>
      </c>
      <c r="B248">
        <v>100</v>
      </c>
      <c r="C248">
        <v>0.65</v>
      </c>
      <c r="D248">
        <f>COUNTIF('PARITY Errors'!D248, 100) + COUNTIF('Pattern_Matching Errors'!D248, 100) + COUNTIF('Reversal Errors'!D248, 100) + COUNTIF('Stack Errors'!D248, 100) + COUNTIF('Vending_Machine Errors'!D248, 100) + COUNTIF('Vending_Machine_Sum Errors'!D248, 100) + COUNTIF('MazeComplete Errors'!D248, 100) + COUNTIF('MazeSolve Errors'!D248, 100) + COUNTIF('Hamiltonian Errors'!D248, 100)</f>
        <v>6</v>
      </c>
      <c r="E248">
        <f>COUNTIF('PARITY Errors'!E248, 100) + COUNTIF('Pattern_Matching Errors'!E248, 100) + COUNTIF('Reversal Errors'!E248, 100) + COUNTIF('Stack Errors'!E248, 100) + COUNTIF('Vending_Machine Errors'!E248, 100) + COUNTIF('Vending_Machine_Sum Errors'!E248, 100) + COUNTIF('MazeComplete Errors'!E248, 100) + COUNTIF('MazeSolve Errors'!E248, 100) + COUNTIF('Hamiltonian Errors'!E248, 100)</f>
        <v>4</v>
      </c>
      <c r="F248">
        <f>COUNTIF('PARITY Errors'!F248, 100) + COUNTIF('Pattern_Matching Errors'!F248, 100) + COUNTIF('Reversal Errors'!F248, 100) + COUNTIF('Stack Errors'!F248, 100) + COUNTIF('Vending_Machine Errors'!F248, 100) + COUNTIF('Vending_Machine_Sum Errors'!F248, 100) + COUNTIF('MazeComplete Errors'!F248, 100) + COUNTIF('MazeSolve Errors'!F248, 100) + COUNTIF('Hamiltonian Errors'!F248, 100)</f>
        <v>6</v>
      </c>
      <c r="G248">
        <f>COUNTIF('PARITY Errors'!G248, 100) + COUNTIF('Pattern_Matching Errors'!G248, 100) + COUNTIF('Reversal Errors'!G248, 100) + COUNTIF('Stack Errors'!G248, 100) + COUNTIF('Vending_Machine Errors'!G248, 100) + COUNTIF('Vending_Machine_Sum Errors'!G248, 100) + COUNTIF('MazeComplete Errors'!G248, 100) + COUNTIF('MazeSolve Errors'!G248, 100) + COUNTIF('Hamiltonian Errors'!G248, 100)</f>
        <v>6</v>
      </c>
      <c r="H248" t="str">
        <f t="shared" si="6"/>
        <v>100 (δ=0.65)</v>
      </c>
    </row>
    <row r="249" spans="1:8" x14ac:dyDescent="0.45">
      <c r="A249" s="1">
        <v>29</v>
      </c>
      <c r="B249">
        <v>100</v>
      </c>
      <c r="C249">
        <v>0.85</v>
      </c>
      <c r="D249">
        <f>COUNTIF('PARITY Errors'!D249, 100) + COUNTIF('Pattern_Matching Errors'!D249, 100) + COUNTIF('Reversal Errors'!D249, 100) + COUNTIF('Stack Errors'!D249, 100) + COUNTIF('Vending_Machine Errors'!D249, 100) + COUNTIF('Vending_Machine_Sum Errors'!D249, 100) + COUNTIF('MazeComplete Errors'!D249, 100) + COUNTIF('MazeSolve Errors'!D249, 100) + COUNTIF('Hamiltonian Errors'!D249, 100)</f>
        <v>6</v>
      </c>
      <c r="E249">
        <f>COUNTIF('PARITY Errors'!E249, 100) + COUNTIF('Pattern_Matching Errors'!E249, 100) + COUNTIF('Reversal Errors'!E249, 100) + COUNTIF('Stack Errors'!E249, 100) + COUNTIF('Vending_Machine Errors'!E249, 100) + COUNTIF('Vending_Machine_Sum Errors'!E249, 100) + COUNTIF('MazeComplete Errors'!E249, 100) + COUNTIF('MazeSolve Errors'!E249, 100) + COUNTIF('Hamiltonian Errors'!E249, 100)</f>
        <v>4</v>
      </c>
      <c r="F249">
        <f>COUNTIF('PARITY Errors'!F249, 100) + COUNTIF('Pattern_Matching Errors'!F249, 100) + COUNTIF('Reversal Errors'!F249, 100) + COUNTIF('Stack Errors'!F249, 100) + COUNTIF('Vending_Machine Errors'!F249, 100) + COUNTIF('Vending_Machine_Sum Errors'!F249, 100) + COUNTIF('MazeComplete Errors'!F249, 100) + COUNTIF('MazeSolve Errors'!F249, 100) + COUNTIF('Hamiltonian Errors'!F249, 100)</f>
        <v>6</v>
      </c>
      <c r="G249">
        <f>COUNTIF('PARITY Errors'!G249, 100) + COUNTIF('Pattern_Matching Errors'!G249, 100) + COUNTIF('Reversal Errors'!G249, 100) + COUNTIF('Stack Errors'!G249, 100) + COUNTIF('Vending_Machine Errors'!G249, 100) + COUNTIF('Vending_Machine_Sum Errors'!G249, 100) + COUNTIF('MazeComplete Errors'!G249, 100) + COUNTIF('MazeSolve Errors'!G249, 100) + COUNTIF('Hamiltonian Errors'!G249, 100)</f>
        <v>6</v>
      </c>
      <c r="H249" t="str">
        <f t="shared" si="6"/>
        <v>100 (δ=0.85)</v>
      </c>
    </row>
  </sheetData>
  <pageMargins left="0.75" right="0.75" top="1" bottom="1" header="0.5" footer="0.5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PARITY Accuracy</vt:lpstr>
      <vt:lpstr>PARITY Errors</vt:lpstr>
      <vt:lpstr>Pattern_Matching Accuracy</vt:lpstr>
      <vt:lpstr>Pattern_Matching Errors</vt:lpstr>
      <vt:lpstr>Reversal Accuracy</vt:lpstr>
      <vt:lpstr>Reversal Errors</vt:lpstr>
      <vt:lpstr>Stack Accuracy</vt:lpstr>
      <vt:lpstr>Stack Errors</vt:lpstr>
      <vt:lpstr>Vending_Machine Accuracy</vt:lpstr>
      <vt:lpstr>Vending_Machine Errors</vt:lpstr>
      <vt:lpstr>Vending_Machine_Sum Accuracy</vt:lpstr>
      <vt:lpstr>Vending_Machine_Sum Errors</vt:lpstr>
      <vt:lpstr>MazeComplete Accuracy</vt:lpstr>
      <vt:lpstr>MazeComplete Errors</vt:lpstr>
      <vt:lpstr>MazeSolve Accuracy</vt:lpstr>
      <vt:lpstr>MazeSolve Errors</vt:lpstr>
      <vt:lpstr>Hamiltonian Accuracy</vt:lpstr>
      <vt:lpstr>Hamiltonian Errors</vt:lpstr>
      <vt:lpstr>PlotsAll</vt:lpstr>
      <vt:lpstr>Avgs no fails Accuracy</vt:lpstr>
      <vt:lpstr>Avgs no fails Accuracy (no VM)</vt:lpstr>
      <vt:lpstr>Averages Accuracy</vt:lpstr>
      <vt:lpstr>Averages Errors</vt:lpstr>
      <vt:lpstr>Avgs no fails Errors</vt:lpstr>
      <vt:lpstr>Failure Counts Errors</vt:lpstr>
      <vt:lpstr>Failure Counts Accuracy</vt:lpstr>
      <vt:lpstr>Failure Counts Accuracy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Adrian de Wynter</cp:lastModifiedBy>
  <dcterms:created xsi:type="dcterms:W3CDTF">2025-07-17T02:06:57Z</dcterms:created>
  <dcterms:modified xsi:type="dcterms:W3CDTF">2025-09-08T15:08:29Z</dcterms:modified>
</cp:coreProperties>
</file>